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defaultThemeVersion="166925"/>
  <mc:AlternateContent xmlns:mc="http://schemas.openxmlformats.org/markup-compatibility/2006">
    <mc:Choice Requires="x15">
      <x15ac:absPath xmlns:x15ac="http://schemas.microsoft.com/office/spreadsheetml/2010/11/ac" url="N:\Project\50502_MMCII\Restricted\MA1\Task 6 - Technical assistance tools\Report 4_Network adequacy assurances\OY3 - Tool Build\Revised tool to CMS 6.30.22\"/>
    </mc:Choice>
  </mc:AlternateContent>
  <xr:revisionPtr revIDLastSave="0" documentId="13_ncr:1_{1D677F5D-63E7-4922-A824-E786E2D48CA1}" xr6:coauthVersionLast="47" xr6:coauthVersionMax="47" xr10:uidLastSave="{00000000-0000-0000-0000-000000000000}"/>
  <workbookProtection workbookAlgorithmName="SHA-512" workbookHashValue="mW9LgE2OvZ4FvDYKtGdnsEsT/VxiimGfLmvk0JVJoGUdBF9HxnddWyjcg6lRbR+IxN1zENfUzLl64zJSAFPFew==" workbookSaltValue="zGLcPncQ4QnEFiyJkpwHGg==" workbookSpinCount="100000" lockStructure="1"/>
  <bookViews>
    <workbookView xWindow="-110" yWindow="-110" windowWidth="25820" windowHeight="14020" tabRatio="684" xr2:uid="{00000000-000D-0000-FFFF-FFFF00000000}"/>
  </bookViews>
  <sheets>
    <sheet name="Instructions" sheetId="1" r:id="rId1"/>
    <sheet name="I_State&amp;Prog_Info" sheetId="2" r:id="rId2"/>
    <sheet name="II_Prog_1" sheetId="9" r:id="rId3"/>
    <sheet name="II_Prog_2" sheetId="31" r:id="rId4"/>
    <sheet name="II_Prog_3" sheetId="32" r:id="rId5"/>
    <sheet name="II_Prog_4" sheetId="33" r:id="rId6"/>
    <sheet name="II_Prog_5" sheetId="34" r:id="rId7"/>
    <sheet name="II_Prog_6" sheetId="35" r:id="rId8"/>
    <sheet name="II_Prog_7" sheetId="36" r:id="rId9"/>
    <sheet name="II_Prog_8" sheetId="37" r:id="rId10"/>
    <sheet name="II_Prog_9" sheetId="38" r:id="rId11"/>
    <sheet name="II_Prog_10" sheetId="39" r:id="rId12"/>
    <sheet name="II_Prog_11" sheetId="40" r:id="rId13"/>
    <sheet name="II_Prog_12" sheetId="41" r:id="rId14"/>
    <sheet name="II_Prog_13" sheetId="42" r:id="rId15"/>
    <sheet name="II_Prog_14" sheetId="43" r:id="rId16"/>
    <sheet name="II_Prog_15" sheetId="44" r:id="rId17"/>
    <sheet name="Set Values" sheetId="14" state="hidden" r:id="rId18"/>
  </sheets>
  <definedNames>
    <definedName name="TitleRegion1.A12.C14.1">Table1[[#Headers],[Tab topic:]]</definedName>
    <definedName name="TitleRegion1.A13.CZ18.13">II_Prog_11!$A$13</definedName>
    <definedName name="TitleRegion1.A13.CZ18.14">II_Prog_12!$A$13</definedName>
    <definedName name="TitleRegion1.A13.CZ18.15">II_Prog_13!$A$13</definedName>
    <definedName name="TitleRegion1.A13.CZ18.16">II_Prog_14!$A$13</definedName>
    <definedName name="TitleRegion1.A29.AR42.10">II_Prog_8!$A$29</definedName>
    <definedName name="TitleRegion1.A29.AR42.11">II_Prog_9!$A$29</definedName>
    <definedName name="TitleRegion1.A29.AR42.12">II_Prog_10!$A$29</definedName>
    <definedName name="TitleRegion1.A29.AR42.17">II_Prog_15!$A$29</definedName>
    <definedName name="TitleRegion1.A29.AR42.3">II_Prog_1!$A$29</definedName>
    <definedName name="TitleRegion1.A29.AR42.4">II_Prog_2!$A$29</definedName>
    <definedName name="TitleRegion1.A29.AR42.5">II_Prog_3!$A$29</definedName>
    <definedName name="TitleRegion1.A29.AR42.6">II_Prog_4!$A$29</definedName>
    <definedName name="TitleRegion1.A29.AR42.7">II_Prog_5!$A$29</definedName>
    <definedName name="TitleRegion1.A29.AR42.8">II_Prog_6!$A$29</definedName>
    <definedName name="TitleRegion1.A29.AR42.9">II_Prog_7!$A$29</definedName>
    <definedName name="TitleRegion1.A37.S42.2">'I_State&amp;Prog_Info'!$A$37</definedName>
    <definedName name="TitleRegion2.A14.S33.2">'I_State&amp;Prog_Info'!$A$14</definedName>
    <definedName name="TitleRegion2.A22.L25.10">II_Prog_8!$A$22</definedName>
    <definedName name="TitleRegion2.A22.L25.11">II_Prog_9!$A$22</definedName>
    <definedName name="TitleRegion2.A22.L25.12">II_Prog_10!$A$22</definedName>
    <definedName name="TitleRegion2.A22.L25.13">II_Prog_11!$A$22</definedName>
    <definedName name="TitleRegion2.A22.L25.14">II_Prog_12!$A$22</definedName>
    <definedName name="TitleRegion2.A22.L25.15">II_Prog_13!$A$22</definedName>
    <definedName name="TitleRegion2.A22.L25.16">II_Prog_14!$A$22</definedName>
    <definedName name="TitleRegion2.A22.L25.17">II_Prog_15!$A$22</definedName>
    <definedName name="TitleRegion2.A22.L25.3">II_Prog_1!$A$22</definedName>
    <definedName name="TitleRegion2.A22.L25.4">II_Prog_2!$A$22</definedName>
    <definedName name="TitleRegion2.A22.L25.5">II_Prog_3!$A$22</definedName>
    <definedName name="TitleRegion2.A22.L25.6">II_Prog_4!$A$22</definedName>
    <definedName name="TitleRegion2.A22.L25.7">II_Prog_5!$A$22</definedName>
    <definedName name="TitleRegion2.A22.L25.8">II_Prog_6!$A$22</definedName>
    <definedName name="TitleRegion2.A22.L25.9">II_Prog_7!$A$22</definedName>
    <definedName name="TitleRegion3.A13.CZ18.10">II_Prog_8!$A$13</definedName>
    <definedName name="TitleRegion3.A13.CZ18.11">II_Prog_9!$A$13</definedName>
    <definedName name="TitleRegion3.A13.CZ18.12">II_Prog_10!$A$13</definedName>
    <definedName name="TitleRegion3.A13.CZ18.17">II_Prog_15!$A$13</definedName>
    <definedName name="TitleRegion3.A13.CZ18.3">II_Prog_1!$A$13</definedName>
    <definedName name="TitleRegion3.A13.CZ18.4">II_Prog_2!$A$13</definedName>
    <definedName name="TitleRegion3.A13.CZ18.5">II_Prog_3!$A$13</definedName>
    <definedName name="TitleRegion3.A13.CZ18.6">II_Prog_4!$A$13</definedName>
    <definedName name="TitleRegion3.A13.CZ18.7">II_Prog_5!$A$13</definedName>
    <definedName name="TitleRegion3.A13.CZ18.8">II_Prog_6!$A$13</definedName>
    <definedName name="TitleRegion3.A13.CZ18.9">II_Prog_7!$A$13</definedName>
    <definedName name="TitleRegion3.A29.AR42.13">II_Prog_11!$A$29</definedName>
    <definedName name="TitleRegion3.A29.AR42.14">II_Prog_12!$A$29</definedName>
    <definedName name="TitleRegion3.A29.AR42.15">II_Prog_13!$A$29</definedName>
    <definedName name="TitleRegion3.A29.AR42.16">II_Prog_14!$A$29</definedName>
    <definedName name="TitleRegion3.A4.E10.2">'I_State&amp;Prog_Info'!$A$4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6" i="2" l="1"/>
  <c r="I29" i="37"/>
  <c r="C8" i="44" l="1"/>
  <c r="C7" i="44"/>
  <c r="C6" i="44"/>
  <c r="D6" i="44" s="1"/>
  <c r="C4" i="44"/>
  <c r="C3" i="44"/>
  <c r="AR29" i="44"/>
  <c r="AQ29" i="44"/>
  <c r="AP29" i="44"/>
  <c r="AO29" i="44"/>
  <c r="AN29" i="44"/>
  <c r="AM29" i="44"/>
  <c r="AL29" i="44"/>
  <c r="AK29" i="44"/>
  <c r="AJ29" i="44"/>
  <c r="AI29" i="44"/>
  <c r="AH29" i="44"/>
  <c r="AG29" i="44"/>
  <c r="AF29" i="44"/>
  <c r="AE29" i="44"/>
  <c r="AD29" i="44"/>
  <c r="AC29" i="44"/>
  <c r="AB29" i="44"/>
  <c r="AA29" i="44"/>
  <c r="Z29" i="44"/>
  <c r="Y29" i="44"/>
  <c r="X29" i="44"/>
  <c r="W29" i="44"/>
  <c r="V29" i="44"/>
  <c r="U29" i="44"/>
  <c r="T29" i="44"/>
  <c r="S29" i="44"/>
  <c r="R29" i="44"/>
  <c r="Q29" i="44"/>
  <c r="P29" i="44"/>
  <c r="O29" i="44"/>
  <c r="N29" i="44"/>
  <c r="M29" i="44"/>
  <c r="L29" i="44"/>
  <c r="K29" i="44"/>
  <c r="J29" i="44"/>
  <c r="I29" i="44"/>
  <c r="H29" i="44"/>
  <c r="G29" i="44"/>
  <c r="F29" i="44"/>
  <c r="E29" i="44"/>
  <c r="D2" i="44"/>
  <c r="C8" i="43"/>
  <c r="C7" i="43"/>
  <c r="C6" i="43"/>
  <c r="D6" i="43" s="1"/>
  <c r="C4" i="43"/>
  <c r="C3" i="43"/>
  <c r="AR29" i="43"/>
  <c r="AQ29" i="43"/>
  <c r="AP29" i="43"/>
  <c r="AO29" i="43"/>
  <c r="AN29" i="43"/>
  <c r="AM29" i="43"/>
  <c r="AL29" i="43"/>
  <c r="AK29" i="43"/>
  <c r="AJ29" i="43"/>
  <c r="AI29" i="43"/>
  <c r="AH29" i="43"/>
  <c r="AG29" i="43"/>
  <c r="AF29" i="43"/>
  <c r="AE29" i="43"/>
  <c r="AD29" i="43"/>
  <c r="AC29" i="43"/>
  <c r="AB29" i="43"/>
  <c r="AA29" i="43"/>
  <c r="Z29" i="43"/>
  <c r="Y29" i="43"/>
  <c r="X29" i="43"/>
  <c r="W29" i="43"/>
  <c r="V29" i="43"/>
  <c r="U29" i="43"/>
  <c r="T29" i="43"/>
  <c r="S29" i="43"/>
  <c r="R29" i="43"/>
  <c r="Q29" i="43"/>
  <c r="P29" i="43"/>
  <c r="O29" i="43"/>
  <c r="N29" i="43"/>
  <c r="M29" i="43"/>
  <c r="L29" i="43"/>
  <c r="K29" i="43"/>
  <c r="J29" i="43"/>
  <c r="I29" i="43"/>
  <c r="H29" i="43"/>
  <c r="G29" i="43"/>
  <c r="F29" i="43"/>
  <c r="E29" i="43"/>
  <c r="D2" i="43"/>
  <c r="C8" i="42"/>
  <c r="C7" i="42"/>
  <c r="C6" i="42"/>
  <c r="D6" i="42" s="1"/>
  <c r="C4" i="42"/>
  <c r="C3" i="42"/>
  <c r="AR29" i="42"/>
  <c r="AQ29" i="42"/>
  <c r="AP29" i="42"/>
  <c r="AO29" i="42"/>
  <c r="AN29" i="42"/>
  <c r="AM29" i="42"/>
  <c r="AL29" i="42"/>
  <c r="AK29" i="42"/>
  <c r="AJ29" i="42"/>
  <c r="AI29" i="42"/>
  <c r="AH29" i="42"/>
  <c r="AG29" i="42"/>
  <c r="AF29" i="42"/>
  <c r="AE29" i="42"/>
  <c r="AD29" i="42"/>
  <c r="AC29" i="42"/>
  <c r="AB29" i="42"/>
  <c r="AA29" i="42"/>
  <c r="Z29" i="42"/>
  <c r="Y29" i="42"/>
  <c r="X29" i="42"/>
  <c r="W29" i="42"/>
  <c r="V29" i="42"/>
  <c r="U29" i="42"/>
  <c r="T29" i="42"/>
  <c r="S29" i="42"/>
  <c r="R29" i="42"/>
  <c r="Q29" i="42"/>
  <c r="P29" i="42"/>
  <c r="O29" i="42"/>
  <c r="N29" i="42"/>
  <c r="M29" i="42"/>
  <c r="L29" i="42"/>
  <c r="K29" i="42"/>
  <c r="J29" i="42"/>
  <c r="I29" i="42"/>
  <c r="H29" i="42"/>
  <c r="G29" i="42"/>
  <c r="F29" i="42"/>
  <c r="E29" i="42"/>
  <c r="D2" i="42"/>
  <c r="C8" i="41"/>
  <c r="C7" i="41"/>
  <c r="C6" i="41"/>
  <c r="D6" i="41" s="1"/>
  <c r="C4" i="41"/>
  <c r="C3" i="41"/>
  <c r="AR29" i="41"/>
  <c r="AQ29" i="41"/>
  <c r="AP29" i="41"/>
  <c r="AO29" i="41"/>
  <c r="AN29" i="41"/>
  <c r="AM29" i="41"/>
  <c r="AL29" i="41"/>
  <c r="AK29" i="41"/>
  <c r="AJ29" i="41"/>
  <c r="AI29" i="41"/>
  <c r="AH29" i="41"/>
  <c r="AG29" i="41"/>
  <c r="AF29" i="41"/>
  <c r="AE29" i="41"/>
  <c r="AD29" i="41"/>
  <c r="AC29" i="41"/>
  <c r="AB29" i="41"/>
  <c r="AA29" i="41"/>
  <c r="Z29" i="41"/>
  <c r="Y29" i="41"/>
  <c r="X29" i="41"/>
  <c r="W29" i="41"/>
  <c r="V29" i="41"/>
  <c r="U29" i="41"/>
  <c r="T29" i="41"/>
  <c r="S29" i="41"/>
  <c r="R29" i="41"/>
  <c r="Q29" i="41"/>
  <c r="P29" i="41"/>
  <c r="O29" i="41"/>
  <c r="N29" i="41"/>
  <c r="M29" i="41"/>
  <c r="L29" i="41"/>
  <c r="K29" i="41"/>
  <c r="J29" i="41"/>
  <c r="I29" i="41"/>
  <c r="H29" i="41"/>
  <c r="G29" i="41"/>
  <c r="F29" i="41"/>
  <c r="E29" i="41"/>
  <c r="D2" i="41"/>
  <c r="C8" i="40"/>
  <c r="C7" i="40"/>
  <c r="C6" i="40"/>
  <c r="D6" i="40" s="1"/>
  <c r="C4" i="40"/>
  <c r="C3" i="40"/>
  <c r="AR29" i="40"/>
  <c r="AQ29" i="40"/>
  <c r="AP29" i="40"/>
  <c r="AO29" i="40"/>
  <c r="AN29" i="40"/>
  <c r="AM29" i="40"/>
  <c r="AL29" i="40"/>
  <c r="AK29" i="40"/>
  <c r="AJ29" i="40"/>
  <c r="AI29" i="40"/>
  <c r="AH29" i="40"/>
  <c r="AG29" i="40"/>
  <c r="AF29" i="40"/>
  <c r="AE29" i="40"/>
  <c r="AD29" i="40"/>
  <c r="AC29" i="40"/>
  <c r="AB29" i="40"/>
  <c r="AA29" i="40"/>
  <c r="Z29" i="40"/>
  <c r="Y29" i="40"/>
  <c r="X29" i="40"/>
  <c r="W29" i="40"/>
  <c r="V29" i="40"/>
  <c r="U29" i="40"/>
  <c r="T29" i="40"/>
  <c r="S29" i="40"/>
  <c r="R29" i="40"/>
  <c r="Q29" i="40"/>
  <c r="P29" i="40"/>
  <c r="O29" i="40"/>
  <c r="N29" i="40"/>
  <c r="M29" i="40"/>
  <c r="L29" i="40"/>
  <c r="K29" i="40"/>
  <c r="J29" i="40"/>
  <c r="I29" i="40"/>
  <c r="H29" i="40"/>
  <c r="G29" i="40"/>
  <c r="F29" i="40"/>
  <c r="E29" i="40"/>
  <c r="D2" i="40"/>
  <c r="C8" i="39"/>
  <c r="C7" i="39"/>
  <c r="C6" i="39"/>
  <c r="D6" i="39" s="1"/>
  <c r="C4" i="39"/>
  <c r="C3" i="39"/>
  <c r="AR29" i="39"/>
  <c r="AQ29" i="39"/>
  <c r="AP29" i="39"/>
  <c r="AO29" i="39"/>
  <c r="AN29" i="39"/>
  <c r="AM29" i="39"/>
  <c r="AL29" i="39"/>
  <c r="AK29" i="39"/>
  <c r="AJ29" i="39"/>
  <c r="AI29" i="39"/>
  <c r="AH29" i="39"/>
  <c r="AG29" i="39"/>
  <c r="AF29" i="39"/>
  <c r="AE29" i="39"/>
  <c r="AD29" i="39"/>
  <c r="AC29" i="39"/>
  <c r="AB29" i="39"/>
  <c r="AA29" i="39"/>
  <c r="Z29" i="39"/>
  <c r="Y29" i="39"/>
  <c r="X29" i="39"/>
  <c r="W29" i="39"/>
  <c r="V29" i="39"/>
  <c r="U29" i="39"/>
  <c r="T29" i="39"/>
  <c r="S29" i="39"/>
  <c r="R29" i="39"/>
  <c r="Q29" i="39"/>
  <c r="P29" i="39"/>
  <c r="O29" i="39"/>
  <c r="N29" i="39"/>
  <c r="M29" i="39"/>
  <c r="L29" i="39"/>
  <c r="K29" i="39"/>
  <c r="J29" i="39"/>
  <c r="I29" i="39"/>
  <c r="H29" i="39"/>
  <c r="G29" i="39"/>
  <c r="F29" i="39"/>
  <c r="E29" i="39"/>
  <c r="D2" i="39"/>
  <c r="C8" i="38"/>
  <c r="C7" i="38"/>
  <c r="C6" i="38"/>
  <c r="D6" i="38" s="1"/>
  <c r="C4" i="38"/>
  <c r="C3" i="38"/>
  <c r="AR29" i="38"/>
  <c r="AQ29" i="38"/>
  <c r="AP29" i="38"/>
  <c r="AO29" i="38"/>
  <c r="AN29" i="38"/>
  <c r="AM29" i="38"/>
  <c r="AL29" i="38"/>
  <c r="AK29" i="38"/>
  <c r="AJ29" i="38"/>
  <c r="AI29" i="38"/>
  <c r="AH29" i="38"/>
  <c r="AG29" i="38"/>
  <c r="AF29" i="38"/>
  <c r="AE29" i="38"/>
  <c r="AD29" i="38"/>
  <c r="AC29" i="38"/>
  <c r="AB29" i="38"/>
  <c r="AA29" i="38"/>
  <c r="Z29" i="38"/>
  <c r="Y29" i="38"/>
  <c r="X29" i="38"/>
  <c r="W29" i="38"/>
  <c r="V29" i="38"/>
  <c r="U29" i="38"/>
  <c r="T29" i="38"/>
  <c r="S29" i="38"/>
  <c r="R29" i="38"/>
  <c r="Q29" i="38"/>
  <c r="P29" i="38"/>
  <c r="O29" i="38"/>
  <c r="N29" i="38"/>
  <c r="M29" i="38"/>
  <c r="L29" i="38"/>
  <c r="K29" i="38"/>
  <c r="J29" i="38"/>
  <c r="I29" i="38"/>
  <c r="H29" i="38"/>
  <c r="G29" i="38"/>
  <c r="F29" i="38"/>
  <c r="E29" i="38"/>
  <c r="D2" i="38"/>
  <c r="C8" i="37"/>
  <c r="C7" i="37"/>
  <c r="C6" i="37"/>
  <c r="D6" i="37" s="1"/>
  <c r="C4" i="37"/>
  <c r="C3" i="37"/>
  <c r="AR29" i="37"/>
  <c r="AQ29" i="37"/>
  <c r="AP29" i="37"/>
  <c r="AO29" i="37"/>
  <c r="AN29" i="37"/>
  <c r="AM29" i="37"/>
  <c r="AL29" i="37"/>
  <c r="AK29" i="37"/>
  <c r="AJ29" i="37"/>
  <c r="AI29" i="37"/>
  <c r="AH29" i="37"/>
  <c r="AG29" i="37"/>
  <c r="AF29" i="37"/>
  <c r="AE29" i="37"/>
  <c r="AD29" i="37"/>
  <c r="AC29" i="37"/>
  <c r="AB29" i="37"/>
  <c r="AA29" i="37"/>
  <c r="Z29" i="37"/>
  <c r="Y29" i="37"/>
  <c r="X29" i="37"/>
  <c r="W29" i="37"/>
  <c r="V29" i="37"/>
  <c r="U29" i="37"/>
  <c r="T29" i="37"/>
  <c r="S29" i="37"/>
  <c r="R29" i="37"/>
  <c r="Q29" i="37"/>
  <c r="P29" i="37"/>
  <c r="O29" i="37"/>
  <c r="N29" i="37"/>
  <c r="M29" i="37"/>
  <c r="L29" i="37"/>
  <c r="K29" i="37"/>
  <c r="J29" i="37"/>
  <c r="H29" i="37"/>
  <c r="G29" i="37"/>
  <c r="F29" i="37"/>
  <c r="E29" i="37"/>
  <c r="D2" i="37"/>
  <c r="C8" i="36"/>
  <c r="C7" i="36"/>
  <c r="C6" i="36"/>
  <c r="D6" i="36" s="1"/>
  <c r="C4" i="36"/>
  <c r="C3" i="36"/>
  <c r="AR29" i="36"/>
  <c r="AQ29" i="36"/>
  <c r="AP29" i="36"/>
  <c r="AO29" i="36"/>
  <c r="AN29" i="36"/>
  <c r="AM29" i="36"/>
  <c r="AL29" i="36"/>
  <c r="AK29" i="36"/>
  <c r="AJ29" i="36"/>
  <c r="AI29" i="36"/>
  <c r="AH29" i="36"/>
  <c r="AG29" i="36"/>
  <c r="AF29" i="36"/>
  <c r="AE29" i="36"/>
  <c r="AD29" i="36"/>
  <c r="AC29" i="36"/>
  <c r="AB29" i="36"/>
  <c r="AA29" i="36"/>
  <c r="Z29" i="36"/>
  <c r="Y29" i="36"/>
  <c r="X29" i="36"/>
  <c r="W29" i="36"/>
  <c r="V29" i="36"/>
  <c r="U29" i="36"/>
  <c r="T29" i="36"/>
  <c r="S29" i="36"/>
  <c r="R29" i="36"/>
  <c r="Q29" i="36"/>
  <c r="P29" i="36"/>
  <c r="O29" i="36"/>
  <c r="N29" i="36"/>
  <c r="M29" i="36"/>
  <c r="L29" i="36"/>
  <c r="K29" i="36"/>
  <c r="J29" i="36"/>
  <c r="I29" i="36"/>
  <c r="H29" i="36"/>
  <c r="G29" i="36"/>
  <c r="F29" i="36"/>
  <c r="E29" i="36"/>
  <c r="D2" i="36"/>
  <c r="C8" i="35"/>
  <c r="C7" i="35"/>
  <c r="C6" i="35"/>
  <c r="D6" i="35" s="1"/>
  <c r="C4" i="35"/>
  <c r="C3" i="35"/>
  <c r="AR29" i="35"/>
  <c r="AQ29" i="35"/>
  <c r="AP29" i="35"/>
  <c r="AO29" i="35"/>
  <c r="AN29" i="35"/>
  <c r="AM29" i="35"/>
  <c r="AL29" i="35"/>
  <c r="AK29" i="35"/>
  <c r="AJ29" i="35"/>
  <c r="AI29" i="35"/>
  <c r="AH29" i="35"/>
  <c r="AG29" i="35"/>
  <c r="AF29" i="35"/>
  <c r="AE29" i="35"/>
  <c r="AD29" i="35"/>
  <c r="AC29" i="35"/>
  <c r="AB29" i="35"/>
  <c r="AA29" i="35"/>
  <c r="Z29" i="35"/>
  <c r="Y29" i="35"/>
  <c r="X29" i="35"/>
  <c r="W29" i="35"/>
  <c r="V29" i="35"/>
  <c r="U29" i="35"/>
  <c r="T29" i="35"/>
  <c r="S29" i="35"/>
  <c r="R29" i="35"/>
  <c r="Q29" i="35"/>
  <c r="P29" i="35"/>
  <c r="O29" i="35"/>
  <c r="N29" i="35"/>
  <c r="M29" i="35"/>
  <c r="L29" i="35"/>
  <c r="K29" i="35"/>
  <c r="J29" i="35"/>
  <c r="I29" i="35"/>
  <c r="H29" i="35"/>
  <c r="G29" i="35"/>
  <c r="F29" i="35"/>
  <c r="E29" i="35"/>
  <c r="D2" i="35"/>
  <c r="C8" i="34"/>
  <c r="C7" i="34"/>
  <c r="C6" i="34"/>
  <c r="D6" i="34" s="1"/>
  <c r="C4" i="34"/>
  <c r="C3" i="34"/>
  <c r="AR29" i="34"/>
  <c r="AQ29" i="34"/>
  <c r="AP29" i="34"/>
  <c r="AO29" i="34"/>
  <c r="AN29" i="34"/>
  <c r="AM29" i="34"/>
  <c r="AL29" i="34"/>
  <c r="AK29" i="34"/>
  <c r="AJ29" i="34"/>
  <c r="AI29" i="34"/>
  <c r="AH29" i="34"/>
  <c r="AG29" i="34"/>
  <c r="AF29" i="34"/>
  <c r="AE29" i="34"/>
  <c r="AD29" i="34"/>
  <c r="AC29" i="34"/>
  <c r="AB29" i="34"/>
  <c r="AA29" i="34"/>
  <c r="Z29" i="34"/>
  <c r="Y29" i="34"/>
  <c r="X29" i="34"/>
  <c r="W29" i="34"/>
  <c r="V29" i="34"/>
  <c r="U29" i="34"/>
  <c r="T29" i="34"/>
  <c r="S29" i="34"/>
  <c r="R29" i="34"/>
  <c r="Q29" i="34"/>
  <c r="P29" i="34"/>
  <c r="O29" i="34"/>
  <c r="N29" i="34"/>
  <c r="M29" i="34"/>
  <c r="L29" i="34"/>
  <c r="K29" i="34"/>
  <c r="J29" i="34"/>
  <c r="I29" i="34"/>
  <c r="H29" i="34"/>
  <c r="G29" i="34"/>
  <c r="F29" i="34"/>
  <c r="E29" i="34"/>
  <c r="D2" i="34"/>
  <c r="C8" i="33"/>
  <c r="C7" i="33"/>
  <c r="C6" i="33"/>
  <c r="D6" i="33" s="1"/>
  <c r="C4" i="33"/>
  <c r="H14" i="2"/>
  <c r="C3" i="33"/>
  <c r="AR29" i="33"/>
  <c r="AQ29" i="33"/>
  <c r="AP29" i="33"/>
  <c r="AO29" i="33"/>
  <c r="AN29" i="33"/>
  <c r="AM29" i="33"/>
  <c r="AL29" i="33"/>
  <c r="AK29" i="33"/>
  <c r="AJ29" i="33"/>
  <c r="AI29" i="33"/>
  <c r="AH29" i="33"/>
  <c r="AG29" i="33"/>
  <c r="AF29" i="33"/>
  <c r="AE29" i="33"/>
  <c r="AD29" i="33"/>
  <c r="AC29" i="33"/>
  <c r="AB29" i="33"/>
  <c r="AA29" i="33"/>
  <c r="Z29" i="33"/>
  <c r="Y29" i="33"/>
  <c r="X29" i="33"/>
  <c r="W29" i="33"/>
  <c r="V29" i="33"/>
  <c r="U29" i="33"/>
  <c r="T29" i="33"/>
  <c r="S29" i="33"/>
  <c r="R29" i="33"/>
  <c r="Q29" i="33"/>
  <c r="P29" i="33"/>
  <c r="O29" i="33"/>
  <c r="N29" i="33"/>
  <c r="M29" i="33"/>
  <c r="L29" i="33"/>
  <c r="K29" i="33"/>
  <c r="J29" i="33"/>
  <c r="I29" i="33"/>
  <c r="H29" i="33"/>
  <c r="G29" i="33"/>
  <c r="F29" i="33"/>
  <c r="E29" i="33"/>
  <c r="D2" i="33"/>
  <c r="C8" i="32"/>
  <c r="C7" i="32"/>
  <c r="C6" i="32"/>
  <c r="D6" i="32" s="1"/>
  <c r="C4" i="32"/>
  <c r="C3" i="32"/>
  <c r="C3" i="31"/>
  <c r="F14" i="2"/>
  <c r="C8" i="31"/>
  <c r="C7" i="31"/>
  <c r="C6" i="31"/>
  <c r="D6" i="31" s="1"/>
  <c r="AR29" i="32"/>
  <c r="AQ29"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D2" i="32"/>
  <c r="S56" i="2"/>
  <c r="R56" i="2"/>
  <c r="Q56" i="2"/>
  <c r="P56" i="2"/>
  <c r="O56" i="2"/>
  <c r="N56" i="2"/>
  <c r="M56" i="2"/>
  <c r="L56" i="2"/>
  <c r="K56" i="2"/>
  <c r="J56" i="2"/>
  <c r="I56" i="2"/>
  <c r="H56" i="2"/>
  <c r="G56" i="2"/>
  <c r="S55" i="2"/>
  <c r="R55" i="2"/>
  <c r="Q55" i="2"/>
  <c r="P55" i="2"/>
  <c r="O55" i="2"/>
  <c r="N55" i="2"/>
  <c r="M55" i="2"/>
  <c r="L55" i="2"/>
  <c r="K55" i="2"/>
  <c r="J55" i="2"/>
  <c r="I55" i="2"/>
  <c r="H55" i="2"/>
  <c r="G55" i="2"/>
  <c r="S54" i="2"/>
  <c r="R54" i="2"/>
  <c r="Q54" i="2"/>
  <c r="P54" i="2"/>
  <c r="O54" i="2"/>
  <c r="N54" i="2"/>
  <c r="M54" i="2"/>
  <c r="L54" i="2"/>
  <c r="K54" i="2"/>
  <c r="J54" i="2"/>
  <c r="I54" i="2"/>
  <c r="H54" i="2"/>
  <c r="G54" i="2"/>
  <c r="S53" i="2"/>
  <c r="R53" i="2"/>
  <c r="Q53" i="2"/>
  <c r="P53" i="2"/>
  <c r="O53" i="2"/>
  <c r="N53" i="2"/>
  <c r="M53" i="2"/>
  <c r="L53" i="2"/>
  <c r="K53" i="2"/>
  <c r="J53" i="2"/>
  <c r="I53" i="2"/>
  <c r="H53" i="2"/>
  <c r="G53" i="2"/>
  <c r="S52" i="2"/>
  <c r="R52" i="2"/>
  <c r="Q52" i="2"/>
  <c r="P52" i="2"/>
  <c r="O52" i="2"/>
  <c r="N52" i="2"/>
  <c r="M52" i="2"/>
  <c r="L52" i="2"/>
  <c r="K52" i="2"/>
  <c r="J52" i="2"/>
  <c r="I52" i="2"/>
  <c r="H52" i="2"/>
  <c r="G52" i="2"/>
  <c r="S51" i="2"/>
  <c r="R51" i="2"/>
  <c r="Q51" i="2"/>
  <c r="P51" i="2"/>
  <c r="O51" i="2"/>
  <c r="N51" i="2"/>
  <c r="M51" i="2"/>
  <c r="L51" i="2"/>
  <c r="K51" i="2"/>
  <c r="J51" i="2"/>
  <c r="I51" i="2"/>
  <c r="H51" i="2"/>
  <c r="G51" i="2"/>
  <c r="S50" i="2"/>
  <c r="R50" i="2"/>
  <c r="Q50" i="2"/>
  <c r="P50" i="2"/>
  <c r="O50" i="2"/>
  <c r="N50" i="2"/>
  <c r="M50" i="2"/>
  <c r="L50" i="2"/>
  <c r="K50" i="2"/>
  <c r="J50" i="2"/>
  <c r="I50" i="2"/>
  <c r="H50" i="2"/>
  <c r="G50" i="2"/>
  <c r="S49" i="2"/>
  <c r="R49" i="2"/>
  <c r="Q49" i="2"/>
  <c r="P49" i="2"/>
  <c r="O49" i="2"/>
  <c r="N49" i="2"/>
  <c r="M49" i="2"/>
  <c r="L49" i="2"/>
  <c r="K49" i="2"/>
  <c r="J49" i="2"/>
  <c r="I49" i="2"/>
  <c r="H49" i="2"/>
  <c r="S48" i="2"/>
  <c r="R48" i="2"/>
  <c r="Q48" i="2"/>
  <c r="P48" i="2"/>
  <c r="O48" i="2"/>
  <c r="N48" i="2"/>
  <c r="M48" i="2"/>
  <c r="L48" i="2"/>
  <c r="K48" i="2"/>
  <c r="J48" i="2"/>
  <c r="I48" i="2"/>
  <c r="H48" i="2"/>
  <c r="G48" i="2"/>
  <c r="S47" i="2"/>
  <c r="R47" i="2"/>
  <c r="Q47" i="2"/>
  <c r="P47" i="2"/>
  <c r="O47" i="2"/>
  <c r="N47" i="2"/>
  <c r="M47" i="2"/>
  <c r="L47" i="2"/>
  <c r="K47" i="2"/>
  <c r="J47" i="2"/>
  <c r="I47" i="2"/>
  <c r="H47" i="2"/>
  <c r="S46" i="2"/>
  <c r="R46" i="2"/>
  <c r="Q46" i="2"/>
  <c r="P46" i="2"/>
  <c r="O46" i="2"/>
  <c r="N46" i="2"/>
  <c r="M46" i="2"/>
  <c r="L46" i="2"/>
  <c r="K46" i="2"/>
  <c r="J46" i="2"/>
  <c r="I46" i="2"/>
  <c r="H46" i="2"/>
  <c r="G49" i="2"/>
  <c r="G47" i="2"/>
  <c r="G46" i="2"/>
  <c r="F57" i="2"/>
  <c r="F56" i="2"/>
  <c r="F55" i="2"/>
  <c r="F54" i="2"/>
  <c r="F53" i="2"/>
  <c r="F52" i="2"/>
  <c r="F51" i="2"/>
  <c r="F50" i="2"/>
  <c r="F49" i="2"/>
  <c r="F48" i="2"/>
  <c r="F47" i="2"/>
  <c r="F46" i="2"/>
  <c r="E48" i="2"/>
  <c r="C4" i="31"/>
  <c r="AR29" i="31"/>
  <c r="AQ29" i="31"/>
  <c r="AP29" i="31"/>
  <c r="AO29" i="31"/>
  <c r="AN29" i="31"/>
  <c r="AM29" i="31"/>
  <c r="AL29" i="31"/>
  <c r="AK29" i="31"/>
  <c r="AJ29" i="31"/>
  <c r="AI29" i="31"/>
  <c r="AH29" i="31"/>
  <c r="AG29" i="31"/>
  <c r="AF29" i="31"/>
  <c r="AE29" i="31"/>
  <c r="AD29" i="31"/>
  <c r="AC29" i="31"/>
  <c r="AB29" i="31"/>
  <c r="AA29" i="31"/>
  <c r="Z29" i="31"/>
  <c r="Y29" i="31"/>
  <c r="X29" i="31"/>
  <c r="W29" i="31"/>
  <c r="V29" i="31"/>
  <c r="U29" i="31"/>
  <c r="T29" i="31"/>
  <c r="S29" i="31"/>
  <c r="R29" i="31"/>
  <c r="Q29" i="31"/>
  <c r="P29" i="31"/>
  <c r="O29" i="31"/>
  <c r="N29" i="31"/>
  <c r="M29" i="31"/>
  <c r="L29" i="31"/>
  <c r="K29" i="31"/>
  <c r="J29" i="31"/>
  <c r="I29" i="31"/>
  <c r="H29" i="31"/>
  <c r="G29" i="31"/>
  <c r="F29" i="31"/>
  <c r="E29" i="31"/>
  <c r="D2" i="31"/>
  <c r="C4" i="9"/>
  <c r="C8" i="9"/>
  <c r="C7" i="9"/>
  <c r="D2" i="9" l="1"/>
  <c r="C6" i="9" l="1"/>
  <c r="D6" i="9" s="1"/>
  <c r="AR29" i="9" l="1"/>
  <c r="AQ29" i="9"/>
  <c r="AP29" i="9"/>
  <c r="AO29" i="9"/>
  <c r="AN29" i="9"/>
  <c r="AM29" i="9"/>
  <c r="AL29" i="9"/>
  <c r="AK29" i="9"/>
  <c r="AJ29" i="9"/>
  <c r="AI29" i="9"/>
  <c r="AH29" i="9"/>
  <c r="AG29" i="9"/>
  <c r="AF29" i="9"/>
  <c r="AE29" i="9"/>
  <c r="AD29" i="9"/>
  <c r="AC29" i="9"/>
  <c r="AB29" i="9"/>
  <c r="AA29" i="9"/>
  <c r="Z29" i="9"/>
  <c r="Y29" i="9"/>
  <c r="X29" i="9"/>
  <c r="W29" i="9"/>
  <c r="V29" i="9"/>
  <c r="U29" i="9"/>
  <c r="T29" i="9"/>
  <c r="S29" i="9"/>
  <c r="R29" i="9"/>
  <c r="Q29" i="9"/>
  <c r="P29" i="9"/>
  <c r="O29" i="9"/>
  <c r="N29" i="9"/>
  <c r="M29" i="9"/>
  <c r="L29" i="9"/>
  <c r="K29" i="9"/>
  <c r="J29" i="9"/>
  <c r="I29" i="9"/>
  <c r="H29" i="9"/>
  <c r="G29" i="9"/>
  <c r="F29" i="9"/>
  <c r="E29" i="9"/>
  <c r="S57" i="2" l="1"/>
  <c r="R57" i="2"/>
  <c r="Q57" i="2"/>
  <c r="P57" i="2"/>
  <c r="O57" i="2"/>
  <c r="N57" i="2"/>
  <c r="M57" i="2"/>
  <c r="L57" i="2"/>
  <c r="K57" i="2"/>
  <c r="J57" i="2"/>
  <c r="I57" i="2"/>
  <c r="H57" i="2"/>
  <c r="G57" i="2"/>
  <c r="E57" i="2"/>
  <c r="E56" i="2" l="1"/>
  <c r="E55" i="2"/>
  <c r="E54" i="2"/>
  <c r="E53" i="2"/>
  <c r="E51" i="2"/>
  <c r="E52" i="2"/>
  <c r="E50" i="2"/>
  <c r="E49" i="2"/>
  <c r="E47" i="2"/>
  <c r="G58" i="2" l="1"/>
  <c r="G59" i="2" s="1"/>
  <c r="C5" i="32" s="1"/>
  <c r="E58" i="2"/>
  <c r="E59" i="2" s="1"/>
  <c r="C5" i="9" l="1"/>
  <c r="Q58" i="2"/>
  <c r="Q59" i="2" s="1"/>
  <c r="C5" i="42" s="1"/>
  <c r="K58" i="2"/>
  <c r="K59" i="2" s="1"/>
  <c r="C5" i="36" s="1"/>
  <c r="I58" i="2"/>
  <c r="I59" i="2" s="1"/>
  <c r="C5" i="34" s="1"/>
  <c r="H58" i="2"/>
  <c r="H59" i="2" s="1"/>
  <c r="C5" i="33" s="1"/>
  <c r="P58" i="2"/>
  <c r="P59" i="2" s="1"/>
  <c r="C5" i="41" s="1"/>
  <c r="R58" i="2"/>
  <c r="R59" i="2" s="1"/>
  <c r="C5" i="43" s="1"/>
  <c r="S58" i="2"/>
  <c r="S59" i="2" s="1"/>
  <c r="C5" i="44" s="1"/>
  <c r="M58" i="2"/>
  <c r="M59" i="2" s="1"/>
  <c r="C5" i="38" s="1"/>
  <c r="J58" i="2"/>
  <c r="J59" i="2" s="1"/>
  <c r="C5" i="35" s="1"/>
  <c r="L58" i="2"/>
  <c r="L59" i="2" s="1"/>
  <c r="C5" i="37" s="1"/>
  <c r="F58" i="2"/>
  <c r="F59" i="2" s="1"/>
  <c r="C5" i="31" s="1"/>
  <c r="N58" i="2"/>
  <c r="N59" i="2" s="1"/>
  <c r="C5" i="39" s="1"/>
  <c r="O58" i="2"/>
  <c r="O59" i="2" s="1"/>
  <c r="C5" i="40" s="1"/>
  <c r="S37" i="2"/>
  <c r="R37" i="2"/>
  <c r="Q37" i="2"/>
  <c r="P37" i="2"/>
  <c r="O37" i="2"/>
  <c r="N37" i="2"/>
  <c r="M37" i="2"/>
  <c r="L37" i="2"/>
  <c r="K37" i="2"/>
  <c r="J37" i="2"/>
  <c r="I37" i="2"/>
  <c r="H37" i="2"/>
  <c r="G37" i="2"/>
  <c r="F37" i="2"/>
  <c r="E37" i="2"/>
  <c r="C3" i="9" l="1"/>
  <c r="S14" i="2" l="1"/>
  <c r="R14" i="2"/>
  <c r="Q14" i="2"/>
  <c r="P14" i="2"/>
  <c r="O14" i="2"/>
  <c r="N14" i="2"/>
  <c r="M14" i="2"/>
  <c r="L14" i="2"/>
  <c r="K14" i="2"/>
  <c r="J14" i="2"/>
  <c r="I14" i="2"/>
  <c r="G14" i="2"/>
  <c r="E14" i="2"/>
  <c r="E4" i="2"/>
</calcChain>
</file>

<file path=xl/sharedStrings.xml><?xml version="1.0" encoding="utf-8"?>
<sst xmlns="http://schemas.openxmlformats.org/spreadsheetml/2006/main" count="3743" uniqueCount="452">
  <si>
    <t>#</t>
  </si>
  <si>
    <t>Item</t>
  </si>
  <si>
    <t>Free text</t>
  </si>
  <si>
    <t>Enter the date on which this document is being submitted to CMS.</t>
  </si>
  <si>
    <t>Instructions</t>
  </si>
  <si>
    <t>Item Instructions</t>
  </si>
  <si>
    <t>State or territory</t>
  </si>
  <si>
    <t>Date of report submission</t>
  </si>
  <si>
    <t>Plan name</t>
  </si>
  <si>
    <t>Alabama</t>
  </si>
  <si>
    <t>Alaska</t>
  </si>
  <si>
    <t>Arizona</t>
  </si>
  <si>
    <t>Arkansas</t>
  </si>
  <si>
    <t>California</t>
  </si>
  <si>
    <t>Colorado</t>
  </si>
  <si>
    <t>Connecticut</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</si>
  <si>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</si>
  <si>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</si>
  <si>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</si>
  <si>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</si>
  <si>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</si>
  <si>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</si>
  <si>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</si>
  <si>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</si>
  <si>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</si>
  <si>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</si>
  <si>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</si>
  <si>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</si>
  <si>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</si>
  <si>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</si>
  <si>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</si>
  <si>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</si>
  <si>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</si>
  <si>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</si>
  <si>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</si>
  <si>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</si>
  <si>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</si>
  <si>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</si>
  <si>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</si>
  <si>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</si>
  <si>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</si>
  <si>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</si>
  <si>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</si>
  <si>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</si>
  <si>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</si>
  <si>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</si>
  <si>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</si>
  <si>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</si>
  <si>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</si>
  <si>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</si>
  <si>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</si>
  <si>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</si>
  <si>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</si>
  <si>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</si>
  <si>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</si>
  <si>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</si>
  <si>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</si>
  <si>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</si>
  <si>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</si>
  <si>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Organization</t>
  </si>
  <si>
    <t>Contact name</t>
  </si>
  <si>
    <t>Contact email address</t>
  </si>
  <si>
    <t>Plan Provider Roster Review</t>
  </si>
  <si>
    <t>EVV Data Analysis</t>
  </si>
  <si>
    <t>Review of Grievances Related to Access</t>
  </si>
  <si>
    <t>Analysis methods</t>
  </si>
  <si>
    <t>Geomapping</t>
  </si>
  <si>
    <t>Encounter Data Analysis</t>
  </si>
  <si>
    <t>Other (Specify)</t>
  </si>
  <si>
    <t>Data Format</t>
  </si>
  <si>
    <t>Inputting information</t>
  </si>
  <si>
    <t>Enter the name of the individual(s) filling out this document.</t>
  </si>
  <si>
    <t>Enter the email address(es) of the individual(s) filling out this document.</t>
  </si>
  <si>
    <t>Reporting period start date</t>
  </si>
  <si>
    <t>Reporting period end date</t>
  </si>
  <si>
    <t>Date (MM/DD/YYYY)</t>
  </si>
  <si>
    <t>LTSS</t>
  </si>
  <si>
    <t>Secret Shopper Calls: Network Participation</t>
  </si>
  <si>
    <t>Secret Shopper Calls: Appointment Availability</t>
  </si>
  <si>
    <t>Adult primary care</t>
  </si>
  <si>
    <t>Pediatric primary care</t>
  </si>
  <si>
    <t>Adult behavioral health</t>
  </si>
  <si>
    <t>Pediatric behavioral health</t>
  </si>
  <si>
    <t>Adult specialist</t>
  </si>
  <si>
    <t>Pediatric specialist</t>
  </si>
  <si>
    <t>Hospital</t>
  </si>
  <si>
    <t>Pharmacy</t>
  </si>
  <si>
    <t>Pediatric dental</t>
  </si>
  <si>
    <t>OB/GYN</t>
  </si>
  <si>
    <t>Plan type included in program</t>
  </si>
  <si>
    <t>Provider type</t>
  </si>
  <si>
    <t xml:space="preserve">Applicable region(s) </t>
  </si>
  <si>
    <t>Population</t>
  </si>
  <si>
    <t>Standard type</t>
  </si>
  <si>
    <t>Standard 1</t>
  </si>
  <si>
    <t>Standard 2</t>
  </si>
  <si>
    <t>Standard 3</t>
  </si>
  <si>
    <t>Standard 4</t>
  </si>
  <si>
    <t>Standard 5</t>
  </si>
  <si>
    <t>Standard 6</t>
  </si>
  <si>
    <t>Standard 7</t>
  </si>
  <si>
    <t>Standard 8</t>
  </si>
  <si>
    <t>Standard 9</t>
  </si>
  <si>
    <t>Standard 10</t>
  </si>
  <si>
    <t>Standard 11</t>
  </si>
  <si>
    <t>Standard 12</t>
  </si>
  <si>
    <t>Standard 13</t>
  </si>
  <si>
    <t>Standard 14</t>
  </si>
  <si>
    <t>Standard 15</t>
  </si>
  <si>
    <t>Standard 16</t>
  </si>
  <si>
    <t>Standard 17</t>
  </si>
  <si>
    <t>Standard 18</t>
  </si>
  <si>
    <t>Standard 19</t>
  </si>
  <si>
    <t>Standard 20</t>
  </si>
  <si>
    <t>Standard 21</t>
  </si>
  <si>
    <t>Standard 22</t>
  </si>
  <si>
    <t>Standard 23</t>
  </si>
  <si>
    <t>Standard 24</t>
  </si>
  <si>
    <t>Standard 25</t>
  </si>
  <si>
    <t>Standard 26</t>
  </si>
  <si>
    <t>Standard 27</t>
  </si>
  <si>
    <t>Standard 28</t>
  </si>
  <si>
    <t>Standard 29</t>
  </si>
  <si>
    <t>Standard 30</t>
  </si>
  <si>
    <t>Standard 31</t>
  </si>
  <si>
    <t>Standard 32</t>
  </si>
  <si>
    <t>Standard 33</t>
  </si>
  <si>
    <t>Standard 34</t>
  </si>
  <si>
    <t>Standard 35</t>
  </si>
  <si>
    <t>Standard 36</t>
  </si>
  <si>
    <t>Standard 37</t>
  </si>
  <si>
    <t>Standard 38</t>
  </si>
  <si>
    <t>Standard 39</t>
  </si>
  <si>
    <t>Standard 40</t>
  </si>
  <si>
    <t>Describe the standard (for example, 60 miles maximum distance to travel to an appointment).</t>
  </si>
  <si>
    <t>Enter the provider type that the standard applies to.</t>
  </si>
  <si>
    <t xml:space="preserve">Enter the population that the standard applies to. </t>
  </si>
  <si>
    <t>Standard 41</t>
  </si>
  <si>
    <t>Standard 42</t>
  </si>
  <si>
    <t>Standard 43</t>
  </si>
  <si>
    <t>Standard 44</t>
  </si>
  <si>
    <t>Standard 45</t>
  </si>
  <si>
    <t>Standard 46</t>
  </si>
  <si>
    <t>Standard 47</t>
  </si>
  <si>
    <t>Standard 48</t>
  </si>
  <si>
    <t>Standard 49</t>
  </si>
  <si>
    <t>Standard 50</t>
  </si>
  <si>
    <t>Standard 51</t>
  </si>
  <si>
    <t>Standard 52</t>
  </si>
  <si>
    <t>Standard 53</t>
  </si>
  <si>
    <t>Standard 54</t>
  </si>
  <si>
    <t>Standard 55</t>
  </si>
  <si>
    <t>Standard 56</t>
  </si>
  <si>
    <t>Standard 57</t>
  </si>
  <si>
    <t>Standard 58</t>
  </si>
  <si>
    <t>Standard 59</t>
  </si>
  <si>
    <t>Standard 60</t>
  </si>
  <si>
    <t>Standard 61</t>
  </si>
  <si>
    <t>Standard 62</t>
  </si>
  <si>
    <t>Standard 63</t>
  </si>
  <si>
    <t>Standard 64</t>
  </si>
  <si>
    <t>Standard 65</t>
  </si>
  <si>
    <t>Standard 66</t>
  </si>
  <si>
    <t>Standard 67</t>
  </si>
  <si>
    <t>Standard 68</t>
  </si>
  <si>
    <t>Standard 69</t>
  </si>
  <si>
    <t>Standard 70</t>
  </si>
  <si>
    <t>Standard 71</t>
  </si>
  <si>
    <t>Standard 72</t>
  </si>
  <si>
    <t>Standard 73</t>
  </si>
  <si>
    <t>Standard 74</t>
  </si>
  <si>
    <t>Standard 75</t>
  </si>
  <si>
    <t>Standard 76</t>
  </si>
  <si>
    <t>Standard 77</t>
  </si>
  <si>
    <t>Standard 78</t>
  </si>
  <si>
    <t>Standard 79</t>
  </si>
  <si>
    <t>Standard 80</t>
  </si>
  <si>
    <t>Standard 81</t>
  </si>
  <si>
    <t>Standard 82</t>
  </si>
  <si>
    <t>Standard 83</t>
  </si>
  <si>
    <t>Standard 84</t>
  </si>
  <si>
    <t>Standard 85</t>
  </si>
  <si>
    <t>Standard 86</t>
  </si>
  <si>
    <t>Standard 87</t>
  </si>
  <si>
    <t>Standard 88</t>
  </si>
  <si>
    <t>Standard 89</t>
  </si>
  <si>
    <t>Standard 90</t>
  </si>
  <si>
    <t>Standard 91</t>
  </si>
  <si>
    <t>Standard 92</t>
  </si>
  <si>
    <t>Standard 93</t>
  </si>
  <si>
    <t>Standard 94</t>
  </si>
  <si>
    <t>Standard 95</t>
  </si>
  <si>
    <t>Standard 96</t>
  </si>
  <si>
    <t>Standard 97</t>
  </si>
  <si>
    <t>Standard 98</t>
  </si>
  <si>
    <t>Standard 99</t>
  </si>
  <si>
    <t>Standard 100</t>
  </si>
  <si>
    <t>Maximum time to travel</t>
  </si>
  <si>
    <t>Urban</t>
  </si>
  <si>
    <t xml:space="preserve">Adult </t>
  </si>
  <si>
    <t>Maximum distance to travel</t>
  </si>
  <si>
    <t>Rural</t>
  </si>
  <si>
    <t>Pediatric</t>
  </si>
  <si>
    <t>Monthly</t>
  </si>
  <si>
    <t>Weekly</t>
  </si>
  <si>
    <t>Maximum time or distance</t>
  </si>
  <si>
    <t>Adult and pediatric</t>
  </si>
  <si>
    <t>Quarterly</t>
  </si>
  <si>
    <t>Bi-weekly</t>
  </si>
  <si>
    <t>Ease of getting an appointment timely</t>
  </si>
  <si>
    <t>MLTSS</t>
  </si>
  <si>
    <t>Other (free text, specify)</t>
  </si>
  <si>
    <t>Appointment wait time</t>
  </si>
  <si>
    <t>Hours of operation</t>
  </si>
  <si>
    <t>Provider to enrollee ratios</t>
  </si>
  <si>
    <t>Service fulfillment</t>
  </si>
  <si>
    <t>Enter the region that the standard applies to.</t>
  </si>
  <si>
    <t xml:space="preserve">Frequency of analysis </t>
  </si>
  <si>
    <t>Drop down values</t>
  </si>
  <si>
    <t>Frequency</t>
  </si>
  <si>
    <t>Bi-monthly</t>
  </si>
  <si>
    <t>Semi-annually</t>
  </si>
  <si>
    <t>Standard description</t>
  </si>
  <si>
    <t>Enter the standard type for each standard used in the program.</t>
  </si>
  <si>
    <t>Enter the state or territory represented in this document.</t>
  </si>
  <si>
    <t>Applicable region(s)</t>
  </si>
  <si>
    <t>Program name</t>
  </si>
  <si>
    <t xml:space="preserve">(none) </t>
  </si>
  <si>
    <t>(header/blank cell)</t>
  </si>
  <si>
    <t xml:space="preserve">Input state-level data in this column </t>
  </si>
  <si>
    <t xml:space="preserve">State </t>
  </si>
  <si>
    <t>Dist. of Col.</t>
  </si>
  <si>
    <t>Set values (select one)</t>
  </si>
  <si>
    <t>Input program-level data in these column unless specified in the item instructions &gt;&gt;</t>
  </si>
  <si>
    <t>C. Plan-level compliance data</t>
  </si>
  <si>
    <t>Monitoring methods</t>
  </si>
  <si>
    <t xml:space="preserve">Program summary </t>
  </si>
  <si>
    <t>II. Program-level standards, monitoring methods, and plan compliance</t>
  </si>
  <si>
    <t xml:space="preserve">The formulas below are used to populate the service menu on each program tab: </t>
  </si>
  <si>
    <t>ID selected services:</t>
  </si>
  <si>
    <t xml:space="preserve">Join: </t>
  </si>
  <si>
    <t>Remove commas:</t>
  </si>
  <si>
    <t>A. Access and network adequacy standards required for plans participating in the program</t>
  </si>
  <si>
    <t>Secret Shopper: Network Participation</t>
  </si>
  <si>
    <t>Secret Shopper: Appointment Availability</t>
  </si>
  <si>
    <t xml:space="preserve">Assurance of plan compliance </t>
  </si>
  <si>
    <t>Tab topic:</t>
  </si>
  <si>
    <t>I_State&amp;Prog_Info</t>
  </si>
  <si>
    <t>II_Prog_X</t>
  </si>
  <si>
    <t>Number of tabs available:</t>
  </si>
  <si>
    <t>Tab name:</t>
  </si>
  <si>
    <t>I. State and program information</t>
  </si>
  <si>
    <t>I.A.1</t>
  </si>
  <si>
    <t>I.A.2</t>
  </si>
  <si>
    <t>I.A.3</t>
  </si>
  <si>
    <t>I.A.4</t>
  </si>
  <si>
    <t>I.B.1</t>
  </si>
  <si>
    <t>I.B.3.a</t>
  </si>
  <si>
    <t>I.B.3.b</t>
  </si>
  <si>
    <t>I.B.3.c</t>
  </si>
  <si>
    <t>I.B.3.d</t>
  </si>
  <si>
    <t>I.B.3.e</t>
  </si>
  <si>
    <t>I.B.3.f</t>
  </si>
  <si>
    <t>I.B.3.g</t>
  </si>
  <si>
    <t>I.B.3.h</t>
  </si>
  <si>
    <t>I.B.3.i</t>
  </si>
  <si>
    <t>I.B.3.j</t>
  </si>
  <si>
    <t>I.B.3.k</t>
  </si>
  <si>
    <t>I.B.3.l</t>
  </si>
  <si>
    <t>I.C.1</t>
  </si>
  <si>
    <t>I.C.2</t>
  </si>
  <si>
    <t>Separate analysis document</t>
  </si>
  <si>
    <t>Separate results document</t>
  </si>
  <si>
    <t>II.A.1</t>
  </si>
  <si>
    <t>II.A.2</t>
  </si>
  <si>
    <t>II.A.3</t>
  </si>
  <si>
    <t>II.A.4</t>
  </si>
  <si>
    <t>II.A.5</t>
  </si>
  <si>
    <t>Yes, compliance results are contained in a separate document</t>
  </si>
  <si>
    <t>No, compliance results are not contained in a separate document</t>
  </si>
  <si>
    <t>II.B.1</t>
  </si>
  <si>
    <t>II.B.2</t>
  </si>
  <si>
    <t>II.B.3</t>
  </si>
  <si>
    <t>II.C.2.a</t>
  </si>
  <si>
    <t>II.C.2.b</t>
  </si>
  <si>
    <t>II.C.2.c</t>
  </si>
  <si>
    <t>II.C.3.a</t>
  </si>
  <si>
    <t>II.C.3.b</t>
  </si>
  <si>
    <t>II.C.3.c</t>
  </si>
  <si>
    <t>Set values (select one) or use free text for "other" response</t>
  </si>
  <si>
    <t>B. Analyses that the state uses to monitor compliance with access and network adequacy standards reported in Section A</t>
  </si>
  <si>
    <t>Services</t>
  </si>
  <si>
    <t>Covered</t>
  </si>
  <si>
    <t>Not covered</t>
  </si>
  <si>
    <r>
      <t>I. State and program</t>
    </r>
    <r>
      <rPr>
        <sz val="11"/>
        <rFont val="Arial"/>
        <family val="2"/>
      </rPr>
      <t>-level</t>
    </r>
    <r>
      <rPr>
        <sz val="11"/>
        <color theme="1"/>
        <rFont val="Arial"/>
        <family val="2"/>
      </rPr>
      <t xml:space="preserve"> information</t>
    </r>
  </si>
  <si>
    <r>
      <t>II. Program-level standards, monitoring methods, and pl</t>
    </r>
    <r>
      <rPr>
        <sz val="11"/>
        <rFont val="Arial"/>
        <family val="2"/>
      </rPr>
      <t xml:space="preserve">an-level </t>
    </r>
    <r>
      <rPr>
        <sz val="11"/>
        <color theme="1"/>
        <rFont val="Arial"/>
        <family val="2"/>
      </rPr>
      <t>compliance</t>
    </r>
  </si>
  <si>
    <t>Statutory authority</t>
  </si>
  <si>
    <t xml:space="preserve">Indicate whether the program covers pediatric primary care providers. </t>
  </si>
  <si>
    <t xml:space="preserve">Indicate whether the program covers Ob/Gyn providers. </t>
  </si>
  <si>
    <t xml:space="preserve">Indicate whether the program covers adult behavioral health providers. </t>
  </si>
  <si>
    <t xml:space="preserve">Indicate whether the program covers pediatric behavioral health providers. </t>
  </si>
  <si>
    <t xml:space="preserve">Indicate whether the program covers adult specialist providers. </t>
  </si>
  <si>
    <t xml:space="preserve">Indicate whether the program covers pediatric specialist providers. </t>
  </si>
  <si>
    <t xml:space="preserve">Indicate whether the program covers hospital providers. </t>
  </si>
  <si>
    <t xml:space="preserve">Indicate whether the program covers pharmacy providers. </t>
  </si>
  <si>
    <t xml:space="preserve">Indicate whether the program covers pediatric dental providers. </t>
  </si>
  <si>
    <t xml:space="preserve">Indicate whether the program covers long-term services and supports (LTSS) providers.  </t>
  </si>
  <si>
    <t>Reporting scenario</t>
  </si>
  <si>
    <t>Scenario 1: New contract</t>
  </si>
  <si>
    <t xml:space="preserve">Set values (select one) </t>
  </si>
  <si>
    <t>Used for all plans</t>
  </si>
  <si>
    <t>Not used for any plans</t>
  </si>
  <si>
    <t>Scenario 2: Annual report</t>
  </si>
  <si>
    <t>Indicate whether the program covers adult primary care providers.</t>
  </si>
  <si>
    <t>Other (optional field for the state)</t>
  </si>
  <si>
    <t>Free text (optional field for the state)</t>
  </si>
  <si>
    <t>Analysis and results in separate documents</t>
  </si>
  <si>
    <t>Plan type included in program contracts</t>
  </si>
  <si>
    <t>Provider types covered in program contracts</t>
  </si>
  <si>
    <t>Analysis and results in separate document</t>
  </si>
  <si>
    <t>Provider type covered by standard</t>
  </si>
  <si>
    <t>Population covered by standard</t>
  </si>
  <si>
    <t xml:space="preserve">States should use this section of the tab to report each standard included in managed care program contracts; report each unique standard in columns E - CZ. 
</t>
  </si>
  <si>
    <t xml:space="preserve">Plan-specific analysis </t>
  </si>
  <si>
    <t>Suburban</t>
  </si>
  <si>
    <t>Frontier</t>
  </si>
  <si>
    <t>Statewide</t>
  </si>
  <si>
    <t xml:space="preserve">For each program, enter the start date of the reporting period for the analysis and compliance information entered into this report. </t>
  </si>
  <si>
    <t>Used for some but not all plans</t>
  </si>
  <si>
    <t>A. State information and reporting scenario</t>
  </si>
  <si>
    <t>I.A.5</t>
  </si>
  <si>
    <t>B. Program information</t>
  </si>
  <si>
    <t>I.B.2</t>
  </si>
  <si>
    <t>I.B.3</t>
  </si>
  <si>
    <t>I.B.4</t>
  </si>
  <si>
    <t>I.B.5</t>
  </si>
  <si>
    <t>I.B.6.a</t>
  </si>
  <si>
    <t>I.B.6.b</t>
  </si>
  <si>
    <t>I.B.6.c</t>
  </si>
  <si>
    <t>I.B.6.d</t>
  </si>
  <si>
    <t>I.B.6.e</t>
  </si>
  <si>
    <t>I.B.6.f</t>
  </si>
  <si>
    <t>I.B.6.g</t>
  </si>
  <si>
    <t>I.B.6.h</t>
  </si>
  <si>
    <t>I.B.6.i</t>
  </si>
  <si>
    <t>I.B.6.j</t>
  </si>
  <si>
    <t>I.B.6.k</t>
  </si>
  <si>
    <t>I.B.6.l</t>
  </si>
  <si>
    <t>C. Separate analysis and results documents</t>
  </si>
  <si>
    <t>If the state indicated in item II.B.2 that it uses an analysis method for some but not all plans in the program, identify the subset of plans for which the method is used. Write the name of the plan(s) under the column corresponding with the type of analysis. If the state indicated in item II.B.2 that it uses the method on all or none of the plans in the program, write "N/A."</t>
  </si>
  <si>
    <t>Indicate (1) any notes for items I.B.6.a - k and/or (2) other provider types relevant to the state's network adequacy standards (42 C.F.R. § 438.68) or availability standards (42 C.F.R. § 438.206) covered under the program not listed in items I.B.6.a - k.</t>
  </si>
  <si>
    <t xml:space="preserve">States should use this section of the tab to report on the analyses that the state uses to assess plan compliance with the state's 42 C.F.R. § 438.68 and 42 C.F.R. § 438.206 standards; report on each analysis in columns E - L. </t>
  </si>
  <si>
    <t>For each analysis method in columns E-L, indicate whether the state uses the method to analyze plan compliance with 42 C.F.R. § 438.68 and/or 42 C.F.R. § 438.206 for all, some, or none of the plans in the program being reported on in this tab. If the state uses other methods, please explain them in column L. If the state enters 'Used for some but not all plans' for any method, report the plans for which it uses the method in II.B.3.</t>
  </si>
  <si>
    <t>Assurance of plan compliance with 42 C.F.R. § 438.68</t>
  </si>
  <si>
    <t>Description of results: 42 C.F.R. § 438.68</t>
  </si>
  <si>
    <t>Assurance of compliance with 42 C.F.R. § 438.206</t>
  </si>
  <si>
    <t>Description of results: 42 C.F.R. § 438.206</t>
  </si>
  <si>
    <t xml:space="preserve">States should use this section of the tab to report on plan compliance with the state's 42 C.F.R. § 438.68 and 42 C.F.R. § 438.206 standards; report on each plan in columns E - AR. </t>
  </si>
  <si>
    <t>I.A.6</t>
  </si>
  <si>
    <t>Yes, the plan complies based on all analyses</t>
  </si>
  <si>
    <t xml:space="preserve">No, the plan does not comply based on all analyses </t>
  </si>
  <si>
    <t>II.C.2.d</t>
  </si>
  <si>
    <t>II.C.1.a</t>
  </si>
  <si>
    <t>Describe any network adequacy standard exceptions that the state has granted to the plan under 42 C.F.R. § 438.68(d). If there are no exceptions, write "None."</t>
  </si>
  <si>
    <t>Name of analysis and results documents</t>
  </si>
  <si>
    <t>Date of analysis and results documents</t>
  </si>
  <si>
    <t>Page/section references in analysis and results documents</t>
  </si>
  <si>
    <t>I.C.3</t>
  </si>
  <si>
    <t>I.C.4</t>
  </si>
  <si>
    <t>Exceptions granted under 42 C.F.R. § 438.68(d)</t>
  </si>
  <si>
    <t xml:space="preserve">Describe the results of each of the analyses (including dates of the analyses) that support the assurance above of the plan's compliance with the state's 42 C.F.R. § 438.68 standards. In the description of results, please address the standards that apply to the plan and each of the analyses that the state used to assess plan compliance with those standards. </t>
  </si>
  <si>
    <t>Describe the results of each of the analyses (including dates of the analyses) that support the assurance above of the plan's compliance with the state's 42 C.F.R. § 438.206 standards. In the description of results, please address the standards that apply to the plan and each of the analyses that the state used to assess plan compliance with those standards.</t>
  </si>
  <si>
    <t>Scenario 3: Significant change - services</t>
  </si>
  <si>
    <t>Scenario 3: Significant change - benefits</t>
  </si>
  <si>
    <t>Scenario 3: Significant change - geographic service area</t>
  </si>
  <si>
    <t>Scenario 3: Significant change - composition of provider network</t>
  </si>
  <si>
    <t>Scenario 3: Significant change - payments to provider network</t>
  </si>
  <si>
    <t>Scenario 3: Significant change - enrollment of new population</t>
  </si>
  <si>
    <t xml:space="preserve">Reporting scenario - other </t>
  </si>
  <si>
    <t>II.C.2.e</t>
  </si>
  <si>
    <t>II.C.3.d</t>
  </si>
  <si>
    <t>For each program, enter the end date of the reporting period for the analysis and compliance information entered into this report.</t>
  </si>
  <si>
    <t>Reassessment for plan deficiencies: 42 C.F.R. § 438.68</t>
  </si>
  <si>
    <t>Indicate whether the state assures that the plan complies with the state's availability of services standards under 42 C.F.R. § 438.206 based on each analysis the state conducted for the plan during the reporting period indicated in I.B.4 and I.B.5. 
For example, if the state assessed plan compliance using four quarterly geomapping and two semi-annual plan provider roster review analyses within the reporting period indicated in I.B.4 and I.B.5, and the state determined that the plan complied with the state's 42 C.F.R. § 438.206 standards in all of those analyses, enter 'yes, the plan complies based on all analyses.'
As another example, if the state assessed plan compliance using two semi-annual geomapping analyses and an annual secret shopper analysis within the reporting period indicated in I.B.4 and I.B.5, and the state determined that the plan did not comply with the state's 42 C.F.R. § 438.206 standards in at least one of those analyses, enter 'no, the plan does not comply based on all analyses.'</t>
  </si>
  <si>
    <t>Reassessment for plan deficiencies: 42 C.F.R. § 438.206</t>
  </si>
  <si>
    <t>Indicate whether the state assures that the plan complies with the state's network adequacy standards under 42 C.F.R. § 438.68 based on each analysis the state conducted for the plan during the reporting period indicated in I.B.4 and I.B.5. 
For example, if the state assessed plan compliance using four quarterly geomapping and two semi-annual plan provider roster review analyses within the reporting period indicated in I.B.4 and I.B.5, and the state determined that the plan complied with the state's 42 C.F.R. § 438.68 standards in all of those analyses, enter 'yes, the plan complies based on all analyses.'
As another example, if the state assessed plan compliance using two semi-annual geomapping analyses and an annual secret shopper analysis within the reporting period indicated in I.B.4 and I.B.5, and the state determined that the plan did not comply with the state's 42 C.F.R. § 438.68 standards in at least one of those analyses, enter 'no, the plan does not comply based on all analyses.'</t>
  </si>
  <si>
    <t>Indicate how frequently the state analyzes plan compliance with 42 C.F.R. § 438.68 and/or 42 C.F.R. § 438.206 for the program being reported on in this tab using the methods listed in columns E-L. If the state does not use the method, select "Not used for any plans".</t>
  </si>
  <si>
    <t>If the state is submitting this form to CMS for any reason other than those specified in I.A.5, explain the reason.</t>
  </si>
  <si>
    <t>II.C.2.f</t>
  </si>
  <si>
    <t>Plan deficiencies: 42 C.F.R. § 438.68 (Part 1)</t>
  </si>
  <si>
    <t>Plan deficiencies: 42 C.F.R. § 438.68 (Part 2)</t>
  </si>
  <si>
    <t>II.C.3.e</t>
  </si>
  <si>
    <t>Plan deficiencies: 42 C.F.R. § 438.206 (Part 1)</t>
  </si>
  <si>
    <t>Plan deficiencies: 42 C.F.R. § 438.206 (Part 2)</t>
  </si>
  <si>
    <t>Minimum # of network providers</t>
  </si>
  <si>
    <t>In columns E - AR, enter the names of the plans that contract with the state for the managed care program identified above.</t>
  </si>
  <si>
    <t>Consistent with the Managed Care Program Annual Report (MCPAR) required by 42 C.F.R. § 438.66(e), this report defines a program as having a specified set of benefits, eligibility criteria, and capitation rates that are articulated in a contract between the state and managed care plans.</t>
  </si>
  <si>
    <t>Enter the scenario under which the state is submitting this form to CMS. Under 42 C.F.R. § 438.207(c) - (d), the state must submit an assurance of compliance after reviewing documentation submitted by a plan under the following three scenarios:
- Scenario 1: At the time the plan enters into a contract with the state;
- Scenario 2: On an annual basis;
- Scenario 3: Any time there has been a significant change (as defined by the state) in the plan's operations that would affect its adequacy of capacity and services, including (1) changes in the plan's services, benefits, geographic service area, composition of or payments to its provider network, or (2) enrollment of a new population in the plan.
As described in the instructions tab, states should complete one (1) form with information for applicable managed care plans and programs. For example, if the state submits this form under scenario 1 above, the state should submit this form only for the managed care plan (and the applicable managed care program) that entered into a new contract with the state. The state should not report on any other plans or programs under this scenario. As another example, if the state submits this form under scenario 2, the state should submit this form for all managed care plans and managed care programs.</t>
  </si>
  <si>
    <r>
      <t>Enter the statutory authority(ies) (e.g. Section 1115, 1915(b), etc.) for each managed care program in the state in columns E - S. After entering the authority(ies) for each program, leave any unused columns in E - S blank</t>
    </r>
    <r>
      <rPr>
        <sz val="11"/>
        <color rgb="FFFF0000"/>
        <rFont val="Arial"/>
        <family val="2"/>
      </rPr>
      <t>.</t>
    </r>
  </si>
  <si>
    <t>Values in the box below auto-populate from the "I_State&amp;Prog_Info" tab.</t>
  </si>
  <si>
    <r>
      <rPr>
        <b/>
        <sz val="11"/>
        <rFont val="Arial"/>
        <family val="2"/>
      </rPr>
      <t xml:space="preserve">Context: </t>
    </r>
    <r>
      <rPr>
        <sz val="11"/>
        <rFont val="Arial"/>
        <family val="2"/>
      </rPr>
      <t xml:space="preserve">Regulations at 42 C.F.R. § 438.207(d) require states that contract with MCOs, PIHPs, and PAHPs to submit to CMS an assurance of compliance that each plan meets the state's network adequacy and availability of services standards under 42 C.F.R. § 438.68 and 42 C.F.R. § 438.206. The submission must include documentation of an analysis that the state conducted to support its assurance of compliance for each plan. The state must submit this information to CMS after receipt of documentation from a managed care plan as specified in 42 C.F.R. § 438.207(c) and described in the instructions tab. The fields below provide a template for states to submit this information for the program listed at the top of the tab. </t>
    </r>
  </si>
  <si>
    <t xml:space="preserve">If the state identified any plan deficiencies in II.C.2.c, indicate when the state will reassess the plan's network to determine whether the plan has remediated those deficiencies. </t>
  </si>
  <si>
    <t>If the state cannot assure plan compliance with the state's 42 C.F.R. § 438.206 standards based on at least one analysis conducted within the reporting period indicated in I.B.4 and I.B.5, describe plan deficiencies identified during the reporting period and indicate which analyses uncovered the deficiencies. 
If the state selected "Yes, the plan complies based on all analyses" in II.C.3.a, write "N/A."</t>
  </si>
  <si>
    <t xml:space="preserve">If the state identified any plan deficiencies in II.C.3.c, indicate when the state will reassess the plan's availability of services to determine whether the plan has remediated those deficiencies. </t>
  </si>
  <si>
    <t>If the state cannot assure plan compliance with the state's 42 C.F.R. § 438.68 standards based on at least one analysis conducted within the reporting period in I.B.4 and I.B.5, describe what the plan will do to achieve compliance and how the state will monitor the plan's progress. 
If the state selected "Yes, the plan complies based on all analyses" in II.C.2.a, write "N/A."</t>
  </si>
  <si>
    <t>If the state cannot assure plan compliance with the state's 42 C.F.R. § 438.206 standards based on at least one analysis conducted within the reporting period indicated in I.B.4 and I.B.5, describe what the plan will do to achieve compliance and how the state will monitor the plan's progress.
If the state selected "Yes, the plan complies based on all analyses" in II.C.3.a, write "N/A."</t>
  </si>
  <si>
    <t>Large metro</t>
  </si>
  <si>
    <t>Metro</t>
  </si>
  <si>
    <t>Micro</t>
  </si>
  <si>
    <t>II.C.2.g</t>
  </si>
  <si>
    <t>Justification for exceptions granted under 42 C.F.R. § 438.68(d)</t>
  </si>
  <si>
    <t xml:space="preserve">If the state identified any network adequacy standard exceptions granted to the plan under 42 C.F.R. § 438.68(d) in II.C.2.f, describe the state's justification for granting the exception(s). If the state has not granted any exceptions, write "N/A." </t>
  </si>
  <si>
    <t xml:space="preserve">For each program in columns E-S, indicate whether the state's analysis methods and results regarding plan compliance with the state's 42 C.F.R. § 438.68 and 42 C.F.R. § 438.206 standards are contained in a separate document(s). If yes, submit the document(s) with this form. </t>
  </si>
  <si>
    <t>If the state indicated that analysis methods and results are contained in a separate document(s) for any program in columns E-S, indicate the name of the document(s). If analysis methods and results are not contained in a separate document(s), write "N/A."</t>
  </si>
  <si>
    <t>If the state indicated that analysis methods and results are contained in a separate document(s) for any program in columns E-S, indicate the date of the document(s). If analysis methods and results are not contained in a separate document(s), write "N/A."</t>
  </si>
  <si>
    <t>If the state indicated that analysis methods and results are contained in a separate document(s) for any program in columns E-S, indicate the page/section numbers for where the program is addressed in the document(s). If analysis methods and results are not contained in a separate document(s), write "N/A."</t>
  </si>
  <si>
    <r>
      <t xml:space="preserve">Reporting Period
</t>
    </r>
    <r>
      <rPr>
        <i/>
        <sz val="11"/>
        <rFont val="Arial"/>
        <family val="2"/>
      </rPr>
      <t>For items I.B.4 and I.B.5, indicate the reporting period for the analysis and compliance information entered into this report. CMS expects states to enter a reporting period end date that is no more than one year prior to the submission of this report.
Under scenario 1 (new contract) and 3 (significant change in plan operations), the reporting period may cover less than one year. 
Under scenario 2 (annual report), the reporting period should cover one year.</t>
    </r>
  </si>
  <si>
    <t xml:space="preserve">Enter the name of each managed care program in the state in columns E - S. After entering each managed care program name, leave any unused columns in E - S blank. A program is defined by a specified set of benefits, eligibility criteria, and capitation rates that are articulated in a contract between the state and managed care plans. If more than one program is included in a single contract, enter one program per column, starting with column E. Each program entered into these fields will auto-populate program fields in the remaining tabs of this document. </t>
  </si>
  <si>
    <t>Yes, analysis methods and results are contained in a separate document(s)</t>
  </si>
  <si>
    <t>No, analysis methods and results are not contained in a separate document(s)</t>
  </si>
  <si>
    <t>Plan Provider Directory Review</t>
  </si>
  <si>
    <t>If the state cannot assure plan compliance with the state's 42 C.F.R. § 438.68 standards based on at least one analysis conducted within the reporting period in I.B.4 and I.B.5, describe plan deficiencies identified during the reporting period and indicate which analyses uncovered the deficiencies. If the state selected "Yes, the plan complies based on all analyses" in II.C.2.a, write "N/A."</t>
  </si>
  <si>
    <t xml:space="preserve">MMPs are considered both Medicaid and Medicare managed care plans and are not exempt from 42 CFR 438.207. Therefore, states must submit the tool for integrated plans; however, to reduce duplication, states can complete network adequacy sections of the tool (II.A.1-II.A.5) for Medicaid-only covered services. </t>
  </si>
  <si>
    <t>States do not need to submit the tool for Program of All-Inclusive Care for the Elderly (PACE) programs/plans as states are not required to do so under 42 CFR 438.207.</t>
  </si>
  <si>
    <t>Name of analysis and results document</t>
  </si>
  <si>
    <t>Date of analysis and results document</t>
  </si>
  <si>
    <t>States should use this section of the tab to report their contact information, date of report submission, and reporting scenario.</t>
  </si>
  <si>
    <t xml:space="preserve">States should use this section of the tab to report information on applicable managed care programs under the scenario selected in I.A.5, including reporting periods and providers covered under the programs. </t>
  </si>
  <si>
    <r>
      <rPr>
        <sz val="11"/>
        <rFont val="Arial"/>
        <family val="2"/>
      </rPr>
      <t>For item I.C.1, indicate for each program in columns E-S whether the state's analysis methods and results regarding plan compliance with the state's 42 C.F.R. § 438.68 and 42 C.F.R. § 438.206 standards are contained in a separate document(s). Before indicating “yes”, ensure that the document(s) contains the information requested in tabs "II_Prog_X". 
If the state reports "yes" in I.C.1 , indicate in items I.C.2 - I.C.4 the name and date of the document(s) as well as the page/section numbers for where the program is addressed in the document(s)</t>
    </r>
    <r>
      <rPr>
        <b/>
        <sz val="11"/>
        <rFont val="Arial"/>
        <family val="2"/>
      </rPr>
      <t xml:space="preserve">. </t>
    </r>
    <r>
      <rPr>
        <sz val="11"/>
        <rFont val="Arial"/>
        <family val="2"/>
      </rPr>
      <t>Submit the document(s) with this form.</t>
    </r>
    <r>
      <rPr>
        <b/>
        <sz val="11"/>
        <rFont val="Arial"/>
        <family val="2"/>
      </rPr>
      <t xml:space="preserve">
</t>
    </r>
    <r>
      <rPr>
        <sz val="11"/>
        <rFont val="Arial"/>
        <family val="2"/>
      </rPr>
      <t xml:space="preserve">For any program for which the state reports "no" in I.C.1 (meaning that the state does not report analysis methods and results in a separate document[s]), the state must enter data in Sections B and C in tabs "II_Prog_X". </t>
    </r>
  </si>
  <si>
    <t xml:space="preserve">States should use this section of the tab to report on separate documents submitted with this form that contain the state's analysis and results information requested in tabs "II_Prog_X". </t>
  </si>
  <si>
    <r>
      <t xml:space="preserve">Providers
</t>
    </r>
    <r>
      <rPr>
        <i/>
        <sz val="11"/>
        <rFont val="Arial"/>
        <family val="2"/>
      </rPr>
      <t>For items I.B.6.a - k, indicate whether the program covers each 42 C.F.R. § 438.68 provider type specified.</t>
    </r>
    <r>
      <rPr>
        <b/>
        <sz val="11"/>
        <rFont val="Arial"/>
        <family val="2"/>
      </rPr>
      <t xml:space="preserve">
</t>
    </r>
    <r>
      <rPr>
        <i/>
        <sz val="11"/>
        <rFont val="Arial"/>
        <family val="2"/>
      </rPr>
      <t xml:space="preserve">For MMPs, only enter providers of Medicaid-only covered services. Do not enter providers of Medicaid and Medicare or Medicare-only covered services. </t>
    </r>
  </si>
  <si>
    <t>Indicate the managed care plan type (MCO, PIHP, PAHP, or MMP) that contracts with the state in each program.</t>
  </si>
  <si>
    <t xml:space="preserve">This document provides instructions and a template for states to use when submitting this information to CMS under any of the three scenarios described above. States should complete one (1) form with information for applicable managed care plans and their applicable managed care programs. For example, if the state submits this form under scenario 1 above, the state should submit this form only for the managed care plan that entered into a new contract with the state. The state should not report on any other plans or programs. As another example, if the state submits this form under scenario 2, the state should submit this form for all managed care plans. If the state's analysis methods and results are contained in separate documents, please also submit those documents with this form. </t>
  </si>
  <si>
    <r>
      <t xml:space="preserve">This template includes two sections (Section I and Section II). Section I covers descriptive information about the state and all of the managed care programs operating in the state; information for this section is contained in one tab. Section II includes detail on program-level access standards, monitoring methods, and plan-level compliance data. For Section II, states should use </t>
    </r>
    <r>
      <rPr>
        <b/>
        <u/>
        <sz val="11"/>
        <rFont val="Arial"/>
        <family val="2"/>
      </rPr>
      <t>one tab for each program</t>
    </r>
    <r>
      <rPr>
        <sz val="11"/>
        <rFont val="Arial"/>
        <family val="2"/>
      </rPr>
      <t xml:space="preserve"> the state is reporting on and leave unused tabs blank. </t>
    </r>
  </si>
  <si>
    <r>
      <t xml:space="preserve">Each tab provides instructions in the “Item Instructions” column. Response </t>
    </r>
    <r>
      <rPr>
        <sz val="11"/>
        <rFont val="Arial"/>
        <family val="2"/>
      </rPr>
      <t>types</t>
    </r>
    <r>
      <rPr>
        <sz val="11"/>
        <color theme="1"/>
        <rFont val="Arial"/>
        <family val="2"/>
      </rPr>
      <t xml:space="preserve"> are provided in the "Data Format" columns. Only input valu</t>
    </r>
    <r>
      <rPr>
        <sz val="11"/>
        <rFont val="Arial"/>
        <family val="2"/>
      </rPr>
      <t>es in BEIGE CELLS. Program names and program summary information (i.e., plan types included in a program, services covered under a program) in Section II autopopulates from Section I to reduce burden on states.</t>
    </r>
  </si>
  <si>
    <t xml:space="preserve">After reporting information on each applicable program in the Section II tabs, leave any unused tabs blank. For example, if the state is reporting on plans in five managed care programs, it should enter information in tabs "II_Prog_1" through "II_Prog_5", and leave the remaining tabs blank. </t>
  </si>
  <si>
    <r>
      <rPr>
        <sz val="11"/>
        <rFont val="Arial"/>
        <family val="2"/>
      </rPr>
      <t xml:space="preserve">Regulations at 42 C.F.R. § 438.207(a) - (c) require Medicaid managed care organizations (MCOs), prepaid inpatient health plans (PIHPs), and prepaid ambulatory health plans (PAHPs)—collectively referred to as “managed care plans”—to submit documentation to the state demonstrating their capacity to serve the expected enrollment of their service areas in accordance with the state's standards for access to care, including the state's network adequacy and availability of services standards under 42 C.F.R. </t>
    </r>
    <r>
      <rPr>
        <sz val="11"/>
        <rFont val="Calibri"/>
        <family val="2"/>
      </rPr>
      <t>§</t>
    </r>
    <r>
      <rPr>
        <sz val="11"/>
        <rFont val="Arial"/>
        <family val="2"/>
      </rPr>
      <t xml:space="preserve"> 438.68 and 42 C.F.R. § 438.206. Managed care plans are required to submit this information to the state no less frequently than:
Scenario 1: At the time the plan enters into a contract with the state;
Scenario 2: On an annual basis;
Scenario 3: At any time there has been a significant change (as defined by the state) in the plan's operations that would affect the adequacy of capacity and services, including (1) changes in the plan's services, benefits, geographic service area, composition of or payments to its provider network, or (2) enrollment of a new population in the plan. 
After the state reviews the documentation submitted by a plan, 42 C.F.R. § 438.207(d) requires the state to submit to the Centers for Medicare &amp; Medicaid Services (CMS) an assurance that the plan complies with</t>
    </r>
    <r>
      <rPr>
        <sz val="11"/>
        <color theme="1"/>
        <rFont val="Arial"/>
        <family val="2"/>
      </rPr>
      <t xml:space="preserve"> the state's network adequacy and availability of services standards under 42 C.F.R. § 438.68 and 42 C.F.R. § 438.206. The submission must include documentation of an analysis that the state conducted to support its assurance of compliance for the plan.</t>
    </r>
  </si>
  <si>
    <t>Plan type</t>
  </si>
  <si>
    <t>MCO</t>
  </si>
  <si>
    <t>PIHP</t>
  </si>
  <si>
    <t>PAHP</t>
  </si>
  <si>
    <t>MMP</t>
  </si>
  <si>
    <t>blank row</t>
  </si>
  <si>
    <t>End of worksheet</t>
  </si>
  <si>
    <t>end of table</t>
  </si>
  <si>
    <t xml:space="preserve">Please submit the completed form through an online portal that will be made available. Questions about this form may be directed to </t>
  </si>
  <si>
    <t>ManagedCareTA@mathematica-mpr.com.</t>
  </si>
  <si>
    <t>Input program-level data in beige cells in columns for Program 1 through Program 15&gt;&gt;</t>
  </si>
  <si>
    <t>End of table</t>
  </si>
  <si>
    <t>Input program-level data in columns for Standard 1 through Standard 100&gt;&gt;</t>
  </si>
  <si>
    <t>Input plan-level data in columns for Plan 1 through Plan 40 &gt;&gt;</t>
  </si>
  <si>
    <t>PRA Disclosure Statement According to the Paperwork Reduction Act of 1995, no persons are required to respond to a collection of information unless it displays a valid OMB control number. The valid OMB control number for this information collection is 0938-0920 (Expires: June 30, 2024). The time required to complete this information collection is estimated to average 6 hours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</si>
</sst>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mmmm\ d\,\ yyyy;@"/>
  </numFmts>
  <fonts count="25" x14ac:knownFonts="1">
    <font>
      <sz val="11"/>
      <color theme="1"/>
      <name val="Calibri"/>
      <family val="2"/>
      <scheme val="minor"/>
    </font>
    <font>
      <sz val="14"/>
      <color theme="8"/>
      <name val="Calibri"/>
      <family val="2"/>
      <scheme val="minor"/>
    </font>
    <font>
      <sz val="18"/>
      <color rgb="FF046B5C"/>
      <name val="Arial"/>
      <family val="2"/>
    </font>
    <font>
      <sz val="11"/>
      <color theme="1"/>
      <name val="Arial"/>
      <family val="2"/>
    </font>
    <font>
      <b/>
      <sz val="11"/>
      <color theme="0"/>
      <name val="Arial"/>
      <family val="2"/>
    </font>
    <font>
      <sz val="11"/>
      <name val="Arial"/>
      <family val="2"/>
    </font>
    <font>
      <sz val="11"/>
      <color rgb="FFC00000"/>
      <name val="Arial"/>
      <family val="2"/>
    </font>
    <font>
      <sz val="18"/>
      <color theme="0"/>
      <name val="Arial"/>
      <family val="2"/>
    </font>
    <font>
      <b/>
      <sz val="11"/>
      <color rgb="FFC00000"/>
      <name val="Arial"/>
      <family val="2"/>
    </font>
    <font>
      <sz val="8"/>
      <name val="Calibri"/>
      <family val="2"/>
      <scheme val="minor"/>
    </font>
    <font>
      <sz val="11"/>
      <color rgb="FFFF0000"/>
      <name val="Arial"/>
      <family val="2"/>
    </font>
    <font>
      <b/>
      <sz val="11"/>
      <color theme="1"/>
      <name val="Arial"/>
      <family val="2"/>
    </font>
    <font>
      <b/>
      <sz val="18"/>
      <color rgb="FF046B5C"/>
      <name val="Arial"/>
      <family val="2"/>
    </font>
    <font>
      <b/>
      <sz val="16"/>
      <name val="Arial"/>
      <family val="2"/>
    </font>
    <font>
      <sz val="10"/>
      <name val="Arial"/>
      <family val="2"/>
    </font>
    <font>
      <i/>
      <sz val="14"/>
      <name val="Arial"/>
      <family val="2"/>
    </font>
    <font>
      <i/>
      <sz val="11"/>
      <name val="Arial"/>
      <family val="2"/>
    </font>
    <font>
      <b/>
      <sz val="11"/>
      <name val="Arial"/>
      <family val="2"/>
    </font>
    <font>
      <sz val="11"/>
      <name val="Calibri"/>
      <family val="2"/>
    </font>
    <font>
      <b/>
      <u/>
      <sz val="11"/>
      <name val="Arial"/>
      <family val="2"/>
    </font>
    <font>
      <i/>
      <sz val="11"/>
      <color theme="1"/>
      <name val="Arial"/>
      <family val="2"/>
    </font>
    <font>
      <sz val="11"/>
      <color theme="0"/>
      <name val="Calibri"/>
      <family val="2"/>
      <scheme val="minor"/>
    </font>
    <font>
      <sz val="8"/>
      <color theme="0"/>
      <name val="Times New Roman"/>
      <family val="1"/>
    </font>
    <font>
      <sz val="11"/>
      <color theme="0"/>
      <name val="Arial"/>
      <family val="2"/>
    </font>
    <font>
      <u/>
      <sz val="11"/>
      <color theme="10"/>
      <name val="Calibri"/>
      <family val="2"/>
      <scheme val="minor"/>
    </font>
  </fonts>
  <fills count="7">
    <fill>
      <patternFill patternType="none"/>
    </fill>
    <fill>
      <patternFill patternType="gray125"/>
    </fill>
    <fill>
      <patternFill patternType="solid">
        <fgColor rgb="FF046B5C"/>
        <bgColor indexed="64"/>
      </patternFill>
    </fill>
    <fill>
      <patternFill patternType="solid">
        <fgColor theme="0" tint="-0.14999847407452621"/>
        <bgColor indexed="64"/>
      </patternFill>
    </fill>
    <fill>
      <patternFill patternType="solid">
        <fgColor theme="7"/>
        <bgColor indexed="64"/>
      </patternFill>
    </fill>
    <fill>
      <patternFill patternType="solid">
        <fgColor theme="0"/>
        <bgColor indexed="64"/>
      </patternFill>
    </fill>
    <fill>
      <patternFill patternType="solid">
        <fgColor rgb="FFE8DFCA"/>
        <bgColor indexed="64"/>
      </patternFill>
    </fill>
  </fills>
  <borders count="40">
    <border>
      <left/>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top style="medium">
        <color indexed="64"/>
      </top>
      <bottom/>
      <diagonal/>
    </border>
    <border>
      <left/>
      <right/>
      <top style="thin">
        <color indexed="64"/>
      </top>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bottom/>
      <diagonal/>
    </border>
    <border>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medium">
        <color indexed="64"/>
      </right>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4">
    <xf numFmtId="0" fontId="0" fillId="0" borderId="0"/>
    <xf numFmtId="0" fontId="1" fillId="0" borderId="0" applyNumberFormat="0" applyFill="0" applyAlignment="0" applyProtection="0"/>
    <xf numFmtId="0" fontId="14" fillId="0" borderId="0"/>
    <xf numFmtId="0" fontId="24" fillId="0" borderId="0" applyNumberFormat="0" applyFill="0" applyBorder="0" applyAlignment="0" applyProtection="0"/>
  </cellStyleXfs>
  <cellXfs count="199">
    <xf numFmtId="0" fontId="0" fillId="0" borderId="0" xfId="0"/>
    <xf numFmtId="0" fontId="0" fillId="0" borderId="0" xfId="0" applyProtection="1"/>
    <xf numFmtId="0" fontId="0" fillId="0" borderId="0" xfId="0" applyAlignment="1" applyProtection="1">
      <alignment wrapText="1"/>
    </xf>
    <xf numFmtId="0" fontId="2" fillId="0" borderId="0" xfId="1" applyFont="1" applyAlignment="1" applyProtection="1">
      <alignment vertical="center" wrapText="1"/>
    </xf>
    <xf numFmtId="0" fontId="10" fillId="0" borderId="0" xfId="0" applyFont="1" applyProtection="1"/>
    <xf numFmtId="0" fontId="4" fillId="2" borderId="3" xfId="0" applyFont="1" applyFill="1" applyBorder="1" applyAlignment="1" applyProtection="1">
      <alignment horizontal="center" vertical="center" wrapText="1"/>
    </xf>
    <xf numFmtId="0" fontId="3" fillId="0" borderId="0" xfId="0" applyFont="1" applyProtection="1"/>
    <xf numFmtId="0" fontId="3" fillId="0" borderId="0" xfId="0" applyFont="1" applyBorder="1" applyProtection="1"/>
    <xf numFmtId="0" fontId="4" fillId="2" borderId="8" xfId="0" applyFont="1" applyFill="1" applyBorder="1" applyAlignment="1" applyProtection="1">
      <alignment horizontal="left" vertical="center"/>
    </xf>
    <xf numFmtId="0" fontId="4" fillId="2" borderId="0" xfId="0" applyFont="1" applyFill="1" applyBorder="1" applyAlignment="1" applyProtection="1">
      <alignment horizontal="left" vertical="center" wrapText="1"/>
    </xf>
    <xf numFmtId="0" fontId="3" fillId="3" borderId="0" xfId="0" applyFont="1" applyFill="1" applyAlignment="1">
      <alignment wrapText="1"/>
    </xf>
    <xf numFmtId="0" fontId="3" fillId="0" borderId="0" xfId="0" applyFont="1"/>
    <xf numFmtId="0" fontId="3" fillId="4" borderId="0" xfId="0" applyFont="1" applyFill="1" applyAlignment="1">
      <alignment wrapText="1"/>
    </xf>
    <xf numFmtId="0" fontId="3" fillId="0" borderId="0" xfId="0" applyFont="1" applyFill="1" applyAlignment="1">
      <alignment wrapText="1"/>
    </xf>
    <xf numFmtId="0" fontId="3" fillId="0" borderId="0" xfId="0" applyFont="1" applyFill="1"/>
    <xf numFmtId="0" fontId="3" fillId="3" borderId="0" xfId="0" applyFont="1" applyFill="1" applyBorder="1" applyAlignment="1">
      <alignment wrapText="1"/>
    </xf>
    <xf numFmtId="0" fontId="3" fillId="0" borderId="0" xfId="0" applyFont="1" applyFill="1" applyBorder="1" applyAlignment="1">
      <alignment wrapText="1"/>
    </xf>
    <xf numFmtId="0" fontId="3" fillId="0" borderId="0" xfId="0" applyFont="1" applyFill="1" applyBorder="1"/>
    <xf numFmtId="0" fontId="3" fillId="0" borderId="0" xfId="0" applyFont="1" applyBorder="1"/>
    <xf numFmtId="0" fontId="3" fillId="0" borderId="0" xfId="0" applyFont="1" applyFill="1" applyBorder="1" applyAlignment="1">
      <alignment horizontal="left" vertical="top" wrapText="1"/>
    </xf>
    <xf numFmtId="0" fontId="3" fillId="0" borderId="0" xfId="0" applyFont="1" applyFill="1" applyBorder="1" applyAlignment="1">
      <alignment horizontal="left" vertical="top"/>
    </xf>
    <xf numFmtId="0" fontId="5" fillId="0" borderId="12" xfId="0" applyFont="1" applyFill="1" applyBorder="1" applyAlignment="1">
      <alignment horizontal="left" vertical="top" wrapText="1"/>
    </xf>
    <xf numFmtId="0" fontId="5" fillId="0" borderId="12" xfId="0" applyFont="1" applyFill="1" applyBorder="1" applyAlignment="1">
      <alignment horizontal="left" vertical="top"/>
    </xf>
    <xf numFmtId="0" fontId="12" fillId="0" borderId="0" xfId="1" applyFont="1" applyBorder="1" applyAlignment="1" applyProtection="1">
      <alignment vertical="center"/>
    </xf>
    <xf numFmtId="0" fontId="3" fillId="0" borderId="13" xfId="0" applyFont="1" applyBorder="1" applyAlignment="1" applyProtection="1">
      <alignment vertical="center"/>
    </xf>
    <xf numFmtId="0" fontId="3" fillId="0" borderId="13" xfId="0" applyFont="1" applyBorder="1" applyAlignment="1" applyProtection="1">
      <alignment vertical="center" wrapText="1"/>
    </xf>
    <xf numFmtId="0" fontId="3" fillId="3" borderId="5" xfId="2" applyFont="1" applyFill="1" applyBorder="1" applyProtection="1">
      <protection hidden="1"/>
    </xf>
    <xf numFmtId="0" fontId="3" fillId="3" borderId="0" xfId="2" applyFont="1" applyFill="1" applyProtection="1">
      <protection hidden="1"/>
    </xf>
    <xf numFmtId="0" fontId="5" fillId="3" borderId="0" xfId="2" applyFont="1" applyFill="1" applyProtection="1">
      <protection hidden="1"/>
    </xf>
    <xf numFmtId="0" fontId="3" fillId="0" borderId="15" xfId="0" applyFont="1" applyBorder="1" applyAlignment="1" applyProtection="1">
      <alignment vertical="center" wrapText="1"/>
    </xf>
    <xf numFmtId="0" fontId="3" fillId="0" borderId="14" xfId="0" applyFont="1" applyBorder="1" applyAlignment="1" applyProtection="1">
      <alignment vertical="center" wrapText="1"/>
    </xf>
    <xf numFmtId="0" fontId="2" fillId="0" borderId="0" xfId="1" applyFont="1" applyBorder="1" applyAlignment="1" applyProtection="1">
      <alignment vertical="center" wrapText="1"/>
    </xf>
    <xf numFmtId="0" fontId="3" fillId="0" borderId="15" xfId="0" applyFont="1" applyFill="1" applyBorder="1" applyAlignment="1" applyProtection="1">
      <alignment vertical="center" wrapText="1"/>
    </xf>
    <xf numFmtId="0" fontId="3" fillId="0" borderId="22" xfId="0" applyFont="1" applyBorder="1" applyAlignment="1" applyProtection="1">
      <alignment vertical="center" wrapText="1"/>
    </xf>
    <xf numFmtId="0" fontId="10" fillId="0" borderId="0" xfId="0" applyFont="1" applyFill="1" applyAlignment="1">
      <alignment wrapText="1"/>
    </xf>
    <xf numFmtId="0" fontId="10" fillId="3" borderId="0" xfId="0" applyFont="1" applyFill="1" applyAlignment="1">
      <alignment wrapText="1"/>
    </xf>
    <xf numFmtId="0" fontId="3" fillId="3" borderId="0" xfId="0" applyFont="1" applyFill="1"/>
    <xf numFmtId="0" fontId="3" fillId="0" borderId="9" xfId="0" applyFont="1" applyFill="1" applyBorder="1" applyAlignment="1">
      <alignment wrapText="1"/>
    </xf>
    <xf numFmtId="0" fontId="10" fillId="3" borderId="0" xfId="0" applyFont="1" applyFill="1" applyBorder="1" applyAlignment="1" applyProtection="1">
      <alignment vertical="center"/>
    </xf>
    <xf numFmtId="0" fontId="0" fillId="3" borderId="0" xfId="0" applyFill="1" applyProtection="1"/>
    <xf numFmtId="0" fontId="0" fillId="3" borderId="0" xfId="0" applyFill="1" applyAlignment="1" applyProtection="1">
      <alignment wrapText="1"/>
    </xf>
    <xf numFmtId="0" fontId="5" fillId="3" borderId="0" xfId="0" applyFont="1" applyFill="1" applyBorder="1" applyAlignment="1" applyProtection="1">
      <alignment vertical="center"/>
    </xf>
    <xf numFmtId="0" fontId="3" fillId="3" borderId="0" xfId="0" applyFont="1" applyFill="1" applyBorder="1" applyAlignment="1" applyProtection="1">
      <alignment horizontal="left" vertical="center"/>
    </xf>
    <xf numFmtId="0" fontId="0" fillId="3" borderId="0" xfId="0" applyFill="1" applyAlignment="1" applyProtection="1">
      <alignment horizontal="left" indent="1"/>
    </xf>
    <xf numFmtId="0" fontId="0" fillId="3" borderId="0" xfId="0" applyFill="1" applyAlignment="1" applyProtection="1">
      <alignment horizontal="left"/>
    </xf>
    <xf numFmtId="0" fontId="0" fillId="3" borderId="0" xfId="0" applyFill="1" applyAlignment="1" applyProtection="1"/>
    <xf numFmtId="0" fontId="3" fillId="5" borderId="0" xfId="0" applyFont="1" applyFill="1" applyBorder="1" applyAlignment="1" applyProtection="1">
      <alignment vertical="center" wrapText="1"/>
    </xf>
    <xf numFmtId="0" fontId="3" fillId="5" borderId="0" xfId="0" applyFont="1" applyFill="1" applyBorder="1" applyProtection="1"/>
    <xf numFmtId="0" fontId="5" fillId="0" borderId="13" xfId="0" applyFont="1" applyBorder="1" applyAlignment="1" applyProtection="1">
      <alignment vertical="center" wrapText="1"/>
    </xf>
    <xf numFmtId="0" fontId="5" fillId="0" borderId="13" xfId="0" applyFont="1" applyBorder="1" applyAlignment="1" applyProtection="1">
      <alignment vertical="center"/>
    </xf>
    <xf numFmtId="0" fontId="3" fillId="0" borderId="0" xfId="0" applyFont="1" applyFill="1" applyBorder="1" applyAlignment="1" applyProtection="1">
      <alignment horizontal="left" vertical="center"/>
    </xf>
    <xf numFmtId="0" fontId="3" fillId="0" borderId="0" xfId="0" applyFont="1" applyFill="1" applyBorder="1" applyAlignment="1" applyProtection="1">
      <alignment vertical="center" wrapText="1"/>
    </xf>
    <xf numFmtId="0" fontId="0" fillId="0" borderId="0" xfId="0" applyFill="1" applyProtection="1"/>
    <xf numFmtId="0" fontId="5" fillId="0" borderId="14" xfId="0" applyFont="1" applyBorder="1" applyAlignment="1" applyProtection="1">
      <alignment vertical="center" wrapText="1"/>
    </xf>
    <xf numFmtId="0" fontId="3" fillId="0" borderId="0" xfId="0" applyFont="1" applyFill="1" applyBorder="1" applyAlignment="1"/>
    <xf numFmtId="0" fontId="3" fillId="3" borderId="0" xfId="2" applyFont="1" applyFill="1" applyBorder="1" applyAlignment="1" applyProtection="1">
      <alignment wrapText="1"/>
      <protection hidden="1"/>
    </xf>
    <xf numFmtId="0" fontId="5" fillId="0" borderId="14" xfId="0" applyFont="1" applyBorder="1" applyAlignment="1" applyProtection="1">
      <alignment vertical="center"/>
    </xf>
    <xf numFmtId="0" fontId="5" fillId="0" borderId="15" xfId="0" applyFont="1" applyFill="1" applyBorder="1" applyAlignment="1" applyProtection="1">
      <alignment vertical="center" wrapText="1"/>
    </xf>
    <xf numFmtId="0" fontId="5" fillId="0" borderId="15" xfId="0" applyFont="1" applyBorder="1" applyAlignment="1" applyProtection="1">
      <alignment vertical="center" wrapText="1"/>
    </xf>
    <xf numFmtId="0" fontId="5" fillId="0" borderId="23" xfId="0" applyFont="1" applyBorder="1" applyAlignment="1" applyProtection="1">
      <alignment vertical="center" wrapText="1"/>
    </xf>
    <xf numFmtId="0" fontId="5" fillId="0" borderId="16" xfId="0" applyFont="1" applyBorder="1" applyAlignment="1" applyProtection="1">
      <alignment vertical="center" wrapText="1"/>
    </xf>
    <xf numFmtId="0" fontId="15" fillId="0" borderId="0" xfId="1" applyFont="1" applyFill="1" applyBorder="1" applyAlignment="1" applyProtection="1">
      <alignment vertical="center"/>
    </xf>
    <xf numFmtId="0" fontId="5" fillId="3" borderId="0" xfId="0" applyFont="1" applyFill="1" applyBorder="1" applyAlignment="1">
      <alignment wrapText="1"/>
    </xf>
    <xf numFmtId="0" fontId="5" fillId="3" borderId="0" xfId="0" applyFont="1" applyFill="1" applyAlignment="1">
      <alignment wrapText="1"/>
    </xf>
    <xf numFmtId="0" fontId="5" fillId="4" borderId="0" xfId="0" applyFont="1" applyFill="1" applyAlignment="1">
      <alignment wrapText="1"/>
    </xf>
    <xf numFmtId="0" fontId="5" fillId="3" borderId="0" xfId="2" applyFont="1" applyFill="1" applyBorder="1" applyProtection="1">
      <protection hidden="1"/>
    </xf>
    <xf numFmtId="0" fontId="3" fillId="0" borderId="18" xfId="0" applyFont="1" applyBorder="1" applyAlignment="1" applyProtection="1">
      <alignment horizontal="left" vertical="center" wrapText="1"/>
    </xf>
    <xf numFmtId="0" fontId="3" fillId="0" borderId="0" xfId="0" applyFont="1" applyFill="1" applyProtection="1"/>
    <xf numFmtId="0" fontId="3" fillId="3" borderId="0" xfId="2" applyFont="1" applyFill="1" applyAlignment="1" applyProtection="1">
      <alignment wrapText="1"/>
      <protection hidden="1"/>
    </xf>
    <xf numFmtId="0" fontId="3" fillId="6" borderId="2" xfId="0" applyFont="1" applyFill="1" applyBorder="1" applyProtection="1">
      <protection locked="0"/>
    </xf>
    <xf numFmtId="0" fontId="5" fillId="0" borderId="13" xfId="0" applyFont="1" applyBorder="1" applyAlignment="1" applyProtection="1">
      <alignment horizontal="left" vertical="center"/>
    </xf>
    <xf numFmtId="0" fontId="5" fillId="0" borderId="14" xfId="0" applyFont="1" applyBorder="1" applyAlignment="1" applyProtection="1">
      <alignment horizontal="left" vertical="center"/>
    </xf>
    <xf numFmtId="0" fontId="5" fillId="0" borderId="29" xfId="0" applyFont="1" applyBorder="1" applyAlignment="1" applyProtection="1">
      <alignment vertical="center" wrapText="1"/>
    </xf>
    <xf numFmtId="0" fontId="5" fillId="0" borderId="20" xfId="0" applyFont="1" applyBorder="1" applyAlignment="1" applyProtection="1">
      <alignment vertical="center"/>
    </xf>
    <xf numFmtId="0" fontId="5" fillId="0" borderId="22" xfId="0" applyFont="1" applyBorder="1" applyAlignment="1" applyProtection="1">
      <alignment vertical="center" wrapText="1"/>
    </xf>
    <xf numFmtId="0" fontId="5" fillId="0" borderId="13" xfId="0" applyFont="1" applyFill="1" applyBorder="1" applyAlignment="1" applyProtection="1">
      <alignment vertical="center" wrapText="1"/>
    </xf>
    <xf numFmtId="0" fontId="3" fillId="0" borderId="0" xfId="0" applyFont="1" applyAlignment="1" applyProtection="1">
      <alignment wrapText="1"/>
    </xf>
    <xf numFmtId="0" fontId="6" fillId="0" borderId="0" xfId="1" applyFont="1" applyAlignment="1" applyProtection="1">
      <alignment vertical="center"/>
    </xf>
    <xf numFmtId="0" fontId="6" fillId="0" borderId="0" xfId="0" applyFont="1" applyAlignment="1" applyProtection="1">
      <alignment vertical="center"/>
    </xf>
    <xf numFmtId="0" fontId="11" fillId="0" borderId="9" xfId="0" applyFont="1" applyFill="1" applyBorder="1" applyAlignment="1"/>
    <xf numFmtId="0" fontId="11" fillId="0" borderId="0" xfId="0" applyFont="1" applyFill="1" applyBorder="1" applyAlignment="1"/>
    <xf numFmtId="0" fontId="5" fillId="0" borderId="21" xfId="0" applyFont="1" applyBorder="1" applyAlignment="1" applyProtection="1">
      <alignment vertical="center"/>
    </xf>
    <xf numFmtId="0" fontId="3" fillId="0" borderId="32" xfId="0" applyFont="1" applyBorder="1" applyAlignment="1" applyProtection="1">
      <alignment vertical="center" wrapText="1"/>
    </xf>
    <xf numFmtId="0" fontId="4" fillId="2" borderId="2" xfId="0" applyFont="1" applyFill="1" applyBorder="1" applyAlignment="1" applyProtection="1">
      <alignment horizontal="center" vertical="center" wrapText="1"/>
    </xf>
    <xf numFmtId="0" fontId="3" fillId="0" borderId="14" xfId="0" applyFont="1" applyFill="1" applyBorder="1" applyAlignment="1" applyProtection="1">
      <alignment vertical="center" wrapText="1"/>
    </xf>
    <xf numFmtId="0" fontId="5" fillId="0" borderId="31" xfId="0" applyFont="1" applyBorder="1" applyAlignment="1" applyProtection="1">
      <alignment vertical="center"/>
    </xf>
    <xf numFmtId="0" fontId="5" fillId="0" borderId="31" xfId="0" applyFont="1" applyBorder="1" applyAlignment="1" applyProtection="1">
      <alignment vertical="center" wrapText="1"/>
    </xf>
    <xf numFmtId="0" fontId="5" fillId="0" borderId="35" xfId="0" applyFont="1" applyBorder="1" applyAlignment="1" applyProtection="1">
      <alignment vertical="center" wrapText="1"/>
    </xf>
    <xf numFmtId="0" fontId="5" fillId="0" borderId="29" xfId="0" applyFont="1" applyFill="1" applyBorder="1" applyAlignment="1" applyProtection="1">
      <alignment vertical="center" wrapText="1"/>
    </xf>
    <xf numFmtId="0" fontId="5" fillId="0" borderId="33" xfId="0" applyFont="1" applyFill="1" applyBorder="1" applyAlignment="1" applyProtection="1">
      <alignment vertical="center" wrapText="1"/>
    </xf>
    <xf numFmtId="0" fontId="20" fillId="0" borderId="0" xfId="0" applyFont="1" applyFill="1" applyAlignment="1" applyProtection="1"/>
    <xf numFmtId="0" fontId="5" fillId="0" borderId="32" xfId="0" applyFont="1" applyBorder="1" applyAlignment="1" applyProtection="1">
      <alignment vertical="center" wrapText="1"/>
    </xf>
    <xf numFmtId="0" fontId="3" fillId="0" borderId="33" xfId="0" applyFont="1" applyBorder="1" applyAlignment="1" applyProtection="1">
      <alignment vertical="center"/>
    </xf>
    <xf numFmtId="0" fontId="5" fillId="0" borderId="33" xfId="1" applyFont="1" applyBorder="1" applyAlignment="1" applyProtection="1">
      <alignment vertical="center"/>
    </xf>
    <xf numFmtId="164" fontId="5" fillId="0" borderId="29" xfId="1" applyNumberFormat="1" applyFont="1" applyBorder="1" applyAlignment="1" applyProtection="1">
      <alignment vertical="center"/>
    </xf>
    <xf numFmtId="0" fontId="3" fillId="6" borderId="10" xfId="0" applyFont="1" applyFill="1" applyBorder="1" applyAlignment="1" applyProtection="1">
      <alignment wrapText="1"/>
      <protection locked="0"/>
    </xf>
    <xf numFmtId="0" fontId="5" fillId="6" borderId="2" xfId="0" applyFont="1" applyFill="1" applyBorder="1" applyAlignment="1" applyProtection="1">
      <alignment wrapText="1"/>
      <protection locked="0"/>
    </xf>
    <xf numFmtId="0" fontId="3" fillId="6" borderId="1" xfId="0" applyFont="1" applyFill="1" applyBorder="1" applyProtection="1">
      <protection locked="0"/>
    </xf>
    <xf numFmtId="0" fontId="5" fillId="6" borderId="1" xfId="0" applyFont="1" applyFill="1" applyBorder="1" applyAlignment="1" applyProtection="1">
      <alignment wrapText="1"/>
      <protection locked="0"/>
    </xf>
    <xf numFmtId="0" fontId="0" fillId="0" borderId="9" xfId="0" applyBorder="1" applyAlignment="1" applyProtection="1">
      <alignment wrapText="1"/>
    </xf>
    <xf numFmtId="0" fontId="3" fillId="6" borderId="2" xfId="0" applyFont="1" applyFill="1" applyBorder="1" applyAlignment="1" applyProtection="1">
      <protection locked="0"/>
    </xf>
    <xf numFmtId="0" fontId="3" fillId="6" borderId="3" xfId="0" applyFont="1" applyFill="1" applyBorder="1" applyAlignment="1" applyProtection="1">
      <protection locked="0"/>
    </xf>
    <xf numFmtId="0" fontId="3" fillId="6" borderId="10" xfId="0" applyFont="1" applyFill="1" applyBorder="1" applyAlignment="1" applyProtection="1">
      <protection locked="0"/>
    </xf>
    <xf numFmtId="0" fontId="5" fillId="6" borderId="2" xfId="0" applyFont="1" applyFill="1" applyBorder="1" applyAlignment="1" applyProtection="1">
      <protection locked="0"/>
    </xf>
    <xf numFmtId="14" fontId="3" fillId="6" borderId="3" xfId="0" applyNumberFormat="1" applyFont="1" applyFill="1" applyBorder="1" applyAlignment="1" applyProtection="1">
      <protection locked="0"/>
    </xf>
    <xf numFmtId="14" fontId="3" fillId="6" borderId="10" xfId="0" applyNumberFormat="1" applyFont="1" applyFill="1" applyBorder="1" applyAlignment="1" applyProtection="1">
      <protection locked="0"/>
    </xf>
    <xf numFmtId="0" fontId="13" fillId="0" borderId="0" xfId="0" applyFont="1" applyBorder="1" applyProtection="1"/>
    <xf numFmtId="0" fontId="0" fillId="0" borderId="0" xfId="0" applyBorder="1" applyProtection="1"/>
    <xf numFmtId="0" fontId="0" fillId="0" borderId="0" xfId="0" applyBorder="1" applyAlignment="1" applyProtection="1">
      <alignment wrapText="1"/>
    </xf>
    <xf numFmtId="0" fontId="4" fillId="2" borderId="0" xfId="0" applyFont="1" applyFill="1" applyBorder="1" applyAlignment="1" applyProtection="1">
      <alignment horizontal="left" vertical="center"/>
    </xf>
    <xf numFmtId="0" fontId="3" fillId="0" borderId="0" xfId="0" applyFont="1" applyFill="1" applyBorder="1" applyProtection="1"/>
    <xf numFmtId="0" fontId="5" fillId="0" borderId="34" xfId="0" applyFont="1" applyBorder="1" applyAlignment="1" applyProtection="1">
      <alignment vertical="center"/>
    </xf>
    <xf numFmtId="0" fontId="5" fillId="0" borderId="34" xfId="0" applyFont="1" applyBorder="1" applyAlignment="1" applyProtection="1">
      <alignment vertical="center" wrapText="1"/>
    </xf>
    <xf numFmtId="0" fontId="3" fillId="0" borderId="0" xfId="0" applyFont="1" applyBorder="1" applyAlignment="1" applyProtection="1">
      <alignment wrapText="1"/>
    </xf>
    <xf numFmtId="0" fontId="6" fillId="0" borderId="11" xfId="0" applyFont="1" applyBorder="1" applyAlignment="1" applyProtection="1">
      <alignment horizontal="left" vertical="center"/>
    </xf>
    <xf numFmtId="0" fontId="6" fillId="0" borderId="4" xfId="0" applyFont="1" applyBorder="1" applyAlignment="1" applyProtection="1">
      <alignment horizontal="center" wrapText="1"/>
    </xf>
    <xf numFmtId="0" fontId="6" fillId="0" borderId="19" xfId="0" applyFont="1" applyBorder="1" applyAlignment="1" applyProtection="1">
      <alignment horizontal="center" wrapText="1"/>
    </xf>
    <xf numFmtId="0" fontId="4" fillId="2" borderId="1" xfId="0" applyFont="1" applyFill="1" applyBorder="1" applyAlignment="1" applyProtection="1">
      <alignment horizontal="center" vertical="center" wrapText="1"/>
    </xf>
    <xf numFmtId="0" fontId="5" fillId="0" borderId="32" xfId="0" applyFont="1" applyBorder="1" applyAlignment="1" applyProtection="1">
      <alignment horizontal="left" vertical="center" wrapText="1"/>
    </xf>
    <xf numFmtId="0" fontId="3" fillId="0" borderId="2" xfId="0" applyFont="1" applyBorder="1" applyAlignment="1" applyProtection="1">
      <alignment horizontal="center" wrapText="1"/>
    </xf>
    <xf numFmtId="0" fontId="5" fillId="0" borderId="33" xfId="0" applyFont="1" applyBorder="1" applyAlignment="1" applyProtection="1">
      <alignment vertical="center" wrapText="1"/>
    </xf>
    <xf numFmtId="0" fontId="3" fillId="0" borderId="32" xfId="0" applyFont="1" applyBorder="1" applyAlignment="1" applyProtection="1">
      <alignment horizontal="left" vertical="center" wrapText="1"/>
    </xf>
    <xf numFmtId="0" fontId="3" fillId="0" borderId="15" xfId="0" applyFont="1" applyBorder="1" applyAlignment="1" applyProtection="1">
      <alignment horizontal="left" vertical="center" wrapText="1"/>
    </xf>
    <xf numFmtId="0" fontId="3" fillId="6" borderId="2" xfId="0" applyFont="1" applyFill="1" applyBorder="1" applyAlignment="1" applyProtection="1">
      <alignment wrapText="1"/>
      <protection locked="0"/>
    </xf>
    <xf numFmtId="0" fontId="3" fillId="6" borderId="3" xfId="0" applyFont="1" applyFill="1" applyBorder="1" applyAlignment="1" applyProtection="1">
      <alignment wrapText="1"/>
      <protection locked="0"/>
    </xf>
    <xf numFmtId="14" fontId="3" fillId="6" borderId="3" xfId="0" applyNumberFormat="1" applyFont="1" applyFill="1" applyBorder="1" applyAlignment="1" applyProtection="1">
      <alignment wrapText="1"/>
      <protection locked="0"/>
    </xf>
    <xf numFmtId="0" fontId="3" fillId="6" borderId="3" xfId="0" applyNumberFormat="1" applyFont="1" applyFill="1" applyBorder="1" applyAlignment="1" applyProtection="1">
      <alignment wrapText="1"/>
      <protection locked="0"/>
    </xf>
    <xf numFmtId="14" fontId="3" fillId="6" borderId="30" xfId="0" applyNumberFormat="1" applyFont="1" applyFill="1" applyBorder="1" applyAlignment="1" applyProtection="1">
      <alignment wrapText="1"/>
      <protection locked="0"/>
    </xf>
    <xf numFmtId="0" fontId="3" fillId="6" borderId="26" xfId="0" applyFont="1" applyFill="1" applyBorder="1" applyAlignment="1" applyProtection="1">
      <alignment wrapText="1"/>
      <protection locked="0"/>
    </xf>
    <xf numFmtId="0" fontId="5" fillId="6" borderId="36" xfId="0" applyFont="1" applyFill="1" applyBorder="1" applyAlignment="1" applyProtection="1">
      <alignment wrapText="1"/>
      <protection locked="0"/>
    </xf>
    <xf numFmtId="14" fontId="3" fillId="6" borderId="36" xfId="0" applyNumberFormat="1" applyFont="1" applyFill="1" applyBorder="1" applyAlignment="1" applyProtection="1">
      <alignment wrapText="1"/>
      <protection locked="0"/>
    </xf>
    <xf numFmtId="0" fontId="3" fillId="6" borderId="36" xfId="0" applyFont="1" applyFill="1" applyBorder="1" applyAlignment="1" applyProtection="1">
      <alignment wrapText="1"/>
      <protection locked="0"/>
    </xf>
    <xf numFmtId="0" fontId="3" fillId="6" borderId="28" xfId="0" applyFont="1" applyFill="1" applyBorder="1" applyAlignment="1" applyProtection="1">
      <alignment wrapText="1"/>
      <protection locked="0"/>
    </xf>
    <xf numFmtId="0" fontId="4" fillId="2" borderId="8" xfId="0" applyFont="1" applyFill="1" applyBorder="1" applyAlignment="1" applyProtection="1">
      <alignment horizontal="center" vertical="center" wrapText="1"/>
    </xf>
    <xf numFmtId="0" fontId="22" fillId="0" borderId="0" xfId="0" applyFont="1" applyAlignment="1" applyProtection="1">
      <alignment vertical="center"/>
    </xf>
    <xf numFmtId="0" fontId="21" fillId="0" borderId="0" xfId="0" applyFont="1" applyProtection="1"/>
    <xf numFmtId="0" fontId="3" fillId="0" borderId="0" xfId="0" applyFont="1" applyBorder="1" applyAlignment="1" applyProtection="1">
      <alignment horizontal="left" vertical="center" wrapText="1" indent="1"/>
    </xf>
    <xf numFmtId="0" fontId="3" fillId="0" borderId="0" xfId="0" applyFont="1" applyBorder="1" applyAlignment="1" applyProtection="1">
      <alignment horizontal="left"/>
    </xf>
    <xf numFmtId="0" fontId="23" fillId="0" borderId="0" xfId="0" applyFont="1" applyBorder="1" applyAlignment="1" applyProtection="1">
      <alignment horizontal="left" vertical="center" wrapText="1" indent="1"/>
    </xf>
    <xf numFmtId="0" fontId="11" fillId="0" borderId="0" xfId="0" applyFont="1" applyBorder="1" applyAlignment="1" applyProtection="1">
      <alignment horizontal="left" wrapText="1"/>
    </xf>
    <xf numFmtId="0" fontId="11" fillId="0" borderId="0" xfId="0" applyFont="1" applyBorder="1" applyAlignment="1" applyProtection="1"/>
    <xf numFmtId="0" fontId="0" fillId="0" borderId="0" xfId="0" applyAlignment="1" applyProtection="1"/>
    <xf numFmtId="0" fontId="0" fillId="0" borderId="0" xfId="0" applyAlignment="1" applyProtection="1">
      <alignment vertical="top"/>
    </xf>
    <xf numFmtId="0" fontId="6" fillId="0" borderId="11" xfId="0" applyFont="1" applyBorder="1" applyAlignment="1" applyProtection="1">
      <alignment wrapText="1"/>
    </xf>
    <xf numFmtId="0" fontId="6" fillId="5" borderId="8" xfId="0" applyFont="1" applyFill="1" applyBorder="1" applyAlignment="1" applyProtection="1">
      <alignment wrapText="1"/>
    </xf>
    <xf numFmtId="0" fontId="4" fillId="5" borderId="8" xfId="0" applyFont="1" applyFill="1" applyBorder="1" applyAlignment="1" applyProtection="1">
      <alignment vertical="center" wrapText="1"/>
    </xf>
    <xf numFmtId="0" fontId="23" fillId="5" borderId="0" xfId="0" applyFont="1" applyFill="1" applyBorder="1" applyAlignment="1" applyProtection="1">
      <alignment vertical="center"/>
    </xf>
    <xf numFmtId="0" fontId="23" fillId="0" borderId="0" xfId="0" applyFont="1" applyFill="1" applyBorder="1" applyAlignment="1" applyProtection="1">
      <alignment vertical="center"/>
    </xf>
    <xf numFmtId="0" fontId="23" fillId="0" borderId="0" xfId="0" applyFont="1" applyProtection="1"/>
    <xf numFmtId="0" fontId="7" fillId="2" borderId="11" xfId="1" applyFont="1" applyFill="1" applyBorder="1" applyAlignment="1" applyProtection="1">
      <alignment horizontal="left" vertical="center"/>
    </xf>
    <xf numFmtId="0" fontId="7" fillId="2" borderId="4" xfId="1" applyFont="1" applyFill="1" applyBorder="1" applyAlignment="1" applyProtection="1">
      <alignment horizontal="left" vertical="center"/>
    </xf>
    <xf numFmtId="0" fontId="7" fillId="2" borderId="19" xfId="1" applyFont="1" applyFill="1" applyBorder="1" applyAlignment="1" applyProtection="1">
      <alignment horizontal="left" vertical="center"/>
    </xf>
    <xf numFmtId="0" fontId="3" fillId="0" borderId="18" xfId="0" applyFont="1" applyBorder="1" applyAlignment="1" applyProtection="1">
      <alignment horizontal="left" vertical="top" wrapText="1"/>
    </xf>
    <xf numFmtId="0" fontId="3" fillId="5" borderId="8" xfId="0" applyFont="1" applyFill="1" applyBorder="1" applyAlignment="1" applyProtection="1">
      <alignment wrapText="1"/>
    </xf>
    <xf numFmtId="14" fontId="3" fillId="5" borderId="8" xfId="0" applyNumberFormat="1" applyFont="1" applyFill="1" applyBorder="1" applyAlignment="1" applyProtection="1">
      <alignment wrapText="1"/>
    </xf>
    <xf numFmtId="0" fontId="5" fillId="5" borderId="8" xfId="0" applyFont="1" applyFill="1" applyBorder="1" applyAlignment="1" applyProtection="1">
      <alignment wrapText="1"/>
    </xf>
    <xf numFmtId="0" fontId="6" fillId="0" borderId="0" xfId="0" applyFont="1" applyBorder="1" applyAlignment="1" applyProtection="1">
      <alignment wrapText="1"/>
    </xf>
    <xf numFmtId="0" fontId="6" fillId="0" borderId="8" xfId="0" applyFont="1" applyBorder="1" applyAlignment="1" applyProtection="1">
      <alignment vertical="center"/>
    </xf>
    <xf numFmtId="0" fontId="7" fillId="2" borderId="37" xfId="1" applyFont="1" applyFill="1" applyBorder="1" applyAlignment="1" applyProtection="1">
      <alignment vertical="center"/>
    </xf>
    <xf numFmtId="0" fontId="7" fillId="2" borderId="38" xfId="1" applyFont="1" applyFill="1" applyBorder="1" applyAlignment="1" applyProtection="1">
      <alignment vertical="center"/>
    </xf>
    <xf numFmtId="0" fontId="7" fillId="2" borderId="39" xfId="1" applyFont="1" applyFill="1" applyBorder="1" applyAlignment="1" applyProtection="1">
      <alignment vertical="center"/>
    </xf>
    <xf numFmtId="0" fontId="6" fillId="0" borderId="6" xfId="0" applyFont="1" applyBorder="1" applyAlignment="1" applyProtection="1">
      <alignment horizontal="left" vertical="center"/>
    </xf>
    <xf numFmtId="0" fontId="8" fillId="0" borderId="17" xfId="0" applyFont="1" applyBorder="1" applyAlignment="1" applyProtection="1">
      <alignment horizontal="center" wrapText="1"/>
    </xf>
    <xf numFmtId="0" fontId="8" fillId="0" borderId="25" xfId="0" applyFont="1" applyBorder="1" applyAlignment="1" applyProtection="1">
      <alignment horizontal="center" wrapText="1"/>
    </xf>
    <xf numFmtId="0" fontId="8" fillId="0" borderId="7" xfId="0" applyFont="1" applyBorder="1" applyAlignment="1" applyProtection="1">
      <alignment horizontal="center" wrapText="1"/>
    </xf>
    <xf numFmtId="14" fontId="5" fillId="6" borderId="2" xfId="0" applyNumberFormat="1" applyFont="1" applyFill="1" applyBorder="1" applyAlignment="1" applyProtection="1">
      <protection locked="0"/>
    </xf>
    <xf numFmtId="0" fontId="3" fillId="0" borderId="0" xfId="0" applyFont="1" applyAlignment="1" applyProtection="1">
      <alignment wrapText="1"/>
    </xf>
    <xf numFmtId="0" fontId="5" fillId="0" borderId="26" xfId="0" applyFont="1" applyBorder="1" applyAlignment="1" applyProtection="1">
      <alignment horizontal="left" wrapText="1"/>
    </xf>
    <xf numFmtId="0" fontId="5" fillId="0" borderId="9" xfId="0" applyFont="1" applyBorder="1" applyAlignment="1" applyProtection="1">
      <alignment horizontal="left" wrapText="1"/>
    </xf>
    <xf numFmtId="0" fontId="5" fillId="0" borderId="27" xfId="0" applyFont="1" applyBorder="1" applyAlignment="1" applyProtection="1">
      <alignment horizontal="left" wrapText="1"/>
    </xf>
    <xf numFmtId="0" fontId="3" fillId="0" borderId="11" xfId="0" applyFont="1" applyBorder="1" applyAlignment="1" applyProtection="1">
      <alignment horizontal="left" vertical="top" wrapText="1"/>
    </xf>
    <xf numFmtId="0" fontId="3" fillId="0" borderId="4" xfId="0" applyFont="1" applyBorder="1" applyAlignment="1" applyProtection="1">
      <alignment horizontal="left" vertical="top" wrapText="1"/>
    </xf>
    <xf numFmtId="0" fontId="3" fillId="0" borderId="19" xfId="0" applyFont="1" applyBorder="1" applyAlignment="1" applyProtection="1">
      <alignment horizontal="left" vertical="top" wrapText="1"/>
    </xf>
    <xf numFmtId="0" fontId="5" fillId="0" borderId="11" xfId="0" applyFont="1" applyBorder="1" applyAlignment="1" applyProtection="1">
      <alignment horizontal="left" vertical="center" wrapText="1"/>
    </xf>
    <xf numFmtId="0" fontId="3" fillId="0" borderId="4" xfId="0" applyFont="1" applyBorder="1" applyAlignment="1" applyProtection="1">
      <alignment horizontal="left" vertical="center" wrapText="1"/>
    </xf>
    <xf numFmtId="0" fontId="3" fillId="0" borderId="19" xfId="0" applyFont="1" applyBorder="1" applyAlignment="1" applyProtection="1">
      <alignment horizontal="left" vertical="center" wrapText="1"/>
    </xf>
    <xf numFmtId="0" fontId="7" fillId="2" borderId="11" xfId="1" applyFont="1" applyFill="1" applyBorder="1" applyAlignment="1" applyProtection="1">
      <alignment horizontal="left" vertical="center"/>
    </xf>
    <xf numFmtId="0" fontId="7" fillId="2" borderId="4" xfId="1" applyFont="1" applyFill="1" applyBorder="1" applyAlignment="1" applyProtection="1">
      <alignment horizontal="left" vertical="center"/>
    </xf>
    <xf numFmtId="0" fontId="7" fillId="2" borderId="19" xfId="1" applyFont="1" applyFill="1" applyBorder="1" applyAlignment="1" applyProtection="1">
      <alignment horizontal="left" vertical="center"/>
    </xf>
    <xf numFmtId="0" fontId="5" fillId="0" borderId="8" xfId="0" applyFont="1" applyBorder="1" applyAlignment="1" applyProtection="1">
      <alignment horizontal="left" vertical="top" wrapText="1"/>
    </xf>
    <xf numFmtId="0" fontId="5" fillId="0" borderId="0" xfId="0" applyFont="1" applyBorder="1" applyAlignment="1" applyProtection="1">
      <alignment horizontal="left" vertical="top" wrapText="1"/>
    </xf>
    <xf numFmtId="0" fontId="5" fillId="0" borderId="18" xfId="0" applyFont="1" applyBorder="1" applyAlignment="1" applyProtection="1">
      <alignment horizontal="left" vertical="top" wrapText="1"/>
    </xf>
    <xf numFmtId="0" fontId="3" fillId="0" borderId="8" xfId="0" applyFont="1" applyBorder="1" applyAlignment="1" applyProtection="1">
      <alignment horizontal="left" vertical="top" wrapText="1"/>
    </xf>
    <xf numFmtId="0" fontId="3" fillId="0" borderId="0" xfId="0" applyFont="1" applyBorder="1" applyAlignment="1" applyProtection="1">
      <alignment horizontal="left" vertical="top" wrapText="1"/>
    </xf>
    <xf numFmtId="0" fontId="3" fillId="0" borderId="18" xfId="0" applyFont="1" applyBorder="1" applyAlignment="1" applyProtection="1">
      <alignment horizontal="left" vertical="top" wrapText="1"/>
    </xf>
    <xf numFmtId="0" fontId="24" fillId="0" borderId="26" xfId="3" applyBorder="1" applyAlignment="1" applyProtection="1">
      <alignment horizontal="left" vertical="top" wrapText="1"/>
    </xf>
    <xf numFmtId="0" fontId="24" fillId="0" borderId="9" xfId="3" applyBorder="1" applyAlignment="1" applyProtection="1">
      <alignment horizontal="left" vertical="top" wrapText="1"/>
    </xf>
    <xf numFmtId="0" fontId="24" fillId="0" borderId="27" xfId="3" applyBorder="1" applyAlignment="1" applyProtection="1">
      <alignment horizontal="left" vertical="top" wrapText="1"/>
    </xf>
    <xf numFmtId="0" fontId="17" fillId="0" borderId="13" xfId="0" applyFont="1" applyBorder="1" applyAlignment="1" applyProtection="1">
      <alignment horizontal="left" vertical="center" wrapText="1"/>
    </xf>
    <xf numFmtId="0" fontId="17" fillId="0" borderId="31" xfId="0" applyFont="1" applyBorder="1" applyAlignment="1" applyProtection="1">
      <alignment horizontal="left" vertical="center" wrapText="1"/>
    </xf>
    <xf numFmtId="0" fontId="3" fillId="0" borderId="24" xfId="0" applyFont="1" applyBorder="1" applyAlignment="1" applyProtection="1">
      <alignment horizontal="left" vertical="center" wrapText="1"/>
    </xf>
    <xf numFmtId="0" fontId="3" fillId="0" borderId="0" xfId="0" applyFont="1" applyBorder="1" applyAlignment="1" applyProtection="1">
      <alignment horizontal="left" vertical="center" wrapText="1"/>
    </xf>
    <xf numFmtId="0" fontId="13" fillId="0" borderId="0" xfId="0" applyFont="1" applyBorder="1" applyProtection="1"/>
    <xf numFmtId="0" fontId="4" fillId="2" borderId="20" xfId="0" applyFont="1" applyFill="1" applyBorder="1" applyAlignment="1" applyProtection="1">
      <alignment vertical="center" wrapText="1"/>
    </xf>
    <xf numFmtId="0" fontId="4" fillId="2" borderId="13" xfId="0" applyFont="1" applyFill="1" applyBorder="1" applyAlignment="1" applyProtection="1">
      <alignment vertical="center" wrapText="1"/>
    </xf>
    <xf numFmtId="0" fontId="5" fillId="0" borderId="0" xfId="0" applyFont="1" applyAlignment="1" applyProtection="1">
      <alignment wrapText="1"/>
    </xf>
    <xf numFmtId="0" fontId="13" fillId="0" borderId="0" xfId="0" applyFont="1" applyBorder="1" applyAlignment="1" applyProtection="1">
      <alignment wrapText="1"/>
    </xf>
    <xf numFmtId="0" fontId="4" fillId="2" borderId="21" xfId="0" applyFont="1" applyFill="1" applyBorder="1" applyAlignment="1" applyProtection="1">
      <alignment vertical="center" wrapText="1"/>
    </xf>
    <xf numFmtId="0" fontId="4" fillId="2" borderId="14" xfId="0" applyFont="1" applyFill="1" applyBorder="1" applyAlignment="1" applyProtection="1">
      <alignment vertical="center" wrapText="1"/>
    </xf>
  </cellXfs>
  <cellStyles count="4">
    <cellStyle name="Heading 2 2" xfId="1" xr:uid="{00000000-0005-0000-0000-000000000000}"/>
    <cellStyle name="Hyperlink" xfId="3" builtinId="8"/>
    <cellStyle name="Normal" xfId="0" builtinId="0"/>
    <cellStyle name="Normal 4" xfId="2" xr:uid="{00000000-0005-0000-0000-000002000000}"/>
  </cellStyles>
  <dxfs count="5">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theme="1"/>
        <name val="Arial"/>
        <family val="2"/>
        <scheme val="none"/>
      </font>
      <protection locked="1" hidden="0"/>
    </dxf>
    <dxf>
      <font>
        <b val="0"/>
        <i val="0"/>
        <strike val="0"/>
        <condense val="0"/>
        <extend val="0"/>
        <outline val="0"/>
        <shadow val="0"/>
        <u val="none"/>
        <vertAlign val="baseline"/>
        <sz val="11"/>
        <color theme="1"/>
        <name val="Arial"/>
        <family val="2"/>
        <scheme val="none"/>
      </font>
      <alignment horizontal="left" vertical="center" textRotation="0" wrapText="1" indent="1" justifyLastLine="0" shrinkToFit="0" readingOrder="0"/>
      <protection locked="1" hidden="0"/>
    </dxf>
    <dxf>
      <border outline="0">
        <left style="medium">
          <color indexed="64"/>
        </left>
        <right style="medium">
          <color indexed="64"/>
        </right>
        <bottom style="medium">
          <color indexed="64"/>
        </bottom>
      </border>
    </dxf>
    <dxf>
      <alignment vertical="bottom" textRotation="0" indent="0" justifyLastLine="0" shrinkToFit="0" readingOrder="0"/>
    </dxf>
  </dxfs>
  <tableStyles count="1" defaultTableStyle="TableStyleMedium2" defaultPivotStyle="PivotStyleLight16">
    <tableStyle name="Table Style 1" pivot="0" count="0" xr9:uid="{8E8AB089-C6E9-4976-9725-B9A67824899C}"/>
  </tableStyles>
  <colors>
    <mruColors>
      <color rgb="FF7FA29A"/>
      <color rgb="FF046B5C"/>
      <color rgb="FFF2F2F2"/>
      <color rgb="FFE8DFCA"/>
      <color rgb="FFF2F1E8"/>
      <color rgb="FFE0D4B5"/>
      <color rgb="FF16D4B5"/>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FF5A5A-E0FD-41F3-8969-D9934A7A2D10}" name="Table1" displayName="Table1" ref="A12:C14" totalsRowShown="0" headerRowDxfId="4" tableBorderDxfId="3">
  <autoFilter ref="A12:C14" xr:uid="{ECE9D3BC-C563-4574-93CA-F1834E88C0A4}"/>
  <tableColumns count="3">
    <tableColumn id="1" xr3:uid="{3B997416-E401-4B26-9A4E-739AE6C002D4}" name="Tab topic:" dataDxfId="2"/>
    <tableColumn id="2" xr3:uid="{9C991469-68AA-4505-BD84-F3E2CB543B94}" name="Tab name:" dataDxfId="1"/>
    <tableColumn id="3" xr3:uid="{5F3407BC-1856-436E-BBE6-D04E7F6AEC60}" name="Number of tabs available:" dataDxfId="0"/>
  </tableColumns>
  <tableStyleInfo name="Table Style 1" showFirstColumn="0" showLastColumn="0" showRowStripes="1" showColumnStripes="0"/>
  <extLst>
    <ext xmlns:x14="http://schemas.microsoft.com/office/spreadsheetml/2009/9/main" uri="{504A1905-F514-4f6f-8877-14C23A59335A}">
      <x14:table altText="Organization"/>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ManagedCareTA@mathematica-mpr.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2"/>
  <sheetViews>
    <sheetView showGridLines="0" tabSelected="1" zoomScale="90" zoomScaleNormal="90" workbookViewId="0"/>
  </sheetViews>
  <sheetFormatPr defaultColWidth="8.81640625" defaultRowHeight="14.5" x14ac:dyDescent="0.35"/>
  <cols>
    <col min="1" max="1" width="77.1796875" style="1" customWidth="1"/>
    <col min="2" max="2" width="24.54296875" style="1" customWidth="1"/>
    <col min="3" max="3" width="56" style="1" customWidth="1"/>
    <col min="4" max="16384" width="8.81640625" style="1"/>
  </cols>
  <sheetData>
    <row r="1" spans="1:3" ht="23" thickBot="1" x14ac:dyDescent="0.4">
      <c r="A1" s="149" t="s">
        <v>4</v>
      </c>
      <c r="B1" s="150"/>
      <c r="C1" s="151"/>
    </row>
    <row r="2" spans="1:3" ht="196" customHeight="1" x14ac:dyDescent="0.35">
      <c r="A2" s="170" t="s">
        <v>436</v>
      </c>
      <c r="B2" s="171"/>
      <c r="C2" s="172"/>
    </row>
    <row r="3" spans="1:3" s="142" customFormat="1" ht="88" customHeight="1" x14ac:dyDescent="0.35">
      <c r="A3" s="179" t="s">
        <v>432</v>
      </c>
      <c r="B3" s="180"/>
      <c r="C3" s="181"/>
    </row>
    <row r="4" spans="1:3" ht="45" customHeight="1" x14ac:dyDescent="0.35">
      <c r="A4" s="182" t="s">
        <v>396</v>
      </c>
      <c r="B4" s="183"/>
      <c r="C4" s="184"/>
    </row>
    <row r="5" spans="1:3" ht="43.4" customHeight="1" x14ac:dyDescent="0.35">
      <c r="A5" s="179" t="s">
        <v>422</v>
      </c>
      <c r="B5" s="180"/>
      <c r="C5" s="181"/>
    </row>
    <row r="6" spans="1:3" ht="30.65" customHeight="1" x14ac:dyDescent="0.35">
      <c r="A6" s="179" t="s">
        <v>423</v>
      </c>
      <c r="B6" s="180"/>
      <c r="C6" s="181"/>
    </row>
    <row r="7" spans="1:3" ht="21.65" customHeight="1" x14ac:dyDescent="0.35">
      <c r="A7" s="179" t="s">
        <v>445</v>
      </c>
      <c r="B7" s="180"/>
      <c r="C7" s="181"/>
    </row>
    <row r="8" spans="1:3" ht="21.65" customHeight="1" thickBot="1" x14ac:dyDescent="0.4">
      <c r="A8" s="185" t="s">
        <v>446</v>
      </c>
      <c r="B8" s="186"/>
      <c r="C8" s="187"/>
    </row>
    <row r="9" spans="1:3" ht="17.25" customHeight="1" thickBot="1" x14ac:dyDescent="0.4">
      <c r="A9" s="134" t="s">
        <v>442</v>
      </c>
    </row>
    <row r="10" spans="1:3" ht="22.5" customHeight="1" thickBot="1" x14ac:dyDescent="0.4">
      <c r="A10" s="149" t="s">
        <v>59</v>
      </c>
      <c r="B10" s="150"/>
      <c r="C10" s="151"/>
    </row>
    <row r="11" spans="1:3" ht="62.25" customHeight="1" x14ac:dyDescent="0.35">
      <c r="A11" s="173" t="s">
        <v>433</v>
      </c>
      <c r="B11" s="174"/>
      <c r="C11" s="175"/>
    </row>
    <row r="12" spans="1:3" s="141" customFormat="1" ht="25.75" customHeight="1" x14ac:dyDescent="0.35">
      <c r="A12" s="139" t="s">
        <v>246</v>
      </c>
      <c r="B12" s="140" t="s">
        <v>250</v>
      </c>
      <c r="C12" s="140" t="s">
        <v>249</v>
      </c>
    </row>
    <row r="13" spans="1:3" x14ac:dyDescent="0.35">
      <c r="A13" s="136" t="s">
        <v>294</v>
      </c>
      <c r="B13" s="7" t="s">
        <v>247</v>
      </c>
      <c r="C13" s="137">
        <v>1</v>
      </c>
    </row>
    <row r="14" spans="1:3" ht="14.5" customHeight="1" x14ac:dyDescent="0.35">
      <c r="A14" s="136" t="s">
        <v>295</v>
      </c>
      <c r="B14" s="7" t="s">
        <v>248</v>
      </c>
      <c r="C14" s="137">
        <v>15</v>
      </c>
    </row>
    <row r="15" spans="1:3" ht="0.65" customHeight="1" x14ac:dyDescent="0.35">
      <c r="A15" s="138" t="s">
        <v>444</v>
      </c>
      <c r="B15" s="7"/>
      <c r="C15" s="137"/>
    </row>
    <row r="16" spans="1:3" ht="14.5" customHeight="1" thickBot="1" x14ac:dyDescent="0.4">
      <c r="A16" s="135" t="s">
        <v>442</v>
      </c>
    </row>
    <row r="17" spans="1:3" ht="23" thickBot="1" x14ac:dyDescent="0.4">
      <c r="A17" s="176" t="s">
        <v>70</v>
      </c>
      <c r="B17" s="177"/>
      <c r="C17" s="178"/>
    </row>
    <row r="18" spans="1:3" ht="45" customHeight="1" x14ac:dyDescent="0.35">
      <c r="A18" s="170" t="s">
        <v>434</v>
      </c>
      <c r="B18" s="171"/>
      <c r="C18" s="172"/>
    </row>
    <row r="19" spans="1:3" s="141" customFormat="1" ht="36.65" customHeight="1" thickBot="1" x14ac:dyDescent="0.4">
      <c r="A19" s="167" t="s">
        <v>435</v>
      </c>
      <c r="B19" s="168"/>
      <c r="C19" s="169"/>
    </row>
    <row r="20" spans="1:3" x14ac:dyDescent="0.35">
      <c r="A20" s="135"/>
    </row>
    <row r="21" spans="1:3" ht="75.650000000000006" customHeight="1" x14ac:dyDescent="0.35">
      <c r="A21" s="166" t="s">
        <v>451</v>
      </c>
      <c r="B21" s="166"/>
      <c r="C21" s="166"/>
    </row>
    <row r="22" spans="1:3" x14ac:dyDescent="0.35">
      <c r="A22" s="135" t="s">
        <v>443</v>
      </c>
    </row>
  </sheetData>
  <sheetProtection algorithmName="SHA-512" hashValue="ekqIyK341WYzMw+gu6lgRATPrwcsjYM0JZJZ0iXQJ4xVF+kUEOOvsgXi35JEpKQaNCU7YmtWY28wUzFpJex0JA==" saltValue="MHOvB2BSs3DNq9qtaX9ZKw==" spinCount="100000" sheet="1" objects="1" scenarios="1" formatColumns="0" formatRows="0"/>
  <mergeCells count="12">
    <mergeCell ref="A21:C21"/>
    <mergeCell ref="A19:C19"/>
    <mergeCell ref="A2:C2"/>
    <mergeCell ref="A11:C11"/>
    <mergeCell ref="A17:C17"/>
    <mergeCell ref="A18:C18"/>
    <mergeCell ref="A3:C3"/>
    <mergeCell ref="A4:C4"/>
    <mergeCell ref="A7:C7"/>
    <mergeCell ref="A5:C5"/>
    <mergeCell ref="A6:C6"/>
    <mergeCell ref="A8:C8"/>
  </mergeCells>
  <hyperlinks>
    <hyperlink ref="A8" r:id="rId1" tooltip="Support email at ManagedCareTA@mathematica-mpr.com" xr:uid="{8CD6BAF3-B460-4418-A1FD-344AF46636E6}"/>
  </hyperlinks>
  <pageMargins left="0.7" right="0.7" top="0.75" bottom="0.75" header="0.3" footer="0.3"/>
  <pageSetup orientation="portrait" r:id="rId2"/>
  <headerFooter>
    <oddHeader>&amp;CDRAFT FOR STATE FEEDBACK ONLY</oddHeader>
    <oddFooter>&amp;RSeptember 9, 2020</oddFooter>
  </headerFooter>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15FDB-9446-4231-A8F2-826939B5B388}">
  <dimension ref="A1:CZ135"/>
  <sheetViews>
    <sheetView showGridLines="0" zoomScale="85" zoomScaleNormal="85" workbookViewId="0"/>
  </sheetViews>
  <sheetFormatPr defaultColWidth="9.1796875" defaultRowHeight="14" x14ac:dyDescent="0.3"/>
  <cols>
    <col min="1" max="1" width="7.54296875" style="6" customWidth="1"/>
    <col min="2" max="2" width="39.54296875" style="6" customWidth="1"/>
    <col min="3" max="3" width="71.54296875" style="76" customWidth="1"/>
    <col min="4" max="4" width="29.453125" style="76" customWidth="1"/>
    <col min="5" max="12" width="24.81640625" style="76" customWidth="1"/>
    <col min="13" max="44" width="20.54296875" style="76" customWidth="1"/>
    <col min="45" max="105" width="20.54296875" style="6" customWidth="1"/>
    <col min="106" max="16384" width="9.1796875" style="6"/>
  </cols>
  <sheetData>
    <row r="1" spans="1:104" ht="28.5" customHeight="1" x14ac:dyDescent="0.35">
      <c r="A1" s="23" t="s">
        <v>237</v>
      </c>
      <c r="B1" s="23"/>
      <c r="C1" s="6"/>
      <c r="D1" s="90"/>
      <c r="E1" s="61"/>
      <c r="F1" s="67"/>
      <c r="G1" s="67"/>
      <c r="H1" s="67"/>
      <c r="I1" s="67"/>
      <c r="J1" s="6"/>
      <c r="K1" s="6"/>
      <c r="L1" s="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row>
    <row r="2" spans="1:104" ht="19.5" customHeight="1" thickBot="1" x14ac:dyDescent="0.35">
      <c r="A2" s="157" t="s">
        <v>399</v>
      </c>
      <c r="B2" s="23"/>
      <c r="C2" s="6"/>
      <c r="D2" s="78" t="str">
        <f>IF(COUNTA(E31, E38)=2,"DATA OK: Assurances correctly reported to II.C.2.a and II.C.3.a","WARNING: Assurances not yet reported to II.C.2.a and II.C.3.a")</f>
        <v>WARNING: Assurances not yet reported to II.C.2.a and II.C.3.a</v>
      </c>
      <c r="E2" s="6"/>
      <c r="F2" s="6"/>
      <c r="G2" s="6"/>
      <c r="H2" s="6"/>
      <c r="I2" s="6"/>
      <c r="J2" s="6"/>
      <c r="K2" s="6"/>
      <c r="L2" s="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row>
    <row r="3" spans="1:104" ht="28.5" customHeight="1" x14ac:dyDescent="0.3">
      <c r="A3" s="158" t="s">
        <v>236</v>
      </c>
      <c r="B3" s="159"/>
      <c r="C3" s="160" t="str">
        <f>IF('I_State&amp;Prog_Info'!L15="","[Program 8]",'I_State&amp;Prog_Info'!L15)</f>
        <v>[Program 8]</v>
      </c>
      <c r="E3" s="67"/>
      <c r="G3" s="6"/>
      <c r="H3" s="6"/>
      <c r="I3" s="6"/>
      <c r="J3" s="6"/>
      <c r="K3" s="6"/>
      <c r="L3" s="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row>
    <row r="4" spans="1:104" ht="23.25" customHeight="1" x14ac:dyDescent="0.3">
      <c r="A4" s="193" t="s">
        <v>317</v>
      </c>
      <c r="B4" s="194"/>
      <c r="C4" s="92" t="str">
        <f>IF('I_State&amp;Prog_Info'!L17="","(Placeholder for plan type)",'I_State&amp;Prog_Info'!L17)</f>
        <v>(Placeholder for plan type)</v>
      </c>
      <c r="E4" s="6"/>
      <c r="F4" s="6"/>
      <c r="G4" s="6"/>
      <c r="H4" s="6"/>
      <c r="I4" s="6"/>
      <c r="J4" s="6"/>
      <c r="K4" s="6"/>
      <c r="L4" s="6"/>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c r="AM4" s="156"/>
      <c r="AN4" s="156"/>
      <c r="AO4" s="156"/>
      <c r="AP4" s="156"/>
      <c r="AQ4" s="156"/>
      <c r="AR4" s="156"/>
    </row>
    <row r="5" spans="1:104" ht="23.25" customHeight="1" x14ac:dyDescent="0.3">
      <c r="A5" s="193" t="s">
        <v>318</v>
      </c>
      <c r="B5" s="194"/>
      <c r="C5" s="92" t="str">
        <f>IF('I_State&amp;Prog_Info'!L59="","(Placeholder for providers)",'I_State&amp;Prog_Info'!L59)</f>
        <v>(Placeholder for providers)</v>
      </c>
      <c r="E5" s="6"/>
      <c r="G5" s="6"/>
      <c r="H5" s="6"/>
      <c r="I5" s="6"/>
      <c r="J5" s="6"/>
      <c r="K5" s="6"/>
      <c r="L5" s="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row>
    <row r="6" spans="1:104" ht="23.25" customHeight="1" x14ac:dyDescent="0.3">
      <c r="A6" s="193" t="s">
        <v>319</v>
      </c>
      <c r="B6" s="194"/>
      <c r="C6" s="93" t="str">
        <f>IF('I_State&amp;Prog_Info'!L39="","(Placeholder for separate analysis and results document)",'I_State&amp;Prog_Info'!L39)</f>
        <v>(Placeholder for separate analysis and results document)</v>
      </c>
      <c r="D6" s="77" t="str">
        <f>IF(C6="Yes, analysis methods and results are contained in a separate document(s)","",(IF(AND(C6="No, analysis methods and results are not contained in a separate document(s)",COUNTA(E23:L25)&gt;1),"DATA OK: Analysis and results correctly reported to II.B.1-3","WARNING: Info not yet reported to II.B.1-3")))</f>
        <v>WARNING: Info not yet reported to II.B.1-3</v>
      </c>
      <c r="H6" s="6"/>
      <c r="I6" s="6"/>
      <c r="J6" s="6"/>
      <c r="K6" s="6"/>
      <c r="L6" s="6"/>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56"/>
      <c r="AP6" s="156"/>
      <c r="AQ6" s="156"/>
      <c r="AR6" s="156"/>
    </row>
    <row r="7" spans="1:104" ht="23.15" customHeight="1" x14ac:dyDescent="0.3">
      <c r="A7" s="193" t="s">
        <v>424</v>
      </c>
      <c r="B7" s="194"/>
      <c r="C7" s="93" t="str">
        <f>IF('I_State&amp;Prog_Info'!L40="","(Placeholder for separate analysis and results document)",'I_State&amp;Prog_Info'!L40)</f>
        <v>(Placeholder for separate analysis and results document)</v>
      </c>
      <c r="D7" s="3"/>
      <c r="E7" s="6"/>
      <c r="F7" s="6"/>
      <c r="G7" s="6"/>
      <c r="H7" s="6"/>
      <c r="I7" s="6"/>
      <c r="J7" s="6"/>
      <c r="K7" s="6"/>
      <c r="L7" s="6"/>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row>
    <row r="8" spans="1:104" ht="23.15" customHeight="1" thickBot="1" x14ac:dyDescent="0.35">
      <c r="A8" s="197" t="s">
        <v>425</v>
      </c>
      <c r="B8" s="198"/>
      <c r="C8" s="94" t="str">
        <f>IF('I_State&amp;Prog_Info'!L41="","(Placeholder for separate analysis and results document)",'I_State&amp;Prog_Info'!L41)</f>
        <v>(Placeholder for separate analysis and results document)</v>
      </c>
      <c r="D8" s="3"/>
      <c r="E8" s="6"/>
      <c r="F8" s="6"/>
      <c r="G8" s="6"/>
      <c r="H8" s="6"/>
      <c r="I8" s="6"/>
      <c r="J8" s="6"/>
      <c r="K8" s="6"/>
      <c r="L8" s="6"/>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c r="AM8" s="156"/>
      <c r="AN8" s="156"/>
      <c r="AO8" s="156"/>
      <c r="AP8" s="156"/>
      <c r="AQ8" s="156"/>
      <c r="AR8" s="156"/>
    </row>
    <row r="9" spans="1:104" ht="87.75" customHeight="1" x14ac:dyDescent="0.3">
      <c r="A9" s="195" t="s">
        <v>400</v>
      </c>
      <c r="B9" s="195"/>
      <c r="C9" s="195"/>
      <c r="E9" s="6"/>
      <c r="F9" s="6"/>
      <c r="G9" s="6"/>
      <c r="H9" s="6"/>
      <c r="I9" s="6"/>
      <c r="J9" s="6"/>
      <c r="K9" s="6"/>
      <c r="L9" s="6"/>
      <c r="M9" s="156"/>
      <c r="N9" s="156"/>
      <c r="O9" s="156"/>
      <c r="P9" s="156"/>
      <c r="Q9" s="156"/>
      <c r="R9" s="156"/>
      <c r="S9" s="156"/>
      <c r="T9" s="156"/>
      <c r="U9" s="156"/>
      <c r="V9" s="156"/>
      <c r="W9" s="156"/>
      <c r="X9" s="156"/>
      <c r="Y9" s="156"/>
      <c r="Z9" s="156"/>
      <c r="AA9" s="156"/>
      <c r="AB9" s="156"/>
      <c r="AC9" s="156"/>
      <c r="AD9" s="156"/>
      <c r="AE9" s="156"/>
      <c r="AF9" s="156"/>
      <c r="AG9" s="156"/>
      <c r="AH9" s="156"/>
      <c r="AI9" s="156"/>
      <c r="AJ9" s="156"/>
      <c r="AK9" s="156"/>
      <c r="AL9" s="156"/>
      <c r="AM9" s="156"/>
      <c r="AN9" s="156"/>
      <c r="AO9" s="156"/>
      <c r="AP9" s="156"/>
      <c r="AQ9" s="156"/>
      <c r="AR9" s="156"/>
    </row>
    <row r="10" spans="1:104" ht="18" customHeight="1" x14ac:dyDescent="0.3">
      <c r="A10" s="76"/>
      <c r="B10" s="76"/>
      <c r="D10" s="3"/>
      <c r="E10" s="6"/>
      <c r="F10" s="6"/>
      <c r="G10" s="6"/>
      <c r="H10" s="6"/>
      <c r="I10" s="6"/>
      <c r="J10" s="6"/>
      <c r="K10" s="6"/>
      <c r="L10" s="6"/>
      <c r="M10" s="156"/>
      <c r="N10" s="156"/>
      <c r="O10" s="156"/>
      <c r="P10" s="156"/>
      <c r="Q10" s="156"/>
      <c r="R10" s="156"/>
      <c r="S10" s="156"/>
      <c r="T10" s="156"/>
      <c r="U10" s="156"/>
      <c r="V10" s="156"/>
      <c r="W10" s="156"/>
      <c r="X10" s="156"/>
      <c r="Y10" s="156"/>
      <c r="Z10" s="156"/>
      <c r="AA10" s="156"/>
      <c r="AB10" s="156"/>
      <c r="AC10" s="156"/>
      <c r="AD10" s="156"/>
      <c r="AE10" s="156"/>
      <c r="AF10" s="156"/>
      <c r="AG10" s="156"/>
      <c r="AH10" s="156"/>
      <c r="AI10" s="156"/>
      <c r="AJ10" s="156"/>
      <c r="AK10" s="156"/>
      <c r="AL10" s="156"/>
      <c r="AM10" s="156"/>
      <c r="AN10" s="156"/>
      <c r="AO10" s="156"/>
      <c r="AP10" s="156"/>
      <c r="AQ10" s="156"/>
      <c r="AR10" s="156"/>
    </row>
    <row r="11" spans="1:104" ht="41.25" customHeight="1" thickBot="1" x14ac:dyDescent="0.45">
      <c r="A11" s="196" t="s">
        <v>242</v>
      </c>
      <c r="B11" s="196"/>
      <c r="C11" s="196"/>
      <c r="D11" s="6"/>
      <c r="E11" s="6"/>
      <c r="F11" s="6"/>
      <c r="G11" s="6"/>
      <c r="H11" s="6"/>
      <c r="I11" s="6"/>
      <c r="J11" s="6"/>
      <c r="K11" s="6"/>
      <c r="L11" s="6"/>
      <c r="M11" s="156"/>
      <c r="N11" s="156"/>
      <c r="O11" s="156"/>
      <c r="P11" s="156"/>
      <c r="Q11" s="156"/>
      <c r="R11" s="156"/>
      <c r="S11" s="156"/>
      <c r="T11" s="156"/>
      <c r="U11" s="156"/>
      <c r="V11" s="156"/>
      <c r="W11" s="156"/>
      <c r="X11" s="156"/>
      <c r="Y11" s="156"/>
      <c r="Z11" s="156"/>
      <c r="AA11" s="156"/>
      <c r="AB11" s="156"/>
      <c r="AC11" s="156"/>
      <c r="AD11" s="156"/>
      <c r="AE11" s="156"/>
      <c r="AF11" s="156"/>
      <c r="AG11" s="156"/>
      <c r="AH11" s="156"/>
      <c r="AI11" s="156"/>
      <c r="AJ11" s="156"/>
      <c r="AK11" s="156"/>
      <c r="AL11" s="156"/>
      <c r="AM11" s="156"/>
      <c r="AN11" s="156"/>
      <c r="AO11" s="156"/>
      <c r="AP11" s="156"/>
      <c r="AQ11" s="156"/>
      <c r="AR11" s="156"/>
    </row>
    <row r="12" spans="1:104" ht="30" customHeight="1" x14ac:dyDescent="0.3">
      <c r="A12" s="180" t="s">
        <v>322</v>
      </c>
      <c r="B12" s="180"/>
      <c r="C12" s="180"/>
      <c r="D12" s="152"/>
      <c r="E12" s="161" t="s">
        <v>449</v>
      </c>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c r="AT12" s="162"/>
      <c r="AU12" s="162"/>
      <c r="AV12" s="162"/>
      <c r="AW12" s="162"/>
      <c r="AX12" s="162"/>
      <c r="AY12" s="162"/>
      <c r="AZ12" s="162"/>
      <c r="BA12" s="162"/>
      <c r="BB12" s="162"/>
      <c r="BC12" s="162"/>
      <c r="BD12" s="162"/>
      <c r="BE12" s="162"/>
      <c r="BF12" s="162"/>
      <c r="BG12" s="162"/>
      <c r="BH12" s="162"/>
      <c r="BI12" s="162"/>
      <c r="BJ12" s="162"/>
      <c r="BK12" s="162"/>
      <c r="BL12" s="162"/>
      <c r="BM12" s="162"/>
      <c r="BN12" s="162"/>
      <c r="BO12" s="162"/>
      <c r="BP12" s="162"/>
      <c r="BQ12" s="162"/>
      <c r="BR12" s="162"/>
      <c r="BS12" s="162"/>
      <c r="BT12" s="162"/>
      <c r="BU12" s="162"/>
      <c r="BV12" s="162"/>
      <c r="BW12" s="162"/>
      <c r="BX12" s="162"/>
      <c r="BY12" s="162"/>
      <c r="BZ12" s="162"/>
      <c r="CA12" s="162"/>
      <c r="CB12" s="162"/>
      <c r="CC12" s="162"/>
      <c r="CD12" s="162"/>
      <c r="CE12" s="162"/>
      <c r="CF12" s="162"/>
      <c r="CG12" s="162"/>
      <c r="CH12" s="162"/>
      <c r="CI12" s="162"/>
      <c r="CJ12" s="162"/>
      <c r="CK12" s="162"/>
      <c r="CL12" s="162"/>
      <c r="CM12" s="162"/>
      <c r="CN12" s="162"/>
      <c r="CO12" s="162"/>
      <c r="CP12" s="162"/>
      <c r="CQ12" s="162"/>
      <c r="CR12" s="162"/>
      <c r="CS12" s="162"/>
      <c r="CT12" s="162"/>
      <c r="CU12" s="162"/>
      <c r="CV12" s="162"/>
      <c r="CW12" s="162"/>
      <c r="CX12" s="162"/>
      <c r="CY12" s="162"/>
      <c r="CZ12" s="163"/>
    </row>
    <row r="13" spans="1:104" ht="29.25" customHeight="1" x14ac:dyDescent="0.3">
      <c r="A13" s="8" t="s">
        <v>0</v>
      </c>
      <c r="B13" s="9" t="s">
        <v>1</v>
      </c>
      <c r="C13" s="9" t="s">
        <v>5</v>
      </c>
      <c r="D13" s="9" t="s">
        <v>69</v>
      </c>
      <c r="E13" s="5" t="s">
        <v>94</v>
      </c>
      <c r="F13" s="5" t="s">
        <v>95</v>
      </c>
      <c r="G13" s="5" t="s">
        <v>96</v>
      </c>
      <c r="H13" s="5" t="s">
        <v>97</v>
      </c>
      <c r="I13" s="5" t="s">
        <v>98</v>
      </c>
      <c r="J13" s="5" t="s">
        <v>99</v>
      </c>
      <c r="K13" s="5" t="s">
        <v>100</v>
      </c>
      <c r="L13" s="5" t="s">
        <v>101</v>
      </c>
      <c r="M13" s="5" t="s">
        <v>102</v>
      </c>
      <c r="N13" s="5" t="s">
        <v>103</v>
      </c>
      <c r="O13" s="5" t="s">
        <v>104</v>
      </c>
      <c r="P13" s="5" t="s">
        <v>105</v>
      </c>
      <c r="Q13" s="5" t="s">
        <v>106</v>
      </c>
      <c r="R13" s="5" t="s">
        <v>107</v>
      </c>
      <c r="S13" s="5" t="s">
        <v>108</v>
      </c>
      <c r="T13" s="5" t="s">
        <v>109</v>
      </c>
      <c r="U13" s="5" t="s">
        <v>110</v>
      </c>
      <c r="V13" s="5" t="s">
        <v>111</v>
      </c>
      <c r="W13" s="5" t="s">
        <v>112</v>
      </c>
      <c r="X13" s="5" t="s">
        <v>113</v>
      </c>
      <c r="Y13" s="5" t="s">
        <v>114</v>
      </c>
      <c r="Z13" s="5" t="s">
        <v>115</v>
      </c>
      <c r="AA13" s="5" t="s">
        <v>116</v>
      </c>
      <c r="AB13" s="5" t="s">
        <v>117</v>
      </c>
      <c r="AC13" s="5" t="s">
        <v>118</v>
      </c>
      <c r="AD13" s="5" t="s">
        <v>119</v>
      </c>
      <c r="AE13" s="5" t="s">
        <v>120</v>
      </c>
      <c r="AF13" s="5" t="s">
        <v>121</v>
      </c>
      <c r="AG13" s="5" t="s">
        <v>122</v>
      </c>
      <c r="AH13" s="5" t="s">
        <v>123</v>
      </c>
      <c r="AI13" s="5" t="s">
        <v>124</v>
      </c>
      <c r="AJ13" s="5" t="s">
        <v>125</v>
      </c>
      <c r="AK13" s="5" t="s">
        <v>126</v>
      </c>
      <c r="AL13" s="5" t="s">
        <v>127</v>
      </c>
      <c r="AM13" s="5" t="s">
        <v>128</v>
      </c>
      <c r="AN13" s="5" t="s">
        <v>129</v>
      </c>
      <c r="AO13" s="5" t="s">
        <v>130</v>
      </c>
      <c r="AP13" s="5" t="s">
        <v>131</v>
      </c>
      <c r="AQ13" s="5" t="s">
        <v>132</v>
      </c>
      <c r="AR13" s="5" t="s">
        <v>133</v>
      </c>
      <c r="AS13" s="5" t="s">
        <v>137</v>
      </c>
      <c r="AT13" s="5" t="s">
        <v>138</v>
      </c>
      <c r="AU13" s="5" t="s">
        <v>139</v>
      </c>
      <c r="AV13" s="5" t="s">
        <v>140</v>
      </c>
      <c r="AW13" s="5" t="s">
        <v>141</v>
      </c>
      <c r="AX13" s="5" t="s">
        <v>142</v>
      </c>
      <c r="AY13" s="5" t="s">
        <v>143</v>
      </c>
      <c r="AZ13" s="5" t="s">
        <v>144</v>
      </c>
      <c r="BA13" s="5" t="s">
        <v>145</v>
      </c>
      <c r="BB13" s="5" t="s">
        <v>146</v>
      </c>
      <c r="BC13" s="5" t="s">
        <v>147</v>
      </c>
      <c r="BD13" s="5" t="s">
        <v>148</v>
      </c>
      <c r="BE13" s="5" t="s">
        <v>149</v>
      </c>
      <c r="BF13" s="5" t="s">
        <v>150</v>
      </c>
      <c r="BG13" s="5" t="s">
        <v>151</v>
      </c>
      <c r="BH13" s="5" t="s">
        <v>152</v>
      </c>
      <c r="BI13" s="5" t="s">
        <v>153</v>
      </c>
      <c r="BJ13" s="5" t="s">
        <v>154</v>
      </c>
      <c r="BK13" s="5" t="s">
        <v>155</v>
      </c>
      <c r="BL13" s="5" t="s">
        <v>156</v>
      </c>
      <c r="BM13" s="5" t="s">
        <v>157</v>
      </c>
      <c r="BN13" s="5" t="s">
        <v>158</v>
      </c>
      <c r="BO13" s="5" t="s">
        <v>159</v>
      </c>
      <c r="BP13" s="5" t="s">
        <v>160</v>
      </c>
      <c r="BQ13" s="5" t="s">
        <v>161</v>
      </c>
      <c r="BR13" s="5" t="s">
        <v>162</v>
      </c>
      <c r="BS13" s="5" t="s">
        <v>163</v>
      </c>
      <c r="BT13" s="5" t="s">
        <v>164</v>
      </c>
      <c r="BU13" s="5" t="s">
        <v>165</v>
      </c>
      <c r="BV13" s="5" t="s">
        <v>166</v>
      </c>
      <c r="BW13" s="5" t="s">
        <v>167</v>
      </c>
      <c r="BX13" s="5" t="s">
        <v>168</v>
      </c>
      <c r="BY13" s="5" t="s">
        <v>169</v>
      </c>
      <c r="BZ13" s="5" t="s">
        <v>170</v>
      </c>
      <c r="CA13" s="5" t="s">
        <v>171</v>
      </c>
      <c r="CB13" s="5" t="s">
        <v>172</v>
      </c>
      <c r="CC13" s="5" t="s">
        <v>173</v>
      </c>
      <c r="CD13" s="5" t="s">
        <v>174</v>
      </c>
      <c r="CE13" s="5" t="s">
        <v>175</v>
      </c>
      <c r="CF13" s="5" t="s">
        <v>176</v>
      </c>
      <c r="CG13" s="5" t="s">
        <v>177</v>
      </c>
      <c r="CH13" s="5" t="s">
        <v>178</v>
      </c>
      <c r="CI13" s="5" t="s">
        <v>179</v>
      </c>
      <c r="CJ13" s="5" t="s">
        <v>180</v>
      </c>
      <c r="CK13" s="5" t="s">
        <v>181</v>
      </c>
      <c r="CL13" s="5" t="s">
        <v>182</v>
      </c>
      <c r="CM13" s="5" t="s">
        <v>183</v>
      </c>
      <c r="CN13" s="5" t="s">
        <v>184</v>
      </c>
      <c r="CO13" s="5" t="s">
        <v>185</v>
      </c>
      <c r="CP13" s="5" t="s">
        <v>186</v>
      </c>
      <c r="CQ13" s="5" t="s">
        <v>187</v>
      </c>
      <c r="CR13" s="5" t="s">
        <v>188</v>
      </c>
      <c r="CS13" s="5" t="s">
        <v>189</v>
      </c>
      <c r="CT13" s="5" t="s">
        <v>190</v>
      </c>
      <c r="CU13" s="5" t="s">
        <v>191</v>
      </c>
      <c r="CV13" s="5" t="s">
        <v>192</v>
      </c>
      <c r="CW13" s="5" t="s">
        <v>193</v>
      </c>
      <c r="CX13" s="5" t="s">
        <v>194</v>
      </c>
      <c r="CY13" s="5" t="s">
        <v>195</v>
      </c>
      <c r="CZ13" s="5" t="s">
        <v>196</v>
      </c>
    </row>
    <row r="14" spans="1:104" ht="28" x14ac:dyDescent="0.3">
      <c r="A14" s="73" t="s">
        <v>273</v>
      </c>
      <c r="B14" s="48" t="s">
        <v>93</v>
      </c>
      <c r="C14" s="25" t="s">
        <v>223</v>
      </c>
      <c r="D14" s="58" t="s">
        <v>289</v>
      </c>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c r="CD14" s="100"/>
      <c r="CE14" s="100"/>
      <c r="CF14" s="100"/>
      <c r="CG14" s="100"/>
      <c r="CH14" s="100"/>
      <c r="CI14" s="100"/>
      <c r="CJ14" s="100"/>
      <c r="CK14" s="100"/>
      <c r="CL14" s="100"/>
      <c r="CM14" s="100"/>
      <c r="CN14" s="100"/>
      <c r="CO14" s="100"/>
      <c r="CP14" s="100"/>
      <c r="CQ14" s="100"/>
      <c r="CR14" s="100"/>
      <c r="CS14" s="100"/>
      <c r="CT14" s="100"/>
      <c r="CU14" s="100"/>
      <c r="CV14" s="100"/>
      <c r="CW14" s="100"/>
      <c r="CX14" s="100"/>
      <c r="CY14" s="100"/>
      <c r="CZ14" s="100"/>
    </row>
    <row r="15" spans="1:104" ht="28" x14ac:dyDescent="0.3">
      <c r="A15" s="73" t="s">
        <v>274</v>
      </c>
      <c r="B15" s="48" t="s">
        <v>222</v>
      </c>
      <c r="C15" s="25" t="s">
        <v>134</v>
      </c>
      <c r="D15" s="58" t="s">
        <v>2</v>
      </c>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100"/>
      <c r="CC15" s="100"/>
      <c r="CD15" s="100"/>
      <c r="CE15" s="100"/>
      <c r="CF15" s="100"/>
      <c r="CG15" s="100"/>
      <c r="CH15" s="100"/>
      <c r="CI15" s="100"/>
      <c r="CJ15" s="100"/>
      <c r="CK15" s="100"/>
      <c r="CL15" s="100"/>
      <c r="CM15" s="100"/>
      <c r="CN15" s="100"/>
      <c r="CO15" s="100"/>
      <c r="CP15" s="100"/>
      <c r="CQ15" s="100"/>
      <c r="CR15" s="100"/>
      <c r="CS15" s="100"/>
      <c r="CT15" s="100"/>
      <c r="CU15" s="100"/>
      <c r="CV15" s="100"/>
      <c r="CW15" s="100"/>
      <c r="CX15" s="100"/>
      <c r="CY15" s="100"/>
      <c r="CZ15" s="100"/>
    </row>
    <row r="16" spans="1:104" ht="28" x14ac:dyDescent="0.3">
      <c r="A16" s="73" t="s">
        <v>275</v>
      </c>
      <c r="B16" s="48" t="s">
        <v>320</v>
      </c>
      <c r="C16" s="48" t="s">
        <v>135</v>
      </c>
      <c r="D16" s="58" t="s">
        <v>289</v>
      </c>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row>
    <row r="17" spans="1:104" s="7" customFormat="1" ht="28" x14ac:dyDescent="0.3">
      <c r="A17" s="73" t="s">
        <v>276</v>
      </c>
      <c r="B17" s="74" t="s">
        <v>321</v>
      </c>
      <c r="C17" s="33" t="s">
        <v>136</v>
      </c>
      <c r="D17" s="59" t="s">
        <v>289</v>
      </c>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row>
    <row r="18" spans="1:104" ht="28.5" thickBot="1" x14ac:dyDescent="0.35">
      <c r="A18" s="81" t="s">
        <v>277</v>
      </c>
      <c r="B18" s="53" t="s">
        <v>225</v>
      </c>
      <c r="C18" s="30" t="s">
        <v>216</v>
      </c>
      <c r="D18" s="60" t="s">
        <v>289</v>
      </c>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c r="BO18" s="102"/>
      <c r="BP18" s="102"/>
      <c r="BQ18" s="102"/>
      <c r="BR18" s="102"/>
      <c r="BS18" s="102"/>
      <c r="BT18" s="102"/>
      <c r="BU18" s="102"/>
      <c r="BV18" s="102"/>
      <c r="BW18" s="102"/>
      <c r="BX18" s="102"/>
      <c r="BY18" s="102"/>
      <c r="BZ18" s="102"/>
      <c r="CA18" s="102"/>
      <c r="CB18" s="102"/>
      <c r="CC18" s="102"/>
      <c r="CD18" s="102"/>
      <c r="CE18" s="102"/>
      <c r="CF18" s="102"/>
      <c r="CG18" s="102"/>
      <c r="CH18" s="102"/>
      <c r="CI18" s="102"/>
      <c r="CJ18" s="102"/>
      <c r="CK18" s="102"/>
      <c r="CL18" s="102"/>
      <c r="CM18" s="102"/>
      <c r="CN18" s="102"/>
      <c r="CO18" s="102"/>
      <c r="CP18" s="102"/>
      <c r="CQ18" s="102"/>
      <c r="CR18" s="102"/>
      <c r="CS18" s="102"/>
      <c r="CT18" s="102"/>
      <c r="CU18" s="102"/>
      <c r="CV18" s="102"/>
      <c r="CW18" s="102"/>
      <c r="CX18" s="102"/>
      <c r="CY18" s="102"/>
      <c r="CZ18" s="102"/>
    </row>
    <row r="19" spans="1:104" s="47" customFormat="1" x14ac:dyDescent="0.3">
      <c r="A19" s="146" t="s">
        <v>448</v>
      </c>
      <c r="B19" s="46"/>
      <c r="C19" s="46"/>
      <c r="D19" s="46"/>
    </row>
    <row r="20" spans="1:104" ht="43.5" customHeight="1" thickBot="1" x14ac:dyDescent="0.45">
      <c r="A20" s="196" t="s">
        <v>290</v>
      </c>
      <c r="B20" s="196"/>
      <c r="C20" s="196"/>
      <c r="D20" s="31"/>
      <c r="E20" s="6"/>
      <c r="F20" s="6"/>
      <c r="G20" s="6"/>
      <c r="H20" s="6"/>
      <c r="I20" s="6"/>
      <c r="J20" s="6"/>
      <c r="K20" s="6"/>
      <c r="L20" s="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c r="AM20" s="156"/>
      <c r="AN20" s="156"/>
      <c r="AO20" s="156"/>
      <c r="AP20" s="156"/>
      <c r="AQ20" s="156"/>
      <c r="AR20" s="156"/>
    </row>
    <row r="21" spans="1:104" ht="39.75" customHeight="1" x14ac:dyDescent="0.3">
      <c r="A21" s="183" t="s">
        <v>351</v>
      </c>
      <c r="B21" s="183"/>
      <c r="C21" s="183"/>
      <c r="D21" s="152"/>
      <c r="E21" s="161" t="s">
        <v>233</v>
      </c>
      <c r="F21" s="164"/>
      <c r="G21" s="164"/>
      <c r="H21" s="164"/>
      <c r="I21" s="162"/>
      <c r="J21" s="162"/>
      <c r="K21" s="162"/>
      <c r="L21" s="163"/>
      <c r="M21" s="156"/>
      <c r="N21" s="156"/>
      <c r="O21" s="156"/>
      <c r="P21" s="156"/>
      <c r="Q21" s="156"/>
      <c r="R21" s="156"/>
      <c r="S21" s="156"/>
      <c r="T21" s="156"/>
      <c r="U21" s="156"/>
      <c r="V21" s="156"/>
      <c r="W21" s="156"/>
      <c r="X21" s="156"/>
      <c r="Y21" s="156"/>
      <c r="Z21" s="156"/>
      <c r="AA21" s="156"/>
      <c r="AB21" s="156"/>
      <c r="AC21" s="156"/>
      <c r="AD21" s="156"/>
      <c r="AE21" s="156"/>
      <c r="AF21" s="156"/>
      <c r="AG21" s="156"/>
      <c r="AH21" s="156"/>
      <c r="AI21" s="156"/>
      <c r="AJ21" s="156"/>
      <c r="AK21" s="156"/>
      <c r="AL21" s="156"/>
      <c r="AM21" s="156"/>
      <c r="AN21" s="156"/>
      <c r="AO21" s="156"/>
      <c r="AP21" s="156"/>
      <c r="AQ21" s="156"/>
      <c r="AR21" s="156"/>
    </row>
    <row r="22" spans="1:104" ht="47.25" customHeight="1" x14ac:dyDescent="0.3">
      <c r="A22" s="8" t="s">
        <v>0</v>
      </c>
      <c r="B22" s="9" t="s">
        <v>1</v>
      </c>
      <c r="C22" s="9" t="s">
        <v>5</v>
      </c>
      <c r="D22" s="9" t="s">
        <v>69</v>
      </c>
      <c r="E22" s="83" t="s">
        <v>66</v>
      </c>
      <c r="F22" s="83" t="s">
        <v>420</v>
      </c>
      <c r="G22" s="83" t="s">
        <v>243</v>
      </c>
      <c r="H22" s="83" t="s">
        <v>244</v>
      </c>
      <c r="I22" s="83" t="s">
        <v>63</v>
      </c>
      <c r="J22" s="83" t="s">
        <v>64</v>
      </c>
      <c r="K22" s="83" t="s">
        <v>67</v>
      </c>
      <c r="L22" s="83" t="s">
        <v>68</v>
      </c>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row>
    <row r="23" spans="1:104" ht="102" customHeight="1" x14ac:dyDescent="0.3">
      <c r="A23" s="49" t="s">
        <v>280</v>
      </c>
      <c r="B23" s="48" t="s">
        <v>217</v>
      </c>
      <c r="C23" s="48" t="s">
        <v>386</v>
      </c>
      <c r="D23" s="25" t="s">
        <v>289</v>
      </c>
      <c r="E23" s="69"/>
      <c r="F23" s="96"/>
      <c r="G23" s="69"/>
      <c r="H23" s="69"/>
      <c r="I23" s="69"/>
      <c r="J23" s="69"/>
      <c r="K23" s="69"/>
      <c r="L23" s="69"/>
      <c r="M23" s="6"/>
      <c r="N23" s="4"/>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row>
    <row r="24" spans="1:104" ht="102" customHeight="1" x14ac:dyDescent="0.3">
      <c r="A24" s="85" t="s">
        <v>281</v>
      </c>
      <c r="B24" s="86" t="s">
        <v>65</v>
      </c>
      <c r="C24" s="86" t="s">
        <v>352</v>
      </c>
      <c r="D24" s="82" t="s">
        <v>289</v>
      </c>
      <c r="E24" s="97"/>
      <c r="F24" s="98"/>
      <c r="G24" s="97"/>
      <c r="H24" s="97"/>
      <c r="I24" s="97"/>
      <c r="J24" s="97"/>
      <c r="K24" s="97"/>
      <c r="L24" s="97"/>
      <c r="M24" s="6"/>
      <c r="N24" s="4"/>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row>
    <row r="25" spans="1:104" ht="78" customHeight="1" thickBot="1" x14ac:dyDescent="0.35">
      <c r="A25" s="56" t="s">
        <v>282</v>
      </c>
      <c r="B25" s="53" t="s">
        <v>323</v>
      </c>
      <c r="C25" s="53" t="s">
        <v>349</v>
      </c>
      <c r="D25" s="84" t="s">
        <v>2</v>
      </c>
      <c r="E25" s="95"/>
      <c r="F25" s="95"/>
      <c r="G25" s="95"/>
      <c r="H25" s="95"/>
      <c r="I25" s="95"/>
      <c r="J25" s="95"/>
      <c r="K25" s="95"/>
      <c r="L25" s="95"/>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row>
    <row r="26" spans="1:104" x14ac:dyDescent="0.3">
      <c r="A26" s="148" t="s">
        <v>448</v>
      </c>
      <c r="C26" s="6"/>
      <c r="D26" s="6"/>
      <c r="E26" s="6"/>
      <c r="F26" s="6"/>
      <c r="G26" s="6"/>
      <c r="H26" s="6"/>
      <c r="I26" s="6"/>
      <c r="J26" s="6"/>
      <c r="K26" s="6"/>
      <c r="L26" s="6"/>
    </row>
    <row r="27" spans="1:104" ht="28.5" customHeight="1" thickBot="1" x14ac:dyDescent="0.45">
      <c r="A27" s="192" t="s">
        <v>234</v>
      </c>
      <c r="B27" s="192"/>
      <c r="C27" s="192"/>
      <c r="D27" s="3"/>
      <c r="E27" s="6"/>
      <c r="F27" s="6"/>
      <c r="G27" s="6"/>
      <c r="H27" s="6"/>
      <c r="I27" s="6"/>
      <c r="J27" s="6"/>
      <c r="K27" s="6"/>
      <c r="L27" s="6"/>
    </row>
    <row r="28" spans="1:104" ht="36" customHeight="1" x14ac:dyDescent="0.3">
      <c r="A28" s="190" t="s">
        <v>357</v>
      </c>
      <c r="B28" s="191"/>
      <c r="C28" s="191"/>
      <c r="D28" s="66"/>
      <c r="E28" s="161" t="s">
        <v>450</v>
      </c>
      <c r="F28" s="162"/>
      <c r="G28" s="162"/>
      <c r="H28" s="162"/>
      <c r="I28" s="162"/>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3"/>
    </row>
    <row r="29" spans="1:104" ht="29.25" customHeight="1" x14ac:dyDescent="0.3">
      <c r="A29" s="8" t="s">
        <v>0</v>
      </c>
      <c r="B29" s="9" t="s">
        <v>1</v>
      </c>
      <c r="C29" s="9" t="s">
        <v>5</v>
      </c>
      <c r="D29" s="9" t="s">
        <v>69</v>
      </c>
      <c r="E29" s="5" t="str">
        <f>IF(E30&lt;&gt;"",E30,"[Plan 1]")</f>
        <v>[Plan 1]</v>
      </c>
      <c r="F29" s="5" t="str">
        <f>IF(F30&lt;&gt;"",F30,"[Plan 2]")</f>
        <v>[Plan 2]</v>
      </c>
      <c r="G29" s="5" t="str">
        <f>IF(G30&lt;&gt;"",G30,"[Plan 3]")</f>
        <v>[Plan 3]</v>
      </c>
      <c r="H29" s="5" t="str">
        <f>IF(H30&lt;&gt;"",H30,"[Plan 4]")</f>
        <v>[Plan 4]</v>
      </c>
      <c r="I29" s="5" t="str">
        <f>IF(I30&lt;&gt;"",I30,"[Plan 5]")</f>
        <v>[Plan 5]</v>
      </c>
      <c r="J29" s="5" t="str">
        <f>IF(J30&lt;&gt;"",J30,"[Plan 6]")</f>
        <v>[Plan 6]</v>
      </c>
      <c r="K29" s="5" t="str">
        <f>IF(K30&lt;&gt;"",K30,"[Plan 7]")</f>
        <v>[Plan 7]</v>
      </c>
      <c r="L29" s="5" t="str">
        <f>IF(L30&lt;&gt;"",L30,"[Plan 8]")</f>
        <v>[Plan 8]</v>
      </c>
      <c r="M29" s="5" t="str">
        <f>IF(M30&lt;&gt;"",M30,"[Plan 9]")</f>
        <v>[Plan 9]</v>
      </c>
      <c r="N29" s="5" t="str">
        <f>IF(N30&lt;&gt;"",N30,"[Plan 10]")</f>
        <v>[Plan 10]</v>
      </c>
      <c r="O29" s="5" t="str">
        <f>IF(O30&lt;&gt;"",O30,"[Plan 11]")</f>
        <v>[Plan 11]</v>
      </c>
      <c r="P29" s="5" t="str">
        <f>IF(P30&lt;&gt;"",P30,"[Plan 12]")</f>
        <v>[Plan 12]</v>
      </c>
      <c r="Q29" s="5" t="str">
        <f>IF(Q30&lt;&gt;"",Q30,"[Plan 13]")</f>
        <v>[Plan 13]</v>
      </c>
      <c r="R29" s="5" t="str">
        <f>IF(R30&lt;&gt;"",R30,"[Plan 14]")</f>
        <v>[Plan 14]</v>
      </c>
      <c r="S29" s="5" t="str">
        <f>IF(S30&lt;&gt;"",S30,"[Plan 15]")</f>
        <v>[Plan 15]</v>
      </c>
      <c r="T29" s="5" t="str">
        <f>IF(T30&lt;&gt;"",T30,"[Plan 16]")</f>
        <v>[Plan 16]</v>
      </c>
      <c r="U29" s="5" t="str">
        <f>IF(U30&lt;&gt;"",U30,"[Plan 17]")</f>
        <v>[Plan 17]</v>
      </c>
      <c r="V29" s="5" t="str">
        <f>IF(V30&lt;&gt;"",V30,"[Plan 18]")</f>
        <v>[Plan 18]</v>
      </c>
      <c r="W29" s="5" t="str">
        <f>IF(W30&lt;&gt;"",W30,"[Plan 19]")</f>
        <v>[Plan 19]</v>
      </c>
      <c r="X29" s="5" t="str">
        <f>IF(X30&lt;&gt;"",X30,"[Plan 20]")</f>
        <v>[Plan 20]</v>
      </c>
      <c r="Y29" s="5" t="str">
        <f>IF(Y30&lt;&gt;"",Y30,"[Plan 21]")</f>
        <v>[Plan 21]</v>
      </c>
      <c r="Z29" s="5" t="str">
        <f>IF(Z30&lt;&gt;"",Z30,"[Plan 22]")</f>
        <v>[Plan 22]</v>
      </c>
      <c r="AA29" s="5" t="str">
        <f>IF(AA30&lt;&gt;"",AA30,"[Plan 23]")</f>
        <v>[Plan 23]</v>
      </c>
      <c r="AB29" s="5" t="str">
        <f>IF(AB30&lt;&gt;"",AB30,"[Plan 24]")</f>
        <v>[Plan 24]</v>
      </c>
      <c r="AC29" s="5" t="str">
        <f>IF(AC30&lt;&gt;"",AC30,"[Plan 25]")</f>
        <v>[Plan 25]</v>
      </c>
      <c r="AD29" s="5" t="str">
        <f>IF(AD30&lt;&gt;"",AD30,"[Plan 26]")</f>
        <v>[Plan 26]</v>
      </c>
      <c r="AE29" s="5" t="str">
        <f>IF(AE30&lt;&gt;"",AE30,"[Plan 27]")</f>
        <v>[Plan 27]</v>
      </c>
      <c r="AF29" s="5" t="str">
        <f>IF(AF30&lt;&gt;"",AF30,"[Plan 28]")</f>
        <v>[Plan 28]</v>
      </c>
      <c r="AG29" s="5" t="str">
        <f>IF(AG30&lt;&gt;"",AG30,"[Plan 29]")</f>
        <v>[Plan 29]</v>
      </c>
      <c r="AH29" s="5" t="str">
        <f>IF(AH30&lt;&gt;"",AH30,"[Plan 30]")</f>
        <v>[Plan 30]</v>
      </c>
      <c r="AI29" s="5" t="str">
        <f>IF(AI30&lt;&gt;"",AI30,"[Plan 31]")</f>
        <v>[Plan 31]</v>
      </c>
      <c r="AJ29" s="5" t="str">
        <f>IF(AJ30&lt;&gt;"",AJ30,"[Plan 32]")</f>
        <v>[Plan 32]</v>
      </c>
      <c r="AK29" s="5" t="str">
        <f>IF(AK30&lt;&gt;"",AK30,"[Plan 33]")</f>
        <v>[Plan 33]</v>
      </c>
      <c r="AL29" s="5" t="str">
        <f>IF(AL30&lt;&gt;"",AL30,"[Plan 34]")</f>
        <v>[Plan 34]</v>
      </c>
      <c r="AM29" s="5" t="str">
        <f>IF(AM30&lt;&gt;"",AM30,"[Plan 35]")</f>
        <v>[Plan 35]</v>
      </c>
      <c r="AN29" s="5" t="str">
        <f>IF(AN30&lt;&gt;"",AN30,"[Plan 36]")</f>
        <v>[Plan 36]</v>
      </c>
      <c r="AO29" s="5" t="str">
        <f>IF(AO30&lt;&gt;"",AO30,"[Plan 37]")</f>
        <v>[Plan 37]</v>
      </c>
      <c r="AP29" s="5" t="str">
        <f>IF(AP30&lt;&gt;"",AP30,"[Plan 38]")</f>
        <v>[Plan 38]</v>
      </c>
      <c r="AQ29" s="5" t="str">
        <f>IF(AQ30&lt;&gt;"",AQ30,"[Plan 39]")</f>
        <v>[Plan 39]</v>
      </c>
      <c r="AR29" s="5" t="str">
        <f>IF(AR30&lt;&gt;"",AR30,"[Plan 40]")</f>
        <v>[Plan 40]</v>
      </c>
    </row>
    <row r="30" spans="1:104" ht="31.5" customHeight="1" x14ac:dyDescent="0.3">
      <c r="A30" s="49" t="s">
        <v>362</v>
      </c>
      <c r="B30" s="25" t="s">
        <v>8</v>
      </c>
      <c r="C30" s="48" t="s">
        <v>395</v>
      </c>
      <c r="D30" s="29" t="s">
        <v>2</v>
      </c>
      <c r="E30" s="103"/>
      <c r="F30" s="103"/>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row>
    <row r="31" spans="1:104" ht="257.25" customHeight="1" x14ac:dyDescent="0.3">
      <c r="A31" s="49" t="s">
        <v>283</v>
      </c>
      <c r="B31" s="25" t="s">
        <v>353</v>
      </c>
      <c r="C31" s="48" t="s">
        <v>385</v>
      </c>
      <c r="D31" s="57" t="s">
        <v>232</v>
      </c>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row>
    <row r="32" spans="1:104" ht="184.5" customHeight="1" x14ac:dyDescent="0.3">
      <c r="A32" s="49" t="s">
        <v>284</v>
      </c>
      <c r="B32" s="25" t="s">
        <v>354</v>
      </c>
      <c r="C32" s="75" t="s">
        <v>370</v>
      </c>
      <c r="D32" s="32" t="s">
        <v>2</v>
      </c>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row>
    <row r="33" spans="1:44" ht="184.5" customHeight="1" x14ac:dyDescent="0.3">
      <c r="A33" s="49" t="s">
        <v>285</v>
      </c>
      <c r="B33" s="48" t="s">
        <v>389</v>
      </c>
      <c r="C33" s="48" t="s">
        <v>421</v>
      </c>
      <c r="D33" s="32" t="s">
        <v>2</v>
      </c>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row>
    <row r="34" spans="1:44" ht="105" customHeight="1" x14ac:dyDescent="0.3">
      <c r="A34" s="49" t="s">
        <v>361</v>
      </c>
      <c r="B34" s="48" t="s">
        <v>390</v>
      </c>
      <c r="C34" s="48" t="s">
        <v>404</v>
      </c>
      <c r="D34" s="32" t="s">
        <v>2</v>
      </c>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row>
    <row r="35" spans="1:44" ht="106.5" customHeight="1" x14ac:dyDescent="0.3">
      <c r="A35" s="49" t="s">
        <v>379</v>
      </c>
      <c r="B35" s="48" t="s">
        <v>382</v>
      </c>
      <c r="C35" s="48" t="s">
        <v>401</v>
      </c>
      <c r="D35" s="89" t="s">
        <v>75</v>
      </c>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row>
    <row r="36" spans="1:44" ht="51.75" customHeight="1" x14ac:dyDescent="0.3">
      <c r="A36" s="49" t="s">
        <v>388</v>
      </c>
      <c r="B36" s="48" t="s">
        <v>369</v>
      </c>
      <c r="C36" s="48" t="s">
        <v>363</v>
      </c>
      <c r="D36" s="82" t="s">
        <v>2</v>
      </c>
      <c r="E36" s="103"/>
      <c r="F36" s="103"/>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row>
    <row r="37" spans="1:44" ht="76.5" customHeight="1" x14ac:dyDescent="0.3">
      <c r="A37" s="49" t="s">
        <v>409</v>
      </c>
      <c r="B37" s="48" t="s">
        <v>410</v>
      </c>
      <c r="C37" s="48" t="s">
        <v>411</v>
      </c>
      <c r="D37" s="91" t="s">
        <v>2</v>
      </c>
      <c r="E37" s="103"/>
      <c r="F37" s="103"/>
      <c r="G37" s="100"/>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row>
    <row r="38" spans="1:44" ht="260.25" customHeight="1" x14ac:dyDescent="0.3">
      <c r="A38" s="49" t="s">
        <v>286</v>
      </c>
      <c r="B38" s="25" t="s">
        <v>355</v>
      </c>
      <c r="C38" s="48" t="s">
        <v>383</v>
      </c>
      <c r="D38" s="57" t="s">
        <v>232</v>
      </c>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row>
    <row r="39" spans="1:44" ht="70" x14ac:dyDescent="0.3">
      <c r="A39" s="49" t="s">
        <v>287</v>
      </c>
      <c r="B39" s="25" t="s">
        <v>356</v>
      </c>
      <c r="C39" s="48" t="s">
        <v>371</v>
      </c>
      <c r="D39" s="32" t="s">
        <v>2</v>
      </c>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row>
    <row r="40" spans="1:44" ht="117.75" customHeight="1" x14ac:dyDescent="0.3">
      <c r="A40" s="49" t="s">
        <v>288</v>
      </c>
      <c r="B40" s="25" t="s">
        <v>392</v>
      </c>
      <c r="C40" s="48" t="s">
        <v>402</v>
      </c>
      <c r="D40" s="32" t="s">
        <v>2</v>
      </c>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row>
    <row r="41" spans="1:44" ht="104.25" customHeight="1" x14ac:dyDescent="0.3">
      <c r="A41" s="49" t="s">
        <v>380</v>
      </c>
      <c r="B41" s="25" t="s">
        <v>393</v>
      </c>
      <c r="C41" s="48" t="s">
        <v>405</v>
      </c>
      <c r="D41" s="32" t="s">
        <v>2</v>
      </c>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row>
    <row r="42" spans="1:44" ht="106.5" customHeight="1" thickBot="1" x14ac:dyDescent="0.35">
      <c r="A42" s="56" t="s">
        <v>391</v>
      </c>
      <c r="B42" s="53" t="s">
        <v>384</v>
      </c>
      <c r="C42" s="53" t="s">
        <v>403</v>
      </c>
      <c r="D42" s="88" t="s">
        <v>75</v>
      </c>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row>
    <row r="43" spans="1:44" ht="14.25" customHeight="1" x14ac:dyDescent="0.3">
      <c r="A43" s="148" t="s">
        <v>443</v>
      </c>
    </row>
    <row r="44" spans="1:44" ht="14.25" customHeight="1" x14ac:dyDescent="0.3"/>
    <row r="45" spans="1:44" ht="14.25" customHeight="1" x14ac:dyDescent="0.3"/>
    <row r="46" spans="1:44" ht="14.25" customHeight="1" x14ac:dyDescent="0.3"/>
    <row r="47" spans="1:44" ht="14.25" customHeight="1" x14ac:dyDescent="0.3"/>
    <row r="48" spans="1:4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sheetData>
  <sheetProtection algorithmName="SHA-512" hashValue="biRVThJhFHakeJpIO4I+C4WlRyAo3VEJt3iq4V8XtFef+nMZVAEfpa2lTUOoCX4rn4JDcNVCRAphBfE74AIqFQ==" saltValue="wDPuVTh6I7gMgyK/FDMu1w==" spinCount="100000" sheet="1" objects="1" scenarios="1" formatColumns="0" formatRows="0"/>
  <mergeCells count="12">
    <mergeCell ref="A28:C28"/>
    <mergeCell ref="A4:B4"/>
    <mergeCell ref="A5:B5"/>
    <mergeCell ref="A6:B6"/>
    <mergeCell ref="A7:B7"/>
    <mergeCell ref="A8:B8"/>
    <mergeCell ref="A9:C9"/>
    <mergeCell ref="A11:C11"/>
    <mergeCell ref="A12:C12"/>
    <mergeCell ref="A20:C20"/>
    <mergeCell ref="A21:C21"/>
    <mergeCell ref="A27:C27"/>
  </mergeCells>
  <dataValidations count="1">
    <dataValidation allowBlank="1" showInputMessage="1" prompt="To enter free text, select cell and type - do not click into cell" sqref="E15:CZ15" xr:uid="{E160031F-7A8E-46D0-BDFD-4CC99C7B015A}"/>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prompt="To enter free text, select cell and type - do not click into cell" xr:uid="{437E512E-82DD-469C-A057-B753A0E189B1}">
          <x14:formula1>
            <xm:f>'Set Values'!$H$3:$H$12</xm:f>
          </x14:formula1>
          <xm:sqref>E18:CZ18</xm:sqref>
        </x14:dataValidation>
        <x14:dataValidation type="list" allowBlank="1" showInputMessage="1" xr:uid="{7E963080-AB07-4802-95DB-A72B6AEEDD2E}">
          <x14:formula1>
            <xm:f>'Set Values'!$K$3:$K$10</xm:f>
          </x14:formula1>
          <xm:sqref>E23:L23</xm:sqref>
        </x14:dataValidation>
        <x14:dataValidation type="list" allowBlank="1" showInputMessage="1" prompt="To enter free text, select cell and type - do not click into cell" xr:uid="{50C0715F-748E-4CB9-AE52-29567299B209}">
          <x14:formula1>
            <xm:f>'Set Values'!$G$3:$G$14</xm:f>
          </x14:formula1>
          <xm:sqref>E16:CZ16</xm:sqref>
        </x14:dataValidation>
        <x14:dataValidation type="list" allowBlank="1" showInputMessage="1" showErrorMessage="1" xr:uid="{22B2B594-F1B2-462E-8A7F-7F90BC7613C3}">
          <x14:formula1>
            <xm:f>'Set Values'!$L$3:$L$5</xm:f>
          </x14:formula1>
          <xm:sqref>E24:L24</xm:sqref>
        </x14:dataValidation>
        <x14:dataValidation type="list" allowBlank="1" showInputMessage="1" showErrorMessage="1" xr:uid="{E346A345-3D21-4FDA-B46E-E483B0A691B5}">
          <x14:formula1>
            <xm:f>'Set Values'!$M$3:$M$4</xm:f>
          </x14:formula1>
          <xm:sqref>E31:AR31 E38:AR38</xm:sqref>
        </x14:dataValidation>
        <x14:dataValidation type="list" allowBlank="1" showInputMessage="1" prompt="To enter free text, select cell and type - do not click into cell" xr:uid="{62AABD41-C20F-4BD4-B662-91C28AF5805D}">
          <x14:formula1>
            <xm:f>'Set Values'!$F$3:$F$12</xm:f>
          </x14:formula1>
          <xm:sqref>E14:CZ14</xm:sqref>
        </x14:dataValidation>
        <x14:dataValidation type="list" allowBlank="1" showInputMessage="1" prompt="To enter free text, select cell and type - do not click into cell" xr:uid="{C0793C1A-129B-4843-9504-2F11BB609DA2}">
          <x14:formula1>
            <xm:f>'Set Values'!$I$3:$I$7</xm:f>
          </x14:formula1>
          <xm:sqref>E17:CZ17</xm:sqref>
        </x14:dataValidation>
        <x14:dataValidation type="list" allowBlank="1" showInputMessage="1" xr:uid="{87792807-1F37-47C1-860A-A0A92485CF20}">
          <x14:formula1>
            <xm:f>'Set Values'!$I$3:$I$7</xm:f>
          </x14:formula1>
          <xm:sqref>E19:CZ19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8D885-ABB1-4572-9BBD-5852DC1E8673}">
  <dimension ref="A1:CZ135"/>
  <sheetViews>
    <sheetView showGridLines="0" zoomScale="85" zoomScaleNormal="85" workbookViewId="0"/>
  </sheetViews>
  <sheetFormatPr defaultColWidth="9.1796875" defaultRowHeight="14" x14ac:dyDescent="0.3"/>
  <cols>
    <col min="1" max="1" width="7.54296875" style="6" customWidth="1"/>
    <col min="2" max="2" width="39.54296875" style="6" customWidth="1"/>
    <col min="3" max="3" width="71.54296875" style="76" customWidth="1"/>
    <col min="4" max="4" width="29.453125" style="76" customWidth="1"/>
    <col min="5" max="12" width="24.81640625" style="76" customWidth="1"/>
    <col min="13" max="44" width="20.54296875" style="76" customWidth="1"/>
    <col min="45" max="105" width="20.54296875" style="6" customWidth="1"/>
    <col min="106" max="16384" width="9.1796875" style="6"/>
  </cols>
  <sheetData>
    <row r="1" spans="1:104" ht="28.5" customHeight="1" x14ac:dyDescent="0.35">
      <c r="A1" s="23" t="s">
        <v>237</v>
      </c>
      <c r="B1" s="23"/>
      <c r="C1" s="6"/>
      <c r="D1" s="90"/>
      <c r="E1" s="61"/>
      <c r="F1" s="67"/>
      <c r="G1" s="67"/>
      <c r="H1" s="67"/>
      <c r="I1" s="67"/>
      <c r="J1" s="6"/>
      <c r="K1" s="6"/>
      <c r="L1" s="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row>
    <row r="2" spans="1:104" ht="19.5" customHeight="1" thickBot="1" x14ac:dyDescent="0.35">
      <c r="A2" s="157" t="s">
        <v>399</v>
      </c>
      <c r="B2" s="23"/>
      <c r="C2" s="6"/>
      <c r="D2" s="78" t="str">
        <f>IF(COUNTA(E31, E38)=2,"DATA OK: Assurances correctly reported to II.C.2.a and II.C.3.a","WARNING: Assurances not yet reported to II.C.2.a and II.C.3.a")</f>
        <v>WARNING: Assurances not yet reported to II.C.2.a and II.C.3.a</v>
      </c>
      <c r="E2" s="6"/>
      <c r="F2" s="6"/>
      <c r="G2" s="6"/>
      <c r="H2" s="6"/>
      <c r="I2" s="6"/>
      <c r="J2" s="6"/>
      <c r="K2" s="6"/>
      <c r="L2" s="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row>
    <row r="3" spans="1:104" ht="28.5" customHeight="1" x14ac:dyDescent="0.3">
      <c r="A3" s="158" t="s">
        <v>236</v>
      </c>
      <c r="B3" s="159"/>
      <c r="C3" s="160" t="str">
        <f>IF('I_State&amp;Prog_Info'!M15="","[Program 9]",'I_State&amp;Prog_Info'!M15)</f>
        <v>[Program 9]</v>
      </c>
      <c r="E3" s="67"/>
      <c r="G3" s="6"/>
      <c r="H3" s="6"/>
      <c r="I3" s="6"/>
      <c r="J3" s="6"/>
      <c r="K3" s="6"/>
      <c r="L3" s="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row>
    <row r="4" spans="1:104" ht="23.25" customHeight="1" x14ac:dyDescent="0.3">
      <c r="A4" s="193" t="s">
        <v>317</v>
      </c>
      <c r="B4" s="194"/>
      <c r="C4" s="92" t="str">
        <f>IF('I_State&amp;Prog_Info'!M17="","(Placeholder for plan type)",'I_State&amp;Prog_Info'!M17)</f>
        <v>(Placeholder for plan type)</v>
      </c>
      <c r="E4" s="6"/>
      <c r="F4" s="6"/>
      <c r="G4" s="6"/>
      <c r="H4" s="6"/>
      <c r="I4" s="6"/>
      <c r="J4" s="6"/>
      <c r="K4" s="6"/>
      <c r="L4" s="6"/>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c r="AM4" s="156"/>
      <c r="AN4" s="156"/>
      <c r="AO4" s="156"/>
      <c r="AP4" s="156"/>
      <c r="AQ4" s="156"/>
      <c r="AR4" s="156"/>
    </row>
    <row r="5" spans="1:104" ht="23.25" customHeight="1" x14ac:dyDescent="0.3">
      <c r="A5" s="193" t="s">
        <v>318</v>
      </c>
      <c r="B5" s="194"/>
      <c r="C5" s="92" t="str">
        <f>IF('I_State&amp;Prog_Info'!M59="","(Placeholder for providers)",'I_State&amp;Prog_Info'!M59)</f>
        <v>(Placeholder for providers)</v>
      </c>
      <c r="E5" s="6"/>
      <c r="G5" s="6"/>
      <c r="H5" s="6"/>
      <c r="I5" s="6"/>
      <c r="J5" s="6"/>
      <c r="K5" s="6"/>
      <c r="L5" s="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row>
    <row r="6" spans="1:104" ht="23.25" customHeight="1" x14ac:dyDescent="0.3">
      <c r="A6" s="193" t="s">
        <v>319</v>
      </c>
      <c r="B6" s="194"/>
      <c r="C6" s="93" t="str">
        <f>IF('I_State&amp;Prog_Info'!M39="","(Placeholder for separate analysis and results document)",'I_State&amp;Prog_Info'!M39)</f>
        <v>(Placeholder for separate analysis and results document)</v>
      </c>
      <c r="D6" s="77" t="str">
        <f>IF(C6="Yes, analysis methods and results are contained in a separate document(s)","",(IF(AND(C6="No, analysis methods and results are not contained in a separate document(s)",COUNTA(E23:L25)&gt;1),"DATA OK: Analysis and results correctly reported to II.B.1-3","WARNING: Info not yet reported to II.B.1-3")))</f>
        <v>WARNING: Info not yet reported to II.B.1-3</v>
      </c>
      <c r="H6" s="6"/>
      <c r="I6" s="6"/>
      <c r="J6" s="6"/>
      <c r="K6" s="6"/>
      <c r="L6" s="6"/>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56"/>
      <c r="AP6" s="156"/>
      <c r="AQ6" s="156"/>
      <c r="AR6" s="156"/>
    </row>
    <row r="7" spans="1:104" ht="23.15" customHeight="1" x14ac:dyDescent="0.3">
      <c r="A7" s="193" t="s">
        <v>424</v>
      </c>
      <c r="B7" s="194"/>
      <c r="C7" s="93" t="str">
        <f>IF('I_State&amp;Prog_Info'!M40="","(Placeholder for separate analysis and results document)",'I_State&amp;Prog_Info'!M40)</f>
        <v>(Placeholder for separate analysis and results document)</v>
      </c>
      <c r="D7" s="3"/>
      <c r="E7" s="6"/>
      <c r="F7" s="6"/>
      <c r="G7" s="6"/>
      <c r="H7" s="6"/>
      <c r="I7" s="6"/>
      <c r="J7" s="6"/>
      <c r="K7" s="6"/>
      <c r="L7" s="6"/>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row>
    <row r="8" spans="1:104" ht="23.15" customHeight="1" thickBot="1" x14ac:dyDescent="0.35">
      <c r="A8" s="197" t="s">
        <v>425</v>
      </c>
      <c r="B8" s="198"/>
      <c r="C8" s="94" t="str">
        <f>IF('I_State&amp;Prog_Info'!M41="","(Placeholder for separate analysis and results document)",'I_State&amp;Prog_Info'!M41)</f>
        <v>(Placeholder for separate analysis and results document)</v>
      </c>
      <c r="D8" s="3"/>
      <c r="E8" s="6"/>
      <c r="F8" s="6"/>
      <c r="G8" s="6"/>
      <c r="H8" s="6"/>
      <c r="I8" s="6"/>
      <c r="J8" s="6"/>
      <c r="K8" s="6"/>
      <c r="L8" s="6"/>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c r="AM8" s="156"/>
      <c r="AN8" s="156"/>
      <c r="AO8" s="156"/>
      <c r="AP8" s="156"/>
      <c r="AQ8" s="156"/>
      <c r="AR8" s="156"/>
    </row>
    <row r="9" spans="1:104" ht="87.75" customHeight="1" x14ac:dyDescent="0.3">
      <c r="A9" s="195" t="s">
        <v>400</v>
      </c>
      <c r="B9" s="195"/>
      <c r="C9" s="195"/>
      <c r="E9" s="6"/>
      <c r="F9" s="6"/>
      <c r="G9" s="6"/>
      <c r="H9" s="6"/>
      <c r="I9" s="6"/>
      <c r="J9" s="6"/>
      <c r="K9" s="6"/>
      <c r="L9" s="6"/>
      <c r="M9" s="156"/>
      <c r="N9" s="156"/>
      <c r="O9" s="156"/>
      <c r="P9" s="156"/>
      <c r="Q9" s="156"/>
      <c r="R9" s="156"/>
      <c r="S9" s="156"/>
      <c r="T9" s="156"/>
      <c r="U9" s="156"/>
      <c r="V9" s="156"/>
      <c r="W9" s="156"/>
      <c r="X9" s="156"/>
      <c r="Y9" s="156"/>
      <c r="Z9" s="156"/>
      <c r="AA9" s="156"/>
      <c r="AB9" s="156"/>
      <c r="AC9" s="156"/>
      <c r="AD9" s="156"/>
      <c r="AE9" s="156"/>
      <c r="AF9" s="156"/>
      <c r="AG9" s="156"/>
      <c r="AH9" s="156"/>
      <c r="AI9" s="156"/>
      <c r="AJ9" s="156"/>
      <c r="AK9" s="156"/>
      <c r="AL9" s="156"/>
      <c r="AM9" s="156"/>
      <c r="AN9" s="156"/>
      <c r="AO9" s="156"/>
      <c r="AP9" s="156"/>
      <c r="AQ9" s="156"/>
      <c r="AR9" s="156"/>
    </row>
    <row r="10" spans="1:104" ht="18" customHeight="1" x14ac:dyDescent="0.3">
      <c r="A10" s="76"/>
      <c r="B10" s="76"/>
      <c r="D10" s="3"/>
      <c r="E10" s="6"/>
      <c r="F10" s="6"/>
      <c r="G10" s="6"/>
      <c r="H10" s="6"/>
      <c r="I10" s="6"/>
      <c r="J10" s="6"/>
      <c r="K10" s="6"/>
      <c r="L10" s="6"/>
      <c r="M10" s="156"/>
      <c r="N10" s="156"/>
      <c r="O10" s="156"/>
      <c r="P10" s="156"/>
      <c r="Q10" s="156"/>
      <c r="R10" s="156"/>
      <c r="S10" s="156"/>
      <c r="T10" s="156"/>
      <c r="U10" s="156"/>
      <c r="V10" s="156"/>
      <c r="W10" s="156"/>
      <c r="X10" s="156"/>
      <c r="Y10" s="156"/>
      <c r="Z10" s="156"/>
      <c r="AA10" s="156"/>
      <c r="AB10" s="156"/>
      <c r="AC10" s="156"/>
      <c r="AD10" s="156"/>
      <c r="AE10" s="156"/>
      <c r="AF10" s="156"/>
      <c r="AG10" s="156"/>
      <c r="AH10" s="156"/>
      <c r="AI10" s="156"/>
      <c r="AJ10" s="156"/>
      <c r="AK10" s="156"/>
      <c r="AL10" s="156"/>
      <c r="AM10" s="156"/>
      <c r="AN10" s="156"/>
      <c r="AO10" s="156"/>
      <c r="AP10" s="156"/>
      <c r="AQ10" s="156"/>
      <c r="AR10" s="156"/>
    </row>
    <row r="11" spans="1:104" ht="41.25" customHeight="1" thickBot="1" x14ac:dyDescent="0.45">
      <c r="A11" s="196" t="s">
        <v>242</v>
      </c>
      <c r="B11" s="196"/>
      <c r="C11" s="196"/>
      <c r="D11" s="6"/>
      <c r="E11" s="6"/>
      <c r="F11" s="6"/>
      <c r="G11" s="6"/>
      <c r="H11" s="6"/>
      <c r="I11" s="6"/>
      <c r="J11" s="6"/>
      <c r="K11" s="6"/>
      <c r="L11" s="6"/>
      <c r="M11" s="156"/>
      <c r="N11" s="156"/>
      <c r="O11" s="156"/>
      <c r="P11" s="156"/>
      <c r="Q11" s="156"/>
      <c r="R11" s="156"/>
      <c r="S11" s="156"/>
      <c r="T11" s="156"/>
      <c r="U11" s="156"/>
      <c r="V11" s="156"/>
      <c r="W11" s="156"/>
      <c r="X11" s="156"/>
      <c r="Y11" s="156"/>
      <c r="Z11" s="156"/>
      <c r="AA11" s="156"/>
      <c r="AB11" s="156"/>
      <c r="AC11" s="156"/>
      <c r="AD11" s="156"/>
      <c r="AE11" s="156"/>
      <c r="AF11" s="156"/>
      <c r="AG11" s="156"/>
      <c r="AH11" s="156"/>
      <c r="AI11" s="156"/>
      <c r="AJ11" s="156"/>
      <c r="AK11" s="156"/>
      <c r="AL11" s="156"/>
      <c r="AM11" s="156"/>
      <c r="AN11" s="156"/>
      <c r="AO11" s="156"/>
      <c r="AP11" s="156"/>
      <c r="AQ11" s="156"/>
      <c r="AR11" s="156"/>
    </row>
    <row r="12" spans="1:104" ht="30" customHeight="1" x14ac:dyDescent="0.3">
      <c r="A12" s="180" t="s">
        <v>322</v>
      </c>
      <c r="B12" s="180"/>
      <c r="C12" s="180"/>
      <c r="D12" s="152"/>
      <c r="E12" s="161" t="s">
        <v>449</v>
      </c>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c r="AT12" s="162"/>
      <c r="AU12" s="162"/>
      <c r="AV12" s="162"/>
      <c r="AW12" s="162"/>
      <c r="AX12" s="162"/>
      <c r="AY12" s="162"/>
      <c r="AZ12" s="162"/>
      <c r="BA12" s="162"/>
      <c r="BB12" s="162"/>
      <c r="BC12" s="162"/>
      <c r="BD12" s="162"/>
      <c r="BE12" s="162"/>
      <c r="BF12" s="162"/>
      <c r="BG12" s="162"/>
      <c r="BH12" s="162"/>
      <c r="BI12" s="162"/>
      <c r="BJ12" s="162"/>
      <c r="BK12" s="162"/>
      <c r="BL12" s="162"/>
      <c r="BM12" s="162"/>
      <c r="BN12" s="162"/>
      <c r="BO12" s="162"/>
      <c r="BP12" s="162"/>
      <c r="BQ12" s="162"/>
      <c r="BR12" s="162"/>
      <c r="BS12" s="162"/>
      <c r="BT12" s="162"/>
      <c r="BU12" s="162"/>
      <c r="BV12" s="162"/>
      <c r="BW12" s="162"/>
      <c r="BX12" s="162"/>
      <c r="BY12" s="162"/>
      <c r="BZ12" s="162"/>
      <c r="CA12" s="162"/>
      <c r="CB12" s="162"/>
      <c r="CC12" s="162"/>
      <c r="CD12" s="162"/>
      <c r="CE12" s="162"/>
      <c r="CF12" s="162"/>
      <c r="CG12" s="162"/>
      <c r="CH12" s="162"/>
      <c r="CI12" s="162"/>
      <c r="CJ12" s="162"/>
      <c r="CK12" s="162"/>
      <c r="CL12" s="162"/>
      <c r="CM12" s="162"/>
      <c r="CN12" s="162"/>
      <c r="CO12" s="162"/>
      <c r="CP12" s="162"/>
      <c r="CQ12" s="162"/>
      <c r="CR12" s="162"/>
      <c r="CS12" s="162"/>
      <c r="CT12" s="162"/>
      <c r="CU12" s="162"/>
      <c r="CV12" s="162"/>
      <c r="CW12" s="162"/>
      <c r="CX12" s="162"/>
      <c r="CY12" s="162"/>
      <c r="CZ12" s="163"/>
    </row>
    <row r="13" spans="1:104" ht="29.25" customHeight="1" x14ac:dyDescent="0.3">
      <c r="A13" s="8" t="s">
        <v>0</v>
      </c>
      <c r="B13" s="9" t="s">
        <v>1</v>
      </c>
      <c r="C13" s="9" t="s">
        <v>5</v>
      </c>
      <c r="D13" s="9" t="s">
        <v>69</v>
      </c>
      <c r="E13" s="5" t="s">
        <v>94</v>
      </c>
      <c r="F13" s="5" t="s">
        <v>95</v>
      </c>
      <c r="G13" s="5" t="s">
        <v>96</v>
      </c>
      <c r="H13" s="5" t="s">
        <v>97</v>
      </c>
      <c r="I13" s="5" t="s">
        <v>98</v>
      </c>
      <c r="J13" s="5" t="s">
        <v>99</v>
      </c>
      <c r="K13" s="5" t="s">
        <v>100</v>
      </c>
      <c r="L13" s="5" t="s">
        <v>101</v>
      </c>
      <c r="M13" s="5" t="s">
        <v>102</v>
      </c>
      <c r="N13" s="5" t="s">
        <v>103</v>
      </c>
      <c r="O13" s="5" t="s">
        <v>104</v>
      </c>
      <c r="P13" s="5" t="s">
        <v>105</v>
      </c>
      <c r="Q13" s="5" t="s">
        <v>106</v>
      </c>
      <c r="R13" s="5" t="s">
        <v>107</v>
      </c>
      <c r="S13" s="5" t="s">
        <v>108</v>
      </c>
      <c r="T13" s="5" t="s">
        <v>109</v>
      </c>
      <c r="U13" s="5" t="s">
        <v>110</v>
      </c>
      <c r="V13" s="5" t="s">
        <v>111</v>
      </c>
      <c r="W13" s="5" t="s">
        <v>112</v>
      </c>
      <c r="X13" s="5" t="s">
        <v>113</v>
      </c>
      <c r="Y13" s="5" t="s">
        <v>114</v>
      </c>
      <c r="Z13" s="5" t="s">
        <v>115</v>
      </c>
      <c r="AA13" s="5" t="s">
        <v>116</v>
      </c>
      <c r="AB13" s="5" t="s">
        <v>117</v>
      </c>
      <c r="AC13" s="5" t="s">
        <v>118</v>
      </c>
      <c r="AD13" s="5" t="s">
        <v>119</v>
      </c>
      <c r="AE13" s="5" t="s">
        <v>120</v>
      </c>
      <c r="AF13" s="5" t="s">
        <v>121</v>
      </c>
      <c r="AG13" s="5" t="s">
        <v>122</v>
      </c>
      <c r="AH13" s="5" t="s">
        <v>123</v>
      </c>
      <c r="AI13" s="5" t="s">
        <v>124</v>
      </c>
      <c r="AJ13" s="5" t="s">
        <v>125</v>
      </c>
      <c r="AK13" s="5" t="s">
        <v>126</v>
      </c>
      <c r="AL13" s="5" t="s">
        <v>127</v>
      </c>
      <c r="AM13" s="5" t="s">
        <v>128</v>
      </c>
      <c r="AN13" s="5" t="s">
        <v>129</v>
      </c>
      <c r="AO13" s="5" t="s">
        <v>130</v>
      </c>
      <c r="AP13" s="5" t="s">
        <v>131</v>
      </c>
      <c r="AQ13" s="5" t="s">
        <v>132</v>
      </c>
      <c r="AR13" s="5" t="s">
        <v>133</v>
      </c>
      <c r="AS13" s="5" t="s">
        <v>137</v>
      </c>
      <c r="AT13" s="5" t="s">
        <v>138</v>
      </c>
      <c r="AU13" s="5" t="s">
        <v>139</v>
      </c>
      <c r="AV13" s="5" t="s">
        <v>140</v>
      </c>
      <c r="AW13" s="5" t="s">
        <v>141</v>
      </c>
      <c r="AX13" s="5" t="s">
        <v>142</v>
      </c>
      <c r="AY13" s="5" t="s">
        <v>143</v>
      </c>
      <c r="AZ13" s="5" t="s">
        <v>144</v>
      </c>
      <c r="BA13" s="5" t="s">
        <v>145</v>
      </c>
      <c r="BB13" s="5" t="s">
        <v>146</v>
      </c>
      <c r="BC13" s="5" t="s">
        <v>147</v>
      </c>
      <c r="BD13" s="5" t="s">
        <v>148</v>
      </c>
      <c r="BE13" s="5" t="s">
        <v>149</v>
      </c>
      <c r="BF13" s="5" t="s">
        <v>150</v>
      </c>
      <c r="BG13" s="5" t="s">
        <v>151</v>
      </c>
      <c r="BH13" s="5" t="s">
        <v>152</v>
      </c>
      <c r="BI13" s="5" t="s">
        <v>153</v>
      </c>
      <c r="BJ13" s="5" t="s">
        <v>154</v>
      </c>
      <c r="BK13" s="5" t="s">
        <v>155</v>
      </c>
      <c r="BL13" s="5" t="s">
        <v>156</v>
      </c>
      <c r="BM13" s="5" t="s">
        <v>157</v>
      </c>
      <c r="BN13" s="5" t="s">
        <v>158</v>
      </c>
      <c r="BO13" s="5" t="s">
        <v>159</v>
      </c>
      <c r="BP13" s="5" t="s">
        <v>160</v>
      </c>
      <c r="BQ13" s="5" t="s">
        <v>161</v>
      </c>
      <c r="BR13" s="5" t="s">
        <v>162</v>
      </c>
      <c r="BS13" s="5" t="s">
        <v>163</v>
      </c>
      <c r="BT13" s="5" t="s">
        <v>164</v>
      </c>
      <c r="BU13" s="5" t="s">
        <v>165</v>
      </c>
      <c r="BV13" s="5" t="s">
        <v>166</v>
      </c>
      <c r="BW13" s="5" t="s">
        <v>167</v>
      </c>
      <c r="BX13" s="5" t="s">
        <v>168</v>
      </c>
      <c r="BY13" s="5" t="s">
        <v>169</v>
      </c>
      <c r="BZ13" s="5" t="s">
        <v>170</v>
      </c>
      <c r="CA13" s="5" t="s">
        <v>171</v>
      </c>
      <c r="CB13" s="5" t="s">
        <v>172</v>
      </c>
      <c r="CC13" s="5" t="s">
        <v>173</v>
      </c>
      <c r="CD13" s="5" t="s">
        <v>174</v>
      </c>
      <c r="CE13" s="5" t="s">
        <v>175</v>
      </c>
      <c r="CF13" s="5" t="s">
        <v>176</v>
      </c>
      <c r="CG13" s="5" t="s">
        <v>177</v>
      </c>
      <c r="CH13" s="5" t="s">
        <v>178</v>
      </c>
      <c r="CI13" s="5" t="s">
        <v>179</v>
      </c>
      <c r="CJ13" s="5" t="s">
        <v>180</v>
      </c>
      <c r="CK13" s="5" t="s">
        <v>181</v>
      </c>
      <c r="CL13" s="5" t="s">
        <v>182</v>
      </c>
      <c r="CM13" s="5" t="s">
        <v>183</v>
      </c>
      <c r="CN13" s="5" t="s">
        <v>184</v>
      </c>
      <c r="CO13" s="5" t="s">
        <v>185</v>
      </c>
      <c r="CP13" s="5" t="s">
        <v>186</v>
      </c>
      <c r="CQ13" s="5" t="s">
        <v>187</v>
      </c>
      <c r="CR13" s="5" t="s">
        <v>188</v>
      </c>
      <c r="CS13" s="5" t="s">
        <v>189</v>
      </c>
      <c r="CT13" s="5" t="s">
        <v>190</v>
      </c>
      <c r="CU13" s="5" t="s">
        <v>191</v>
      </c>
      <c r="CV13" s="5" t="s">
        <v>192</v>
      </c>
      <c r="CW13" s="5" t="s">
        <v>193</v>
      </c>
      <c r="CX13" s="5" t="s">
        <v>194</v>
      </c>
      <c r="CY13" s="5" t="s">
        <v>195</v>
      </c>
      <c r="CZ13" s="5" t="s">
        <v>196</v>
      </c>
    </row>
    <row r="14" spans="1:104" ht="28" x14ac:dyDescent="0.3">
      <c r="A14" s="73" t="s">
        <v>273</v>
      </c>
      <c r="B14" s="48" t="s">
        <v>93</v>
      </c>
      <c r="C14" s="25" t="s">
        <v>223</v>
      </c>
      <c r="D14" s="58" t="s">
        <v>289</v>
      </c>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c r="CD14" s="100"/>
      <c r="CE14" s="100"/>
      <c r="CF14" s="100"/>
      <c r="CG14" s="100"/>
      <c r="CH14" s="100"/>
      <c r="CI14" s="100"/>
      <c r="CJ14" s="100"/>
      <c r="CK14" s="100"/>
      <c r="CL14" s="100"/>
      <c r="CM14" s="100"/>
      <c r="CN14" s="100"/>
      <c r="CO14" s="100"/>
      <c r="CP14" s="100"/>
      <c r="CQ14" s="100"/>
      <c r="CR14" s="100"/>
      <c r="CS14" s="100"/>
      <c r="CT14" s="100"/>
      <c r="CU14" s="100"/>
      <c r="CV14" s="100"/>
      <c r="CW14" s="100"/>
      <c r="CX14" s="100"/>
      <c r="CY14" s="100"/>
      <c r="CZ14" s="100"/>
    </row>
    <row r="15" spans="1:104" ht="28" x14ac:dyDescent="0.3">
      <c r="A15" s="73" t="s">
        <v>274</v>
      </c>
      <c r="B15" s="48" t="s">
        <v>222</v>
      </c>
      <c r="C15" s="25" t="s">
        <v>134</v>
      </c>
      <c r="D15" s="58" t="s">
        <v>2</v>
      </c>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100"/>
      <c r="CC15" s="100"/>
      <c r="CD15" s="100"/>
      <c r="CE15" s="100"/>
      <c r="CF15" s="100"/>
      <c r="CG15" s="100"/>
      <c r="CH15" s="100"/>
      <c r="CI15" s="100"/>
      <c r="CJ15" s="100"/>
      <c r="CK15" s="100"/>
      <c r="CL15" s="100"/>
      <c r="CM15" s="100"/>
      <c r="CN15" s="100"/>
      <c r="CO15" s="100"/>
      <c r="CP15" s="100"/>
      <c r="CQ15" s="100"/>
      <c r="CR15" s="100"/>
      <c r="CS15" s="100"/>
      <c r="CT15" s="100"/>
      <c r="CU15" s="100"/>
      <c r="CV15" s="100"/>
      <c r="CW15" s="100"/>
      <c r="CX15" s="100"/>
      <c r="CY15" s="100"/>
      <c r="CZ15" s="100"/>
    </row>
    <row r="16" spans="1:104" ht="28" x14ac:dyDescent="0.3">
      <c r="A16" s="73" t="s">
        <v>275</v>
      </c>
      <c r="B16" s="48" t="s">
        <v>320</v>
      </c>
      <c r="C16" s="48" t="s">
        <v>135</v>
      </c>
      <c r="D16" s="58" t="s">
        <v>289</v>
      </c>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row>
    <row r="17" spans="1:104" s="7" customFormat="1" ht="28" x14ac:dyDescent="0.3">
      <c r="A17" s="73" t="s">
        <v>276</v>
      </c>
      <c r="B17" s="74" t="s">
        <v>321</v>
      </c>
      <c r="C17" s="33" t="s">
        <v>136</v>
      </c>
      <c r="D17" s="59" t="s">
        <v>289</v>
      </c>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row>
    <row r="18" spans="1:104" ht="28.5" thickBot="1" x14ac:dyDescent="0.35">
      <c r="A18" s="81" t="s">
        <v>277</v>
      </c>
      <c r="B18" s="53" t="s">
        <v>225</v>
      </c>
      <c r="C18" s="30" t="s">
        <v>216</v>
      </c>
      <c r="D18" s="60" t="s">
        <v>289</v>
      </c>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c r="BO18" s="102"/>
      <c r="BP18" s="102"/>
      <c r="BQ18" s="102"/>
      <c r="BR18" s="102"/>
      <c r="BS18" s="102"/>
      <c r="BT18" s="102"/>
      <c r="BU18" s="102"/>
      <c r="BV18" s="102"/>
      <c r="BW18" s="102"/>
      <c r="BX18" s="102"/>
      <c r="BY18" s="102"/>
      <c r="BZ18" s="102"/>
      <c r="CA18" s="102"/>
      <c r="CB18" s="102"/>
      <c r="CC18" s="102"/>
      <c r="CD18" s="102"/>
      <c r="CE18" s="102"/>
      <c r="CF18" s="102"/>
      <c r="CG18" s="102"/>
      <c r="CH18" s="102"/>
      <c r="CI18" s="102"/>
      <c r="CJ18" s="102"/>
      <c r="CK18" s="102"/>
      <c r="CL18" s="102"/>
      <c r="CM18" s="102"/>
      <c r="CN18" s="102"/>
      <c r="CO18" s="102"/>
      <c r="CP18" s="102"/>
      <c r="CQ18" s="102"/>
      <c r="CR18" s="102"/>
      <c r="CS18" s="102"/>
      <c r="CT18" s="102"/>
      <c r="CU18" s="102"/>
      <c r="CV18" s="102"/>
      <c r="CW18" s="102"/>
      <c r="CX18" s="102"/>
      <c r="CY18" s="102"/>
      <c r="CZ18" s="102"/>
    </row>
    <row r="19" spans="1:104" s="47" customFormat="1" x14ac:dyDescent="0.3">
      <c r="A19" s="146" t="s">
        <v>448</v>
      </c>
      <c r="B19" s="46"/>
      <c r="C19" s="46"/>
      <c r="D19" s="46"/>
    </row>
    <row r="20" spans="1:104" ht="43.5" customHeight="1" thickBot="1" x14ac:dyDescent="0.45">
      <c r="A20" s="196" t="s">
        <v>290</v>
      </c>
      <c r="B20" s="196"/>
      <c r="C20" s="196"/>
      <c r="D20" s="31"/>
      <c r="E20" s="6"/>
      <c r="F20" s="6"/>
      <c r="G20" s="6"/>
      <c r="H20" s="6"/>
      <c r="I20" s="6"/>
      <c r="J20" s="6"/>
      <c r="K20" s="6"/>
      <c r="L20" s="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c r="AM20" s="156"/>
      <c r="AN20" s="156"/>
      <c r="AO20" s="156"/>
      <c r="AP20" s="156"/>
      <c r="AQ20" s="156"/>
      <c r="AR20" s="156"/>
    </row>
    <row r="21" spans="1:104" ht="39.75" customHeight="1" x14ac:dyDescent="0.3">
      <c r="A21" s="183" t="s">
        <v>351</v>
      </c>
      <c r="B21" s="183"/>
      <c r="C21" s="183"/>
      <c r="D21" s="152"/>
      <c r="E21" s="161" t="s">
        <v>233</v>
      </c>
      <c r="F21" s="164"/>
      <c r="G21" s="164"/>
      <c r="H21" s="164"/>
      <c r="I21" s="162"/>
      <c r="J21" s="162"/>
      <c r="K21" s="162"/>
      <c r="L21" s="163"/>
      <c r="M21" s="156"/>
      <c r="N21" s="156"/>
      <c r="O21" s="156"/>
      <c r="P21" s="156"/>
      <c r="Q21" s="156"/>
      <c r="R21" s="156"/>
      <c r="S21" s="156"/>
      <c r="T21" s="156"/>
      <c r="U21" s="156"/>
      <c r="V21" s="156"/>
      <c r="W21" s="156"/>
      <c r="X21" s="156"/>
      <c r="Y21" s="156"/>
      <c r="Z21" s="156"/>
      <c r="AA21" s="156"/>
      <c r="AB21" s="156"/>
      <c r="AC21" s="156"/>
      <c r="AD21" s="156"/>
      <c r="AE21" s="156"/>
      <c r="AF21" s="156"/>
      <c r="AG21" s="156"/>
      <c r="AH21" s="156"/>
      <c r="AI21" s="156"/>
      <c r="AJ21" s="156"/>
      <c r="AK21" s="156"/>
      <c r="AL21" s="156"/>
      <c r="AM21" s="156"/>
      <c r="AN21" s="156"/>
      <c r="AO21" s="156"/>
      <c r="AP21" s="156"/>
      <c r="AQ21" s="156"/>
      <c r="AR21" s="156"/>
    </row>
    <row r="22" spans="1:104" ht="47.25" customHeight="1" x14ac:dyDescent="0.3">
      <c r="A22" s="8" t="s">
        <v>0</v>
      </c>
      <c r="B22" s="9" t="s">
        <v>1</v>
      </c>
      <c r="C22" s="9" t="s">
        <v>5</v>
      </c>
      <c r="D22" s="9" t="s">
        <v>69</v>
      </c>
      <c r="E22" s="83" t="s">
        <v>66</v>
      </c>
      <c r="F22" s="83" t="s">
        <v>420</v>
      </c>
      <c r="G22" s="83" t="s">
        <v>243</v>
      </c>
      <c r="H22" s="83" t="s">
        <v>244</v>
      </c>
      <c r="I22" s="83" t="s">
        <v>63</v>
      </c>
      <c r="J22" s="83" t="s">
        <v>64</v>
      </c>
      <c r="K22" s="83" t="s">
        <v>67</v>
      </c>
      <c r="L22" s="83" t="s">
        <v>68</v>
      </c>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row>
    <row r="23" spans="1:104" ht="102" customHeight="1" x14ac:dyDescent="0.3">
      <c r="A23" s="49" t="s">
        <v>280</v>
      </c>
      <c r="B23" s="48" t="s">
        <v>217</v>
      </c>
      <c r="C23" s="48" t="s">
        <v>386</v>
      </c>
      <c r="D23" s="25" t="s">
        <v>289</v>
      </c>
      <c r="E23" s="69"/>
      <c r="F23" s="96"/>
      <c r="G23" s="69"/>
      <c r="H23" s="69"/>
      <c r="I23" s="69"/>
      <c r="J23" s="69"/>
      <c r="K23" s="69"/>
      <c r="L23" s="69"/>
      <c r="M23" s="6"/>
      <c r="N23" s="4"/>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row>
    <row r="24" spans="1:104" ht="102" customHeight="1" x14ac:dyDescent="0.3">
      <c r="A24" s="85" t="s">
        <v>281</v>
      </c>
      <c r="B24" s="86" t="s">
        <v>65</v>
      </c>
      <c r="C24" s="86" t="s">
        <v>352</v>
      </c>
      <c r="D24" s="82" t="s">
        <v>289</v>
      </c>
      <c r="E24" s="97"/>
      <c r="F24" s="98"/>
      <c r="G24" s="97"/>
      <c r="H24" s="97"/>
      <c r="I24" s="97"/>
      <c r="J24" s="97"/>
      <c r="K24" s="97"/>
      <c r="L24" s="97"/>
      <c r="M24" s="6"/>
      <c r="N24" s="4"/>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row>
    <row r="25" spans="1:104" ht="78" customHeight="1" thickBot="1" x14ac:dyDescent="0.35">
      <c r="A25" s="56" t="s">
        <v>282</v>
      </c>
      <c r="B25" s="53" t="s">
        <v>323</v>
      </c>
      <c r="C25" s="53" t="s">
        <v>349</v>
      </c>
      <c r="D25" s="84" t="s">
        <v>2</v>
      </c>
      <c r="E25" s="95"/>
      <c r="F25" s="95"/>
      <c r="G25" s="95"/>
      <c r="H25" s="95"/>
      <c r="I25" s="95"/>
      <c r="J25" s="95"/>
      <c r="K25" s="95"/>
      <c r="L25" s="95"/>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row>
    <row r="26" spans="1:104" x14ac:dyDescent="0.3">
      <c r="A26" s="148" t="s">
        <v>448</v>
      </c>
      <c r="C26" s="6"/>
      <c r="D26" s="6"/>
      <c r="E26" s="6"/>
      <c r="F26" s="6"/>
      <c r="G26" s="6"/>
      <c r="H26" s="6"/>
      <c r="I26" s="6"/>
      <c r="J26" s="6"/>
      <c r="K26" s="6"/>
      <c r="L26" s="6"/>
    </row>
    <row r="27" spans="1:104" ht="28.5" customHeight="1" thickBot="1" x14ac:dyDescent="0.45">
      <c r="A27" s="192" t="s">
        <v>234</v>
      </c>
      <c r="B27" s="192"/>
      <c r="C27" s="192"/>
      <c r="D27" s="3"/>
      <c r="E27" s="6"/>
      <c r="F27" s="6"/>
      <c r="G27" s="6"/>
      <c r="H27" s="6"/>
      <c r="I27" s="6"/>
      <c r="J27" s="6"/>
      <c r="K27" s="6"/>
      <c r="L27" s="6"/>
    </row>
    <row r="28" spans="1:104" ht="36" customHeight="1" x14ac:dyDescent="0.3">
      <c r="A28" s="190" t="s">
        <v>357</v>
      </c>
      <c r="B28" s="191"/>
      <c r="C28" s="191"/>
      <c r="D28" s="66"/>
      <c r="E28" s="161" t="s">
        <v>450</v>
      </c>
      <c r="F28" s="162"/>
      <c r="G28" s="162"/>
      <c r="H28" s="162"/>
      <c r="I28" s="162"/>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3"/>
    </row>
    <row r="29" spans="1:104" ht="29.25" customHeight="1" x14ac:dyDescent="0.3">
      <c r="A29" s="8" t="s">
        <v>0</v>
      </c>
      <c r="B29" s="9" t="s">
        <v>1</v>
      </c>
      <c r="C29" s="9" t="s">
        <v>5</v>
      </c>
      <c r="D29" s="9" t="s">
        <v>69</v>
      </c>
      <c r="E29" s="5" t="str">
        <f>IF(E30&lt;&gt;"",E30,"[Plan 1]")</f>
        <v>[Plan 1]</v>
      </c>
      <c r="F29" s="5" t="str">
        <f>IF(F30&lt;&gt;"",F30,"[Plan 2]")</f>
        <v>[Plan 2]</v>
      </c>
      <c r="G29" s="5" t="str">
        <f>IF(G30&lt;&gt;"",G30,"[Plan 3]")</f>
        <v>[Plan 3]</v>
      </c>
      <c r="H29" s="5" t="str">
        <f>IF(H30&lt;&gt;"",H30,"[Plan 4]")</f>
        <v>[Plan 4]</v>
      </c>
      <c r="I29" s="5" t="str">
        <f>IF(I30&lt;&gt;"",I30,"[Plan 5]")</f>
        <v>[Plan 5]</v>
      </c>
      <c r="J29" s="5" t="str">
        <f>IF(J30&lt;&gt;"",J30,"[Plan 6]")</f>
        <v>[Plan 6]</v>
      </c>
      <c r="K29" s="5" t="str">
        <f>IF(K30&lt;&gt;"",K30,"[Plan 7]")</f>
        <v>[Plan 7]</v>
      </c>
      <c r="L29" s="5" t="str">
        <f>IF(L30&lt;&gt;"",L30,"[Plan 8]")</f>
        <v>[Plan 8]</v>
      </c>
      <c r="M29" s="5" t="str">
        <f>IF(M30&lt;&gt;"",M30,"[Plan 9]")</f>
        <v>[Plan 9]</v>
      </c>
      <c r="N29" s="5" t="str">
        <f>IF(N30&lt;&gt;"",N30,"[Plan 10]")</f>
        <v>[Plan 10]</v>
      </c>
      <c r="O29" s="5" t="str">
        <f>IF(O30&lt;&gt;"",O30,"[Plan 11]")</f>
        <v>[Plan 11]</v>
      </c>
      <c r="P29" s="5" t="str">
        <f>IF(P30&lt;&gt;"",P30,"[Plan 12]")</f>
        <v>[Plan 12]</v>
      </c>
      <c r="Q29" s="5" t="str">
        <f>IF(Q30&lt;&gt;"",Q30,"[Plan 13]")</f>
        <v>[Plan 13]</v>
      </c>
      <c r="R29" s="5" t="str">
        <f>IF(R30&lt;&gt;"",R30,"[Plan 14]")</f>
        <v>[Plan 14]</v>
      </c>
      <c r="S29" s="5" t="str">
        <f>IF(S30&lt;&gt;"",S30,"[Plan 15]")</f>
        <v>[Plan 15]</v>
      </c>
      <c r="T29" s="5" t="str">
        <f>IF(T30&lt;&gt;"",T30,"[Plan 16]")</f>
        <v>[Plan 16]</v>
      </c>
      <c r="U29" s="5" t="str">
        <f>IF(U30&lt;&gt;"",U30,"[Plan 17]")</f>
        <v>[Plan 17]</v>
      </c>
      <c r="V29" s="5" t="str">
        <f>IF(V30&lt;&gt;"",V30,"[Plan 18]")</f>
        <v>[Plan 18]</v>
      </c>
      <c r="W29" s="5" t="str">
        <f>IF(W30&lt;&gt;"",W30,"[Plan 19]")</f>
        <v>[Plan 19]</v>
      </c>
      <c r="X29" s="5" t="str">
        <f>IF(X30&lt;&gt;"",X30,"[Plan 20]")</f>
        <v>[Plan 20]</v>
      </c>
      <c r="Y29" s="5" t="str">
        <f>IF(Y30&lt;&gt;"",Y30,"[Plan 21]")</f>
        <v>[Plan 21]</v>
      </c>
      <c r="Z29" s="5" t="str">
        <f>IF(Z30&lt;&gt;"",Z30,"[Plan 22]")</f>
        <v>[Plan 22]</v>
      </c>
      <c r="AA29" s="5" t="str">
        <f>IF(AA30&lt;&gt;"",AA30,"[Plan 23]")</f>
        <v>[Plan 23]</v>
      </c>
      <c r="AB29" s="5" t="str">
        <f>IF(AB30&lt;&gt;"",AB30,"[Plan 24]")</f>
        <v>[Plan 24]</v>
      </c>
      <c r="AC29" s="5" t="str">
        <f>IF(AC30&lt;&gt;"",AC30,"[Plan 25]")</f>
        <v>[Plan 25]</v>
      </c>
      <c r="AD29" s="5" t="str">
        <f>IF(AD30&lt;&gt;"",AD30,"[Plan 26]")</f>
        <v>[Plan 26]</v>
      </c>
      <c r="AE29" s="5" t="str">
        <f>IF(AE30&lt;&gt;"",AE30,"[Plan 27]")</f>
        <v>[Plan 27]</v>
      </c>
      <c r="AF29" s="5" t="str">
        <f>IF(AF30&lt;&gt;"",AF30,"[Plan 28]")</f>
        <v>[Plan 28]</v>
      </c>
      <c r="AG29" s="5" t="str">
        <f>IF(AG30&lt;&gt;"",AG30,"[Plan 29]")</f>
        <v>[Plan 29]</v>
      </c>
      <c r="AH29" s="5" t="str">
        <f>IF(AH30&lt;&gt;"",AH30,"[Plan 30]")</f>
        <v>[Plan 30]</v>
      </c>
      <c r="AI29" s="5" t="str">
        <f>IF(AI30&lt;&gt;"",AI30,"[Plan 31]")</f>
        <v>[Plan 31]</v>
      </c>
      <c r="AJ29" s="5" t="str">
        <f>IF(AJ30&lt;&gt;"",AJ30,"[Plan 32]")</f>
        <v>[Plan 32]</v>
      </c>
      <c r="AK29" s="5" t="str">
        <f>IF(AK30&lt;&gt;"",AK30,"[Plan 33]")</f>
        <v>[Plan 33]</v>
      </c>
      <c r="AL29" s="5" t="str">
        <f>IF(AL30&lt;&gt;"",AL30,"[Plan 34]")</f>
        <v>[Plan 34]</v>
      </c>
      <c r="AM29" s="5" t="str">
        <f>IF(AM30&lt;&gt;"",AM30,"[Plan 35]")</f>
        <v>[Plan 35]</v>
      </c>
      <c r="AN29" s="5" t="str">
        <f>IF(AN30&lt;&gt;"",AN30,"[Plan 36]")</f>
        <v>[Plan 36]</v>
      </c>
      <c r="AO29" s="5" t="str">
        <f>IF(AO30&lt;&gt;"",AO30,"[Plan 37]")</f>
        <v>[Plan 37]</v>
      </c>
      <c r="AP29" s="5" t="str">
        <f>IF(AP30&lt;&gt;"",AP30,"[Plan 38]")</f>
        <v>[Plan 38]</v>
      </c>
      <c r="AQ29" s="5" t="str">
        <f>IF(AQ30&lt;&gt;"",AQ30,"[Plan 39]")</f>
        <v>[Plan 39]</v>
      </c>
      <c r="AR29" s="5" t="str">
        <f>IF(AR30&lt;&gt;"",AR30,"[Plan 40]")</f>
        <v>[Plan 40]</v>
      </c>
    </row>
    <row r="30" spans="1:104" ht="31.5" customHeight="1" x14ac:dyDescent="0.3">
      <c r="A30" s="49" t="s">
        <v>362</v>
      </c>
      <c r="B30" s="25" t="s">
        <v>8</v>
      </c>
      <c r="C30" s="48" t="s">
        <v>395</v>
      </c>
      <c r="D30" s="29" t="s">
        <v>2</v>
      </c>
      <c r="E30" s="103"/>
      <c r="F30" s="103"/>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row>
    <row r="31" spans="1:104" ht="257.25" customHeight="1" x14ac:dyDescent="0.3">
      <c r="A31" s="49" t="s">
        <v>283</v>
      </c>
      <c r="B31" s="25" t="s">
        <v>353</v>
      </c>
      <c r="C31" s="48" t="s">
        <v>385</v>
      </c>
      <c r="D31" s="57" t="s">
        <v>232</v>
      </c>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row>
    <row r="32" spans="1:104" ht="184.5" customHeight="1" x14ac:dyDescent="0.3">
      <c r="A32" s="49" t="s">
        <v>284</v>
      </c>
      <c r="B32" s="25" t="s">
        <v>354</v>
      </c>
      <c r="C32" s="75" t="s">
        <v>370</v>
      </c>
      <c r="D32" s="32" t="s">
        <v>2</v>
      </c>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row>
    <row r="33" spans="1:44" ht="184.5" customHeight="1" x14ac:dyDescent="0.3">
      <c r="A33" s="49" t="s">
        <v>285</v>
      </c>
      <c r="B33" s="48" t="s">
        <v>389</v>
      </c>
      <c r="C33" s="48" t="s">
        <v>421</v>
      </c>
      <c r="D33" s="32" t="s">
        <v>2</v>
      </c>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row>
    <row r="34" spans="1:44" ht="105" customHeight="1" x14ac:dyDescent="0.3">
      <c r="A34" s="49" t="s">
        <v>361</v>
      </c>
      <c r="B34" s="48" t="s">
        <v>390</v>
      </c>
      <c r="C34" s="48" t="s">
        <v>404</v>
      </c>
      <c r="D34" s="32" t="s">
        <v>2</v>
      </c>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row>
    <row r="35" spans="1:44" ht="106.5" customHeight="1" x14ac:dyDescent="0.3">
      <c r="A35" s="49" t="s">
        <v>379</v>
      </c>
      <c r="B35" s="48" t="s">
        <v>382</v>
      </c>
      <c r="C35" s="48" t="s">
        <v>401</v>
      </c>
      <c r="D35" s="89" t="s">
        <v>75</v>
      </c>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row>
    <row r="36" spans="1:44" ht="51.75" customHeight="1" x14ac:dyDescent="0.3">
      <c r="A36" s="49" t="s">
        <v>388</v>
      </c>
      <c r="B36" s="48" t="s">
        <v>369</v>
      </c>
      <c r="C36" s="48" t="s">
        <v>363</v>
      </c>
      <c r="D36" s="82" t="s">
        <v>2</v>
      </c>
      <c r="E36" s="103"/>
      <c r="F36" s="103"/>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row>
    <row r="37" spans="1:44" ht="76.5" customHeight="1" x14ac:dyDescent="0.3">
      <c r="A37" s="49" t="s">
        <v>409</v>
      </c>
      <c r="B37" s="48" t="s">
        <v>410</v>
      </c>
      <c r="C37" s="48" t="s">
        <v>411</v>
      </c>
      <c r="D37" s="91" t="s">
        <v>2</v>
      </c>
      <c r="E37" s="103"/>
      <c r="F37" s="103"/>
      <c r="G37" s="100"/>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row>
    <row r="38" spans="1:44" ht="260.25" customHeight="1" x14ac:dyDescent="0.3">
      <c r="A38" s="49" t="s">
        <v>286</v>
      </c>
      <c r="B38" s="25" t="s">
        <v>355</v>
      </c>
      <c r="C38" s="48" t="s">
        <v>383</v>
      </c>
      <c r="D38" s="57" t="s">
        <v>232</v>
      </c>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row>
    <row r="39" spans="1:44" ht="70" x14ac:dyDescent="0.3">
      <c r="A39" s="49" t="s">
        <v>287</v>
      </c>
      <c r="B39" s="25" t="s">
        <v>356</v>
      </c>
      <c r="C39" s="48" t="s">
        <v>371</v>
      </c>
      <c r="D39" s="32" t="s">
        <v>2</v>
      </c>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row>
    <row r="40" spans="1:44" ht="117.75" customHeight="1" x14ac:dyDescent="0.3">
      <c r="A40" s="49" t="s">
        <v>288</v>
      </c>
      <c r="B40" s="25" t="s">
        <v>392</v>
      </c>
      <c r="C40" s="48" t="s">
        <v>402</v>
      </c>
      <c r="D40" s="32" t="s">
        <v>2</v>
      </c>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row>
    <row r="41" spans="1:44" ht="104.25" customHeight="1" x14ac:dyDescent="0.3">
      <c r="A41" s="49" t="s">
        <v>380</v>
      </c>
      <c r="B41" s="25" t="s">
        <v>393</v>
      </c>
      <c r="C41" s="48" t="s">
        <v>405</v>
      </c>
      <c r="D41" s="32" t="s">
        <v>2</v>
      </c>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row>
    <row r="42" spans="1:44" ht="106.5" customHeight="1" thickBot="1" x14ac:dyDescent="0.35">
      <c r="A42" s="56" t="s">
        <v>391</v>
      </c>
      <c r="B42" s="53" t="s">
        <v>384</v>
      </c>
      <c r="C42" s="53" t="s">
        <v>403</v>
      </c>
      <c r="D42" s="88" t="s">
        <v>75</v>
      </c>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row>
    <row r="43" spans="1:44" ht="14.25" customHeight="1" x14ac:dyDescent="0.3">
      <c r="A43" s="148" t="s">
        <v>443</v>
      </c>
    </row>
    <row r="44" spans="1:44" ht="14.25" customHeight="1" x14ac:dyDescent="0.3"/>
    <row r="45" spans="1:44" ht="14.25" customHeight="1" x14ac:dyDescent="0.3"/>
    <row r="46" spans="1:44" ht="14.25" customHeight="1" x14ac:dyDescent="0.3"/>
    <row r="47" spans="1:44" ht="14.25" customHeight="1" x14ac:dyDescent="0.3"/>
    <row r="48" spans="1:4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sheetData>
  <sheetProtection algorithmName="SHA-512" hashValue="daGXQqEV0oyrxfhl7Y/ohz5YAp8iF0v0nA14lnkJJnwnqTcIzX07/g6QSS1jQjdUe11eMYJ4blvKELO64t4ZXw==" saltValue="L81yZ6xHcnGDvDzluHbueQ==" spinCount="100000" sheet="1" objects="1" scenarios="1" formatColumns="0" formatRows="0"/>
  <mergeCells count="12">
    <mergeCell ref="A28:C28"/>
    <mergeCell ref="A4:B4"/>
    <mergeCell ref="A5:B5"/>
    <mergeCell ref="A6:B6"/>
    <mergeCell ref="A7:B7"/>
    <mergeCell ref="A8:B8"/>
    <mergeCell ref="A9:C9"/>
    <mergeCell ref="A11:C11"/>
    <mergeCell ref="A12:C12"/>
    <mergeCell ref="A20:C20"/>
    <mergeCell ref="A21:C21"/>
    <mergeCell ref="A27:C27"/>
  </mergeCells>
  <dataValidations count="1">
    <dataValidation allowBlank="1" showInputMessage="1" prompt="To enter free text, select cell and type - do not click into cell" sqref="E15:CZ15" xr:uid="{77C9DF37-7090-4776-B597-047A2D659D0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xr:uid="{ECFE8060-767D-453A-AFA3-CB676C0D35DA}">
          <x14:formula1>
            <xm:f>'Set Values'!$I$3:$I$7</xm:f>
          </x14:formula1>
          <xm:sqref>E19:CZ19</xm:sqref>
        </x14:dataValidation>
        <x14:dataValidation type="list" allowBlank="1" showInputMessage="1" prompt="To enter free text, select cell and type - do not click into cell" xr:uid="{8E5AD156-595A-4232-A6A1-BF60F6598EF6}">
          <x14:formula1>
            <xm:f>'Set Values'!$I$3:$I$7</xm:f>
          </x14:formula1>
          <xm:sqref>E17:CZ17</xm:sqref>
        </x14:dataValidation>
        <x14:dataValidation type="list" allowBlank="1" showInputMessage="1" prompt="To enter free text, select cell and type - do not click into cell" xr:uid="{B0022BDB-BC50-4CBC-BF0E-361BE072E1C1}">
          <x14:formula1>
            <xm:f>'Set Values'!$F$3:$F$12</xm:f>
          </x14:formula1>
          <xm:sqref>E14:CZ14</xm:sqref>
        </x14:dataValidation>
        <x14:dataValidation type="list" allowBlank="1" showInputMessage="1" showErrorMessage="1" xr:uid="{6A3DE69B-9DBA-46AE-A532-C80669D5BC92}">
          <x14:formula1>
            <xm:f>'Set Values'!$M$3:$M$4</xm:f>
          </x14:formula1>
          <xm:sqref>E31:AR31 E38:AR38</xm:sqref>
        </x14:dataValidation>
        <x14:dataValidation type="list" allowBlank="1" showInputMessage="1" showErrorMessage="1" xr:uid="{A385F201-A511-4E72-AF62-FC7062A70C53}">
          <x14:formula1>
            <xm:f>'Set Values'!$L$3:$L$5</xm:f>
          </x14:formula1>
          <xm:sqref>E24:L24</xm:sqref>
        </x14:dataValidation>
        <x14:dataValidation type="list" allowBlank="1" showInputMessage="1" prompt="To enter free text, select cell and type - do not click into cell" xr:uid="{425AAA53-F7F0-477E-8B5A-13F0B9BD8FCA}">
          <x14:formula1>
            <xm:f>'Set Values'!$G$3:$G$14</xm:f>
          </x14:formula1>
          <xm:sqref>E16:CZ16</xm:sqref>
        </x14:dataValidation>
        <x14:dataValidation type="list" allowBlank="1" showInputMessage="1" xr:uid="{5FE75B69-7C48-4DAD-8E9A-DE6A5D3561C7}">
          <x14:formula1>
            <xm:f>'Set Values'!$K$3:$K$10</xm:f>
          </x14:formula1>
          <xm:sqref>E23:L23</xm:sqref>
        </x14:dataValidation>
        <x14:dataValidation type="list" allowBlank="1" showInputMessage="1" prompt="To enter free text, select cell and type - do not click into cell" xr:uid="{A95AD7DC-7ECC-42C5-820F-854013EA7028}">
          <x14:formula1>
            <xm:f>'Set Values'!$H$3:$H$12</xm:f>
          </x14:formula1>
          <xm:sqref>E18:CZ18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D6C9C-C919-45FC-8C0B-1EBFF50E99B8}">
  <dimension ref="A1:CZ135"/>
  <sheetViews>
    <sheetView showGridLines="0" zoomScale="85" zoomScaleNormal="85" workbookViewId="0"/>
  </sheetViews>
  <sheetFormatPr defaultColWidth="9.1796875" defaultRowHeight="14" x14ac:dyDescent="0.3"/>
  <cols>
    <col min="1" max="1" width="7.54296875" style="6" customWidth="1"/>
    <col min="2" max="2" width="39.54296875" style="6" customWidth="1"/>
    <col min="3" max="3" width="71.54296875" style="76" customWidth="1"/>
    <col min="4" max="4" width="29.453125" style="76" customWidth="1"/>
    <col min="5" max="12" width="24.81640625" style="76" customWidth="1"/>
    <col min="13" max="44" width="20.54296875" style="76" customWidth="1"/>
    <col min="45" max="105" width="20.54296875" style="6" customWidth="1"/>
    <col min="106" max="16384" width="9.1796875" style="6"/>
  </cols>
  <sheetData>
    <row r="1" spans="1:104" ht="28.5" customHeight="1" x14ac:dyDescent="0.35">
      <c r="A1" s="23" t="s">
        <v>237</v>
      </c>
      <c r="B1" s="23"/>
      <c r="C1" s="6"/>
      <c r="D1" s="90"/>
      <c r="E1" s="61"/>
      <c r="F1" s="67"/>
      <c r="G1" s="67"/>
      <c r="H1" s="67"/>
      <c r="I1" s="67"/>
      <c r="J1" s="6"/>
      <c r="K1" s="6"/>
      <c r="L1" s="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row>
    <row r="2" spans="1:104" ht="19.5" customHeight="1" thickBot="1" x14ac:dyDescent="0.35">
      <c r="A2" s="157" t="s">
        <v>399</v>
      </c>
      <c r="B2" s="23"/>
      <c r="C2" s="6"/>
      <c r="D2" s="78" t="str">
        <f>IF(COUNTA(E31, E38)=2,"DATA OK: Assurances correctly reported to II.C.2.a and II.C.3.a","WARNING: Assurances not yet reported to II.C.2.a and II.C.3.a")</f>
        <v>WARNING: Assurances not yet reported to II.C.2.a and II.C.3.a</v>
      </c>
      <c r="E2" s="6"/>
      <c r="F2" s="6"/>
      <c r="G2" s="6"/>
      <c r="H2" s="6"/>
      <c r="I2" s="6"/>
      <c r="J2" s="6"/>
      <c r="K2" s="6"/>
      <c r="L2" s="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row>
    <row r="3" spans="1:104" ht="28.5" customHeight="1" x14ac:dyDescent="0.3">
      <c r="A3" s="158" t="s">
        <v>236</v>
      </c>
      <c r="B3" s="159"/>
      <c r="C3" s="160" t="str">
        <f>IF('I_State&amp;Prog_Info'!N15="","[Program 10]",'I_State&amp;Prog_Info'!N15)</f>
        <v>[Program 10]</v>
      </c>
      <c r="E3" s="67"/>
      <c r="G3" s="6"/>
      <c r="H3" s="6"/>
      <c r="I3" s="6"/>
      <c r="J3" s="6"/>
      <c r="K3" s="6"/>
      <c r="L3" s="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row>
    <row r="4" spans="1:104" ht="23.25" customHeight="1" x14ac:dyDescent="0.3">
      <c r="A4" s="193" t="s">
        <v>317</v>
      </c>
      <c r="B4" s="194"/>
      <c r="C4" s="92" t="str">
        <f>IF('I_State&amp;Prog_Info'!N17="","(Placeholder for plan type)",'I_State&amp;Prog_Info'!N17)</f>
        <v>(Placeholder for plan type)</v>
      </c>
      <c r="E4" s="6"/>
      <c r="F4" s="6"/>
      <c r="G4" s="6"/>
      <c r="H4" s="6"/>
      <c r="I4" s="6"/>
      <c r="J4" s="6"/>
      <c r="K4" s="6"/>
      <c r="L4" s="6"/>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c r="AM4" s="156"/>
      <c r="AN4" s="156"/>
      <c r="AO4" s="156"/>
      <c r="AP4" s="156"/>
      <c r="AQ4" s="156"/>
      <c r="AR4" s="156"/>
    </row>
    <row r="5" spans="1:104" ht="23.25" customHeight="1" x14ac:dyDescent="0.3">
      <c r="A5" s="193" t="s">
        <v>318</v>
      </c>
      <c r="B5" s="194"/>
      <c r="C5" s="92" t="str">
        <f>IF('I_State&amp;Prog_Info'!N59="","(Placeholder for providers)",'I_State&amp;Prog_Info'!N59)</f>
        <v>(Placeholder for providers)</v>
      </c>
      <c r="E5" s="6"/>
      <c r="G5" s="6"/>
      <c r="H5" s="6"/>
      <c r="I5" s="6"/>
      <c r="J5" s="6"/>
      <c r="K5" s="6"/>
      <c r="L5" s="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row>
    <row r="6" spans="1:104" ht="23.25" customHeight="1" x14ac:dyDescent="0.3">
      <c r="A6" s="193" t="s">
        <v>319</v>
      </c>
      <c r="B6" s="194"/>
      <c r="C6" s="93" t="str">
        <f>IF('I_State&amp;Prog_Info'!N39="","(Placeholder for separate analysis and results document)",'I_State&amp;Prog_Info'!N39)</f>
        <v>(Placeholder for separate analysis and results document)</v>
      </c>
      <c r="D6" s="77" t="str">
        <f>IF(C6="Yes, analysis methods and results are contained in a separate document(s)","",(IF(AND(C6="No, analysis methods and results are not contained in a separate document(s)",COUNTA(E23:L25)&gt;1),"DATA OK: Analysis and results correctly reported to II.B.1-3","WARNING: Info not yet reported to II.B.1-3")))</f>
        <v>WARNING: Info not yet reported to II.B.1-3</v>
      </c>
      <c r="H6" s="6"/>
      <c r="I6" s="6"/>
      <c r="J6" s="6"/>
      <c r="K6" s="6"/>
      <c r="L6" s="6"/>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56"/>
      <c r="AP6" s="156"/>
      <c r="AQ6" s="156"/>
      <c r="AR6" s="156"/>
    </row>
    <row r="7" spans="1:104" ht="23.15" customHeight="1" x14ac:dyDescent="0.3">
      <c r="A7" s="193" t="s">
        <v>424</v>
      </c>
      <c r="B7" s="194"/>
      <c r="C7" s="93" t="str">
        <f>IF('I_State&amp;Prog_Info'!N40="","(Placeholder for separate analysis and results document)",'I_State&amp;Prog_Info'!N40)</f>
        <v>(Placeholder for separate analysis and results document)</v>
      </c>
      <c r="D7" s="3"/>
      <c r="E7" s="6"/>
      <c r="F7" s="6"/>
      <c r="G7" s="6"/>
      <c r="H7" s="6"/>
      <c r="I7" s="6"/>
      <c r="J7" s="6"/>
      <c r="K7" s="6"/>
      <c r="L7" s="6"/>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row>
    <row r="8" spans="1:104" ht="23.15" customHeight="1" thickBot="1" x14ac:dyDescent="0.35">
      <c r="A8" s="197" t="s">
        <v>425</v>
      </c>
      <c r="B8" s="198"/>
      <c r="C8" s="94" t="str">
        <f>IF('I_State&amp;Prog_Info'!N41="","(Placeholder for separate analysis and results document)",'I_State&amp;Prog_Info'!N41)</f>
        <v>(Placeholder for separate analysis and results document)</v>
      </c>
      <c r="D8" s="3"/>
      <c r="E8" s="6"/>
      <c r="F8" s="6"/>
      <c r="G8" s="6"/>
      <c r="H8" s="6"/>
      <c r="I8" s="6"/>
      <c r="J8" s="6"/>
      <c r="K8" s="6"/>
      <c r="L8" s="6"/>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c r="AM8" s="156"/>
      <c r="AN8" s="156"/>
      <c r="AO8" s="156"/>
      <c r="AP8" s="156"/>
      <c r="AQ8" s="156"/>
      <c r="AR8" s="156"/>
    </row>
    <row r="9" spans="1:104" ht="87.75" customHeight="1" x14ac:dyDescent="0.3">
      <c r="A9" s="195" t="s">
        <v>400</v>
      </c>
      <c r="B9" s="195"/>
      <c r="C9" s="195"/>
      <c r="E9" s="6"/>
      <c r="F9" s="6"/>
      <c r="G9" s="6"/>
      <c r="H9" s="6"/>
      <c r="I9" s="6"/>
      <c r="J9" s="6"/>
      <c r="K9" s="6"/>
      <c r="L9" s="6"/>
      <c r="M9" s="156"/>
      <c r="N9" s="156"/>
      <c r="O9" s="156"/>
      <c r="P9" s="156"/>
      <c r="Q9" s="156"/>
      <c r="R9" s="156"/>
      <c r="S9" s="156"/>
      <c r="T9" s="156"/>
      <c r="U9" s="156"/>
      <c r="V9" s="156"/>
      <c r="W9" s="156"/>
      <c r="X9" s="156"/>
      <c r="Y9" s="156"/>
      <c r="Z9" s="156"/>
      <c r="AA9" s="156"/>
      <c r="AB9" s="156"/>
      <c r="AC9" s="156"/>
      <c r="AD9" s="156"/>
      <c r="AE9" s="156"/>
      <c r="AF9" s="156"/>
      <c r="AG9" s="156"/>
      <c r="AH9" s="156"/>
      <c r="AI9" s="156"/>
      <c r="AJ9" s="156"/>
      <c r="AK9" s="156"/>
      <c r="AL9" s="156"/>
      <c r="AM9" s="156"/>
      <c r="AN9" s="156"/>
      <c r="AO9" s="156"/>
      <c r="AP9" s="156"/>
      <c r="AQ9" s="156"/>
      <c r="AR9" s="156"/>
    </row>
    <row r="10" spans="1:104" ht="18" customHeight="1" x14ac:dyDescent="0.3">
      <c r="A10" s="76"/>
      <c r="B10" s="76"/>
      <c r="D10" s="3"/>
      <c r="E10" s="6"/>
      <c r="F10" s="6"/>
      <c r="G10" s="6"/>
      <c r="H10" s="6"/>
      <c r="I10" s="6"/>
      <c r="J10" s="6"/>
      <c r="K10" s="6"/>
      <c r="L10" s="6"/>
      <c r="M10" s="156"/>
      <c r="N10" s="156"/>
      <c r="O10" s="156"/>
      <c r="P10" s="156"/>
      <c r="Q10" s="156"/>
      <c r="R10" s="156"/>
      <c r="S10" s="156"/>
      <c r="T10" s="156"/>
      <c r="U10" s="156"/>
      <c r="V10" s="156"/>
      <c r="W10" s="156"/>
      <c r="X10" s="156"/>
      <c r="Y10" s="156"/>
      <c r="Z10" s="156"/>
      <c r="AA10" s="156"/>
      <c r="AB10" s="156"/>
      <c r="AC10" s="156"/>
      <c r="AD10" s="156"/>
      <c r="AE10" s="156"/>
      <c r="AF10" s="156"/>
      <c r="AG10" s="156"/>
      <c r="AH10" s="156"/>
      <c r="AI10" s="156"/>
      <c r="AJ10" s="156"/>
      <c r="AK10" s="156"/>
      <c r="AL10" s="156"/>
      <c r="AM10" s="156"/>
      <c r="AN10" s="156"/>
      <c r="AO10" s="156"/>
      <c r="AP10" s="156"/>
      <c r="AQ10" s="156"/>
      <c r="AR10" s="156"/>
    </row>
    <row r="11" spans="1:104" ht="41.25" customHeight="1" thickBot="1" x14ac:dyDescent="0.45">
      <c r="A11" s="196" t="s">
        <v>242</v>
      </c>
      <c r="B11" s="196"/>
      <c r="C11" s="196"/>
      <c r="D11" s="6"/>
      <c r="E11" s="6"/>
      <c r="F11" s="6"/>
      <c r="G11" s="6"/>
      <c r="H11" s="6"/>
      <c r="I11" s="6"/>
      <c r="J11" s="6"/>
      <c r="K11" s="6"/>
      <c r="L11" s="6"/>
      <c r="M11" s="156"/>
      <c r="N11" s="156"/>
      <c r="O11" s="156"/>
      <c r="P11" s="156"/>
      <c r="Q11" s="156"/>
      <c r="R11" s="156"/>
      <c r="S11" s="156"/>
      <c r="T11" s="156"/>
      <c r="U11" s="156"/>
      <c r="V11" s="156"/>
      <c r="W11" s="156"/>
      <c r="X11" s="156"/>
      <c r="Y11" s="156"/>
      <c r="Z11" s="156"/>
      <c r="AA11" s="156"/>
      <c r="AB11" s="156"/>
      <c r="AC11" s="156"/>
      <c r="AD11" s="156"/>
      <c r="AE11" s="156"/>
      <c r="AF11" s="156"/>
      <c r="AG11" s="156"/>
      <c r="AH11" s="156"/>
      <c r="AI11" s="156"/>
      <c r="AJ11" s="156"/>
      <c r="AK11" s="156"/>
      <c r="AL11" s="156"/>
      <c r="AM11" s="156"/>
      <c r="AN11" s="156"/>
      <c r="AO11" s="156"/>
      <c r="AP11" s="156"/>
      <c r="AQ11" s="156"/>
      <c r="AR11" s="156"/>
    </row>
    <row r="12" spans="1:104" ht="30" customHeight="1" x14ac:dyDescent="0.3">
      <c r="A12" s="180" t="s">
        <v>322</v>
      </c>
      <c r="B12" s="180"/>
      <c r="C12" s="180"/>
      <c r="D12" s="152"/>
      <c r="E12" s="161" t="s">
        <v>449</v>
      </c>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c r="AT12" s="162"/>
      <c r="AU12" s="162"/>
      <c r="AV12" s="162"/>
      <c r="AW12" s="162"/>
      <c r="AX12" s="162"/>
      <c r="AY12" s="162"/>
      <c r="AZ12" s="162"/>
      <c r="BA12" s="162"/>
      <c r="BB12" s="162"/>
      <c r="BC12" s="162"/>
      <c r="BD12" s="162"/>
      <c r="BE12" s="162"/>
      <c r="BF12" s="162"/>
      <c r="BG12" s="162"/>
      <c r="BH12" s="162"/>
      <c r="BI12" s="162"/>
      <c r="BJ12" s="162"/>
      <c r="BK12" s="162"/>
      <c r="BL12" s="162"/>
      <c r="BM12" s="162"/>
      <c r="BN12" s="162"/>
      <c r="BO12" s="162"/>
      <c r="BP12" s="162"/>
      <c r="BQ12" s="162"/>
      <c r="BR12" s="162"/>
      <c r="BS12" s="162"/>
      <c r="BT12" s="162"/>
      <c r="BU12" s="162"/>
      <c r="BV12" s="162"/>
      <c r="BW12" s="162"/>
      <c r="BX12" s="162"/>
      <c r="BY12" s="162"/>
      <c r="BZ12" s="162"/>
      <c r="CA12" s="162"/>
      <c r="CB12" s="162"/>
      <c r="CC12" s="162"/>
      <c r="CD12" s="162"/>
      <c r="CE12" s="162"/>
      <c r="CF12" s="162"/>
      <c r="CG12" s="162"/>
      <c r="CH12" s="162"/>
      <c r="CI12" s="162"/>
      <c r="CJ12" s="162"/>
      <c r="CK12" s="162"/>
      <c r="CL12" s="162"/>
      <c r="CM12" s="162"/>
      <c r="CN12" s="162"/>
      <c r="CO12" s="162"/>
      <c r="CP12" s="162"/>
      <c r="CQ12" s="162"/>
      <c r="CR12" s="162"/>
      <c r="CS12" s="162"/>
      <c r="CT12" s="162"/>
      <c r="CU12" s="162"/>
      <c r="CV12" s="162"/>
      <c r="CW12" s="162"/>
      <c r="CX12" s="162"/>
      <c r="CY12" s="162"/>
      <c r="CZ12" s="163"/>
    </row>
    <row r="13" spans="1:104" ht="29.25" customHeight="1" x14ac:dyDescent="0.3">
      <c r="A13" s="8" t="s">
        <v>0</v>
      </c>
      <c r="B13" s="9" t="s">
        <v>1</v>
      </c>
      <c r="C13" s="9" t="s">
        <v>5</v>
      </c>
      <c r="D13" s="9" t="s">
        <v>69</v>
      </c>
      <c r="E13" s="5" t="s">
        <v>94</v>
      </c>
      <c r="F13" s="5" t="s">
        <v>95</v>
      </c>
      <c r="G13" s="5" t="s">
        <v>96</v>
      </c>
      <c r="H13" s="5" t="s">
        <v>97</v>
      </c>
      <c r="I13" s="5" t="s">
        <v>98</v>
      </c>
      <c r="J13" s="5" t="s">
        <v>99</v>
      </c>
      <c r="K13" s="5" t="s">
        <v>100</v>
      </c>
      <c r="L13" s="5" t="s">
        <v>101</v>
      </c>
      <c r="M13" s="5" t="s">
        <v>102</v>
      </c>
      <c r="N13" s="5" t="s">
        <v>103</v>
      </c>
      <c r="O13" s="5" t="s">
        <v>104</v>
      </c>
      <c r="P13" s="5" t="s">
        <v>105</v>
      </c>
      <c r="Q13" s="5" t="s">
        <v>106</v>
      </c>
      <c r="R13" s="5" t="s">
        <v>107</v>
      </c>
      <c r="S13" s="5" t="s">
        <v>108</v>
      </c>
      <c r="T13" s="5" t="s">
        <v>109</v>
      </c>
      <c r="U13" s="5" t="s">
        <v>110</v>
      </c>
      <c r="V13" s="5" t="s">
        <v>111</v>
      </c>
      <c r="W13" s="5" t="s">
        <v>112</v>
      </c>
      <c r="X13" s="5" t="s">
        <v>113</v>
      </c>
      <c r="Y13" s="5" t="s">
        <v>114</v>
      </c>
      <c r="Z13" s="5" t="s">
        <v>115</v>
      </c>
      <c r="AA13" s="5" t="s">
        <v>116</v>
      </c>
      <c r="AB13" s="5" t="s">
        <v>117</v>
      </c>
      <c r="AC13" s="5" t="s">
        <v>118</v>
      </c>
      <c r="AD13" s="5" t="s">
        <v>119</v>
      </c>
      <c r="AE13" s="5" t="s">
        <v>120</v>
      </c>
      <c r="AF13" s="5" t="s">
        <v>121</v>
      </c>
      <c r="AG13" s="5" t="s">
        <v>122</v>
      </c>
      <c r="AH13" s="5" t="s">
        <v>123</v>
      </c>
      <c r="AI13" s="5" t="s">
        <v>124</v>
      </c>
      <c r="AJ13" s="5" t="s">
        <v>125</v>
      </c>
      <c r="AK13" s="5" t="s">
        <v>126</v>
      </c>
      <c r="AL13" s="5" t="s">
        <v>127</v>
      </c>
      <c r="AM13" s="5" t="s">
        <v>128</v>
      </c>
      <c r="AN13" s="5" t="s">
        <v>129</v>
      </c>
      <c r="AO13" s="5" t="s">
        <v>130</v>
      </c>
      <c r="AP13" s="5" t="s">
        <v>131</v>
      </c>
      <c r="AQ13" s="5" t="s">
        <v>132</v>
      </c>
      <c r="AR13" s="5" t="s">
        <v>133</v>
      </c>
      <c r="AS13" s="5" t="s">
        <v>137</v>
      </c>
      <c r="AT13" s="5" t="s">
        <v>138</v>
      </c>
      <c r="AU13" s="5" t="s">
        <v>139</v>
      </c>
      <c r="AV13" s="5" t="s">
        <v>140</v>
      </c>
      <c r="AW13" s="5" t="s">
        <v>141</v>
      </c>
      <c r="AX13" s="5" t="s">
        <v>142</v>
      </c>
      <c r="AY13" s="5" t="s">
        <v>143</v>
      </c>
      <c r="AZ13" s="5" t="s">
        <v>144</v>
      </c>
      <c r="BA13" s="5" t="s">
        <v>145</v>
      </c>
      <c r="BB13" s="5" t="s">
        <v>146</v>
      </c>
      <c r="BC13" s="5" t="s">
        <v>147</v>
      </c>
      <c r="BD13" s="5" t="s">
        <v>148</v>
      </c>
      <c r="BE13" s="5" t="s">
        <v>149</v>
      </c>
      <c r="BF13" s="5" t="s">
        <v>150</v>
      </c>
      <c r="BG13" s="5" t="s">
        <v>151</v>
      </c>
      <c r="BH13" s="5" t="s">
        <v>152</v>
      </c>
      <c r="BI13" s="5" t="s">
        <v>153</v>
      </c>
      <c r="BJ13" s="5" t="s">
        <v>154</v>
      </c>
      <c r="BK13" s="5" t="s">
        <v>155</v>
      </c>
      <c r="BL13" s="5" t="s">
        <v>156</v>
      </c>
      <c r="BM13" s="5" t="s">
        <v>157</v>
      </c>
      <c r="BN13" s="5" t="s">
        <v>158</v>
      </c>
      <c r="BO13" s="5" t="s">
        <v>159</v>
      </c>
      <c r="BP13" s="5" t="s">
        <v>160</v>
      </c>
      <c r="BQ13" s="5" t="s">
        <v>161</v>
      </c>
      <c r="BR13" s="5" t="s">
        <v>162</v>
      </c>
      <c r="BS13" s="5" t="s">
        <v>163</v>
      </c>
      <c r="BT13" s="5" t="s">
        <v>164</v>
      </c>
      <c r="BU13" s="5" t="s">
        <v>165</v>
      </c>
      <c r="BV13" s="5" t="s">
        <v>166</v>
      </c>
      <c r="BW13" s="5" t="s">
        <v>167</v>
      </c>
      <c r="BX13" s="5" t="s">
        <v>168</v>
      </c>
      <c r="BY13" s="5" t="s">
        <v>169</v>
      </c>
      <c r="BZ13" s="5" t="s">
        <v>170</v>
      </c>
      <c r="CA13" s="5" t="s">
        <v>171</v>
      </c>
      <c r="CB13" s="5" t="s">
        <v>172</v>
      </c>
      <c r="CC13" s="5" t="s">
        <v>173</v>
      </c>
      <c r="CD13" s="5" t="s">
        <v>174</v>
      </c>
      <c r="CE13" s="5" t="s">
        <v>175</v>
      </c>
      <c r="CF13" s="5" t="s">
        <v>176</v>
      </c>
      <c r="CG13" s="5" t="s">
        <v>177</v>
      </c>
      <c r="CH13" s="5" t="s">
        <v>178</v>
      </c>
      <c r="CI13" s="5" t="s">
        <v>179</v>
      </c>
      <c r="CJ13" s="5" t="s">
        <v>180</v>
      </c>
      <c r="CK13" s="5" t="s">
        <v>181</v>
      </c>
      <c r="CL13" s="5" t="s">
        <v>182</v>
      </c>
      <c r="CM13" s="5" t="s">
        <v>183</v>
      </c>
      <c r="CN13" s="5" t="s">
        <v>184</v>
      </c>
      <c r="CO13" s="5" t="s">
        <v>185</v>
      </c>
      <c r="CP13" s="5" t="s">
        <v>186</v>
      </c>
      <c r="CQ13" s="5" t="s">
        <v>187</v>
      </c>
      <c r="CR13" s="5" t="s">
        <v>188</v>
      </c>
      <c r="CS13" s="5" t="s">
        <v>189</v>
      </c>
      <c r="CT13" s="5" t="s">
        <v>190</v>
      </c>
      <c r="CU13" s="5" t="s">
        <v>191</v>
      </c>
      <c r="CV13" s="5" t="s">
        <v>192</v>
      </c>
      <c r="CW13" s="5" t="s">
        <v>193</v>
      </c>
      <c r="CX13" s="5" t="s">
        <v>194</v>
      </c>
      <c r="CY13" s="5" t="s">
        <v>195</v>
      </c>
      <c r="CZ13" s="5" t="s">
        <v>196</v>
      </c>
    </row>
    <row r="14" spans="1:104" ht="28" x14ac:dyDescent="0.3">
      <c r="A14" s="73" t="s">
        <v>273</v>
      </c>
      <c r="B14" s="48" t="s">
        <v>93</v>
      </c>
      <c r="C14" s="25" t="s">
        <v>223</v>
      </c>
      <c r="D14" s="58" t="s">
        <v>289</v>
      </c>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c r="CD14" s="100"/>
      <c r="CE14" s="100"/>
      <c r="CF14" s="100"/>
      <c r="CG14" s="100"/>
      <c r="CH14" s="100"/>
      <c r="CI14" s="100"/>
      <c r="CJ14" s="100"/>
      <c r="CK14" s="100"/>
      <c r="CL14" s="100"/>
      <c r="CM14" s="100"/>
      <c r="CN14" s="100"/>
      <c r="CO14" s="100"/>
      <c r="CP14" s="100"/>
      <c r="CQ14" s="100"/>
      <c r="CR14" s="100"/>
      <c r="CS14" s="100"/>
      <c r="CT14" s="100"/>
      <c r="CU14" s="100"/>
      <c r="CV14" s="100"/>
      <c r="CW14" s="100"/>
      <c r="CX14" s="100"/>
      <c r="CY14" s="100"/>
      <c r="CZ14" s="100"/>
    </row>
    <row r="15" spans="1:104" ht="28" x14ac:dyDescent="0.3">
      <c r="A15" s="73" t="s">
        <v>274</v>
      </c>
      <c r="B15" s="48" t="s">
        <v>222</v>
      </c>
      <c r="C15" s="25" t="s">
        <v>134</v>
      </c>
      <c r="D15" s="58" t="s">
        <v>2</v>
      </c>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100"/>
      <c r="CC15" s="100"/>
      <c r="CD15" s="100"/>
      <c r="CE15" s="100"/>
      <c r="CF15" s="100"/>
      <c r="CG15" s="100"/>
      <c r="CH15" s="100"/>
      <c r="CI15" s="100"/>
      <c r="CJ15" s="100"/>
      <c r="CK15" s="100"/>
      <c r="CL15" s="100"/>
      <c r="CM15" s="100"/>
      <c r="CN15" s="100"/>
      <c r="CO15" s="100"/>
      <c r="CP15" s="100"/>
      <c r="CQ15" s="100"/>
      <c r="CR15" s="100"/>
      <c r="CS15" s="100"/>
      <c r="CT15" s="100"/>
      <c r="CU15" s="100"/>
      <c r="CV15" s="100"/>
      <c r="CW15" s="100"/>
      <c r="CX15" s="100"/>
      <c r="CY15" s="100"/>
      <c r="CZ15" s="100"/>
    </row>
    <row r="16" spans="1:104" ht="28" x14ac:dyDescent="0.3">
      <c r="A16" s="73" t="s">
        <v>275</v>
      </c>
      <c r="B16" s="48" t="s">
        <v>320</v>
      </c>
      <c r="C16" s="48" t="s">
        <v>135</v>
      </c>
      <c r="D16" s="58" t="s">
        <v>289</v>
      </c>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row>
    <row r="17" spans="1:104" s="7" customFormat="1" ht="28" x14ac:dyDescent="0.3">
      <c r="A17" s="73" t="s">
        <v>276</v>
      </c>
      <c r="B17" s="74" t="s">
        <v>321</v>
      </c>
      <c r="C17" s="33" t="s">
        <v>136</v>
      </c>
      <c r="D17" s="59" t="s">
        <v>289</v>
      </c>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row>
    <row r="18" spans="1:104" ht="28.5" thickBot="1" x14ac:dyDescent="0.35">
      <c r="A18" s="81" t="s">
        <v>277</v>
      </c>
      <c r="B18" s="53" t="s">
        <v>225</v>
      </c>
      <c r="C18" s="30" t="s">
        <v>216</v>
      </c>
      <c r="D18" s="60" t="s">
        <v>289</v>
      </c>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c r="BO18" s="102"/>
      <c r="BP18" s="102"/>
      <c r="BQ18" s="102"/>
      <c r="BR18" s="102"/>
      <c r="BS18" s="102"/>
      <c r="BT18" s="102"/>
      <c r="BU18" s="102"/>
      <c r="BV18" s="102"/>
      <c r="BW18" s="102"/>
      <c r="BX18" s="102"/>
      <c r="BY18" s="102"/>
      <c r="BZ18" s="102"/>
      <c r="CA18" s="102"/>
      <c r="CB18" s="102"/>
      <c r="CC18" s="102"/>
      <c r="CD18" s="102"/>
      <c r="CE18" s="102"/>
      <c r="CF18" s="102"/>
      <c r="CG18" s="102"/>
      <c r="CH18" s="102"/>
      <c r="CI18" s="102"/>
      <c r="CJ18" s="102"/>
      <c r="CK18" s="102"/>
      <c r="CL18" s="102"/>
      <c r="CM18" s="102"/>
      <c r="CN18" s="102"/>
      <c r="CO18" s="102"/>
      <c r="CP18" s="102"/>
      <c r="CQ18" s="102"/>
      <c r="CR18" s="102"/>
      <c r="CS18" s="102"/>
      <c r="CT18" s="102"/>
      <c r="CU18" s="102"/>
      <c r="CV18" s="102"/>
      <c r="CW18" s="102"/>
      <c r="CX18" s="102"/>
      <c r="CY18" s="102"/>
      <c r="CZ18" s="102"/>
    </row>
    <row r="19" spans="1:104" s="47" customFormat="1" x14ac:dyDescent="0.3">
      <c r="A19" s="146" t="s">
        <v>448</v>
      </c>
      <c r="B19" s="46"/>
      <c r="C19" s="46"/>
      <c r="D19" s="46"/>
    </row>
    <row r="20" spans="1:104" ht="43.5" customHeight="1" thickBot="1" x14ac:dyDescent="0.45">
      <c r="A20" s="196" t="s">
        <v>290</v>
      </c>
      <c r="B20" s="196"/>
      <c r="C20" s="196"/>
      <c r="D20" s="31"/>
      <c r="E20" s="6"/>
      <c r="F20" s="6"/>
      <c r="G20" s="6"/>
      <c r="H20" s="6"/>
      <c r="I20" s="6"/>
      <c r="J20" s="6"/>
      <c r="K20" s="6"/>
      <c r="L20" s="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c r="AM20" s="156"/>
      <c r="AN20" s="156"/>
      <c r="AO20" s="156"/>
      <c r="AP20" s="156"/>
      <c r="AQ20" s="156"/>
      <c r="AR20" s="156"/>
    </row>
    <row r="21" spans="1:104" ht="39.75" customHeight="1" x14ac:dyDescent="0.3">
      <c r="A21" s="183" t="s">
        <v>351</v>
      </c>
      <c r="B21" s="183"/>
      <c r="C21" s="183"/>
      <c r="D21" s="152"/>
      <c r="E21" s="161" t="s">
        <v>233</v>
      </c>
      <c r="F21" s="164"/>
      <c r="G21" s="164"/>
      <c r="H21" s="164"/>
      <c r="I21" s="162"/>
      <c r="J21" s="162"/>
      <c r="K21" s="162"/>
      <c r="L21" s="163"/>
      <c r="M21" s="156"/>
      <c r="N21" s="156"/>
      <c r="O21" s="156"/>
      <c r="P21" s="156"/>
      <c r="Q21" s="156"/>
      <c r="R21" s="156"/>
      <c r="S21" s="156"/>
      <c r="T21" s="156"/>
      <c r="U21" s="156"/>
      <c r="V21" s="156"/>
      <c r="W21" s="156"/>
      <c r="X21" s="156"/>
      <c r="Y21" s="156"/>
      <c r="Z21" s="156"/>
      <c r="AA21" s="156"/>
      <c r="AB21" s="156"/>
      <c r="AC21" s="156"/>
      <c r="AD21" s="156"/>
      <c r="AE21" s="156"/>
      <c r="AF21" s="156"/>
      <c r="AG21" s="156"/>
      <c r="AH21" s="156"/>
      <c r="AI21" s="156"/>
      <c r="AJ21" s="156"/>
      <c r="AK21" s="156"/>
      <c r="AL21" s="156"/>
      <c r="AM21" s="156"/>
      <c r="AN21" s="156"/>
      <c r="AO21" s="156"/>
      <c r="AP21" s="156"/>
      <c r="AQ21" s="156"/>
      <c r="AR21" s="156"/>
    </row>
    <row r="22" spans="1:104" ht="47.25" customHeight="1" x14ac:dyDescent="0.3">
      <c r="A22" s="8" t="s">
        <v>0</v>
      </c>
      <c r="B22" s="9" t="s">
        <v>1</v>
      </c>
      <c r="C22" s="9" t="s">
        <v>5</v>
      </c>
      <c r="D22" s="9" t="s">
        <v>69</v>
      </c>
      <c r="E22" s="83" t="s">
        <v>66</v>
      </c>
      <c r="F22" s="83" t="s">
        <v>420</v>
      </c>
      <c r="G22" s="83" t="s">
        <v>243</v>
      </c>
      <c r="H22" s="83" t="s">
        <v>244</v>
      </c>
      <c r="I22" s="83" t="s">
        <v>63</v>
      </c>
      <c r="J22" s="83" t="s">
        <v>64</v>
      </c>
      <c r="K22" s="83" t="s">
        <v>67</v>
      </c>
      <c r="L22" s="83" t="s">
        <v>68</v>
      </c>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row>
    <row r="23" spans="1:104" ht="102" customHeight="1" x14ac:dyDescent="0.3">
      <c r="A23" s="49" t="s">
        <v>280</v>
      </c>
      <c r="B23" s="48" t="s">
        <v>217</v>
      </c>
      <c r="C23" s="48" t="s">
        <v>386</v>
      </c>
      <c r="D23" s="25" t="s">
        <v>289</v>
      </c>
      <c r="E23" s="69"/>
      <c r="F23" s="96"/>
      <c r="G23" s="69"/>
      <c r="H23" s="69"/>
      <c r="I23" s="69"/>
      <c r="J23" s="69"/>
      <c r="K23" s="69"/>
      <c r="L23" s="69"/>
      <c r="M23" s="6"/>
      <c r="N23" s="4"/>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row>
    <row r="24" spans="1:104" ht="102" customHeight="1" x14ac:dyDescent="0.3">
      <c r="A24" s="85" t="s">
        <v>281</v>
      </c>
      <c r="B24" s="86" t="s">
        <v>65</v>
      </c>
      <c r="C24" s="86" t="s">
        <v>352</v>
      </c>
      <c r="D24" s="82" t="s">
        <v>289</v>
      </c>
      <c r="E24" s="97"/>
      <c r="F24" s="98"/>
      <c r="G24" s="97"/>
      <c r="H24" s="97"/>
      <c r="I24" s="97"/>
      <c r="J24" s="97"/>
      <c r="K24" s="97"/>
      <c r="L24" s="97"/>
      <c r="M24" s="6"/>
      <c r="N24" s="4"/>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row>
    <row r="25" spans="1:104" ht="78" customHeight="1" thickBot="1" x14ac:dyDescent="0.35">
      <c r="A25" s="56" t="s">
        <v>282</v>
      </c>
      <c r="B25" s="53" t="s">
        <v>323</v>
      </c>
      <c r="C25" s="53" t="s">
        <v>349</v>
      </c>
      <c r="D25" s="84" t="s">
        <v>2</v>
      </c>
      <c r="E25" s="95"/>
      <c r="F25" s="95"/>
      <c r="G25" s="95"/>
      <c r="H25" s="95"/>
      <c r="I25" s="95"/>
      <c r="J25" s="95"/>
      <c r="K25" s="95"/>
      <c r="L25" s="95"/>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row>
    <row r="26" spans="1:104" x14ac:dyDescent="0.3">
      <c r="A26" s="148" t="s">
        <v>448</v>
      </c>
      <c r="C26" s="6"/>
      <c r="D26" s="6"/>
      <c r="E26" s="6"/>
      <c r="F26" s="6"/>
      <c r="G26" s="6"/>
      <c r="H26" s="6"/>
      <c r="I26" s="6"/>
      <c r="J26" s="6"/>
      <c r="K26" s="6"/>
      <c r="L26" s="6"/>
    </row>
    <row r="27" spans="1:104" ht="28.5" customHeight="1" thickBot="1" x14ac:dyDescent="0.45">
      <c r="A27" s="192" t="s">
        <v>234</v>
      </c>
      <c r="B27" s="192"/>
      <c r="C27" s="192"/>
      <c r="D27" s="3"/>
      <c r="E27" s="6"/>
      <c r="F27" s="6"/>
      <c r="G27" s="6"/>
      <c r="H27" s="6"/>
      <c r="I27" s="6"/>
      <c r="J27" s="6"/>
      <c r="K27" s="6"/>
      <c r="L27" s="6"/>
    </row>
    <row r="28" spans="1:104" ht="36" customHeight="1" x14ac:dyDescent="0.3">
      <c r="A28" s="190" t="s">
        <v>357</v>
      </c>
      <c r="B28" s="191"/>
      <c r="C28" s="191"/>
      <c r="D28" s="66"/>
      <c r="E28" s="161" t="s">
        <v>450</v>
      </c>
      <c r="F28" s="162"/>
      <c r="G28" s="162"/>
      <c r="H28" s="162"/>
      <c r="I28" s="162"/>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3"/>
    </row>
    <row r="29" spans="1:104" ht="29.25" customHeight="1" x14ac:dyDescent="0.3">
      <c r="A29" s="8" t="s">
        <v>0</v>
      </c>
      <c r="B29" s="9" t="s">
        <v>1</v>
      </c>
      <c r="C29" s="9" t="s">
        <v>5</v>
      </c>
      <c r="D29" s="9" t="s">
        <v>69</v>
      </c>
      <c r="E29" s="5" t="str">
        <f>IF(E30&lt;&gt;"",E30,"[Plan 1]")</f>
        <v>[Plan 1]</v>
      </c>
      <c r="F29" s="5" t="str">
        <f>IF(F30&lt;&gt;"",F30,"[Plan 2]")</f>
        <v>[Plan 2]</v>
      </c>
      <c r="G29" s="5" t="str">
        <f>IF(G30&lt;&gt;"",G30,"[Plan 3]")</f>
        <v>[Plan 3]</v>
      </c>
      <c r="H29" s="5" t="str">
        <f>IF(H30&lt;&gt;"",H30,"[Plan 4]")</f>
        <v>[Plan 4]</v>
      </c>
      <c r="I29" s="5" t="str">
        <f>IF(I30&lt;&gt;"",I30,"[Plan 5]")</f>
        <v>[Plan 5]</v>
      </c>
      <c r="J29" s="5" t="str">
        <f>IF(J30&lt;&gt;"",J30,"[Plan 6]")</f>
        <v>[Plan 6]</v>
      </c>
      <c r="K29" s="5" t="str">
        <f>IF(K30&lt;&gt;"",K30,"[Plan 7]")</f>
        <v>[Plan 7]</v>
      </c>
      <c r="L29" s="5" t="str">
        <f>IF(L30&lt;&gt;"",L30,"[Plan 8]")</f>
        <v>[Plan 8]</v>
      </c>
      <c r="M29" s="5" t="str">
        <f>IF(M30&lt;&gt;"",M30,"[Plan 9]")</f>
        <v>[Plan 9]</v>
      </c>
      <c r="N29" s="5" t="str">
        <f>IF(N30&lt;&gt;"",N30,"[Plan 10]")</f>
        <v>[Plan 10]</v>
      </c>
      <c r="O29" s="5" t="str">
        <f>IF(O30&lt;&gt;"",O30,"[Plan 11]")</f>
        <v>[Plan 11]</v>
      </c>
      <c r="P29" s="5" t="str">
        <f>IF(P30&lt;&gt;"",P30,"[Plan 12]")</f>
        <v>[Plan 12]</v>
      </c>
      <c r="Q29" s="5" t="str">
        <f>IF(Q30&lt;&gt;"",Q30,"[Plan 13]")</f>
        <v>[Plan 13]</v>
      </c>
      <c r="R29" s="5" t="str">
        <f>IF(R30&lt;&gt;"",R30,"[Plan 14]")</f>
        <v>[Plan 14]</v>
      </c>
      <c r="S29" s="5" t="str">
        <f>IF(S30&lt;&gt;"",S30,"[Plan 15]")</f>
        <v>[Plan 15]</v>
      </c>
      <c r="T29" s="5" t="str">
        <f>IF(T30&lt;&gt;"",T30,"[Plan 16]")</f>
        <v>[Plan 16]</v>
      </c>
      <c r="U29" s="5" t="str">
        <f>IF(U30&lt;&gt;"",U30,"[Plan 17]")</f>
        <v>[Plan 17]</v>
      </c>
      <c r="V29" s="5" t="str">
        <f>IF(V30&lt;&gt;"",V30,"[Plan 18]")</f>
        <v>[Plan 18]</v>
      </c>
      <c r="W29" s="5" t="str">
        <f>IF(W30&lt;&gt;"",W30,"[Plan 19]")</f>
        <v>[Plan 19]</v>
      </c>
      <c r="X29" s="5" t="str">
        <f>IF(X30&lt;&gt;"",X30,"[Plan 20]")</f>
        <v>[Plan 20]</v>
      </c>
      <c r="Y29" s="5" t="str">
        <f>IF(Y30&lt;&gt;"",Y30,"[Plan 21]")</f>
        <v>[Plan 21]</v>
      </c>
      <c r="Z29" s="5" t="str">
        <f>IF(Z30&lt;&gt;"",Z30,"[Plan 22]")</f>
        <v>[Plan 22]</v>
      </c>
      <c r="AA29" s="5" t="str">
        <f>IF(AA30&lt;&gt;"",AA30,"[Plan 23]")</f>
        <v>[Plan 23]</v>
      </c>
      <c r="AB29" s="5" t="str">
        <f>IF(AB30&lt;&gt;"",AB30,"[Plan 24]")</f>
        <v>[Plan 24]</v>
      </c>
      <c r="AC29" s="5" t="str">
        <f>IF(AC30&lt;&gt;"",AC30,"[Plan 25]")</f>
        <v>[Plan 25]</v>
      </c>
      <c r="AD29" s="5" t="str">
        <f>IF(AD30&lt;&gt;"",AD30,"[Plan 26]")</f>
        <v>[Plan 26]</v>
      </c>
      <c r="AE29" s="5" t="str">
        <f>IF(AE30&lt;&gt;"",AE30,"[Plan 27]")</f>
        <v>[Plan 27]</v>
      </c>
      <c r="AF29" s="5" t="str">
        <f>IF(AF30&lt;&gt;"",AF30,"[Plan 28]")</f>
        <v>[Plan 28]</v>
      </c>
      <c r="AG29" s="5" t="str">
        <f>IF(AG30&lt;&gt;"",AG30,"[Plan 29]")</f>
        <v>[Plan 29]</v>
      </c>
      <c r="AH29" s="5" t="str">
        <f>IF(AH30&lt;&gt;"",AH30,"[Plan 30]")</f>
        <v>[Plan 30]</v>
      </c>
      <c r="AI29" s="5" t="str">
        <f>IF(AI30&lt;&gt;"",AI30,"[Plan 31]")</f>
        <v>[Plan 31]</v>
      </c>
      <c r="AJ29" s="5" t="str">
        <f>IF(AJ30&lt;&gt;"",AJ30,"[Plan 32]")</f>
        <v>[Plan 32]</v>
      </c>
      <c r="AK29" s="5" t="str">
        <f>IF(AK30&lt;&gt;"",AK30,"[Plan 33]")</f>
        <v>[Plan 33]</v>
      </c>
      <c r="AL29" s="5" t="str">
        <f>IF(AL30&lt;&gt;"",AL30,"[Plan 34]")</f>
        <v>[Plan 34]</v>
      </c>
      <c r="AM29" s="5" t="str">
        <f>IF(AM30&lt;&gt;"",AM30,"[Plan 35]")</f>
        <v>[Plan 35]</v>
      </c>
      <c r="AN29" s="5" t="str">
        <f>IF(AN30&lt;&gt;"",AN30,"[Plan 36]")</f>
        <v>[Plan 36]</v>
      </c>
      <c r="AO29" s="5" t="str">
        <f>IF(AO30&lt;&gt;"",AO30,"[Plan 37]")</f>
        <v>[Plan 37]</v>
      </c>
      <c r="AP29" s="5" t="str">
        <f>IF(AP30&lt;&gt;"",AP30,"[Plan 38]")</f>
        <v>[Plan 38]</v>
      </c>
      <c r="AQ29" s="5" t="str">
        <f>IF(AQ30&lt;&gt;"",AQ30,"[Plan 39]")</f>
        <v>[Plan 39]</v>
      </c>
      <c r="AR29" s="5" t="str">
        <f>IF(AR30&lt;&gt;"",AR30,"[Plan 40]")</f>
        <v>[Plan 40]</v>
      </c>
    </row>
    <row r="30" spans="1:104" ht="31.5" customHeight="1" x14ac:dyDescent="0.3">
      <c r="A30" s="49" t="s">
        <v>362</v>
      </c>
      <c r="B30" s="25" t="s">
        <v>8</v>
      </c>
      <c r="C30" s="48" t="s">
        <v>395</v>
      </c>
      <c r="D30" s="29" t="s">
        <v>2</v>
      </c>
      <c r="E30" s="103"/>
      <c r="F30" s="103"/>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row>
    <row r="31" spans="1:104" ht="257.25" customHeight="1" x14ac:dyDescent="0.3">
      <c r="A31" s="49" t="s">
        <v>283</v>
      </c>
      <c r="B31" s="25" t="s">
        <v>353</v>
      </c>
      <c r="C31" s="48" t="s">
        <v>385</v>
      </c>
      <c r="D31" s="57" t="s">
        <v>232</v>
      </c>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row>
    <row r="32" spans="1:104" ht="184.5" customHeight="1" x14ac:dyDescent="0.3">
      <c r="A32" s="49" t="s">
        <v>284</v>
      </c>
      <c r="B32" s="25" t="s">
        <v>354</v>
      </c>
      <c r="C32" s="75" t="s">
        <v>370</v>
      </c>
      <c r="D32" s="32" t="s">
        <v>2</v>
      </c>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row>
    <row r="33" spans="1:44" ht="184.5" customHeight="1" x14ac:dyDescent="0.3">
      <c r="A33" s="49" t="s">
        <v>285</v>
      </c>
      <c r="B33" s="48" t="s">
        <v>389</v>
      </c>
      <c r="C33" s="48" t="s">
        <v>421</v>
      </c>
      <c r="D33" s="32" t="s">
        <v>2</v>
      </c>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row>
    <row r="34" spans="1:44" ht="105" customHeight="1" x14ac:dyDescent="0.3">
      <c r="A34" s="49" t="s">
        <v>361</v>
      </c>
      <c r="B34" s="48" t="s">
        <v>390</v>
      </c>
      <c r="C34" s="48" t="s">
        <v>404</v>
      </c>
      <c r="D34" s="32" t="s">
        <v>2</v>
      </c>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row>
    <row r="35" spans="1:44" ht="106.5" customHeight="1" x14ac:dyDescent="0.3">
      <c r="A35" s="49" t="s">
        <v>379</v>
      </c>
      <c r="B35" s="48" t="s">
        <v>382</v>
      </c>
      <c r="C35" s="48" t="s">
        <v>401</v>
      </c>
      <c r="D35" s="89" t="s">
        <v>75</v>
      </c>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row>
    <row r="36" spans="1:44" ht="51.75" customHeight="1" x14ac:dyDescent="0.3">
      <c r="A36" s="49" t="s">
        <v>388</v>
      </c>
      <c r="B36" s="48" t="s">
        <v>369</v>
      </c>
      <c r="C36" s="48" t="s">
        <v>363</v>
      </c>
      <c r="D36" s="82" t="s">
        <v>2</v>
      </c>
      <c r="E36" s="103"/>
      <c r="F36" s="103"/>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row>
    <row r="37" spans="1:44" ht="76.5" customHeight="1" x14ac:dyDescent="0.3">
      <c r="A37" s="49" t="s">
        <v>409</v>
      </c>
      <c r="B37" s="48" t="s">
        <v>410</v>
      </c>
      <c r="C37" s="48" t="s">
        <v>411</v>
      </c>
      <c r="D37" s="91" t="s">
        <v>2</v>
      </c>
      <c r="E37" s="103"/>
      <c r="F37" s="103"/>
      <c r="G37" s="100"/>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row>
    <row r="38" spans="1:44" ht="260.25" customHeight="1" x14ac:dyDescent="0.3">
      <c r="A38" s="49" t="s">
        <v>286</v>
      </c>
      <c r="B38" s="25" t="s">
        <v>355</v>
      </c>
      <c r="C38" s="48" t="s">
        <v>383</v>
      </c>
      <c r="D38" s="57" t="s">
        <v>232</v>
      </c>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row>
    <row r="39" spans="1:44" ht="70" x14ac:dyDescent="0.3">
      <c r="A39" s="49" t="s">
        <v>287</v>
      </c>
      <c r="B39" s="25" t="s">
        <v>356</v>
      </c>
      <c r="C39" s="48" t="s">
        <v>371</v>
      </c>
      <c r="D39" s="32" t="s">
        <v>2</v>
      </c>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row>
    <row r="40" spans="1:44" ht="117.75" customHeight="1" x14ac:dyDescent="0.3">
      <c r="A40" s="49" t="s">
        <v>288</v>
      </c>
      <c r="B40" s="25" t="s">
        <v>392</v>
      </c>
      <c r="C40" s="48" t="s">
        <v>402</v>
      </c>
      <c r="D40" s="32" t="s">
        <v>2</v>
      </c>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row>
    <row r="41" spans="1:44" ht="104.25" customHeight="1" x14ac:dyDescent="0.3">
      <c r="A41" s="49" t="s">
        <v>380</v>
      </c>
      <c r="B41" s="25" t="s">
        <v>393</v>
      </c>
      <c r="C41" s="48" t="s">
        <v>405</v>
      </c>
      <c r="D41" s="32" t="s">
        <v>2</v>
      </c>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row>
    <row r="42" spans="1:44" ht="106.5" customHeight="1" thickBot="1" x14ac:dyDescent="0.35">
      <c r="A42" s="56" t="s">
        <v>391</v>
      </c>
      <c r="B42" s="53" t="s">
        <v>384</v>
      </c>
      <c r="C42" s="53" t="s">
        <v>403</v>
      </c>
      <c r="D42" s="88" t="s">
        <v>75</v>
      </c>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row>
    <row r="43" spans="1:44" ht="14.25" customHeight="1" x14ac:dyDescent="0.3">
      <c r="A43" s="148" t="s">
        <v>443</v>
      </c>
    </row>
    <row r="44" spans="1:44" ht="14.25" customHeight="1" x14ac:dyDescent="0.3"/>
    <row r="45" spans="1:44" ht="14.25" customHeight="1" x14ac:dyDescent="0.3"/>
    <row r="46" spans="1:44" ht="14.25" customHeight="1" x14ac:dyDescent="0.3"/>
    <row r="47" spans="1:44" ht="14.25" customHeight="1" x14ac:dyDescent="0.3"/>
    <row r="48" spans="1:4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sheetData>
  <sheetProtection algorithmName="SHA-512" hashValue="VajhkPqf+WWtla/n5t9c08fqXuV6iii19uQjT57FOsbUGceN1fXyLRxOrTFEbzEv8qfYldDIPqTJNjHCsXfCBw==" saltValue="1+OP/JvLkk5ruv8ojBoqCQ==" spinCount="100000" sheet="1" objects="1" scenarios="1" formatColumns="0" formatRows="0"/>
  <mergeCells count="12">
    <mergeCell ref="A28:C28"/>
    <mergeCell ref="A4:B4"/>
    <mergeCell ref="A5:B5"/>
    <mergeCell ref="A6:B6"/>
    <mergeCell ref="A7:B7"/>
    <mergeCell ref="A8:B8"/>
    <mergeCell ref="A9:C9"/>
    <mergeCell ref="A11:C11"/>
    <mergeCell ref="A12:C12"/>
    <mergeCell ref="A20:C20"/>
    <mergeCell ref="A21:C21"/>
    <mergeCell ref="A27:C27"/>
  </mergeCells>
  <dataValidations count="1">
    <dataValidation allowBlank="1" showInputMessage="1" prompt="To enter free text, select cell and type - do not click into cell" sqref="E15:CZ15" xr:uid="{AFE3378C-1D6D-47B2-A055-80AC6B9FDE2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prompt="To enter free text, select cell and type - do not click into cell" xr:uid="{37290AD6-5413-4EB3-889B-2C1C8D21644D}">
          <x14:formula1>
            <xm:f>'Set Values'!$H$3:$H$12</xm:f>
          </x14:formula1>
          <xm:sqref>E18:CZ18</xm:sqref>
        </x14:dataValidation>
        <x14:dataValidation type="list" allowBlank="1" showInputMessage="1" xr:uid="{AC29E261-A2A5-4274-A587-FF035D8F099A}">
          <x14:formula1>
            <xm:f>'Set Values'!$K$3:$K$10</xm:f>
          </x14:formula1>
          <xm:sqref>E23:L23</xm:sqref>
        </x14:dataValidation>
        <x14:dataValidation type="list" allowBlank="1" showInputMessage="1" prompt="To enter free text, select cell and type - do not click into cell" xr:uid="{E0A36956-4D87-4203-B3F3-6FD0C1201687}">
          <x14:formula1>
            <xm:f>'Set Values'!$G$3:$G$14</xm:f>
          </x14:formula1>
          <xm:sqref>E16:CZ16</xm:sqref>
        </x14:dataValidation>
        <x14:dataValidation type="list" allowBlank="1" showInputMessage="1" showErrorMessage="1" xr:uid="{4A0EAADA-0FE3-4BCF-843E-48AD3F92A5A5}">
          <x14:formula1>
            <xm:f>'Set Values'!$L$3:$L$5</xm:f>
          </x14:formula1>
          <xm:sqref>E24:L24</xm:sqref>
        </x14:dataValidation>
        <x14:dataValidation type="list" allowBlank="1" showInputMessage="1" showErrorMessage="1" xr:uid="{303F768A-E342-43F2-A2E2-CC30AC00859E}">
          <x14:formula1>
            <xm:f>'Set Values'!$M$3:$M$4</xm:f>
          </x14:formula1>
          <xm:sqref>E31:AR31 E38:AR38</xm:sqref>
        </x14:dataValidation>
        <x14:dataValidation type="list" allowBlank="1" showInputMessage="1" prompt="To enter free text, select cell and type - do not click into cell" xr:uid="{80FD821F-3300-4A25-97E8-E801B024A418}">
          <x14:formula1>
            <xm:f>'Set Values'!$F$3:$F$12</xm:f>
          </x14:formula1>
          <xm:sqref>E14:CZ14</xm:sqref>
        </x14:dataValidation>
        <x14:dataValidation type="list" allowBlank="1" showInputMessage="1" prompt="To enter free text, select cell and type - do not click into cell" xr:uid="{F310BD38-9DB1-4958-8473-1519073BE3A4}">
          <x14:formula1>
            <xm:f>'Set Values'!$I$3:$I$7</xm:f>
          </x14:formula1>
          <xm:sqref>E17:CZ17</xm:sqref>
        </x14:dataValidation>
        <x14:dataValidation type="list" allowBlank="1" showInputMessage="1" xr:uid="{A1B4DF53-1631-4FA0-9CCF-6462F44C353A}">
          <x14:formula1>
            <xm:f>'Set Values'!$I$3:$I$7</xm:f>
          </x14:formula1>
          <xm:sqref>E19:CZ19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54761-19EA-49BE-974F-37B664C804CF}">
  <dimension ref="A1:CZ135"/>
  <sheetViews>
    <sheetView showGridLines="0" zoomScale="85" zoomScaleNormal="85" workbookViewId="0"/>
  </sheetViews>
  <sheetFormatPr defaultColWidth="9.1796875" defaultRowHeight="14" x14ac:dyDescent="0.3"/>
  <cols>
    <col min="1" max="1" width="7.54296875" style="6" customWidth="1"/>
    <col min="2" max="2" width="39.54296875" style="6" customWidth="1"/>
    <col min="3" max="3" width="71.54296875" style="76" customWidth="1"/>
    <col min="4" max="4" width="29.453125" style="76" customWidth="1"/>
    <col min="5" max="12" width="24.81640625" style="76" customWidth="1"/>
    <col min="13" max="44" width="20.54296875" style="76" customWidth="1"/>
    <col min="45" max="105" width="20.54296875" style="6" customWidth="1"/>
    <col min="106" max="16384" width="9.1796875" style="6"/>
  </cols>
  <sheetData>
    <row r="1" spans="1:104" ht="28.5" customHeight="1" x14ac:dyDescent="0.35">
      <c r="A1" s="23" t="s">
        <v>237</v>
      </c>
      <c r="B1" s="23"/>
      <c r="C1" s="6"/>
      <c r="D1" s="90"/>
      <c r="E1" s="61"/>
      <c r="F1" s="67"/>
      <c r="G1" s="67"/>
      <c r="H1" s="67"/>
      <c r="I1" s="67"/>
      <c r="J1" s="6"/>
      <c r="K1" s="6"/>
      <c r="L1" s="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row>
    <row r="2" spans="1:104" ht="19.5" customHeight="1" thickBot="1" x14ac:dyDescent="0.35">
      <c r="A2" s="157" t="s">
        <v>399</v>
      </c>
      <c r="B2" s="23"/>
      <c r="C2" s="6"/>
      <c r="D2" s="78" t="str">
        <f>IF(COUNTA(E31, E38)=2,"DATA OK: Assurances correctly reported to II.C.2.a and II.C.3.a","WARNING: Assurances not yet reported to II.C.2.a and II.C.3.a")</f>
        <v>WARNING: Assurances not yet reported to II.C.2.a and II.C.3.a</v>
      </c>
      <c r="E2" s="6"/>
      <c r="F2" s="6"/>
      <c r="G2" s="6"/>
      <c r="H2" s="6"/>
      <c r="I2" s="6"/>
      <c r="J2" s="6"/>
      <c r="K2" s="6"/>
      <c r="L2" s="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row>
    <row r="3" spans="1:104" ht="28.5" customHeight="1" x14ac:dyDescent="0.3">
      <c r="A3" s="158" t="s">
        <v>236</v>
      </c>
      <c r="B3" s="159"/>
      <c r="C3" s="160" t="str">
        <f>IF('I_State&amp;Prog_Info'!O15="","[Program 11]",'I_State&amp;Prog_Info'!O15)</f>
        <v>[Program 11]</v>
      </c>
      <c r="E3" s="67"/>
      <c r="G3" s="6"/>
      <c r="H3" s="6"/>
      <c r="I3" s="6"/>
      <c r="J3" s="6"/>
      <c r="K3" s="6"/>
      <c r="L3" s="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row>
    <row r="4" spans="1:104" ht="23.25" customHeight="1" x14ac:dyDescent="0.3">
      <c r="A4" s="193" t="s">
        <v>317</v>
      </c>
      <c r="B4" s="194"/>
      <c r="C4" s="92" t="str">
        <f>IF('I_State&amp;Prog_Info'!O17="","(Placeholder for plan type)",'I_State&amp;Prog_Info'!O17)</f>
        <v>(Placeholder for plan type)</v>
      </c>
      <c r="E4" s="6"/>
      <c r="F4" s="6"/>
      <c r="G4" s="6"/>
      <c r="H4" s="6"/>
      <c r="I4" s="6"/>
      <c r="J4" s="6"/>
      <c r="K4" s="6"/>
      <c r="L4" s="6"/>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c r="AM4" s="156"/>
      <c r="AN4" s="156"/>
      <c r="AO4" s="156"/>
      <c r="AP4" s="156"/>
      <c r="AQ4" s="156"/>
      <c r="AR4" s="156"/>
    </row>
    <row r="5" spans="1:104" ht="23.25" customHeight="1" x14ac:dyDescent="0.3">
      <c r="A5" s="193" t="s">
        <v>318</v>
      </c>
      <c r="B5" s="194"/>
      <c r="C5" s="92" t="str">
        <f>IF('I_State&amp;Prog_Info'!O59="","(Placeholder for providers)",'I_State&amp;Prog_Info'!O59)</f>
        <v>(Placeholder for providers)</v>
      </c>
      <c r="E5" s="6"/>
      <c r="G5" s="6"/>
      <c r="H5" s="6"/>
      <c r="I5" s="6"/>
      <c r="J5" s="6"/>
      <c r="K5" s="6"/>
      <c r="L5" s="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row>
    <row r="6" spans="1:104" ht="23.25" customHeight="1" x14ac:dyDescent="0.3">
      <c r="A6" s="193" t="s">
        <v>319</v>
      </c>
      <c r="B6" s="194"/>
      <c r="C6" s="93" t="str">
        <f>IF('I_State&amp;Prog_Info'!O39="","(Placeholder for separate analysis and results document)",'I_State&amp;Prog_Info'!O39)</f>
        <v>(Placeholder for separate analysis and results document)</v>
      </c>
      <c r="D6" s="77" t="str">
        <f>IF(C6="Yes, analysis methods and results are contained in a separate document(s)","",(IF(AND(C6="No, analysis methods and results are not contained in a separate document(s)",COUNTA(E23:L25)&gt;1),"DATA OK: Analysis and results correctly reported to II.B.1-3","WARNING: Info not yet reported to II.B.1-3")))</f>
        <v>WARNING: Info not yet reported to II.B.1-3</v>
      </c>
      <c r="H6" s="6"/>
      <c r="I6" s="6"/>
      <c r="J6" s="6"/>
      <c r="K6" s="6"/>
      <c r="L6" s="6"/>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56"/>
      <c r="AP6" s="156"/>
      <c r="AQ6" s="156"/>
      <c r="AR6" s="156"/>
    </row>
    <row r="7" spans="1:104" ht="23.15" customHeight="1" x14ac:dyDescent="0.3">
      <c r="A7" s="193" t="s">
        <v>424</v>
      </c>
      <c r="B7" s="194"/>
      <c r="C7" s="93" t="str">
        <f>IF('I_State&amp;Prog_Info'!O40="","(Placeholder for separate analysis and results document)",'I_State&amp;Prog_Info'!O40)</f>
        <v>(Placeholder for separate analysis and results document)</v>
      </c>
      <c r="D7" s="3"/>
      <c r="E7" s="6"/>
      <c r="F7" s="6"/>
      <c r="G7" s="6"/>
      <c r="H7" s="6"/>
      <c r="I7" s="6"/>
      <c r="J7" s="6"/>
      <c r="K7" s="6"/>
      <c r="L7" s="6"/>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row>
    <row r="8" spans="1:104" ht="23.15" customHeight="1" thickBot="1" x14ac:dyDescent="0.35">
      <c r="A8" s="197" t="s">
        <v>425</v>
      </c>
      <c r="B8" s="198"/>
      <c r="C8" s="94" t="str">
        <f>IF('I_State&amp;Prog_Info'!O41="","(Placeholder for separate analysis and results document)",'I_State&amp;Prog_Info'!O41)</f>
        <v>(Placeholder for separate analysis and results document)</v>
      </c>
      <c r="D8" s="3"/>
      <c r="E8" s="6"/>
      <c r="F8" s="6"/>
      <c r="G8" s="6"/>
      <c r="H8" s="6"/>
      <c r="I8" s="6"/>
      <c r="J8" s="6"/>
      <c r="K8" s="6"/>
      <c r="L8" s="6"/>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c r="AM8" s="156"/>
      <c r="AN8" s="156"/>
      <c r="AO8" s="156"/>
      <c r="AP8" s="156"/>
      <c r="AQ8" s="156"/>
      <c r="AR8" s="156"/>
    </row>
    <row r="9" spans="1:104" ht="87.75" customHeight="1" x14ac:dyDescent="0.3">
      <c r="A9" s="195" t="s">
        <v>400</v>
      </c>
      <c r="B9" s="195"/>
      <c r="C9" s="195"/>
      <c r="E9" s="6"/>
      <c r="F9" s="6"/>
      <c r="G9" s="6"/>
      <c r="H9" s="6"/>
      <c r="I9" s="6"/>
      <c r="J9" s="6"/>
      <c r="K9" s="6"/>
      <c r="L9" s="6"/>
      <c r="M9" s="156"/>
      <c r="N9" s="156"/>
      <c r="O9" s="156"/>
      <c r="P9" s="156"/>
      <c r="Q9" s="156"/>
      <c r="R9" s="156"/>
      <c r="S9" s="156"/>
      <c r="T9" s="156"/>
      <c r="U9" s="156"/>
      <c r="V9" s="156"/>
      <c r="W9" s="156"/>
      <c r="X9" s="156"/>
      <c r="Y9" s="156"/>
      <c r="Z9" s="156"/>
      <c r="AA9" s="156"/>
      <c r="AB9" s="156"/>
      <c r="AC9" s="156"/>
      <c r="AD9" s="156"/>
      <c r="AE9" s="156"/>
      <c r="AF9" s="156"/>
      <c r="AG9" s="156"/>
      <c r="AH9" s="156"/>
      <c r="AI9" s="156"/>
      <c r="AJ9" s="156"/>
      <c r="AK9" s="156"/>
      <c r="AL9" s="156"/>
      <c r="AM9" s="156"/>
      <c r="AN9" s="156"/>
      <c r="AO9" s="156"/>
      <c r="AP9" s="156"/>
      <c r="AQ9" s="156"/>
      <c r="AR9" s="156"/>
    </row>
    <row r="10" spans="1:104" ht="18" customHeight="1" x14ac:dyDescent="0.3">
      <c r="A10" s="76"/>
      <c r="B10" s="76"/>
      <c r="D10" s="3"/>
      <c r="E10" s="6"/>
      <c r="F10" s="6"/>
      <c r="G10" s="6"/>
      <c r="H10" s="6"/>
      <c r="I10" s="6"/>
      <c r="J10" s="6"/>
      <c r="K10" s="6"/>
      <c r="L10" s="6"/>
      <c r="M10" s="156"/>
      <c r="N10" s="156"/>
      <c r="O10" s="156"/>
      <c r="P10" s="156"/>
      <c r="Q10" s="156"/>
      <c r="R10" s="156"/>
      <c r="S10" s="156"/>
      <c r="T10" s="156"/>
      <c r="U10" s="156"/>
      <c r="V10" s="156"/>
      <c r="W10" s="156"/>
      <c r="X10" s="156"/>
      <c r="Y10" s="156"/>
      <c r="Z10" s="156"/>
      <c r="AA10" s="156"/>
      <c r="AB10" s="156"/>
      <c r="AC10" s="156"/>
      <c r="AD10" s="156"/>
      <c r="AE10" s="156"/>
      <c r="AF10" s="156"/>
      <c r="AG10" s="156"/>
      <c r="AH10" s="156"/>
      <c r="AI10" s="156"/>
      <c r="AJ10" s="156"/>
      <c r="AK10" s="156"/>
      <c r="AL10" s="156"/>
      <c r="AM10" s="156"/>
      <c r="AN10" s="156"/>
      <c r="AO10" s="156"/>
      <c r="AP10" s="156"/>
      <c r="AQ10" s="156"/>
      <c r="AR10" s="156"/>
    </row>
    <row r="11" spans="1:104" ht="41.25" customHeight="1" thickBot="1" x14ac:dyDescent="0.45">
      <c r="A11" s="196" t="s">
        <v>242</v>
      </c>
      <c r="B11" s="196"/>
      <c r="C11" s="196"/>
      <c r="D11" s="6"/>
      <c r="E11" s="6"/>
      <c r="F11" s="6"/>
      <c r="G11" s="6"/>
      <c r="H11" s="6"/>
      <c r="I11" s="6"/>
      <c r="J11" s="6"/>
      <c r="K11" s="6"/>
      <c r="L11" s="6"/>
      <c r="M11" s="156"/>
      <c r="N11" s="156"/>
      <c r="O11" s="156"/>
      <c r="P11" s="156"/>
      <c r="Q11" s="156"/>
      <c r="R11" s="156"/>
      <c r="S11" s="156"/>
      <c r="T11" s="156"/>
      <c r="U11" s="156"/>
      <c r="V11" s="156"/>
      <c r="W11" s="156"/>
      <c r="X11" s="156"/>
      <c r="Y11" s="156"/>
      <c r="Z11" s="156"/>
      <c r="AA11" s="156"/>
      <c r="AB11" s="156"/>
      <c r="AC11" s="156"/>
      <c r="AD11" s="156"/>
      <c r="AE11" s="156"/>
      <c r="AF11" s="156"/>
      <c r="AG11" s="156"/>
      <c r="AH11" s="156"/>
      <c r="AI11" s="156"/>
      <c r="AJ11" s="156"/>
      <c r="AK11" s="156"/>
      <c r="AL11" s="156"/>
      <c r="AM11" s="156"/>
      <c r="AN11" s="156"/>
      <c r="AO11" s="156"/>
      <c r="AP11" s="156"/>
      <c r="AQ11" s="156"/>
      <c r="AR11" s="156"/>
    </row>
    <row r="12" spans="1:104" ht="30" customHeight="1" x14ac:dyDescent="0.3">
      <c r="A12" s="180" t="s">
        <v>322</v>
      </c>
      <c r="B12" s="180"/>
      <c r="C12" s="180"/>
      <c r="D12" s="152"/>
      <c r="E12" s="161" t="s">
        <v>449</v>
      </c>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c r="AT12" s="162"/>
      <c r="AU12" s="162"/>
      <c r="AV12" s="162"/>
      <c r="AW12" s="162"/>
      <c r="AX12" s="162"/>
      <c r="AY12" s="162"/>
      <c r="AZ12" s="162"/>
      <c r="BA12" s="162"/>
      <c r="BB12" s="162"/>
      <c r="BC12" s="162"/>
      <c r="BD12" s="162"/>
      <c r="BE12" s="162"/>
      <c r="BF12" s="162"/>
      <c r="BG12" s="162"/>
      <c r="BH12" s="162"/>
      <c r="BI12" s="162"/>
      <c r="BJ12" s="162"/>
      <c r="BK12" s="162"/>
      <c r="BL12" s="162"/>
      <c r="BM12" s="162"/>
      <c r="BN12" s="162"/>
      <c r="BO12" s="162"/>
      <c r="BP12" s="162"/>
      <c r="BQ12" s="162"/>
      <c r="BR12" s="162"/>
      <c r="BS12" s="162"/>
      <c r="BT12" s="162"/>
      <c r="BU12" s="162"/>
      <c r="BV12" s="162"/>
      <c r="BW12" s="162"/>
      <c r="BX12" s="162"/>
      <c r="BY12" s="162"/>
      <c r="BZ12" s="162"/>
      <c r="CA12" s="162"/>
      <c r="CB12" s="162"/>
      <c r="CC12" s="162"/>
      <c r="CD12" s="162"/>
      <c r="CE12" s="162"/>
      <c r="CF12" s="162"/>
      <c r="CG12" s="162"/>
      <c r="CH12" s="162"/>
      <c r="CI12" s="162"/>
      <c r="CJ12" s="162"/>
      <c r="CK12" s="162"/>
      <c r="CL12" s="162"/>
      <c r="CM12" s="162"/>
      <c r="CN12" s="162"/>
      <c r="CO12" s="162"/>
      <c r="CP12" s="162"/>
      <c r="CQ12" s="162"/>
      <c r="CR12" s="162"/>
      <c r="CS12" s="162"/>
      <c r="CT12" s="162"/>
      <c r="CU12" s="162"/>
      <c r="CV12" s="162"/>
      <c r="CW12" s="162"/>
      <c r="CX12" s="162"/>
      <c r="CY12" s="162"/>
      <c r="CZ12" s="163"/>
    </row>
    <row r="13" spans="1:104" ht="29.25" customHeight="1" x14ac:dyDescent="0.3">
      <c r="A13" s="8" t="s">
        <v>0</v>
      </c>
      <c r="B13" s="9" t="s">
        <v>1</v>
      </c>
      <c r="C13" s="9" t="s">
        <v>5</v>
      </c>
      <c r="D13" s="9" t="s">
        <v>69</v>
      </c>
      <c r="E13" s="5" t="s">
        <v>94</v>
      </c>
      <c r="F13" s="5" t="s">
        <v>95</v>
      </c>
      <c r="G13" s="5" t="s">
        <v>96</v>
      </c>
      <c r="H13" s="5" t="s">
        <v>97</v>
      </c>
      <c r="I13" s="5" t="s">
        <v>98</v>
      </c>
      <c r="J13" s="5" t="s">
        <v>99</v>
      </c>
      <c r="K13" s="5" t="s">
        <v>100</v>
      </c>
      <c r="L13" s="5" t="s">
        <v>101</v>
      </c>
      <c r="M13" s="5" t="s">
        <v>102</v>
      </c>
      <c r="N13" s="5" t="s">
        <v>103</v>
      </c>
      <c r="O13" s="5" t="s">
        <v>104</v>
      </c>
      <c r="P13" s="5" t="s">
        <v>105</v>
      </c>
      <c r="Q13" s="5" t="s">
        <v>106</v>
      </c>
      <c r="R13" s="5" t="s">
        <v>107</v>
      </c>
      <c r="S13" s="5" t="s">
        <v>108</v>
      </c>
      <c r="T13" s="5" t="s">
        <v>109</v>
      </c>
      <c r="U13" s="5" t="s">
        <v>110</v>
      </c>
      <c r="V13" s="5" t="s">
        <v>111</v>
      </c>
      <c r="W13" s="5" t="s">
        <v>112</v>
      </c>
      <c r="X13" s="5" t="s">
        <v>113</v>
      </c>
      <c r="Y13" s="5" t="s">
        <v>114</v>
      </c>
      <c r="Z13" s="5" t="s">
        <v>115</v>
      </c>
      <c r="AA13" s="5" t="s">
        <v>116</v>
      </c>
      <c r="AB13" s="5" t="s">
        <v>117</v>
      </c>
      <c r="AC13" s="5" t="s">
        <v>118</v>
      </c>
      <c r="AD13" s="5" t="s">
        <v>119</v>
      </c>
      <c r="AE13" s="5" t="s">
        <v>120</v>
      </c>
      <c r="AF13" s="5" t="s">
        <v>121</v>
      </c>
      <c r="AG13" s="5" t="s">
        <v>122</v>
      </c>
      <c r="AH13" s="5" t="s">
        <v>123</v>
      </c>
      <c r="AI13" s="5" t="s">
        <v>124</v>
      </c>
      <c r="AJ13" s="5" t="s">
        <v>125</v>
      </c>
      <c r="AK13" s="5" t="s">
        <v>126</v>
      </c>
      <c r="AL13" s="5" t="s">
        <v>127</v>
      </c>
      <c r="AM13" s="5" t="s">
        <v>128</v>
      </c>
      <c r="AN13" s="5" t="s">
        <v>129</v>
      </c>
      <c r="AO13" s="5" t="s">
        <v>130</v>
      </c>
      <c r="AP13" s="5" t="s">
        <v>131</v>
      </c>
      <c r="AQ13" s="5" t="s">
        <v>132</v>
      </c>
      <c r="AR13" s="5" t="s">
        <v>133</v>
      </c>
      <c r="AS13" s="5" t="s">
        <v>137</v>
      </c>
      <c r="AT13" s="5" t="s">
        <v>138</v>
      </c>
      <c r="AU13" s="5" t="s">
        <v>139</v>
      </c>
      <c r="AV13" s="5" t="s">
        <v>140</v>
      </c>
      <c r="AW13" s="5" t="s">
        <v>141</v>
      </c>
      <c r="AX13" s="5" t="s">
        <v>142</v>
      </c>
      <c r="AY13" s="5" t="s">
        <v>143</v>
      </c>
      <c r="AZ13" s="5" t="s">
        <v>144</v>
      </c>
      <c r="BA13" s="5" t="s">
        <v>145</v>
      </c>
      <c r="BB13" s="5" t="s">
        <v>146</v>
      </c>
      <c r="BC13" s="5" t="s">
        <v>147</v>
      </c>
      <c r="BD13" s="5" t="s">
        <v>148</v>
      </c>
      <c r="BE13" s="5" t="s">
        <v>149</v>
      </c>
      <c r="BF13" s="5" t="s">
        <v>150</v>
      </c>
      <c r="BG13" s="5" t="s">
        <v>151</v>
      </c>
      <c r="BH13" s="5" t="s">
        <v>152</v>
      </c>
      <c r="BI13" s="5" t="s">
        <v>153</v>
      </c>
      <c r="BJ13" s="5" t="s">
        <v>154</v>
      </c>
      <c r="BK13" s="5" t="s">
        <v>155</v>
      </c>
      <c r="BL13" s="5" t="s">
        <v>156</v>
      </c>
      <c r="BM13" s="5" t="s">
        <v>157</v>
      </c>
      <c r="BN13" s="5" t="s">
        <v>158</v>
      </c>
      <c r="BO13" s="5" t="s">
        <v>159</v>
      </c>
      <c r="BP13" s="5" t="s">
        <v>160</v>
      </c>
      <c r="BQ13" s="5" t="s">
        <v>161</v>
      </c>
      <c r="BR13" s="5" t="s">
        <v>162</v>
      </c>
      <c r="BS13" s="5" t="s">
        <v>163</v>
      </c>
      <c r="BT13" s="5" t="s">
        <v>164</v>
      </c>
      <c r="BU13" s="5" t="s">
        <v>165</v>
      </c>
      <c r="BV13" s="5" t="s">
        <v>166</v>
      </c>
      <c r="BW13" s="5" t="s">
        <v>167</v>
      </c>
      <c r="BX13" s="5" t="s">
        <v>168</v>
      </c>
      <c r="BY13" s="5" t="s">
        <v>169</v>
      </c>
      <c r="BZ13" s="5" t="s">
        <v>170</v>
      </c>
      <c r="CA13" s="5" t="s">
        <v>171</v>
      </c>
      <c r="CB13" s="5" t="s">
        <v>172</v>
      </c>
      <c r="CC13" s="5" t="s">
        <v>173</v>
      </c>
      <c r="CD13" s="5" t="s">
        <v>174</v>
      </c>
      <c r="CE13" s="5" t="s">
        <v>175</v>
      </c>
      <c r="CF13" s="5" t="s">
        <v>176</v>
      </c>
      <c r="CG13" s="5" t="s">
        <v>177</v>
      </c>
      <c r="CH13" s="5" t="s">
        <v>178</v>
      </c>
      <c r="CI13" s="5" t="s">
        <v>179</v>
      </c>
      <c r="CJ13" s="5" t="s">
        <v>180</v>
      </c>
      <c r="CK13" s="5" t="s">
        <v>181</v>
      </c>
      <c r="CL13" s="5" t="s">
        <v>182</v>
      </c>
      <c r="CM13" s="5" t="s">
        <v>183</v>
      </c>
      <c r="CN13" s="5" t="s">
        <v>184</v>
      </c>
      <c r="CO13" s="5" t="s">
        <v>185</v>
      </c>
      <c r="CP13" s="5" t="s">
        <v>186</v>
      </c>
      <c r="CQ13" s="5" t="s">
        <v>187</v>
      </c>
      <c r="CR13" s="5" t="s">
        <v>188</v>
      </c>
      <c r="CS13" s="5" t="s">
        <v>189</v>
      </c>
      <c r="CT13" s="5" t="s">
        <v>190</v>
      </c>
      <c r="CU13" s="5" t="s">
        <v>191</v>
      </c>
      <c r="CV13" s="5" t="s">
        <v>192</v>
      </c>
      <c r="CW13" s="5" t="s">
        <v>193</v>
      </c>
      <c r="CX13" s="5" t="s">
        <v>194</v>
      </c>
      <c r="CY13" s="5" t="s">
        <v>195</v>
      </c>
      <c r="CZ13" s="5" t="s">
        <v>196</v>
      </c>
    </row>
    <row r="14" spans="1:104" ht="28" x14ac:dyDescent="0.3">
      <c r="A14" s="73" t="s">
        <v>273</v>
      </c>
      <c r="B14" s="48" t="s">
        <v>93</v>
      </c>
      <c r="C14" s="25" t="s">
        <v>223</v>
      </c>
      <c r="D14" s="58" t="s">
        <v>289</v>
      </c>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c r="CD14" s="100"/>
      <c r="CE14" s="100"/>
      <c r="CF14" s="100"/>
      <c r="CG14" s="100"/>
      <c r="CH14" s="100"/>
      <c r="CI14" s="100"/>
      <c r="CJ14" s="100"/>
      <c r="CK14" s="100"/>
      <c r="CL14" s="100"/>
      <c r="CM14" s="100"/>
      <c r="CN14" s="100"/>
      <c r="CO14" s="100"/>
      <c r="CP14" s="100"/>
      <c r="CQ14" s="100"/>
      <c r="CR14" s="100"/>
      <c r="CS14" s="100"/>
      <c r="CT14" s="100"/>
      <c r="CU14" s="100"/>
      <c r="CV14" s="100"/>
      <c r="CW14" s="100"/>
      <c r="CX14" s="100"/>
      <c r="CY14" s="100"/>
      <c r="CZ14" s="100"/>
    </row>
    <row r="15" spans="1:104" ht="28" x14ac:dyDescent="0.3">
      <c r="A15" s="73" t="s">
        <v>274</v>
      </c>
      <c r="B15" s="48" t="s">
        <v>222</v>
      </c>
      <c r="C15" s="25" t="s">
        <v>134</v>
      </c>
      <c r="D15" s="58" t="s">
        <v>2</v>
      </c>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100"/>
      <c r="CC15" s="100"/>
      <c r="CD15" s="100"/>
      <c r="CE15" s="100"/>
      <c r="CF15" s="100"/>
      <c r="CG15" s="100"/>
      <c r="CH15" s="100"/>
      <c r="CI15" s="100"/>
      <c r="CJ15" s="100"/>
      <c r="CK15" s="100"/>
      <c r="CL15" s="100"/>
      <c r="CM15" s="100"/>
      <c r="CN15" s="100"/>
      <c r="CO15" s="100"/>
      <c r="CP15" s="100"/>
      <c r="CQ15" s="100"/>
      <c r="CR15" s="100"/>
      <c r="CS15" s="100"/>
      <c r="CT15" s="100"/>
      <c r="CU15" s="100"/>
      <c r="CV15" s="100"/>
      <c r="CW15" s="100"/>
      <c r="CX15" s="100"/>
      <c r="CY15" s="100"/>
      <c r="CZ15" s="100"/>
    </row>
    <row r="16" spans="1:104" ht="28" x14ac:dyDescent="0.3">
      <c r="A16" s="73" t="s">
        <v>275</v>
      </c>
      <c r="B16" s="48" t="s">
        <v>320</v>
      </c>
      <c r="C16" s="48" t="s">
        <v>135</v>
      </c>
      <c r="D16" s="58" t="s">
        <v>289</v>
      </c>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row>
    <row r="17" spans="1:104" s="7" customFormat="1" ht="28" x14ac:dyDescent="0.3">
      <c r="A17" s="73" t="s">
        <v>276</v>
      </c>
      <c r="B17" s="74" t="s">
        <v>321</v>
      </c>
      <c r="C17" s="33" t="s">
        <v>136</v>
      </c>
      <c r="D17" s="59" t="s">
        <v>289</v>
      </c>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row>
    <row r="18" spans="1:104" ht="28.5" thickBot="1" x14ac:dyDescent="0.35">
      <c r="A18" s="81" t="s">
        <v>277</v>
      </c>
      <c r="B18" s="53" t="s">
        <v>225</v>
      </c>
      <c r="C18" s="30" t="s">
        <v>216</v>
      </c>
      <c r="D18" s="60" t="s">
        <v>289</v>
      </c>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c r="BO18" s="102"/>
      <c r="BP18" s="102"/>
      <c r="BQ18" s="102"/>
      <c r="BR18" s="102"/>
      <c r="BS18" s="102"/>
      <c r="BT18" s="102"/>
      <c r="BU18" s="102"/>
      <c r="BV18" s="102"/>
      <c r="BW18" s="102"/>
      <c r="BX18" s="102"/>
      <c r="BY18" s="102"/>
      <c r="BZ18" s="102"/>
      <c r="CA18" s="102"/>
      <c r="CB18" s="102"/>
      <c r="CC18" s="102"/>
      <c r="CD18" s="102"/>
      <c r="CE18" s="102"/>
      <c r="CF18" s="102"/>
      <c r="CG18" s="102"/>
      <c r="CH18" s="102"/>
      <c r="CI18" s="102"/>
      <c r="CJ18" s="102"/>
      <c r="CK18" s="102"/>
      <c r="CL18" s="102"/>
      <c r="CM18" s="102"/>
      <c r="CN18" s="102"/>
      <c r="CO18" s="102"/>
      <c r="CP18" s="102"/>
      <c r="CQ18" s="102"/>
      <c r="CR18" s="102"/>
      <c r="CS18" s="102"/>
      <c r="CT18" s="102"/>
      <c r="CU18" s="102"/>
      <c r="CV18" s="102"/>
      <c r="CW18" s="102"/>
      <c r="CX18" s="102"/>
      <c r="CY18" s="102"/>
      <c r="CZ18" s="102"/>
    </row>
    <row r="19" spans="1:104" s="47" customFormat="1" x14ac:dyDescent="0.3">
      <c r="A19" s="146" t="s">
        <v>448</v>
      </c>
      <c r="B19" s="46"/>
      <c r="C19" s="46"/>
      <c r="D19" s="46"/>
    </row>
    <row r="20" spans="1:104" ht="43.5" customHeight="1" thickBot="1" x14ac:dyDescent="0.45">
      <c r="A20" s="196" t="s">
        <v>290</v>
      </c>
      <c r="B20" s="196"/>
      <c r="C20" s="196"/>
      <c r="D20" s="31"/>
      <c r="E20" s="6"/>
      <c r="F20" s="6"/>
      <c r="G20" s="6"/>
      <c r="H20" s="6"/>
      <c r="I20" s="6"/>
      <c r="J20" s="6"/>
      <c r="K20" s="6"/>
      <c r="L20" s="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c r="AM20" s="156"/>
      <c r="AN20" s="156"/>
      <c r="AO20" s="156"/>
      <c r="AP20" s="156"/>
      <c r="AQ20" s="156"/>
      <c r="AR20" s="156"/>
    </row>
    <row r="21" spans="1:104" ht="39.75" customHeight="1" x14ac:dyDescent="0.3">
      <c r="A21" s="183" t="s">
        <v>351</v>
      </c>
      <c r="B21" s="183"/>
      <c r="C21" s="183"/>
      <c r="D21" s="152"/>
      <c r="E21" s="161" t="s">
        <v>233</v>
      </c>
      <c r="F21" s="164"/>
      <c r="G21" s="164"/>
      <c r="H21" s="164"/>
      <c r="I21" s="162"/>
      <c r="J21" s="162"/>
      <c r="K21" s="162"/>
      <c r="L21" s="163"/>
      <c r="M21" s="156"/>
      <c r="N21" s="156"/>
      <c r="O21" s="156"/>
      <c r="P21" s="156"/>
      <c r="Q21" s="156"/>
      <c r="R21" s="156"/>
      <c r="S21" s="156"/>
      <c r="T21" s="156"/>
      <c r="U21" s="156"/>
      <c r="V21" s="156"/>
      <c r="W21" s="156"/>
      <c r="X21" s="156"/>
      <c r="Y21" s="156"/>
      <c r="Z21" s="156"/>
      <c r="AA21" s="156"/>
      <c r="AB21" s="156"/>
      <c r="AC21" s="156"/>
      <c r="AD21" s="156"/>
      <c r="AE21" s="156"/>
      <c r="AF21" s="156"/>
      <c r="AG21" s="156"/>
      <c r="AH21" s="156"/>
      <c r="AI21" s="156"/>
      <c r="AJ21" s="156"/>
      <c r="AK21" s="156"/>
      <c r="AL21" s="156"/>
      <c r="AM21" s="156"/>
      <c r="AN21" s="156"/>
      <c r="AO21" s="156"/>
      <c r="AP21" s="156"/>
      <c r="AQ21" s="156"/>
      <c r="AR21" s="156"/>
    </row>
    <row r="22" spans="1:104" ht="47.25" customHeight="1" x14ac:dyDescent="0.3">
      <c r="A22" s="8" t="s">
        <v>0</v>
      </c>
      <c r="B22" s="9" t="s">
        <v>1</v>
      </c>
      <c r="C22" s="9" t="s">
        <v>5</v>
      </c>
      <c r="D22" s="9" t="s">
        <v>69</v>
      </c>
      <c r="E22" s="83" t="s">
        <v>66</v>
      </c>
      <c r="F22" s="83" t="s">
        <v>420</v>
      </c>
      <c r="G22" s="83" t="s">
        <v>243</v>
      </c>
      <c r="H22" s="83" t="s">
        <v>244</v>
      </c>
      <c r="I22" s="83" t="s">
        <v>63</v>
      </c>
      <c r="J22" s="83" t="s">
        <v>64</v>
      </c>
      <c r="K22" s="83" t="s">
        <v>67</v>
      </c>
      <c r="L22" s="83" t="s">
        <v>68</v>
      </c>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row>
    <row r="23" spans="1:104" ht="102" customHeight="1" x14ac:dyDescent="0.3">
      <c r="A23" s="49" t="s">
        <v>280</v>
      </c>
      <c r="B23" s="48" t="s">
        <v>217</v>
      </c>
      <c r="C23" s="48" t="s">
        <v>386</v>
      </c>
      <c r="D23" s="25" t="s">
        <v>289</v>
      </c>
      <c r="E23" s="69"/>
      <c r="F23" s="96"/>
      <c r="G23" s="69"/>
      <c r="H23" s="69"/>
      <c r="I23" s="69"/>
      <c r="J23" s="69"/>
      <c r="K23" s="69"/>
      <c r="L23" s="69"/>
      <c r="M23" s="6"/>
      <c r="N23" s="4"/>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row>
    <row r="24" spans="1:104" ht="102" customHeight="1" x14ac:dyDescent="0.3">
      <c r="A24" s="85" t="s">
        <v>281</v>
      </c>
      <c r="B24" s="86" t="s">
        <v>65</v>
      </c>
      <c r="C24" s="86" t="s">
        <v>352</v>
      </c>
      <c r="D24" s="82" t="s">
        <v>289</v>
      </c>
      <c r="E24" s="97"/>
      <c r="F24" s="98"/>
      <c r="G24" s="97"/>
      <c r="H24" s="97"/>
      <c r="I24" s="97"/>
      <c r="J24" s="97"/>
      <c r="K24" s="97"/>
      <c r="L24" s="97"/>
      <c r="M24" s="6"/>
      <c r="N24" s="4"/>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row>
    <row r="25" spans="1:104" ht="78" customHeight="1" thickBot="1" x14ac:dyDescent="0.35">
      <c r="A25" s="56" t="s">
        <v>282</v>
      </c>
      <c r="B25" s="53" t="s">
        <v>323</v>
      </c>
      <c r="C25" s="53" t="s">
        <v>349</v>
      </c>
      <c r="D25" s="84" t="s">
        <v>2</v>
      </c>
      <c r="E25" s="95"/>
      <c r="F25" s="95"/>
      <c r="G25" s="95"/>
      <c r="H25" s="95"/>
      <c r="I25" s="95"/>
      <c r="J25" s="95"/>
      <c r="K25" s="95"/>
      <c r="L25" s="95"/>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row>
    <row r="26" spans="1:104" x14ac:dyDescent="0.3">
      <c r="A26" s="148" t="s">
        <v>448</v>
      </c>
      <c r="C26" s="6"/>
      <c r="D26" s="6"/>
      <c r="E26" s="6"/>
      <c r="F26" s="6"/>
      <c r="G26" s="6"/>
      <c r="H26" s="6"/>
      <c r="I26" s="6"/>
      <c r="J26" s="6"/>
      <c r="K26" s="6"/>
      <c r="L26" s="6"/>
    </row>
    <row r="27" spans="1:104" ht="28.5" customHeight="1" thickBot="1" x14ac:dyDescent="0.45">
      <c r="A27" s="192" t="s">
        <v>234</v>
      </c>
      <c r="B27" s="192"/>
      <c r="C27" s="192"/>
      <c r="D27" s="3"/>
      <c r="E27" s="6"/>
      <c r="F27" s="6"/>
      <c r="G27" s="6"/>
      <c r="H27" s="6"/>
      <c r="I27" s="6"/>
      <c r="J27" s="6"/>
      <c r="K27" s="6"/>
      <c r="L27" s="6"/>
    </row>
    <row r="28" spans="1:104" ht="36" customHeight="1" x14ac:dyDescent="0.3">
      <c r="A28" s="190" t="s">
        <v>357</v>
      </c>
      <c r="B28" s="191"/>
      <c r="C28" s="191"/>
      <c r="D28" s="66"/>
      <c r="E28" s="161" t="s">
        <v>450</v>
      </c>
      <c r="F28" s="162"/>
      <c r="G28" s="162"/>
      <c r="H28" s="162"/>
      <c r="I28" s="162"/>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3"/>
    </row>
    <row r="29" spans="1:104" ht="29.25" customHeight="1" x14ac:dyDescent="0.3">
      <c r="A29" s="8" t="s">
        <v>0</v>
      </c>
      <c r="B29" s="9" t="s">
        <v>1</v>
      </c>
      <c r="C29" s="9" t="s">
        <v>5</v>
      </c>
      <c r="D29" s="9" t="s">
        <v>69</v>
      </c>
      <c r="E29" s="5" t="str">
        <f>IF(E30&lt;&gt;"",E30,"[Plan 1]")</f>
        <v>[Plan 1]</v>
      </c>
      <c r="F29" s="5" t="str">
        <f>IF(F30&lt;&gt;"",F30,"[Plan 2]")</f>
        <v>[Plan 2]</v>
      </c>
      <c r="G29" s="5" t="str">
        <f>IF(G30&lt;&gt;"",G30,"[Plan 3]")</f>
        <v>[Plan 3]</v>
      </c>
      <c r="H29" s="5" t="str">
        <f>IF(H30&lt;&gt;"",H30,"[Plan 4]")</f>
        <v>[Plan 4]</v>
      </c>
      <c r="I29" s="5" t="str">
        <f>IF(I30&lt;&gt;"",I30,"[Plan 5]")</f>
        <v>[Plan 5]</v>
      </c>
      <c r="J29" s="5" t="str">
        <f>IF(J30&lt;&gt;"",J30,"[Plan 6]")</f>
        <v>[Plan 6]</v>
      </c>
      <c r="K29" s="5" t="str">
        <f>IF(K30&lt;&gt;"",K30,"[Plan 7]")</f>
        <v>[Plan 7]</v>
      </c>
      <c r="L29" s="5" t="str">
        <f>IF(L30&lt;&gt;"",L30,"[Plan 8]")</f>
        <v>[Plan 8]</v>
      </c>
      <c r="M29" s="5" t="str">
        <f>IF(M30&lt;&gt;"",M30,"[Plan 9]")</f>
        <v>[Plan 9]</v>
      </c>
      <c r="N29" s="5" t="str">
        <f>IF(N30&lt;&gt;"",N30,"[Plan 10]")</f>
        <v>[Plan 10]</v>
      </c>
      <c r="O29" s="5" t="str">
        <f>IF(O30&lt;&gt;"",O30,"[Plan 11]")</f>
        <v>[Plan 11]</v>
      </c>
      <c r="P29" s="5" t="str">
        <f>IF(P30&lt;&gt;"",P30,"[Plan 12]")</f>
        <v>[Plan 12]</v>
      </c>
      <c r="Q29" s="5" t="str">
        <f>IF(Q30&lt;&gt;"",Q30,"[Plan 13]")</f>
        <v>[Plan 13]</v>
      </c>
      <c r="R29" s="5" t="str">
        <f>IF(R30&lt;&gt;"",R30,"[Plan 14]")</f>
        <v>[Plan 14]</v>
      </c>
      <c r="S29" s="5" t="str">
        <f>IF(S30&lt;&gt;"",S30,"[Plan 15]")</f>
        <v>[Plan 15]</v>
      </c>
      <c r="T29" s="5" t="str">
        <f>IF(T30&lt;&gt;"",T30,"[Plan 16]")</f>
        <v>[Plan 16]</v>
      </c>
      <c r="U29" s="5" t="str">
        <f>IF(U30&lt;&gt;"",U30,"[Plan 17]")</f>
        <v>[Plan 17]</v>
      </c>
      <c r="V29" s="5" t="str">
        <f>IF(V30&lt;&gt;"",V30,"[Plan 18]")</f>
        <v>[Plan 18]</v>
      </c>
      <c r="W29" s="5" t="str">
        <f>IF(W30&lt;&gt;"",W30,"[Plan 19]")</f>
        <v>[Plan 19]</v>
      </c>
      <c r="X29" s="5" t="str">
        <f>IF(X30&lt;&gt;"",X30,"[Plan 20]")</f>
        <v>[Plan 20]</v>
      </c>
      <c r="Y29" s="5" t="str">
        <f>IF(Y30&lt;&gt;"",Y30,"[Plan 21]")</f>
        <v>[Plan 21]</v>
      </c>
      <c r="Z29" s="5" t="str">
        <f>IF(Z30&lt;&gt;"",Z30,"[Plan 22]")</f>
        <v>[Plan 22]</v>
      </c>
      <c r="AA29" s="5" t="str">
        <f>IF(AA30&lt;&gt;"",AA30,"[Plan 23]")</f>
        <v>[Plan 23]</v>
      </c>
      <c r="AB29" s="5" t="str">
        <f>IF(AB30&lt;&gt;"",AB30,"[Plan 24]")</f>
        <v>[Plan 24]</v>
      </c>
      <c r="AC29" s="5" t="str">
        <f>IF(AC30&lt;&gt;"",AC30,"[Plan 25]")</f>
        <v>[Plan 25]</v>
      </c>
      <c r="AD29" s="5" t="str">
        <f>IF(AD30&lt;&gt;"",AD30,"[Plan 26]")</f>
        <v>[Plan 26]</v>
      </c>
      <c r="AE29" s="5" t="str">
        <f>IF(AE30&lt;&gt;"",AE30,"[Plan 27]")</f>
        <v>[Plan 27]</v>
      </c>
      <c r="AF29" s="5" t="str">
        <f>IF(AF30&lt;&gt;"",AF30,"[Plan 28]")</f>
        <v>[Plan 28]</v>
      </c>
      <c r="AG29" s="5" t="str">
        <f>IF(AG30&lt;&gt;"",AG30,"[Plan 29]")</f>
        <v>[Plan 29]</v>
      </c>
      <c r="AH29" s="5" t="str">
        <f>IF(AH30&lt;&gt;"",AH30,"[Plan 30]")</f>
        <v>[Plan 30]</v>
      </c>
      <c r="AI29" s="5" t="str">
        <f>IF(AI30&lt;&gt;"",AI30,"[Plan 31]")</f>
        <v>[Plan 31]</v>
      </c>
      <c r="AJ29" s="5" t="str">
        <f>IF(AJ30&lt;&gt;"",AJ30,"[Plan 32]")</f>
        <v>[Plan 32]</v>
      </c>
      <c r="AK29" s="5" t="str">
        <f>IF(AK30&lt;&gt;"",AK30,"[Plan 33]")</f>
        <v>[Plan 33]</v>
      </c>
      <c r="AL29" s="5" t="str">
        <f>IF(AL30&lt;&gt;"",AL30,"[Plan 34]")</f>
        <v>[Plan 34]</v>
      </c>
      <c r="AM29" s="5" t="str">
        <f>IF(AM30&lt;&gt;"",AM30,"[Plan 35]")</f>
        <v>[Plan 35]</v>
      </c>
      <c r="AN29" s="5" t="str">
        <f>IF(AN30&lt;&gt;"",AN30,"[Plan 36]")</f>
        <v>[Plan 36]</v>
      </c>
      <c r="AO29" s="5" t="str">
        <f>IF(AO30&lt;&gt;"",AO30,"[Plan 37]")</f>
        <v>[Plan 37]</v>
      </c>
      <c r="AP29" s="5" t="str">
        <f>IF(AP30&lt;&gt;"",AP30,"[Plan 38]")</f>
        <v>[Plan 38]</v>
      </c>
      <c r="AQ29" s="5" t="str">
        <f>IF(AQ30&lt;&gt;"",AQ30,"[Plan 39]")</f>
        <v>[Plan 39]</v>
      </c>
      <c r="AR29" s="5" t="str">
        <f>IF(AR30&lt;&gt;"",AR30,"[Plan 40]")</f>
        <v>[Plan 40]</v>
      </c>
    </row>
    <row r="30" spans="1:104" ht="31.5" customHeight="1" x14ac:dyDescent="0.3">
      <c r="A30" s="49" t="s">
        <v>362</v>
      </c>
      <c r="B30" s="25" t="s">
        <v>8</v>
      </c>
      <c r="C30" s="48" t="s">
        <v>395</v>
      </c>
      <c r="D30" s="29" t="s">
        <v>2</v>
      </c>
      <c r="E30" s="103"/>
      <c r="F30" s="103"/>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row>
    <row r="31" spans="1:104" ht="257.25" customHeight="1" x14ac:dyDescent="0.3">
      <c r="A31" s="49" t="s">
        <v>283</v>
      </c>
      <c r="B31" s="25" t="s">
        <v>353</v>
      </c>
      <c r="C31" s="48" t="s">
        <v>385</v>
      </c>
      <c r="D31" s="57" t="s">
        <v>232</v>
      </c>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row>
    <row r="32" spans="1:104" ht="184.5" customHeight="1" x14ac:dyDescent="0.3">
      <c r="A32" s="49" t="s">
        <v>284</v>
      </c>
      <c r="B32" s="25" t="s">
        <v>354</v>
      </c>
      <c r="C32" s="75" t="s">
        <v>370</v>
      </c>
      <c r="D32" s="32" t="s">
        <v>2</v>
      </c>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row>
    <row r="33" spans="1:44" ht="184.5" customHeight="1" x14ac:dyDescent="0.3">
      <c r="A33" s="49" t="s">
        <v>285</v>
      </c>
      <c r="B33" s="48" t="s">
        <v>389</v>
      </c>
      <c r="C33" s="48" t="s">
        <v>421</v>
      </c>
      <c r="D33" s="32" t="s">
        <v>2</v>
      </c>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row>
    <row r="34" spans="1:44" ht="105" customHeight="1" x14ac:dyDescent="0.3">
      <c r="A34" s="49" t="s">
        <v>361</v>
      </c>
      <c r="B34" s="48" t="s">
        <v>390</v>
      </c>
      <c r="C34" s="48" t="s">
        <v>404</v>
      </c>
      <c r="D34" s="32" t="s">
        <v>2</v>
      </c>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row>
    <row r="35" spans="1:44" ht="106.5" customHeight="1" x14ac:dyDescent="0.3">
      <c r="A35" s="49" t="s">
        <v>379</v>
      </c>
      <c r="B35" s="48" t="s">
        <v>382</v>
      </c>
      <c r="C35" s="48" t="s">
        <v>401</v>
      </c>
      <c r="D35" s="89" t="s">
        <v>75</v>
      </c>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row>
    <row r="36" spans="1:44" ht="51.75" customHeight="1" x14ac:dyDescent="0.3">
      <c r="A36" s="49" t="s">
        <v>388</v>
      </c>
      <c r="B36" s="48" t="s">
        <v>369</v>
      </c>
      <c r="C36" s="48" t="s">
        <v>363</v>
      </c>
      <c r="D36" s="82" t="s">
        <v>2</v>
      </c>
      <c r="E36" s="103"/>
      <c r="F36" s="103"/>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row>
    <row r="37" spans="1:44" ht="76.5" customHeight="1" x14ac:dyDescent="0.3">
      <c r="A37" s="49" t="s">
        <v>409</v>
      </c>
      <c r="B37" s="48" t="s">
        <v>410</v>
      </c>
      <c r="C37" s="48" t="s">
        <v>411</v>
      </c>
      <c r="D37" s="91" t="s">
        <v>2</v>
      </c>
      <c r="E37" s="103"/>
      <c r="F37" s="103"/>
      <c r="G37" s="100"/>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row>
    <row r="38" spans="1:44" ht="260.25" customHeight="1" x14ac:dyDescent="0.3">
      <c r="A38" s="49" t="s">
        <v>286</v>
      </c>
      <c r="B38" s="25" t="s">
        <v>355</v>
      </c>
      <c r="C38" s="48" t="s">
        <v>383</v>
      </c>
      <c r="D38" s="57" t="s">
        <v>232</v>
      </c>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row>
    <row r="39" spans="1:44" ht="70" x14ac:dyDescent="0.3">
      <c r="A39" s="49" t="s">
        <v>287</v>
      </c>
      <c r="B39" s="25" t="s">
        <v>356</v>
      </c>
      <c r="C39" s="48" t="s">
        <v>371</v>
      </c>
      <c r="D39" s="32" t="s">
        <v>2</v>
      </c>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row>
    <row r="40" spans="1:44" ht="117.75" customHeight="1" x14ac:dyDescent="0.3">
      <c r="A40" s="49" t="s">
        <v>288</v>
      </c>
      <c r="B40" s="25" t="s">
        <v>392</v>
      </c>
      <c r="C40" s="48" t="s">
        <v>402</v>
      </c>
      <c r="D40" s="32" t="s">
        <v>2</v>
      </c>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row>
    <row r="41" spans="1:44" ht="104.25" customHeight="1" x14ac:dyDescent="0.3">
      <c r="A41" s="49" t="s">
        <v>380</v>
      </c>
      <c r="B41" s="25" t="s">
        <v>393</v>
      </c>
      <c r="C41" s="48" t="s">
        <v>405</v>
      </c>
      <c r="D41" s="32" t="s">
        <v>2</v>
      </c>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row>
    <row r="42" spans="1:44" ht="106.5" customHeight="1" thickBot="1" x14ac:dyDescent="0.35">
      <c r="A42" s="56" t="s">
        <v>391</v>
      </c>
      <c r="B42" s="53" t="s">
        <v>384</v>
      </c>
      <c r="C42" s="53" t="s">
        <v>403</v>
      </c>
      <c r="D42" s="88" t="s">
        <v>75</v>
      </c>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row>
    <row r="43" spans="1:44" ht="14.25" customHeight="1" x14ac:dyDescent="0.3">
      <c r="A43" s="148" t="s">
        <v>443</v>
      </c>
    </row>
    <row r="44" spans="1:44" ht="14.25" customHeight="1" x14ac:dyDescent="0.3"/>
    <row r="45" spans="1:44" ht="14.25" customHeight="1" x14ac:dyDescent="0.3"/>
    <row r="46" spans="1:44" ht="14.25" customHeight="1" x14ac:dyDescent="0.3"/>
    <row r="47" spans="1:44" ht="14.25" customHeight="1" x14ac:dyDescent="0.3"/>
    <row r="48" spans="1:4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sheetData>
  <sheetProtection algorithmName="SHA-512" hashValue="AA2AKo/bnUF8kYCDCLs/4yEpXyRnpw8CKoviWMuiYuEe0SgYHqUpXmhBs6fn1+xBWypkgE7mpKLPkE9bLvLlow==" saltValue="POAWy9tW1+6fiKfhho3CDg==" spinCount="100000" sheet="1" objects="1" scenarios="1" formatColumns="0" formatRows="0"/>
  <mergeCells count="12">
    <mergeCell ref="A28:C28"/>
    <mergeCell ref="A4:B4"/>
    <mergeCell ref="A5:B5"/>
    <mergeCell ref="A6:B6"/>
    <mergeCell ref="A7:B7"/>
    <mergeCell ref="A8:B8"/>
    <mergeCell ref="A9:C9"/>
    <mergeCell ref="A11:C11"/>
    <mergeCell ref="A12:C12"/>
    <mergeCell ref="A20:C20"/>
    <mergeCell ref="A21:C21"/>
    <mergeCell ref="A27:C27"/>
  </mergeCells>
  <dataValidations count="1">
    <dataValidation allowBlank="1" showInputMessage="1" prompt="To enter free text, select cell and type - do not click into cell" sqref="E15:CZ15" xr:uid="{B8F0B70B-5E2D-4938-81B7-5AD8CE11D8E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xr:uid="{AB40D979-525D-4604-9E50-177C4C9DFC6D}">
          <x14:formula1>
            <xm:f>'Set Values'!$I$3:$I$7</xm:f>
          </x14:formula1>
          <xm:sqref>E19:CZ19</xm:sqref>
        </x14:dataValidation>
        <x14:dataValidation type="list" allowBlank="1" showInputMessage="1" prompt="To enter free text, select cell and type - do not click into cell" xr:uid="{5FCE09CE-43DE-4F0B-AEA6-A7166F94463B}">
          <x14:formula1>
            <xm:f>'Set Values'!$I$3:$I$7</xm:f>
          </x14:formula1>
          <xm:sqref>E17:CZ17</xm:sqref>
        </x14:dataValidation>
        <x14:dataValidation type="list" allowBlank="1" showInputMessage="1" prompt="To enter free text, select cell and type - do not click into cell" xr:uid="{DAFCC888-C504-41D2-9687-4B706000E74F}">
          <x14:formula1>
            <xm:f>'Set Values'!$F$3:$F$12</xm:f>
          </x14:formula1>
          <xm:sqref>E14:CZ14</xm:sqref>
        </x14:dataValidation>
        <x14:dataValidation type="list" allowBlank="1" showInputMessage="1" showErrorMessage="1" xr:uid="{0DDE28CB-8C94-421F-98F5-918837D2F733}">
          <x14:formula1>
            <xm:f>'Set Values'!$M$3:$M$4</xm:f>
          </x14:formula1>
          <xm:sqref>E31:AR31 E38:AR38</xm:sqref>
        </x14:dataValidation>
        <x14:dataValidation type="list" allowBlank="1" showInputMessage="1" showErrorMessage="1" xr:uid="{E64FBDB8-33F0-4725-A976-2FE29584B4EC}">
          <x14:formula1>
            <xm:f>'Set Values'!$L$3:$L$5</xm:f>
          </x14:formula1>
          <xm:sqref>E24:L24</xm:sqref>
        </x14:dataValidation>
        <x14:dataValidation type="list" allowBlank="1" showInputMessage="1" prompt="To enter free text, select cell and type - do not click into cell" xr:uid="{EF469232-395C-4587-B483-ADD19AFC1294}">
          <x14:formula1>
            <xm:f>'Set Values'!$G$3:$G$14</xm:f>
          </x14:formula1>
          <xm:sqref>E16:CZ16</xm:sqref>
        </x14:dataValidation>
        <x14:dataValidation type="list" allowBlank="1" showInputMessage="1" xr:uid="{7ABDF271-06A2-41DB-B668-25C2F2C49CE5}">
          <x14:formula1>
            <xm:f>'Set Values'!$K$3:$K$10</xm:f>
          </x14:formula1>
          <xm:sqref>E23:L23</xm:sqref>
        </x14:dataValidation>
        <x14:dataValidation type="list" allowBlank="1" showInputMessage="1" prompt="To enter free text, select cell and type - do not click into cell" xr:uid="{06A73DE9-83CD-4550-A240-A31E771B6E31}">
          <x14:formula1>
            <xm:f>'Set Values'!$H$3:$H$12</xm:f>
          </x14:formula1>
          <xm:sqref>E18:CZ18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DDD15-957D-4D92-A43A-80B51667548F}">
  <dimension ref="A1:CZ135"/>
  <sheetViews>
    <sheetView showGridLines="0" zoomScale="85" zoomScaleNormal="85" workbookViewId="0"/>
  </sheetViews>
  <sheetFormatPr defaultColWidth="9.1796875" defaultRowHeight="14" x14ac:dyDescent="0.3"/>
  <cols>
    <col min="1" max="1" width="7.54296875" style="6" customWidth="1"/>
    <col min="2" max="2" width="39.54296875" style="6" customWidth="1"/>
    <col min="3" max="3" width="71.54296875" style="76" customWidth="1"/>
    <col min="4" max="4" width="29.453125" style="76" customWidth="1"/>
    <col min="5" max="12" width="24.81640625" style="76" customWidth="1"/>
    <col min="13" max="44" width="20.54296875" style="76" customWidth="1"/>
    <col min="45" max="105" width="20.54296875" style="6" customWidth="1"/>
    <col min="106" max="16384" width="9.1796875" style="6"/>
  </cols>
  <sheetData>
    <row r="1" spans="1:104" ht="28.5" customHeight="1" x14ac:dyDescent="0.35">
      <c r="A1" s="23" t="s">
        <v>237</v>
      </c>
      <c r="B1" s="23"/>
      <c r="C1" s="6"/>
      <c r="D1" s="90"/>
      <c r="E1" s="61"/>
      <c r="F1" s="67"/>
      <c r="G1" s="67"/>
      <c r="H1" s="67"/>
      <c r="I1" s="67"/>
      <c r="J1" s="6"/>
      <c r="K1" s="6"/>
      <c r="L1" s="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row>
    <row r="2" spans="1:104" ht="19.5" customHeight="1" thickBot="1" x14ac:dyDescent="0.35">
      <c r="A2" s="157" t="s">
        <v>399</v>
      </c>
      <c r="B2" s="23"/>
      <c r="C2" s="6"/>
      <c r="D2" s="78" t="str">
        <f>IF(COUNTA(E31, E38)=2,"DATA OK: Assurances correctly reported to II.C.2.a and II.C.3.a","WARNING: Assurances not yet reported to II.C.2.a and II.C.3.a")</f>
        <v>WARNING: Assurances not yet reported to II.C.2.a and II.C.3.a</v>
      </c>
      <c r="E2" s="6"/>
      <c r="F2" s="6"/>
      <c r="G2" s="6"/>
      <c r="H2" s="6"/>
      <c r="I2" s="6"/>
      <c r="J2" s="6"/>
      <c r="K2" s="6"/>
      <c r="L2" s="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row>
    <row r="3" spans="1:104" ht="28.5" customHeight="1" x14ac:dyDescent="0.3">
      <c r="A3" s="158" t="s">
        <v>236</v>
      </c>
      <c r="B3" s="159"/>
      <c r="C3" s="160" t="str">
        <f>IF('I_State&amp;Prog_Info'!P15="","[Program 12]",'I_State&amp;Prog_Info'!P15)</f>
        <v>[Program 12]</v>
      </c>
      <c r="E3" s="67"/>
      <c r="G3" s="6"/>
      <c r="H3" s="6"/>
      <c r="I3" s="6"/>
      <c r="J3" s="6"/>
      <c r="K3" s="6"/>
      <c r="L3" s="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row>
    <row r="4" spans="1:104" ht="23.25" customHeight="1" x14ac:dyDescent="0.3">
      <c r="A4" s="193" t="s">
        <v>317</v>
      </c>
      <c r="B4" s="194"/>
      <c r="C4" s="92" t="str">
        <f>IF('I_State&amp;Prog_Info'!P17="","(Placeholder for plan type)",'I_State&amp;Prog_Info'!P17)</f>
        <v>(Placeholder for plan type)</v>
      </c>
      <c r="E4" s="6"/>
      <c r="F4" s="6"/>
      <c r="G4" s="6"/>
      <c r="H4" s="6"/>
      <c r="I4" s="6"/>
      <c r="J4" s="6"/>
      <c r="K4" s="6"/>
      <c r="L4" s="6"/>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c r="AM4" s="156"/>
      <c r="AN4" s="156"/>
      <c r="AO4" s="156"/>
      <c r="AP4" s="156"/>
      <c r="AQ4" s="156"/>
      <c r="AR4" s="156"/>
    </row>
    <row r="5" spans="1:104" ht="23.25" customHeight="1" x14ac:dyDescent="0.3">
      <c r="A5" s="193" t="s">
        <v>318</v>
      </c>
      <c r="B5" s="194"/>
      <c r="C5" s="92" t="str">
        <f>IF('I_State&amp;Prog_Info'!P59="","(Placeholder for providers)",'I_State&amp;Prog_Info'!P59)</f>
        <v>(Placeholder for providers)</v>
      </c>
      <c r="E5" s="6"/>
      <c r="G5" s="6"/>
      <c r="H5" s="6"/>
      <c r="I5" s="6"/>
      <c r="J5" s="6"/>
      <c r="K5" s="6"/>
      <c r="L5" s="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row>
    <row r="6" spans="1:104" ht="23.25" customHeight="1" x14ac:dyDescent="0.3">
      <c r="A6" s="193" t="s">
        <v>319</v>
      </c>
      <c r="B6" s="194"/>
      <c r="C6" s="93" t="str">
        <f>IF('I_State&amp;Prog_Info'!P39="","(Placeholder for separate analysis and results document)",'I_State&amp;Prog_Info'!P39)</f>
        <v>(Placeholder for separate analysis and results document)</v>
      </c>
      <c r="D6" s="77" t="str">
        <f>IF(C6="Yes, analysis methods and results are contained in a separate document(s)","",(IF(AND(C6="No, analysis methods and results are not contained in a separate document(s)",COUNTA(E23:L25)&gt;1),"DATA OK: Analysis and results correctly reported to II.B.1-3","WARNING: Info not yet reported to II.B.1-3")))</f>
        <v>WARNING: Info not yet reported to II.B.1-3</v>
      </c>
      <c r="H6" s="6"/>
      <c r="I6" s="6"/>
      <c r="J6" s="6"/>
      <c r="K6" s="6"/>
      <c r="L6" s="6"/>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56"/>
      <c r="AP6" s="156"/>
      <c r="AQ6" s="156"/>
      <c r="AR6" s="156"/>
    </row>
    <row r="7" spans="1:104" ht="23.15" customHeight="1" x14ac:dyDescent="0.3">
      <c r="A7" s="193" t="s">
        <v>424</v>
      </c>
      <c r="B7" s="194"/>
      <c r="C7" s="93" t="str">
        <f>IF('I_State&amp;Prog_Info'!P40="","(Placeholder for separate analysis and results document)",'I_State&amp;Prog_Info'!P40)</f>
        <v>(Placeholder for separate analysis and results document)</v>
      </c>
      <c r="D7" s="3"/>
      <c r="E7" s="6"/>
      <c r="F7" s="6"/>
      <c r="G7" s="6"/>
      <c r="H7" s="6"/>
      <c r="I7" s="6"/>
      <c r="J7" s="6"/>
      <c r="K7" s="6"/>
      <c r="L7" s="6"/>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row>
    <row r="8" spans="1:104" ht="23.15" customHeight="1" thickBot="1" x14ac:dyDescent="0.35">
      <c r="A8" s="197" t="s">
        <v>425</v>
      </c>
      <c r="B8" s="198"/>
      <c r="C8" s="94" t="str">
        <f>IF('I_State&amp;Prog_Info'!P41="","(Placeholder for separate analysis and results document)",'I_State&amp;Prog_Info'!P41)</f>
        <v>(Placeholder for separate analysis and results document)</v>
      </c>
      <c r="D8" s="3"/>
      <c r="E8" s="6"/>
      <c r="F8" s="6"/>
      <c r="G8" s="6"/>
      <c r="H8" s="6"/>
      <c r="I8" s="6"/>
      <c r="J8" s="6"/>
      <c r="K8" s="6"/>
      <c r="L8" s="6"/>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c r="AM8" s="156"/>
      <c r="AN8" s="156"/>
      <c r="AO8" s="156"/>
      <c r="AP8" s="156"/>
      <c r="AQ8" s="156"/>
      <c r="AR8" s="156"/>
    </row>
    <row r="9" spans="1:104" ht="87.75" customHeight="1" x14ac:dyDescent="0.3">
      <c r="A9" s="195" t="s">
        <v>400</v>
      </c>
      <c r="B9" s="195"/>
      <c r="C9" s="195"/>
      <c r="E9" s="6"/>
      <c r="F9" s="6"/>
      <c r="G9" s="6"/>
      <c r="H9" s="6"/>
      <c r="I9" s="6"/>
      <c r="J9" s="6"/>
      <c r="K9" s="6"/>
      <c r="L9" s="6"/>
      <c r="M9" s="156"/>
      <c r="N9" s="156"/>
      <c r="O9" s="156"/>
      <c r="P9" s="156"/>
      <c r="Q9" s="156"/>
      <c r="R9" s="156"/>
      <c r="S9" s="156"/>
      <c r="T9" s="156"/>
      <c r="U9" s="156"/>
      <c r="V9" s="156"/>
      <c r="W9" s="156"/>
      <c r="X9" s="156"/>
      <c r="Y9" s="156"/>
      <c r="Z9" s="156"/>
      <c r="AA9" s="156"/>
      <c r="AB9" s="156"/>
      <c r="AC9" s="156"/>
      <c r="AD9" s="156"/>
      <c r="AE9" s="156"/>
      <c r="AF9" s="156"/>
      <c r="AG9" s="156"/>
      <c r="AH9" s="156"/>
      <c r="AI9" s="156"/>
      <c r="AJ9" s="156"/>
      <c r="AK9" s="156"/>
      <c r="AL9" s="156"/>
      <c r="AM9" s="156"/>
      <c r="AN9" s="156"/>
      <c r="AO9" s="156"/>
      <c r="AP9" s="156"/>
      <c r="AQ9" s="156"/>
      <c r="AR9" s="156"/>
    </row>
    <row r="10" spans="1:104" ht="18" customHeight="1" x14ac:dyDescent="0.3">
      <c r="A10" s="76"/>
      <c r="B10" s="76"/>
      <c r="D10" s="3"/>
      <c r="E10" s="6"/>
      <c r="F10" s="6"/>
      <c r="G10" s="6"/>
      <c r="H10" s="6"/>
      <c r="I10" s="6"/>
      <c r="J10" s="6"/>
      <c r="K10" s="6"/>
      <c r="L10" s="6"/>
      <c r="M10" s="156"/>
      <c r="N10" s="156"/>
      <c r="O10" s="156"/>
      <c r="P10" s="156"/>
      <c r="Q10" s="156"/>
      <c r="R10" s="156"/>
      <c r="S10" s="156"/>
      <c r="T10" s="156"/>
      <c r="U10" s="156"/>
      <c r="V10" s="156"/>
      <c r="W10" s="156"/>
      <c r="X10" s="156"/>
      <c r="Y10" s="156"/>
      <c r="Z10" s="156"/>
      <c r="AA10" s="156"/>
      <c r="AB10" s="156"/>
      <c r="AC10" s="156"/>
      <c r="AD10" s="156"/>
      <c r="AE10" s="156"/>
      <c r="AF10" s="156"/>
      <c r="AG10" s="156"/>
      <c r="AH10" s="156"/>
      <c r="AI10" s="156"/>
      <c r="AJ10" s="156"/>
      <c r="AK10" s="156"/>
      <c r="AL10" s="156"/>
      <c r="AM10" s="156"/>
      <c r="AN10" s="156"/>
      <c r="AO10" s="156"/>
      <c r="AP10" s="156"/>
      <c r="AQ10" s="156"/>
      <c r="AR10" s="156"/>
    </row>
    <row r="11" spans="1:104" ht="41.25" customHeight="1" thickBot="1" x14ac:dyDescent="0.45">
      <c r="A11" s="196" t="s">
        <v>242</v>
      </c>
      <c r="B11" s="196"/>
      <c r="C11" s="196"/>
      <c r="D11" s="6"/>
      <c r="E11" s="6"/>
      <c r="F11" s="6"/>
      <c r="G11" s="6"/>
      <c r="H11" s="6"/>
      <c r="I11" s="6"/>
      <c r="J11" s="6"/>
      <c r="K11" s="6"/>
      <c r="L11" s="6"/>
      <c r="M11" s="156"/>
      <c r="N11" s="156"/>
      <c r="O11" s="156"/>
      <c r="P11" s="156"/>
      <c r="Q11" s="156"/>
      <c r="R11" s="156"/>
      <c r="S11" s="156"/>
      <c r="T11" s="156"/>
      <c r="U11" s="156"/>
      <c r="V11" s="156"/>
      <c r="W11" s="156"/>
      <c r="X11" s="156"/>
      <c r="Y11" s="156"/>
      <c r="Z11" s="156"/>
      <c r="AA11" s="156"/>
      <c r="AB11" s="156"/>
      <c r="AC11" s="156"/>
      <c r="AD11" s="156"/>
      <c r="AE11" s="156"/>
      <c r="AF11" s="156"/>
      <c r="AG11" s="156"/>
      <c r="AH11" s="156"/>
      <c r="AI11" s="156"/>
      <c r="AJ11" s="156"/>
      <c r="AK11" s="156"/>
      <c r="AL11" s="156"/>
      <c r="AM11" s="156"/>
      <c r="AN11" s="156"/>
      <c r="AO11" s="156"/>
      <c r="AP11" s="156"/>
      <c r="AQ11" s="156"/>
      <c r="AR11" s="156"/>
    </row>
    <row r="12" spans="1:104" ht="30" customHeight="1" x14ac:dyDescent="0.3">
      <c r="A12" s="180" t="s">
        <v>322</v>
      </c>
      <c r="B12" s="180"/>
      <c r="C12" s="180"/>
      <c r="D12" s="152"/>
      <c r="E12" s="161" t="s">
        <v>449</v>
      </c>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c r="AT12" s="162"/>
      <c r="AU12" s="162"/>
      <c r="AV12" s="162"/>
      <c r="AW12" s="162"/>
      <c r="AX12" s="162"/>
      <c r="AY12" s="162"/>
      <c r="AZ12" s="162"/>
      <c r="BA12" s="162"/>
      <c r="BB12" s="162"/>
      <c r="BC12" s="162"/>
      <c r="BD12" s="162"/>
      <c r="BE12" s="162"/>
      <c r="BF12" s="162"/>
      <c r="BG12" s="162"/>
      <c r="BH12" s="162"/>
      <c r="BI12" s="162"/>
      <c r="BJ12" s="162"/>
      <c r="BK12" s="162"/>
      <c r="BL12" s="162"/>
      <c r="BM12" s="162"/>
      <c r="BN12" s="162"/>
      <c r="BO12" s="162"/>
      <c r="BP12" s="162"/>
      <c r="BQ12" s="162"/>
      <c r="BR12" s="162"/>
      <c r="BS12" s="162"/>
      <c r="BT12" s="162"/>
      <c r="BU12" s="162"/>
      <c r="BV12" s="162"/>
      <c r="BW12" s="162"/>
      <c r="BX12" s="162"/>
      <c r="BY12" s="162"/>
      <c r="BZ12" s="162"/>
      <c r="CA12" s="162"/>
      <c r="CB12" s="162"/>
      <c r="CC12" s="162"/>
      <c r="CD12" s="162"/>
      <c r="CE12" s="162"/>
      <c r="CF12" s="162"/>
      <c r="CG12" s="162"/>
      <c r="CH12" s="162"/>
      <c r="CI12" s="162"/>
      <c r="CJ12" s="162"/>
      <c r="CK12" s="162"/>
      <c r="CL12" s="162"/>
      <c r="CM12" s="162"/>
      <c r="CN12" s="162"/>
      <c r="CO12" s="162"/>
      <c r="CP12" s="162"/>
      <c r="CQ12" s="162"/>
      <c r="CR12" s="162"/>
      <c r="CS12" s="162"/>
      <c r="CT12" s="162"/>
      <c r="CU12" s="162"/>
      <c r="CV12" s="162"/>
      <c r="CW12" s="162"/>
      <c r="CX12" s="162"/>
      <c r="CY12" s="162"/>
      <c r="CZ12" s="163"/>
    </row>
    <row r="13" spans="1:104" ht="29.25" customHeight="1" x14ac:dyDescent="0.3">
      <c r="A13" s="8" t="s">
        <v>0</v>
      </c>
      <c r="B13" s="9" t="s">
        <v>1</v>
      </c>
      <c r="C13" s="9" t="s">
        <v>5</v>
      </c>
      <c r="D13" s="9" t="s">
        <v>69</v>
      </c>
      <c r="E13" s="5" t="s">
        <v>94</v>
      </c>
      <c r="F13" s="5" t="s">
        <v>95</v>
      </c>
      <c r="G13" s="5" t="s">
        <v>96</v>
      </c>
      <c r="H13" s="5" t="s">
        <v>97</v>
      </c>
      <c r="I13" s="5" t="s">
        <v>98</v>
      </c>
      <c r="J13" s="5" t="s">
        <v>99</v>
      </c>
      <c r="K13" s="5" t="s">
        <v>100</v>
      </c>
      <c r="L13" s="5" t="s">
        <v>101</v>
      </c>
      <c r="M13" s="5" t="s">
        <v>102</v>
      </c>
      <c r="N13" s="5" t="s">
        <v>103</v>
      </c>
      <c r="O13" s="5" t="s">
        <v>104</v>
      </c>
      <c r="P13" s="5" t="s">
        <v>105</v>
      </c>
      <c r="Q13" s="5" t="s">
        <v>106</v>
      </c>
      <c r="R13" s="5" t="s">
        <v>107</v>
      </c>
      <c r="S13" s="5" t="s">
        <v>108</v>
      </c>
      <c r="T13" s="5" t="s">
        <v>109</v>
      </c>
      <c r="U13" s="5" t="s">
        <v>110</v>
      </c>
      <c r="V13" s="5" t="s">
        <v>111</v>
      </c>
      <c r="W13" s="5" t="s">
        <v>112</v>
      </c>
      <c r="X13" s="5" t="s">
        <v>113</v>
      </c>
      <c r="Y13" s="5" t="s">
        <v>114</v>
      </c>
      <c r="Z13" s="5" t="s">
        <v>115</v>
      </c>
      <c r="AA13" s="5" t="s">
        <v>116</v>
      </c>
      <c r="AB13" s="5" t="s">
        <v>117</v>
      </c>
      <c r="AC13" s="5" t="s">
        <v>118</v>
      </c>
      <c r="AD13" s="5" t="s">
        <v>119</v>
      </c>
      <c r="AE13" s="5" t="s">
        <v>120</v>
      </c>
      <c r="AF13" s="5" t="s">
        <v>121</v>
      </c>
      <c r="AG13" s="5" t="s">
        <v>122</v>
      </c>
      <c r="AH13" s="5" t="s">
        <v>123</v>
      </c>
      <c r="AI13" s="5" t="s">
        <v>124</v>
      </c>
      <c r="AJ13" s="5" t="s">
        <v>125</v>
      </c>
      <c r="AK13" s="5" t="s">
        <v>126</v>
      </c>
      <c r="AL13" s="5" t="s">
        <v>127</v>
      </c>
      <c r="AM13" s="5" t="s">
        <v>128</v>
      </c>
      <c r="AN13" s="5" t="s">
        <v>129</v>
      </c>
      <c r="AO13" s="5" t="s">
        <v>130</v>
      </c>
      <c r="AP13" s="5" t="s">
        <v>131</v>
      </c>
      <c r="AQ13" s="5" t="s">
        <v>132</v>
      </c>
      <c r="AR13" s="5" t="s">
        <v>133</v>
      </c>
      <c r="AS13" s="5" t="s">
        <v>137</v>
      </c>
      <c r="AT13" s="5" t="s">
        <v>138</v>
      </c>
      <c r="AU13" s="5" t="s">
        <v>139</v>
      </c>
      <c r="AV13" s="5" t="s">
        <v>140</v>
      </c>
      <c r="AW13" s="5" t="s">
        <v>141</v>
      </c>
      <c r="AX13" s="5" t="s">
        <v>142</v>
      </c>
      <c r="AY13" s="5" t="s">
        <v>143</v>
      </c>
      <c r="AZ13" s="5" t="s">
        <v>144</v>
      </c>
      <c r="BA13" s="5" t="s">
        <v>145</v>
      </c>
      <c r="BB13" s="5" t="s">
        <v>146</v>
      </c>
      <c r="BC13" s="5" t="s">
        <v>147</v>
      </c>
      <c r="BD13" s="5" t="s">
        <v>148</v>
      </c>
      <c r="BE13" s="5" t="s">
        <v>149</v>
      </c>
      <c r="BF13" s="5" t="s">
        <v>150</v>
      </c>
      <c r="BG13" s="5" t="s">
        <v>151</v>
      </c>
      <c r="BH13" s="5" t="s">
        <v>152</v>
      </c>
      <c r="BI13" s="5" t="s">
        <v>153</v>
      </c>
      <c r="BJ13" s="5" t="s">
        <v>154</v>
      </c>
      <c r="BK13" s="5" t="s">
        <v>155</v>
      </c>
      <c r="BL13" s="5" t="s">
        <v>156</v>
      </c>
      <c r="BM13" s="5" t="s">
        <v>157</v>
      </c>
      <c r="BN13" s="5" t="s">
        <v>158</v>
      </c>
      <c r="BO13" s="5" t="s">
        <v>159</v>
      </c>
      <c r="BP13" s="5" t="s">
        <v>160</v>
      </c>
      <c r="BQ13" s="5" t="s">
        <v>161</v>
      </c>
      <c r="BR13" s="5" t="s">
        <v>162</v>
      </c>
      <c r="BS13" s="5" t="s">
        <v>163</v>
      </c>
      <c r="BT13" s="5" t="s">
        <v>164</v>
      </c>
      <c r="BU13" s="5" t="s">
        <v>165</v>
      </c>
      <c r="BV13" s="5" t="s">
        <v>166</v>
      </c>
      <c r="BW13" s="5" t="s">
        <v>167</v>
      </c>
      <c r="BX13" s="5" t="s">
        <v>168</v>
      </c>
      <c r="BY13" s="5" t="s">
        <v>169</v>
      </c>
      <c r="BZ13" s="5" t="s">
        <v>170</v>
      </c>
      <c r="CA13" s="5" t="s">
        <v>171</v>
      </c>
      <c r="CB13" s="5" t="s">
        <v>172</v>
      </c>
      <c r="CC13" s="5" t="s">
        <v>173</v>
      </c>
      <c r="CD13" s="5" t="s">
        <v>174</v>
      </c>
      <c r="CE13" s="5" t="s">
        <v>175</v>
      </c>
      <c r="CF13" s="5" t="s">
        <v>176</v>
      </c>
      <c r="CG13" s="5" t="s">
        <v>177</v>
      </c>
      <c r="CH13" s="5" t="s">
        <v>178</v>
      </c>
      <c r="CI13" s="5" t="s">
        <v>179</v>
      </c>
      <c r="CJ13" s="5" t="s">
        <v>180</v>
      </c>
      <c r="CK13" s="5" t="s">
        <v>181</v>
      </c>
      <c r="CL13" s="5" t="s">
        <v>182</v>
      </c>
      <c r="CM13" s="5" t="s">
        <v>183</v>
      </c>
      <c r="CN13" s="5" t="s">
        <v>184</v>
      </c>
      <c r="CO13" s="5" t="s">
        <v>185</v>
      </c>
      <c r="CP13" s="5" t="s">
        <v>186</v>
      </c>
      <c r="CQ13" s="5" t="s">
        <v>187</v>
      </c>
      <c r="CR13" s="5" t="s">
        <v>188</v>
      </c>
      <c r="CS13" s="5" t="s">
        <v>189</v>
      </c>
      <c r="CT13" s="5" t="s">
        <v>190</v>
      </c>
      <c r="CU13" s="5" t="s">
        <v>191</v>
      </c>
      <c r="CV13" s="5" t="s">
        <v>192</v>
      </c>
      <c r="CW13" s="5" t="s">
        <v>193</v>
      </c>
      <c r="CX13" s="5" t="s">
        <v>194</v>
      </c>
      <c r="CY13" s="5" t="s">
        <v>195</v>
      </c>
      <c r="CZ13" s="5" t="s">
        <v>196</v>
      </c>
    </row>
    <row r="14" spans="1:104" ht="28" x14ac:dyDescent="0.3">
      <c r="A14" s="73" t="s">
        <v>273</v>
      </c>
      <c r="B14" s="48" t="s">
        <v>93</v>
      </c>
      <c r="C14" s="25" t="s">
        <v>223</v>
      </c>
      <c r="D14" s="58" t="s">
        <v>289</v>
      </c>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c r="CD14" s="100"/>
      <c r="CE14" s="100"/>
      <c r="CF14" s="100"/>
      <c r="CG14" s="100"/>
      <c r="CH14" s="100"/>
      <c r="CI14" s="100"/>
      <c r="CJ14" s="100"/>
      <c r="CK14" s="100"/>
      <c r="CL14" s="100"/>
      <c r="CM14" s="100"/>
      <c r="CN14" s="100"/>
      <c r="CO14" s="100"/>
      <c r="CP14" s="100"/>
      <c r="CQ14" s="100"/>
      <c r="CR14" s="100"/>
      <c r="CS14" s="100"/>
      <c r="CT14" s="100"/>
      <c r="CU14" s="100"/>
      <c r="CV14" s="100"/>
      <c r="CW14" s="100"/>
      <c r="CX14" s="100"/>
      <c r="CY14" s="100"/>
      <c r="CZ14" s="100"/>
    </row>
    <row r="15" spans="1:104" ht="28" x14ac:dyDescent="0.3">
      <c r="A15" s="73" t="s">
        <v>274</v>
      </c>
      <c r="B15" s="48" t="s">
        <v>222</v>
      </c>
      <c r="C15" s="25" t="s">
        <v>134</v>
      </c>
      <c r="D15" s="58" t="s">
        <v>2</v>
      </c>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100"/>
      <c r="CC15" s="100"/>
      <c r="CD15" s="100"/>
      <c r="CE15" s="100"/>
      <c r="CF15" s="100"/>
      <c r="CG15" s="100"/>
      <c r="CH15" s="100"/>
      <c r="CI15" s="100"/>
      <c r="CJ15" s="100"/>
      <c r="CK15" s="100"/>
      <c r="CL15" s="100"/>
      <c r="CM15" s="100"/>
      <c r="CN15" s="100"/>
      <c r="CO15" s="100"/>
      <c r="CP15" s="100"/>
      <c r="CQ15" s="100"/>
      <c r="CR15" s="100"/>
      <c r="CS15" s="100"/>
      <c r="CT15" s="100"/>
      <c r="CU15" s="100"/>
      <c r="CV15" s="100"/>
      <c r="CW15" s="100"/>
      <c r="CX15" s="100"/>
      <c r="CY15" s="100"/>
      <c r="CZ15" s="100"/>
    </row>
    <row r="16" spans="1:104" ht="28" x14ac:dyDescent="0.3">
      <c r="A16" s="73" t="s">
        <v>275</v>
      </c>
      <c r="B16" s="48" t="s">
        <v>320</v>
      </c>
      <c r="C16" s="48" t="s">
        <v>135</v>
      </c>
      <c r="D16" s="58" t="s">
        <v>289</v>
      </c>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row>
    <row r="17" spans="1:104" s="7" customFormat="1" ht="28" x14ac:dyDescent="0.3">
      <c r="A17" s="73" t="s">
        <v>276</v>
      </c>
      <c r="B17" s="74" t="s">
        <v>321</v>
      </c>
      <c r="C17" s="33" t="s">
        <v>136</v>
      </c>
      <c r="D17" s="59" t="s">
        <v>289</v>
      </c>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row>
    <row r="18" spans="1:104" ht="28.5" thickBot="1" x14ac:dyDescent="0.35">
      <c r="A18" s="81" t="s">
        <v>277</v>
      </c>
      <c r="B18" s="53" t="s">
        <v>225</v>
      </c>
      <c r="C18" s="30" t="s">
        <v>216</v>
      </c>
      <c r="D18" s="60" t="s">
        <v>289</v>
      </c>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c r="BO18" s="102"/>
      <c r="BP18" s="102"/>
      <c r="BQ18" s="102"/>
      <c r="BR18" s="102"/>
      <c r="BS18" s="102"/>
      <c r="BT18" s="102"/>
      <c r="BU18" s="102"/>
      <c r="BV18" s="102"/>
      <c r="BW18" s="102"/>
      <c r="BX18" s="102"/>
      <c r="BY18" s="102"/>
      <c r="BZ18" s="102"/>
      <c r="CA18" s="102"/>
      <c r="CB18" s="102"/>
      <c r="CC18" s="102"/>
      <c r="CD18" s="102"/>
      <c r="CE18" s="102"/>
      <c r="CF18" s="102"/>
      <c r="CG18" s="102"/>
      <c r="CH18" s="102"/>
      <c r="CI18" s="102"/>
      <c r="CJ18" s="102"/>
      <c r="CK18" s="102"/>
      <c r="CL18" s="102"/>
      <c r="CM18" s="102"/>
      <c r="CN18" s="102"/>
      <c r="CO18" s="102"/>
      <c r="CP18" s="102"/>
      <c r="CQ18" s="102"/>
      <c r="CR18" s="102"/>
      <c r="CS18" s="102"/>
      <c r="CT18" s="102"/>
      <c r="CU18" s="102"/>
      <c r="CV18" s="102"/>
      <c r="CW18" s="102"/>
      <c r="CX18" s="102"/>
      <c r="CY18" s="102"/>
      <c r="CZ18" s="102"/>
    </row>
    <row r="19" spans="1:104" s="47" customFormat="1" x14ac:dyDescent="0.3">
      <c r="A19" s="146" t="s">
        <v>448</v>
      </c>
      <c r="B19" s="46"/>
      <c r="C19" s="46"/>
      <c r="D19" s="46"/>
    </row>
    <row r="20" spans="1:104" ht="43.5" customHeight="1" thickBot="1" x14ac:dyDescent="0.45">
      <c r="A20" s="196" t="s">
        <v>290</v>
      </c>
      <c r="B20" s="196"/>
      <c r="C20" s="196"/>
      <c r="D20" s="31"/>
      <c r="E20" s="6"/>
      <c r="F20" s="6"/>
      <c r="G20" s="6"/>
      <c r="H20" s="6"/>
      <c r="I20" s="6"/>
      <c r="J20" s="6"/>
      <c r="K20" s="6"/>
      <c r="L20" s="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c r="AM20" s="156"/>
      <c r="AN20" s="156"/>
      <c r="AO20" s="156"/>
      <c r="AP20" s="156"/>
      <c r="AQ20" s="156"/>
      <c r="AR20" s="156"/>
    </row>
    <row r="21" spans="1:104" ht="39.75" customHeight="1" x14ac:dyDescent="0.3">
      <c r="A21" s="183" t="s">
        <v>351</v>
      </c>
      <c r="B21" s="183"/>
      <c r="C21" s="183"/>
      <c r="D21" s="152"/>
      <c r="E21" s="161" t="s">
        <v>233</v>
      </c>
      <c r="F21" s="164"/>
      <c r="G21" s="164"/>
      <c r="H21" s="164"/>
      <c r="I21" s="162"/>
      <c r="J21" s="162"/>
      <c r="K21" s="162"/>
      <c r="L21" s="163"/>
      <c r="M21" s="156"/>
      <c r="N21" s="156"/>
      <c r="O21" s="156"/>
      <c r="P21" s="156"/>
      <c r="Q21" s="156"/>
      <c r="R21" s="156"/>
      <c r="S21" s="156"/>
      <c r="T21" s="156"/>
      <c r="U21" s="156"/>
      <c r="V21" s="156"/>
      <c r="W21" s="156"/>
      <c r="X21" s="156"/>
      <c r="Y21" s="156"/>
      <c r="Z21" s="156"/>
      <c r="AA21" s="156"/>
      <c r="AB21" s="156"/>
      <c r="AC21" s="156"/>
      <c r="AD21" s="156"/>
      <c r="AE21" s="156"/>
      <c r="AF21" s="156"/>
      <c r="AG21" s="156"/>
      <c r="AH21" s="156"/>
      <c r="AI21" s="156"/>
      <c r="AJ21" s="156"/>
      <c r="AK21" s="156"/>
      <c r="AL21" s="156"/>
      <c r="AM21" s="156"/>
      <c r="AN21" s="156"/>
      <c r="AO21" s="156"/>
      <c r="AP21" s="156"/>
      <c r="AQ21" s="156"/>
      <c r="AR21" s="156"/>
    </row>
    <row r="22" spans="1:104" ht="47.25" customHeight="1" x14ac:dyDescent="0.3">
      <c r="A22" s="8" t="s">
        <v>0</v>
      </c>
      <c r="B22" s="9" t="s">
        <v>1</v>
      </c>
      <c r="C22" s="9" t="s">
        <v>5</v>
      </c>
      <c r="D22" s="9" t="s">
        <v>69</v>
      </c>
      <c r="E22" s="83" t="s">
        <v>66</v>
      </c>
      <c r="F22" s="83" t="s">
        <v>420</v>
      </c>
      <c r="G22" s="83" t="s">
        <v>243</v>
      </c>
      <c r="H22" s="83" t="s">
        <v>244</v>
      </c>
      <c r="I22" s="83" t="s">
        <v>63</v>
      </c>
      <c r="J22" s="83" t="s">
        <v>64</v>
      </c>
      <c r="K22" s="83" t="s">
        <v>67</v>
      </c>
      <c r="L22" s="83" t="s">
        <v>68</v>
      </c>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row>
    <row r="23" spans="1:104" ht="102" customHeight="1" x14ac:dyDescent="0.3">
      <c r="A23" s="49" t="s">
        <v>280</v>
      </c>
      <c r="B23" s="48" t="s">
        <v>217</v>
      </c>
      <c r="C23" s="48" t="s">
        <v>386</v>
      </c>
      <c r="D23" s="25" t="s">
        <v>289</v>
      </c>
      <c r="E23" s="69"/>
      <c r="F23" s="96"/>
      <c r="G23" s="69"/>
      <c r="H23" s="69"/>
      <c r="I23" s="69"/>
      <c r="J23" s="69"/>
      <c r="K23" s="69"/>
      <c r="L23" s="69"/>
      <c r="M23" s="6"/>
      <c r="N23" s="4"/>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row>
    <row r="24" spans="1:104" ht="102" customHeight="1" x14ac:dyDescent="0.3">
      <c r="A24" s="85" t="s">
        <v>281</v>
      </c>
      <c r="B24" s="86" t="s">
        <v>65</v>
      </c>
      <c r="C24" s="86" t="s">
        <v>352</v>
      </c>
      <c r="D24" s="82" t="s">
        <v>289</v>
      </c>
      <c r="E24" s="97"/>
      <c r="F24" s="98"/>
      <c r="G24" s="97"/>
      <c r="H24" s="97"/>
      <c r="I24" s="97"/>
      <c r="J24" s="97"/>
      <c r="K24" s="97"/>
      <c r="L24" s="97"/>
      <c r="M24" s="6"/>
      <c r="N24" s="4"/>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row>
    <row r="25" spans="1:104" ht="78" customHeight="1" thickBot="1" x14ac:dyDescent="0.35">
      <c r="A25" s="56" t="s">
        <v>282</v>
      </c>
      <c r="B25" s="53" t="s">
        <v>323</v>
      </c>
      <c r="C25" s="53" t="s">
        <v>349</v>
      </c>
      <c r="D25" s="84" t="s">
        <v>2</v>
      </c>
      <c r="E25" s="95"/>
      <c r="F25" s="95"/>
      <c r="G25" s="95"/>
      <c r="H25" s="95"/>
      <c r="I25" s="95"/>
      <c r="J25" s="95"/>
      <c r="K25" s="95"/>
      <c r="L25" s="95"/>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row>
    <row r="26" spans="1:104" x14ac:dyDescent="0.3">
      <c r="A26" s="148" t="s">
        <v>448</v>
      </c>
      <c r="C26" s="6"/>
      <c r="D26" s="6"/>
      <c r="E26" s="6"/>
      <c r="F26" s="6"/>
      <c r="G26" s="6"/>
      <c r="H26" s="6"/>
      <c r="I26" s="6"/>
      <c r="J26" s="6"/>
      <c r="K26" s="6"/>
      <c r="L26" s="6"/>
    </row>
    <row r="27" spans="1:104" ht="28.5" customHeight="1" thickBot="1" x14ac:dyDescent="0.45">
      <c r="A27" s="192" t="s">
        <v>234</v>
      </c>
      <c r="B27" s="192"/>
      <c r="C27" s="192"/>
      <c r="D27" s="3"/>
      <c r="E27" s="6"/>
      <c r="F27" s="6"/>
      <c r="G27" s="6"/>
      <c r="H27" s="6"/>
      <c r="I27" s="6"/>
      <c r="J27" s="6"/>
      <c r="K27" s="6"/>
      <c r="L27" s="6"/>
    </row>
    <row r="28" spans="1:104" ht="36" customHeight="1" x14ac:dyDescent="0.3">
      <c r="A28" s="190" t="s">
        <v>357</v>
      </c>
      <c r="B28" s="191"/>
      <c r="C28" s="191"/>
      <c r="D28" s="66"/>
      <c r="E28" s="161" t="s">
        <v>450</v>
      </c>
      <c r="F28" s="162"/>
      <c r="G28" s="162"/>
      <c r="H28" s="162"/>
      <c r="I28" s="162"/>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3"/>
    </row>
    <row r="29" spans="1:104" ht="29.25" customHeight="1" x14ac:dyDescent="0.3">
      <c r="A29" s="8" t="s">
        <v>0</v>
      </c>
      <c r="B29" s="9" t="s">
        <v>1</v>
      </c>
      <c r="C29" s="9" t="s">
        <v>5</v>
      </c>
      <c r="D29" s="9" t="s">
        <v>69</v>
      </c>
      <c r="E29" s="5" t="str">
        <f>IF(E30&lt;&gt;"",E30,"[Plan 1]")</f>
        <v>[Plan 1]</v>
      </c>
      <c r="F29" s="5" t="str">
        <f>IF(F30&lt;&gt;"",F30,"[Plan 2]")</f>
        <v>[Plan 2]</v>
      </c>
      <c r="G29" s="5" t="str">
        <f>IF(G30&lt;&gt;"",G30,"[Plan 3]")</f>
        <v>[Plan 3]</v>
      </c>
      <c r="H29" s="5" t="str">
        <f>IF(H30&lt;&gt;"",H30,"[Plan 4]")</f>
        <v>[Plan 4]</v>
      </c>
      <c r="I29" s="5" t="str">
        <f>IF(I30&lt;&gt;"",I30,"[Plan 5]")</f>
        <v>[Plan 5]</v>
      </c>
      <c r="J29" s="5" t="str">
        <f>IF(J30&lt;&gt;"",J30,"[Plan 6]")</f>
        <v>[Plan 6]</v>
      </c>
      <c r="K29" s="5" t="str">
        <f>IF(K30&lt;&gt;"",K30,"[Plan 7]")</f>
        <v>[Plan 7]</v>
      </c>
      <c r="L29" s="5" t="str">
        <f>IF(L30&lt;&gt;"",L30,"[Plan 8]")</f>
        <v>[Plan 8]</v>
      </c>
      <c r="M29" s="5" t="str">
        <f>IF(M30&lt;&gt;"",M30,"[Plan 9]")</f>
        <v>[Plan 9]</v>
      </c>
      <c r="N29" s="5" t="str">
        <f>IF(N30&lt;&gt;"",N30,"[Plan 10]")</f>
        <v>[Plan 10]</v>
      </c>
      <c r="O29" s="5" t="str">
        <f>IF(O30&lt;&gt;"",O30,"[Plan 11]")</f>
        <v>[Plan 11]</v>
      </c>
      <c r="P29" s="5" t="str">
        <f>IF(P30&lt;&gt;"",P30,"[Plan 12]")</f>
        <v>[Plan 12]</v>
      </c>
      <c r="Q29" s="5" t="str">
        <f>IF(Q30&lt;&gt;"",Q30,"[Plan 13]")</f>
        <v>[Plan 13]</v>
      </c>
      <c r="R29" s="5" t="str">
        <f>IF(R30&lt;&gt;"",R30,"[Plan 14]")</f>
        <v>[Plan 14]</v>
      </c>
      <c r="S29" s="5" t="str">
        <f>IF(S30&lt;&gt;"",S30,"[Plan 15]")</f>
        <v>[Plan 15]</v>
      </c>
      <c r="T29" s="5" t="str">
        <f>IF(T30&lt;&gt;"",T30,"[Plan 16]")</f>
        <v>[Plan 16]</v>
      </c>
      <c r="U29" s="5" t="str">
        <f>IF(U30&lt;&gt;"",U30,"[Plan 17]")</f>
        <v>[Plan 17]</v>
      </c>
      <c r="V29" s="5" t="str">
        <f>IF(V30&lt;&gt;"",V30,"[Plan 18]")</f>
        <v>[Plan 18]</v>
      </c>
      <c r="W29" s="5" t="str">
        <f>IF(W30&lt;&gt;"",W30,"[Plan 19]")</f>
        <v>[Plan 19]</v>
      </c>
      <c r="X29" s="5" t="str">
        <f>IF(X30&lt;&gt;"",X30,"[Plan 20]")</f>
        <v>[Plan 20]</v>
      </c>
      <c r="Y29" s="5" t="str">
        <f>IF(Y30&lt;&gt;"",Y30,"[Plan 21]")</f>
        <v>[Plan 21]</v>
      </c>
      <c r="Z29" s="5" t="str">
        <f>IF(Z30&lt;&gt;"",Z30,"[Plan 22]")</f>
        <v>[Plan 22]</v>
      </c>
      <c r="AA29" s="5" t="str">
        <f>IF(AA30&lt;&gt;"",AA30,"[Plan 23]")</f>
        <v>[Plan 23]</v>
      </c>
      <c r="AB29" s="5" t="str">
        <f>IF(AB30&lt;&gt;"",AB30,"[Plan 24]")</f>
        <v>[Plan 24]</v>
      </c>
      <c r="AC29" s="5" t="str">
        <f>IF(AC30&lt;&gt;"",AC30,"[Plan 25]")</f>
        <v>[Plan 25]</v>
      </c>
      <c r="AD29" s="5" t="str">
        <f>IF(AD30&lt;&gt;"",AD30,"[Plan 26]")</f>
        <v>[Plan 26]</v>
      </c>
      <c r="AE29" s="5" t="str">
        <f>IF(AE30&lt;&gt;"",AE30,"[Plan 27]")</f>
        <v>[Plan 27]</v>
      </c>
      <c r="AF29" s="5" t="str">
        <f>IF(AF30&lt;&gt;"",AF30,"[Plan 28]")</f>
        <v>[Plan 28]</v>
      </c>
      <c r="AG29" s="5" t="str">
        <f>IF(AG30&lt;&gt;"",AG30,"[Plan 29]")</f>
        <v>[Plan 29]</v>
      </c>
      <c r="AH29" s="5" t="str">
        <f>IF(AH30&lt;&gt;"",AH30,"[Plan 30]")</f>
        <v>[Plan 30]</v>
      </c>
      <c r="AI29" s="5" t="str">
        <f>IF(AI30&lt;&gt;"",AI30,"[Plan 31]")</f>
        <v>[Plan 31]</v>
      </c>
      <c r="AJ29" s="5" t="str">
        <f>IF(AJ30&lt;&gt;"",AJ30,"[Plan 32]")</f>
        <v>[Plan 32]</v>
      </c>
      <c r="AK29" s="5" t="str">
        <f>IF(AK30&lt;&gt;"",AK30,"[Plan 33]")</f>
        <v>[Plan 33]</v>
      </c>
      <c r="AL29" s="5" t="str">
        <f>IF(AL30&lt;&gt;"",AL30,"[Plan 34]")</f>
        <v>[Plan 34]</v>
      </c>
      <c r="AM29" s="5" t="str">
        <f>IF(AM30&lt;&gt;"",AM30,"[Plan 35]")</f>
        <v>[Plan 35]</v>
      </c>
      <c r="AN29" s="5" t="str">
        <f>IF(AN30&lt;&gt;"",AN30,"[Plan 36]")</f>
        <v>[Plan 36]</v>
      </c>
      <c r="AO29" s="5" t="str">
        <f>IF(AO30&lt;&gt;"",AO30,"[Plan 37]")</f>
        <v>[Plan 37]</v>
      </c>
      <c r="AP29" s="5" t="str">
        <f>IF(AP30&lt;&gt;"",AP30,"[Plan 38]")</f>
        <v>[Plan 38]</v>
      </c>
      <c r="AQ29" s="5" t="str">
        <f>IF(AQ30&lt;&gt;"",AQ30,"[Plan 39]")</f>
        <v>[Plan 39]</v>
      </c>
      <c r="AR29" s="5" t="str">
        <f>IF(AR30&lt;&gt;"",AR30,"[Plan 40]")</f>
        <v>[Plan 40]</v>
      </c>
    </row>
    <row r="30" spans="1:104" ht="31.5" customHeight="1" x14ac:dyDescent="0.3">
      <c r="A30" s="49" t="s">
        <v>362</v>
      </c>
      <c r="B30" s="25" t="s">
        <v>8</v>
      </c>
      <c r="C30" s="48" t="s">
        <v>395</v>
      </c>
      <c r="D30" s="29" t="s">
        <v>2</v>
      </c>
      <c r="E30" s="103"/>
      <c r="F30" s="103"/>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row>
    <row r="31" spans="1:104" ht="257.25" customHeight="1" x14ac:dyDescent="0.3">
      <c r="A31" s="49" t="s">
        <v>283</v>
      </c>
      <c r="B31" s="25" t="s">
        <v>353</v>
      </c>
      <c r="C31" s="48" t="s">
        <v>385</v>
      </c>
      <c r="D31" s="57" t="s">
        <v>232</v>
      </c>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row>
    <row r="32" spans="1:104" ht="184.5" customHeight="1" x14ac:dyDescent="0.3">
      <c r="A32" s="49" t="s">
        <v>284</v>
      </c>
      <c r="B32" s="25" t="s">
        <v>354</v>
      </c>
      <c r="C32" s="75" t="s">
        <v>370</v>
      </c>
      <c r="D32" s="32" t="s">
        <v>2</v>
      </c>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row>
    <row r="33" spans="1:44" ht="184.5" customHeight="1" x14ac:dyDescent="0.3">
      <c r="A33" s="49" t="s">
        <v>285</v>
      </c>
      <c r="B33" s="48" t="s">
        <v>389</v>
      </c>
      <c r="C33" s="48" t="s">
        <v>421</v>
      </c>
      <c r="D33" s="32" t="s">
        <v>2</v>
      </c>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row>
    <row r="34" spans="1:44" ht="105" customHeight="1" x14ac:dyDescent="0.3">
      <c r="A34" s="49" t="s">
        <v>361</v>
      </c>
      <c r="B34" s="48" t="s">
        <v>390</v>
      </c>
      <c r="C34" s="48" t="s">
        <v>404</v>
      </c>
      <c r="D34" s="32" t="s">
        <v>2</v>
      </c>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row>
    <row r="35" spans="1:44" ht="106.5" customHeight="1" x14ac:dyDescent="0.3">
      <c r="A35" s="49" t="s">
        <v>379</v>
      </c>
      <c r="B35" s="48" t="s">
        <v>382</v>
      </c>
      <c r="C35" s="48" t="s">
        <v>401</v>
      </c>
      <c r="D35" s="89" t="s">
        <v>75</v>
      </c>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row>
    <row r="36" spans="1:44" ht="51.75" customHeight="1" x14ac:dyDescent="0.3">
      <c r="A36" s="49" t="s">
        <v>388</v>
      </c>
      <c r="B36" s="48" t="s">
        <v>369</v>
      </c>
      <c r="C36" s="48" t="s">
        <v>363</v>
      </c>
      <c r="D36" s="82" t="s">
        <v>2</v>
      </c>
      <c r="E36" s="103"/>
      <c r="F36" s="103"/>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row>
    <row r="37" spans="1:44" ht="76.5" customHeight="1" x14ac:dyDescent="0.3">
      <c r="A37" s="49" t="s">
        <v>409</v>
      </c>
      <c r="B37" s="48" t="s">
        <v>410</v>
      </c>
      <c r="C37" s="48" t="s">
        <v>411</v>
      </c>
      <c r="D37" s="91" t="s">
        <v>2</v>
      </c>
      <c r="E37" s="103"/>
      <c r="F37" s="103"/>
      <c r="G37" s="100"/>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row>
    <row r="38" spans="1:44" ht="260.25" customHeight="1" x14ac:dyDescent="0.3">
      <c r="A38" s="49" t="s">
        <v>286</v>
      </c>
      <c r="B38" s="25" t="s">
        <v>355</v>
      </c>
      <c r="C38" s="48" t="s">
        <v>383</v>
      </c>
      <c r="D38" s="57" t="s">
        <v>232</v>
      </c>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row>
    <row r="39" spans="1:44" ht="70" x14ac:dyDescent="0.3">
      <c r="A39" s="49" t="s">
        <v>287</v>
      </c>
      <c r="B39" s="25" t="s">
        <v>356</v>
      </c>
      <c r="C39" s="48" t="s">
        <v>371</v>
      </c>
      <c r="D39" s="32" t="s">
        <v>2</v>
      </c>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row>
    <row r="40" spans="1:44" ht="117.75" customHeight="1" x14ac:dyDescent="0.3">
      <c r="A40" s="49" t="s">
        <v>288</v>
      </c>
      <c r="B40" s="25" t="s">
        <v>392</v>
      </c>
      <c r="C40" s="48" t="s">
        <v>402</v>
      </c>
      <c r="D40" s="32" t="s">
        <v>2</v>
      </c>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row>
    <row r="41" spans="1:44" ht="104.25" customHeight="1" x14ac:dyDescent="0.3">
      <c r="A41" s="49" t="s">
        <v>380</v>
      </c>
      <c r="B41" s="25" t="s">
        <v>393</v>
      </c>
      <c r="C41" s="48" t="s">
        <v>405</v>
      </c>
      <c r="D41" s="32" t="s">
        <v>2</v>
      </c>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row>
    <row r="42" spans="1:44" ht="106.5" customHeight="1" thickBot="1" x14ac:dyDescent="0.35">
      <c r="A42" s="56" t="s">
        <v>391</v>
      </c>
      <c r="B42" s="53" t="s">
        <v>384</v>
      </c>
      <c r="C42" s="53" t="s">
        <v>403</v>
      </c>
      <c r="D42" s="88" t="s">
        <v>75</v>
      </c>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row>
    <row r="43" spans="1:44" ht="14.25" customHeight="1" x14ac:dyDescent="0.3">
      <c r="A43" s="148" t="s">
        <v>443</v>
      </c>
    </row>
    <row r="44" spans="1:44" ht="14.25" customHeight="1" x14ac:dyDescent="0.3"/>
    <row r="45" spans="1:44" ht="14.25" customHeight="1" x14ac:dyDescent="0.3"/>
    <row r="46" spans="1:44" ht="14.25" customHeight="1" x14ac:dyDescent="0.3"/>
    <row r="47" spans="1:44" ht="14.25" customHeight="1" x14ac:dyDescent="0.3"/>
    <row r="48" spans="1:4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sheetData>
  <sheetProtection algorithmName="SHA-512" hashValue="uq+A72ntYWA7BCTYX4D+CWabCxiiF09f7M4Sx5SrU8AzrQ4WggfegzJt/qrVKbT44niuv2VRuA+VuUccCZeIFQ==" saltValue="77iSFqaQzytiqAOGklve4g==" spinCount="100000" sheet="1" objects="1" scenarios="1" formatColumns="0" formatRows="0"/>
  <mergeCells count="12">
    <mergeCell ref="A28:C28"/>
    <mergeCell ref="A4:B4"/>
    <mergeCell ref="A5:B5"/>
    <mergeCell ref="A6:B6"/>
    <mergeCell ref="A7:B7"/>
    <mergeCell ref="A8:B8"/>
    <mergeCell ref="A9:C9"/>
    <mergeCell ref="A11:C11"/>
    <mergeCell ref="A12:C12"/>
    <mergeCell ref="A20:C20"/>
    <mergeCell ref="A21:C21"/>
    <mergeCell ref="A27:C27"/>
  </mergeCells>
  <dataValidations count="1">
    <dataValidation allowBlank="1" showInputMessage="1" prompt="To enter free text, select cell and type - do not click into cell" sqref="E15:CZ15" xr:uid="{59BB5A2C-E86D-4884-A3BE-DE5F09F785C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prompt="To enter free text, select cell and type - do not click into cell" xr:uid="{782BE8C4-DFF7-4D0F-854A-B142475EA28C}">
          <x14:formula1>
            <xm:f>'Set Values'!$H$3:$H$12</xm:f>
          </x14:formula1>
          <xm:sqref>E18:CZ18</xm:sqref>
        </x14:dataValidation>
        <x14:dataValidation type="list" allowBlank="1" showInputMessage="1" xr:uid="{7544A966-BB09-4B69-967B-C5824767E572}">
          <x14:formula1>
            <xm:f>'Set Values'!$K$3:$K$10</xm:f>
          </x14:formula1>
          <xm:sqref>E23:L23</xm:sqref>
        </x14:dataValidation>
        <x14:dataValidation type="list" allowBlank="1" showInputMessage="1" prompt="To enter free text, select cell and type - do not click into cell" xr:uid="{B9DEF982-CFD8-4D5F-9DDA-D2A7197DD3E3}">
          <x14:formula1>
            <xm:f>'Set Values'!$G$3:$G$14</xm:f>
          </x14:formula1>
          <xm:sqref>E16:CZ16</xm:sqref>
        </x14:dataValidation>
        <x14:dataValidation type="list" allowBlank="1" showInputMessage="1" showErrorMessage="1" xr:uid="{F03198FA-E6E2-45A5-B397-67AB0451A84F}">
          <x14:formula1>
            <xm:f>'Set Values'!$L$3:$L$5</xm:f>
          </x14:formula1>
          <xm:sqref>E24:L24</xm:sqref>
        </x14:dataValidation>
        <x14:dataValidation type="list" allowBlank="1" showInputMessage="1" showErrorMessage="1" xr:uid="{2ADCCD5F-91E5-4DCB-B871-AE922A5B18F8}">
          <x14:formula1>
            <xm:f>'Set Values'!$M$3:$M$4</xm:f>
          </x14:formula1>
          <xm:sqref>E31:AR31 E38:AR38</xm:sqref>
        </x14:dataValidation>
        <x14:dataValidation type="list" allowBlank="1" showInputMessage="1" prompt="To enter free text, select cell and type - do not click into cell" xr:uid="{D640F519-4DD8-48F0-B382-9E90F5AEFA87}">
          <x14:formula1>
            <xm:f>'Set Values'!$F$3:$F$12</xm:f>
          </x14:formula1>
          <xm:sqref>E14:CZ14</xm:sqref>
        </x14:dataValidation>
        <x14:dataValidation type="list" allowBlank="1" showInputMessage="1" prompt="To enter free text, select cell and type - do not click into cell" xr:uid="{27D8D145-55D4-4E2B-8F37-A781F8F83E66}">
          <x14:formula1>
            <xm:f>'Set Values'!$I$3:$I$7</xm:f>
          </x14:formula1>
          <xm:sqref>E17:CZ17</xm:sqref>
        </x14:dataValidation>
        <x14:dataValidation type="list" allowBlank="1" showInputMessage="1" xr:uid="{D40D5A2D-BB2D-4789-A425-60CD2B973D9B}">
          <x14:formula1>
            <xm:f>'Set Values'!$I$3:$I$7</xm:f>
          </x14:formula1>
          <xm:sqref>E19:CZ19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6065E-0299-48F3-A8D4-B0D41D670C62}">
  <dimension ref="A1:CZ135"/>
  <sheetViews>
    <sheetView showGridLines="0" zoomScale="85" zoomScaleNormal="85" workbookViewId="0"/>
  </sheetViews>
  <sheetFormatPr defaultColWidth="9.1796875" defaultRowHeight="14" x14ac:dyDescent="0.3"/>
  <cols>
    <col min="1" max="1" width="7.54296875" style="6" customWidth="1"/>
    <col min="2" max="2" width="39.54296875" style="6" customWidth="1"/>
    <col min="3" max="3" width="71.54296875" style="76" customWidth="1"/>
    <col min="4" max="4" width="29.453125" style="76" customWidth="1"/>
    <col min="5" max="12" width="24.81640625" style="76" customWidth="1"/>
    <col min="13" max="44" width="20.54296875" style="76" customWidth="1"/>
    <col min="45" max="105" width="20.54296875" style="6" customWidth="1"/>
    <col min="106" max="16384" width="9.1796875" style="6"/>
  </cols>
  <sheetData>
    <row r="1" spans="1:104" ht="28.5" customHeight="1" x14ac:dyDescent="0.35">
      <c r="A1" s="23" t="s">
        <v>237</v>
      </c>
      <c r="B1" s="23"/>
      <c r="C1" s="6"/>
      <c r="D1" s="90"/>
      <c r="E1" s="61"/>
      <c r="F1" s="67"/>
      <c r="G1" s="67"/>
      <c r="H1" s="67"/>
      <c r="I1" s="67"/>
      <c r="J1" s="6"/>
      <c r="K1" s="6"/>
      <c r="L1" s="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row>
    <row r="2" spans="1:104" ht="19.5" customHeight="1" thickBot="1" x14ac:dyDescent="0.35">
      <c r="A2" s="157" t="s">
        <v>399</v>
      </c>
      <c r="B2" s="23"/>
      <c r="C2" s="6"/>
      <c r="D2" s="78" t="str">
        <f>IF(COUNTA(E31, E38)=2,"DATA OK: Assurances correctly reported to II.C.2.a and II.C.3.a","WARNING: Assurances not yet reported to II.C.2.a and II.C.3.a")</f>
        <v>WARNING: Assurances not yet reported to II.C.2.a and II.C.3.a</v>
      </c>
      <c r="E2" s="6"/>
      <c r="F2" s="6"/>
      <c r="G2" s="6"/>
      <c r="H2" s="6"/>
      <c r="I2" s="6"/>
      <c r="J2" s="6"/>
      <c r="K2" s="6"/>
      <c r="L2" s="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row>
    <row r="3" spans="1:104" ht="28.5" customHeight="1" x14ac:dyDescent="0.3">
      <c r="A3" s="158" t="s">
        <v>236</v>
      </c>
      <c r="B3" s="159"/>
      <c r="C3" s="160" t="str">
        <f>IF('I_State&amp;Prog_Info'!Q15="","[Program 13]",'I_State&amp;Prog_Info'!Q15)</f>
        <v>[Program 13]</v>
      </c>
      <c r="E3" s="67"/>
      <c r="G3" s="6"/>
      <c r="H3" s="6"/>
      <c r="I3" s="6"/>
      <c r="J3" s="6"/>
      <c r="K3" s="6"/>
      <c r="L3" s="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row>
    <row r="4" spans="1:104" ht="23.25" customHeight="1" x14ac:dyDescent="0.3">
      <c r="A4" s="193" t="s">
        <v>317</v>
      </c>
      <c r="B4" s="194"/>
      <c r="C4" s="92" t="str">
        <f>IF('I_State&amp;Prog_Info'!Q17="","(Placeholder for plan type)",'I_State&amp;Prog_Info'!Q17)</f>
        <v>(Placeholder for plan type)</v>
      </c>
      <c r="E4" s="6"/>
      <c r="F4" s="6"/>
      <c r="G4" s="6"/>
      <c r="H4" s="6"/>
      <c r="I4" s="6"/>
      <c r="J4" s="6"/>
      <c r="K4" s="6"/>
      <c r="L4" s="6"/>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c r="AM4" s="156"/>
      <c r="AN4" s="156"/>
      <c r="AO4" s="156"/>
      <c r="AP4" s="156"/>
      <c r="AQ4" s="156"/>
      <c r="AR4" s="156"/>
    </row>
    <row r="5" spans="1:104" ht="23.25" customHeight="1" x14ac:dyDescent="0.3">
      <c r="A5" s="193" t="s">
        <v>318</v>
      </c>
      <c r="B5" s="194"/>
      <c r="C5" s="92" t="str">
        <f>IF('I_State&amp;Prog_Info'!Q59="","(Placeholder for providers)",'I_State&amp;Prog_Info'!Q59)</f>
        <v>(Placeholder for providers)</v>
      </c>
      <c r="E5" s="6"/>
      <c r="G5" s="6"/>
      <c r="H5" s="6"/>
      <c r="I5" s="6"/>
      <c r="J5" s="6"/>
      <c r="K5" s="6"/>
      <c r="L5" s="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row>
    <row r="6" spans="1:104" ht="23.25" customHeight="1" x14ac:dyDescent="0.3">
      <c r="A6" s="193" t="s">
        <v>319</v>
      </c>
      <c r="B6" s="194"/>
      <c r="C6" s="93" t="str">
        <f>IF('I_State&amp;Prog_Info'!Q39="","(Placeholder for separate analysis and results document)",'I_State&amp;Prog_Info'!Q39)</f>
        <v>(Placeholder for separate analysis and results document)</v>
      </c>
      <c r="D6" s="77" t="str">
        <f>IF(C6="Yes, analysis methods and results are contained in a separate document(s)","",(IF(AND(C6="No, analysis methods and results are not contained in a separate document(s)",COUNTA(E23:L25)&gt;1),"DATA OK: Analysis and results correctly reported to II.B.1-3","WARNING: Info not yet reported to II.B.1-3")))</f>
        <v>WARNING: Info not yet reported to II.B.1-3</v>
      </c>
      <c r="H6" s="6"/>
      <c r="I6" s="6"/>
      <c r="J6" s="6"/>
      <c r="K6" s="6"/>
      <c r="L6" s="6"/>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56"/>
      <c r="AP6" s="156"/>
      <c r="AQ6" s="156"/>
      <c r="AR6" s="156"/>
    </row>
    <row r="7" spans="1:104" ht="23.15" customHeight="1" x14ac:dyDescent="0.3">
      <c r="A7" s="193" t="s">
        <v>424</v>
      </c>
      <c r="B7" s="194"/>
      <c r="C7" s="93" t="str">
        <f>IF('I_State&amp;Prog_Info'!Q40="","(Placeholder for separate analysis and results document)",'I_State&amp;Prog_Info'!Q40)</f>
        <v>(Placeholder for separate analysis and results document)</v>
      </c>
      <c r="D7" s="3"/>
      <c r="E7" s="6"/>
      <c r="F7" s="6"/>
      <c r="G7" s="6"/>
      <c r="H7" s="6"/>
      <c r="I7" s="6"/>
      <c r="J7" s="6"/>
      <c r="K7" s="6"/>
      <c r="L7" s="6"/>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row>
    <row r="8" spans="1:104" ht="23.15" customHeight="1" thickBot="1" x14ac:dyDescent="0.35">
      <c r="A8" s="197" t="s">
        <v>425</v>
      </c>
      <c r="B8" s="198"/>
      <c r="C8" s="94" t="str">
        <f>IF('I_State&amp;Prog_Info'!Q41="","(Placeholder for separate analysis and results document)",'I_State&amp;Prog_Info'!Q41)</f>
        <v>(Placeholder for separate analysis and results document)</v>
      </c>
      <c r="D8" s="3"/>
      <c r="E8" s="6"/>
      <c r="F8" s="6"/>
      <c r="G8" s="6"/>
      <c r="H8" s="6"/>
      <c r="I8" s="6"/>
      <c r="J8" s="6"/>
      <c r="K8" s="6"/>
      <c r="L8" s="6"/>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c r="AM8" s="156"/>
      <c r="AN8" s="156"/>
      <c r="AO8" s="156"/>
      <c r="AP8" s="156"/>
      <c r="AQ8" s="156"/>
      <c r="AR8" s="156"/>
    </row>
    <row r="9" spans="1:104" ht="87.75" customHeight="1" x14ac:dyDescent="0.3">
      <c r="A9" s="195" t="s">
        <v>400</v>
      </c>
      <c r="B9" s="195"/>
      <c r="C9" s="195"/>
      <c r="E9" s="6"/>
      <c r="F9" s="6"/>
      <c r="G9" s="6"/>
      <c r="H9" s="6"/>
      <c r="I9" s="6"/>
      <c r="J9" s="6"/>
      <c r="K9" s="6"/>
      <c r="L9" s="6"/>
      <c r="M9" s="156"/>
      <c r="N9" s="156"/>
      <c r="O9" s="156"/>
      <c r="P9" s="156"/>
      <c r="Q9" s="156"/>
      <c r="R9" s="156"/>
      <c r="S9" s="156"/>
      <c r="T9" s="156"/>
      <c r="U9" s="156"/>
      <c r="V9" s="156"/>
      <c r="W9" s="156"/>
      <c r="X9" s="156"/>
      <c r="Y9" s="156"/>
      <c r="Z9" s="156"/>
      <c r="AA9" s="156"/>
      <c r="AB9" s="156"/>
      <c r="AC9" s="156"/>
      <c r="AD9" s="156"/>
      <c r="AE9" s="156"/>
      <c r="AF9" s="156"/>
      <c r="AG9" s="156"/>
      <c r="AH9" s="156"/>
      <c r="AI9" s="156"/>
      <c r="AJ9" s="156"/>
      <c r="AK9" s="156"/>
      <c r="AL9" s="156"/>
      <c r="AM9" s="156"/>
      <c r="AN9" s="156"/>
      <c r="AO9" s="156"/>
      <c r="AP9" s="156"/>
      <c r="AQ9" s="156"/>
      <c r="AR9" s="156"/>
    </row>
    <row r="10" spans="1:104" ht="18" customHeight="1" x14ac:dyDescent="0.3">
      <c r="A10" s="76"/>
      <c r="B10" s="76"/>
      <c r="D10" s="3"/>
      <c r="E10" s="6"/>
      <c r="F10" s="6"/>
      <c r="G10" s="6"/>
      <c r="H10" s="6"/>
      <c r="I10" s="6"/>
      <c r="J10" s="6"/>
      <c r="K10" s="6"/>
      <c r="L10" s="6"/>
      <c r="M10" s="156"/>
      <c r="N10" s="156"/>
      <c r="O10" s="156"/>
      <c r="P10" s="156"/>
      <c r="Q10" s="156"/>
      <c r="R10" s="156"/>
      <c r="S10" s="156"/>
      <c r="T10" s="156"/>
      <c r="U10" s="156"/>
      <c r="V10" s="156"/>
      <c r="W10" s="156"/>
      <c r="X10" s="156"/>
      <c r="Y10" s="156"/>
      <c r="Z10" s="156"/>
      <c r="AA10" s="156"/>
      <c r="AB10" s="156"/>
      <c r="AC10" s="156"/>
      <c r="AD10" s="156"/>
      <c r="AE10" s="156"/>
      <c r="AF10" s="156"/>
      <c r="AG10" s="156"/>
      <c r="AH10" s="156"/>
      <c r="AI10" s="156"/>
      <c r="AJ10" s="156"/>
      <c r="AK10" s="156"/>
      <c r="AL10" s="156"/>
      <c r="AM10" s="156"/>
      <c r="AN10" s="156"/>
      <c r="AO10" s="156"/>
      <c r="AP10" s="156"/>
      <c r="AQ10" s="156"/>
      <c r="AR10" s="156"/>
    </row>
    <row r="11" spans="1:104" ht="41.25" customHeight="1" thickBot="1" x14ac:dyDescent="0.45">
      <c r="A11" s="196" t="s">
        <v>242</v>
      </c>
      <c r="B11" s="196"/>
      <c r="C11" s="196"/>
      <c r="D11" s="6"/>
      <c r="E11" s="6"/>
      <c r="F11" s="6"/>
      <c r="G11" s="6"/>
      <c r="H11" s="6"/>
      <c r="I11" s="6"/>
      <c r="J11" s="6"/>
      <c r="K11" s="6"/>
      <c r="L11" s="6"/>
      <c r="M11" s="156"/>
      <c r="N11" s="156"/>
      <c r="O11" s="156"/>
      <c r="P11" s="156"/>
      <c r="Q11" s="156"/>
      <c r="R11" s="156"/>
      <c r="S11" s="156"/>
      <c r="T11" s="156"/>
      <c r="U11" s="156"/>
      <c r="V11" s="156"/>
      <c r="W11" s="156"/>
      <c r="X11" s="156"/>
      <c r="Y11" s="156"/>
      <c r="Z11" s="156"/>
      <c r="AA11" s="156"/>
      <c r="AB11" s="156"/>
      <c r="AC11" s="156"/>
      <c r="AD11" s="156"/>
      <c r="AE11" s="156"/>
      <c r="AF11" s="156"/>
      <c r="AG11" s="156"/>
      <c r="AH11" s="156"/>
      <c r="AI11" s="156"/>
      <c r="AJ11" s="156"/>
      <c r="AK11" s="156"/>
      <c r="AL11" s="156"/>
      <c r="AM11" s="156"/>
      <c r="AN11" s="156"/>
      <c r="AO11" s="156"/>
      <c r="AP11" s="156"/>
      <c r="AQ11" s="156"/>
      <c r="AR11" s="156"/>
    </row>
    <row r="12" spans="1:104" ht="30" customHeight="1" x14ac:dyDescent="0.3">
      <c r="A12" s="180" t="s">
        <v>322</v>
      </c>
      <c r="B12" s="180"/>
      <c r="C12" s="180"/>
      <c r="D12" s="152"/>
      <c r="E12" s="161" t="s">
        <v>449</v>
      </c>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c r="AT12" s="162"/>
      <c r="AU12" s="162"/>
      <c r="AV12" s="162"/>
      <c r="AW12" s="162"/>
      <c r="AX12" s="162"/>
      <c r="AY12" s="162"/>
      <c r="AZ12" s="162"/>
      <c r="BA12" s="162"/>
      <c r="BB12" s="162"/>
      <c r="BC12" s="162"/>
      <c r="BD12" s="162"/>
      <c r="BE12" s="162"/>
      <c r="BF12" s="162"/>
      <c r="BG12" s="162"/>
      <c r="BH12" s="162"/>
      <c r="BI12" s="162"/>
      <c r="BJ12" s="162"/>
      <c r="BK12" s="162"/>
      <c r="BL12" s="162"/>
      <c r="BM12" s="162"/>
      <c r="BN12" s="162"/>
      <c r="BO12" s="162"/>
      <c r="BP12" s="162"/>
      <c r="BQ12" s="162"/>
      <c r="BR12" s="162"/>
      <c r="BS12" s="162"/>
      <c r="BT12" s="162"/>
      <c r="BU12" s="162"/>
      <c r="BV12" s="162"/>
      <c r="BW12" s="162"/>
      <c r="BX12" s="162"/>
      <c r="BY12" s="162"/>
      <c r="BZ12" s="162"/>
      <c r="CA12" s="162"/>
      <c r="CB12" s="162"/>
      <c r="CC12" s="162"/>
      <c r="CD12" s="162"/>
      <c r="CE12" s="162"/>
      <c r="CF12" s="162"/>
      <c r="CG12" s="162"/>
      <c r="CH12" s="162"/>
      <c r="CI12" s="162"/>
      <c r="CJ12" s="162"/>
      <c r="CK12" s="162"/>
      <c r="CL12" s="162"/>
      <c r="CM12" s="162"/>
      <c r="CN12" s="162"/>
      <c r="CO12" s="162"/>
      <c r="CP12" s="162"/>
      <c r="CQ12" s="162"/>
      <c r="CR12" s="162"/>
      <c r="CS12" s="162"/>
      <c r="CT12" s="162"/>
      <c r="CU12" s="162"/>
      <c r="CV12" s="162"/>
      <c r="CW12" s="162"/>
      <c r="CX12" s="162"/>
      <c r="CY12" s="162"/>
      <c r="CZ12" s="163"/>
    </row>
    <row r="13" spans="1:104" ht="29.25" customHeight="1" x14ac:dyDescent="0.3">
      <c r="A13" s="8" t="s">
        <v>0</v>
      </c>
      <c r="B13" s="9" t="s">
        <v>1</v>
      </c>
      <c r="C13" s="9" t="s">
        <v>5</v>
      </c>
      <c r="D13" s="9" t="s">
        <v>69</v>
      </c>
      <c r="E13" s="5" t="s">
        <v>94</v>
      </c>
      <c r="F13" s="5" t="s">
        <v>95</v>
      </c>
      <c r="G13" s="5" t="s">
        <v>96</v>
      </c>
      <c r="H13" s="5" t="s">
        <v>97</v>
      </c>
      <c r="I13" s="5" t="s">
        <v>98</v>
      </c>
      <c r="J13" s="5" t="s">
        <v>99</v>
      </c>
      <c r="K13" s="5" t="s">
        <v>100</v>
      </c>
      <c r="L13" s="5" t="s">
        <v>101</v>
      </c>
      <c r="M13" s="5" t="s">
        <v>102</v>
      </c>
      <c r="N13" s="5" t="s">
        <v>103</v>
      </c>
      <c r="O13" s="5" t="s">
        <v>104</v>
      </c>
      <c r="P13" s="5" t="s">
        <v>105</v>
      </c>
      <c r="Q13" s="5" t="s">
        <v>106</v>
      </c>
      <c r="R13" s="5" t="s">
        <v>107</v>
      </c>
      <c r="S13" s="5" t="s">
        <v>108</v>
      </c>
      <c r="T13" s="5" t="s">
        <v>109</v>
      </c>
      <c r="U13" s="5" t="s">
        <v>110</v>
      </c>
      <c r="V13" s="5" t="s">
        <v>111</v>
      </c>
      <c r="W13" s="5" t="s">
        <v>112</v>
      </c>
      <c r="X13" s="5" t="s">
        <v>113</v>
      </c>
      <c r="Y13" s="5" t="s">
        <v>114</v>
      </c>
      <c r="Z13" s="5" t="s">
        <v>115</v>
      </c>
      <c r="AA13" s="5" t="s">
        <v>116</v>
      </c>
      <c r="AB13" s="5" t="s">
        <v>117</v>
      </c>
      <c r="AC13" s="5" t="s">
        <v>118</v>
      </c>
      <c r="AD13" s="5" t="s">
        <v>119</v>
      </c>
      <c r="AE13" s="5" t="s">
        <v>120</v>
      </c>
      <c r="AF13" s="5" t="s">
        <v>121</v>
      </c>
      <c r="AG13" s="5" t="s">
        <v>122</v>
      </c>
      <c r="AH13" s="5" t="s">
        <v>123</v>
      </c>
      <c r="AI13" s="5" t="s">
        <v>124</v>
      </c>
      <c r="AJ13" s="5" t="s">
        <v>125</v>
      </c>
      <c r="AK13" s="5" t="s">
        <v>126</v>
      </c>
      <c r="AL13" s="5" t="s">
        <v>127</v>
      </c>
      <c r="AM13" s="5" t="s">
        <v>128</v>
      </c>
      <c r="AN13" s="5" t="s">
        <v>129</v>
      </c>
      <c r="AO13" s="5" t="s">
        <v>130</v>
      </c>
      <c r="AP13" s="5" t="s">
        <v>131</v>
      </c>
      <c r="AQ13" s="5" t="s">
        <v>132</v>
      </c>
      <c r="AR13" s="5" t="s">
        <v>133</v>
      </c>
      <c r="AS13" s="5" t="s">
        <v>137</v>
      </c>
      <c r="AT13" s="5" t="s">
        <v>138</v>
      </c>
      <c r="AU13" s="5" t="s">
        <v>139</v>
      </c>
      <c r="AV13" s="5" t="s">
        <v>140</v>
      </c>
      <c r="AW13" s="5" t="s">
        <v>141</v>
      </c>
      <c r="AX13" s="5" t="s">
        <v>142</v>
      </c>
      <c r="AY13" s="5" t="s">
        <v>143</v>
      </c>
      <c r="AZ13" s="5" t="s">
        <v>144</v>
      </c>
      <c r="BA13" s="5" t="s">
        <v>145</v>
      </c>
      <c r="BB13" s="5" t="s">
        <v>146</v>
      </c>
      <c r="BC13" s="5" t="s">
        <v>147</v>
      </c>
      <c r="BD13" s="5" t="s">
        <v>148</v>
      </c>
      <c r="BE13" s="5" t="s">
        <v>149</v>
      </c>
      <c r="BF13" s="5" t="s">
        <v>150</v>
      </c>
      <c r="BG13" s="5" t="s">
        <v>151</v>
      </c>
      <c r="BH13" s="5" t="s">
        <v>152</v>
      </c>
      <c r="BI13" s="5" t="s">
        <v>153</v>
      </c>
      <c r="BJ13" s="5" t="s">
        <v>154</v>
      </c>
      <c r="BK13" s="5" t="s">
        <v>155</v>
      </c>
      <c r="BL13" s="5" t="s">
        <v>156</v>
      </c>
      <c r="BM13" s="5" t="s">
        <v>157</v>
      </c>
      <c r="BN13" s="5" t="s">
        <v>158</v>
      </c>
      <c r="BO13" s="5" t="s">
        <v>159</v>
      </c>
      <c r="BP13" s="5" t="s">
        <v>160</v>
      </c>
      <c r="BQ13" s="5" t="s">
        <v>161</v>
      </c>
      <c r="BR13" s="5" t="s">
        <v>162</v>
      </c>
      <c r="BS13" s="5" t="s">
        <v>163</v>
      </c>
      <c r="BT13" s="5" t="s">
        <v>164</v>
      </c>
      <c r="BU13" s="5" t="s">
        <v>165</v>
      </c>
      <c r="BV13" s="5" t="s">
        <v>166</v>
      </c>
      <c r="BW13" s="5" t="s">
        <v>167</v>
      </c>
      <c r="BX13" s="5" t="s">
        <v>168</v>
      </c>
      <c r="BY13" s="5" t="s">
        <v>169</v>
      </c>
      <c r="BZ13" s="5" t="s">
        <v>170</v>
      </c>
      <c r="CA13" s="5" t="s">
        <v>171</v>
      </c>
      <c r="CB13" s="5" t="s">
        <v>172</v>
      </c>
      <c r="CC13" s="5" t="s">
        <v>173</v>
      </c>
      <c r="CD13" s="5" t="s">
        <v>174</v>
      </c>
      <c r="CE13" s="5" t="s">
        <v>175</v>
      </c>
      <c r="CF13" s="5" t="s">
        <v>176</v>
      </c>
      <c r="CG13" s="5" t="s">
        <v>177</v>
      </c>
      <c r="CH13" s="5" t="s">
        <v>178</v>
      </c>
      <c r="CI13" s="5" t="s">
        <v>179</v>
      </c>
      <c r="CJ13" s="5" t="s">
        <v>180</v>
      </c>
      <c r="CK13" s="5" t="s">
        <v>181</v>
      </c>
      <c r="CL13" s="5" t="s">
        <v>182</v>
      </c>
      <c r="CM13" s="5" t="s">
        <v>183</v>
      </c>
      <c r="CN13" s="5" t="s">
        <v>184</v>
      </c>
      <c r="CO13" s="5" t="s">
        <v>185</v>
      </c>
      <c r="CP13" s="5" t="s">
        <v>186</v>
      </c>
      <c r="CQ13" s="5" t="s">
        <v>187</v>
      </c>
      <c r="CR13" s="5" t="s">
        <v>188</v>
      </c>
      <c r="CS13" s="5" t="s">
        <v>189</v>
      </c>
      <c r="CT13" s="5" t="s">
        <v>190</v>
      </c>
      <c r="CU13" s="5" t="s">
        <v>191</v>
      </c>
      <c r="CV13" s="5" t="s">
        <v>192</v>
      </c>
      <c r="CW13" s="5" t="s">
        <v>193</v>
      </c>
      <c r="CX13" s="5" t="s">
        <v>194</v>
      </c>
      <c r="CY13" s="5" t="s">
        <v>195</v>
      </c>
      <c r="CZ13" s="5" t="s">
        <v>196</v>
      </c>
    </row>
    <row r="14" spans="1:104" ht="28" x14ac:dyDescent="0.3">
      <c r="A14" s="73" t="s">
        <v>273</v>
      </c>
      <c r="B14" s="48" t="s">
        <v>93</v>
      </c>
      <c r="C14" s="25" t="s">
        <v>223</v>
      </c>
      <c r="D14" s="58" t="s">
        <v>289</v>
      </c>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c r="CD14" s="100"/>
      <c r="CE14" s="100"/>
      <c r="CF14" s="100"/>
      <c r="CG14" s="100"/>
      <c r="CH14" s="100"/>
      <c r="CI14" s="100"/>
      <c r="CJ14" s="100"/>
      <c r="CK14" s="100"/>
      <c r="CL14" s="100"/>
      <c r="CM14" s="100"/>
      <c r="CN14" s="100"/>
      <c r="CO14" s="100"/>
      <c r="CP14" s="100"/>
      <c r="CQ14" s="100"/>
      <c r="CR14" s="100"/>
      <c r="CS14" s="100"/>
      <c r="CT14" s="100"/>
      <c r="CU14" s="100"/>
      <c r="CV14" s="100"/>
      <c r="CW14" s="100"/>
      <c r="CX14" s="100"/>
      <c r="CY14" s="100"/>
      <c r="CZ14" s="100"/>
    </row>
    <row r="15" spans="1:104" ht="28" x14ac:dyDescent="0.3">
      <c r="A15" s="73" t="s">
        <v>274</v>
      </c>
      <c r="B15" s="48" t="s">
        <v>222</v>
      </c>
      <c r="C15" s="25" t="s">
        <v>134</v>
      </c>
      <c r="D15" s="58" t="s">
        <v>2</v>
      </c>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100"/>
      <c r="CC15" s="100"/>
      <c r="CD15" s="100"/>
      <c r="CE15" s="100"/>
      <c r="CF15" s="100"/>
      <c r="CG15" s="100"/>
      <c r="CH15" s="100"/>
      <c r="CI15" s="100"/>
      <c r="CJ15" s="100"/>
      <c r="CK15" s="100"/>
      <c r="CL15" s="100"/>
      <c r="CM15" s="100"/>
      <c r="CN15" s="100"/>
      <c r="CO15" s="100"/>
      <c r="CP15" s="100"/>
      <c r="CQ15" s="100"/>
      <c r="CR15" s="100"/>
      <c r="CS15" s="100"/>
      <c r="CT15" s="100"/>
      <c r="CU15" s="100"/>
      <c r="CV15" s="100"/>
      <c r="CW15" s="100"/>
      <c r="CX15" s="100"/>
      <c r="CY15" s="100"/>
      <c r="CZ15" s="100"/>
    </row>
    <row r="16" spans="1:104" ht="28" x14ac:dyDescent="0.3">
      <c r="A16" s="73" t="s">
        <v>275</v>
      </c>
      <c r="B16" s="48" t="s">
        <v>320</v>
      </c>
      <c r="C16" s="48" t="s">
        <v>135</v>
      </c>
      <c r="D16" s="58" t="s">
        <v>289</v>
      </c>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row>
    <row r="17" spans="1:104" s="7" customFormat="1" ht="28" x14ac:dyDescent="0.3">
      <c r="A17" s="73" t="s">
        <v>276</v>
      </c>
      <c r="B17" s="74" t="s">
        <v>321</v>
      </c>
      <c r="C17" s="33" t="s">
        <v>136</v>
      </c>
      <c r="D17" s="59" t="s">
        <v>289</v>
      </c>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row>
    <row r="18" spans="1:104" ht="28.5" thickBot="1" x14ac:dyDescent="0.35">
      <c r="A18" s="81" t="s">
        <v>277</v>
      </c>
      <c r="B18" s="53" t="s">
        <v>225</v>
      </c>
      <c r="C18" s="30" t="s">
        <v>216</v>
      </c>
      <c r="D18" s="60" t="s">
        <v>289</v>
      </c>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c r="BO18" s="102"/>
      <c r="BP18" s="102"/>
      <c r="BQ18" s="102"/>
      <c r="BR18" s="102"/>
      <c r="BS18" s="102"/>
      <c r="BT18" s="102"/>
      <c r="BU18" s="102"/>
      <c r="BV18" s="102"/>
      <c r="BW18" s="102"/>
      <c r="BX18" s="102"/>
      <c r="BY18" s="102"/>
      <c r="BZ18" s="102"/>
      <c r="CA18" s="102"/>
      <c r="CB18" s="102"/>
      <c r="CC18" s="102"/>
      <c r="CD18" s="102"/>
      <c r="CE18" s="102"/>
      <c r="CF18" s="102"/>
      <c r="CG18" s="102"/>
      <c r="CH18" s="102"/>
      <c r="CI18" s="102"/>
      <c r="CJ18" s="102"/>
      <c r="CK18" s="102"/>
      <c r="CL18" s="102"/>
      <c r="CM18" s="102"/>
      <c r="CN18" s="102"/>
      <c r="CO18" s="102"/>
      <c r="CP18" s="102"/>
      <c r="CQ18" s="102"/>
      <c r="CR18" s="102"/>
      <c r="CS18" s="102"/>
      <c r="CT18" s="102"/>
      <c r="CU18" s="102"/>
      <c r="CV18" s="102"/>
      <c r="CW18" s="102"/>
      <c r="CX18" s="102"/>
      <c r="CY18" s="102"/>
      <c r="CZ18" s="102"/>
    </row>
    <row r="19" spans="1:104" s="47" customFormat="1" x14ac:dyDescent="0.3">
      <c r="A19" s="146" t="s">
        <v>448</v>
      </c>
      <c r="B19" s="46"/>
      <c r="C19" s="46"/>
      <c r="D19" s="46"/>
    </row>
    <row r="20" spans="1:104" ht="43.5" customHeight="1" thickBot="1" x14ac:dyDescent="0.45">
      <c r="A20" s="196" t="s">
        <v>290</v>
      </c>
      <c r="B20" s="196"/>
      <c r="C20" s="196"/>
      <c r="D20" s="31"/>
      <c r="E20" s="6"/>
      <c r="F20" s="6"/>
      <c r="G20" s="6"/>
      <c r="H20" s="6"/>
      <c r="I20" s="6"/>
      <c r="J20" s="6"/>
      <c r="K20" s="6"/>
      <c r="L20" s="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c r="AM20" s="156"/>
      <c r="AN20" s="156"/>
      <c r="AO20" s="156"/>
      <c r="AP20" s="156"/>
      <c r="AQ20" s="156"/>
      <c r="AR20" s="156"/>
    </row>
    <row r="21" spans="1:104" ht="39.75" customHeight="1" x14ac:dyDescent="0.3">
      <c r="A21" s="183" t="s">
        <v>351</v>
      </c>
      <c r="B21" s="183"/>
      <c r="C21" s="183"/>
      <c r="D21" s="152"/>
      <c r="E21" s="161" t="s">
        <v>233</v>
      </c>
      <c r="F21" s="164"/>
      <c r="G21" s="164"/>
      <c r="H21" s="164"/>
      <c r="I21" s="162"/>
      <c r="J21" s="162"/>
      <c r="K21" s="162"/>
      <c r="L21" s="163"/>
      <c r="M21" s="156"/>
      <c r="N21" s="156"/>
      <c r="O21" s="156"/>
      <c r="P21" s="156"/>
      <c r="Q21" s="156"/>
      <c r="R21" s="156"/>
      <c r="S21" s="156"/>
      <c r="T21" s="156"/>
      <c r="U21" s="156"/>
      <c r="V21" s="156"/>
      <c r="W21" s="156"/>
      <c r="X21" s="156"/>
      <c r="Y21" s="156"/>
      <c r="Z21" s="156"/>
      <c r="AA21" s="156"/>
      <c r="AB21" s="156"/>
      <c r="AC21" s="156"/>
      <c r="AD21" s="156"/>
      <c r="AE21" s="156"/>
      <c r="AF21" s="156"/>
      <c r="AG21" s="156"/>
      <c r="AH21" s="156"/>
      <c r="AI21" s="156"/>
      <c r="AJ21" s="156"/>
      <c r="AK21" s="156"/>
      <c r="AL21" s="156"/>
      <c r="AM21" s="156"/>
      <c r="AN21" s="156"/>
      <c r="AO21" s="156"/>
      <c r="AP21" s="156"/>
      <c r="AQ21" s="156"/>
      <c r="AR21" s="156"/>
    </row>
    <row r="22" spans="1:104" ht="47.25" customHeight="1" x14ac:dyDescent="0.3">
      <c r="A22" s="8" t="s">
        <v>0</v>
      </c>
      <c r="B22" s="9" t="s">
        <v>1</v>
      </c>
      <c r="C22" s="9" t="s">
        <v>5</v>
      </c>
      <c r="D22" s="9" t="s">
        <v>69</v>
      </c>
      <c r="E22" s="83" t="s">
        <v>66</v>
      </c>
      <c r="F22" s="83" t="s">
        <v>420</v>
      </c>
      <c r="G22" s="83" t="s">
        <v>243</v>
      </c>
      <c r="H22" s="83" t="s">
        <v>244</v>
      </c>
      <c r="I22" s="83" t="s">
        <v>63</v>
      </c>
      <c r="J22" s="83" t="s">
        <v>64</v>
      </c>
      <c r="K22" s="83" t="s">
        <v>67</v>
      </c>
      <c r="L22" s="83" t="s">
        <v>68</v>
      </c>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row>
    <row r="23" spans="1:104" ht="102" customHeight="1" x14ac:dyDescent="0.3">
      <c r="A23" s="49" t="s">
        <v>280</v>
      </c>
      <c r="B23" s="48" t="s">
        <v>217</v>
      </c>
      <c r="C23" s="48" t="s">
        <v>386</v>
      </c>
      <c r="D23" s="25" t="s">
        <v>289</v>
      </c>
      <c r="E23" s="69"/>
      <c r="F23" s="96"/>
      <c r="G23" s="69"/>
      <c r="H23" s="69"/>
      <c r="I23" s="69"/>
      <c r="J23" s="69"/>
      <c r="K23" s="69"/>
      <c r="L23" s="69"/>
      <c r="M23" s="6"/>
      <c r="N23" s="4"/>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row>
    <row r="24" spans="1:104" ht="102" customHeight="1" x14ac:dyDescent="0.3">
      <c r="A24" s="85" t="s">
        <v>281</v>
      </c>
      <c r="B24" s="86" t="s">
        <v>65</v>
      </c>
      <c r="C24" s="86" t="s">
        <v>352</v>
      </c>
      <c r="D24" s="82" t="s">
        <v>289</v>
      </c>
      <c r="E24" s="97"/>
      <c r="F24" s="98"/>
      <c r="G24" s="97"/>
      <c r="H24" s="97"/>
      <c r="I24" s="97"/>
      <c r="J24" s="97"/>
      <c r="K24" s="97"/>
      <c r="L24" s="97"/>
      <c r="M24" s="6"/>
      <c r="N24" s="4"/>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row>
    <row r="25" spans="1:104" ht="78" customHeight="1" thickBot="1" x14ac:dyDescent="0.35">
      <c r="A25" s="56" t="s">
        <v>282</v>
      </c>
      <c r="B25" s="53" t="s">
        <v>323</v>
      </c>
      <c r="C25" s="53" t="s">
        <v>349</v>
      </c>
      <c r="D25" s="84" t="s">
        <v>2</v>
      </c>
      <c r="E25" s="95"/>
      <c r="F25" s="95"/>
      <c r="G25" s="95"/>
      <c r="H25" s="95"/>
      <c r="I25" s="95"/>
      <c r="J25" s="95"/>
      <c r="K25" s="95"/>
      <c r="L25" s="95"/>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row>
    <row r="26" spans="1:104" x14ac:dyDescent="0.3">
      <c r="A26" s="148" t="s">
        <v>448</v>
      </c>
      <c r="C26" s="6"/>
      <c r="D26" s="6"/>
      <c r="E26" s="6"/>
      <c r="F26" s="6"/>
      <c r="G26" s="6"/>
      <c r="H26" s="6"/>
      <c r="I26" s="6"/>
      <c r="J26" s="6"/>
      <c r="K26" s="6"/>
      <c r="L26" s="6"/>
    </row>
    <row r="27" spans="1:104" ht="28.5" customHeight="1" thickBot="1" x14ac:dyDescent="0.45">
      <c r="A27" s="192" t="s">
        <v>234</v>
      </c>
      <c r="B27" s="192"/>
      <c r="C27" s="192"/>
      <c r="D27" s="3"/>
      <c r="E27" s="6"/>
      <c r="F27" s="6"/>
      <c r="G27" s="6"/>
      <c r="H27" s="6"/>
      <c r="I27" s="6"/>
      <c r="J27" s="6"/>
      <c r="K27" s="6"/>
      <c r="L27" s="6"/>
    </row>
    <row r="28" spans="1:104" ht="36" customHeight="1" x14ac:dyDescent="0.3">
      <c r="A28" s="190" t="s">
        <v>357</v>
      </c>
      <c r="B28" s="191"/>
      <c r="C28" s="191"/>
      <c r="D28" s="66"/>
      <c r="E28" s="161" t="s">
        <v>450</v>
      </c>
      <c r="F28" s="162"/>
      <c r="G28" s="162"/>
      <c r="H28" s="162"/>
      <c r="I28" s="162"/>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3"/>
    </row>
    <row r="29" spans="1:104" ht="29.25" customHeight="1" x14ac:dyDescent="0.3">
      <c r="A29" s="8" t="s">
        <v>0</v>
      </c>
      <c r="B29" s="9" t="s">
        <v>1</v>
      </c>
      <c r="C29" s="9" t="s">
        <v>5</v>
      </c>
      <c r="D29" s="9" t="s">
        <v>69</v>
      </c>
      <c r="E29" s="5" t="str">
        <f>IF(E30&lt;&gt;"",E30,"[Plan 1]")</f>
        <v>[Plan 1]</v>
      </c>
      <c r="F29" s="5" t="str">
        <f>IF(F30&lt;&gt;"",F30,"[Plan 2]")</f>
        <v>[Plan 2]</v>
      </c>
      <c r="G29" s="5" t="str">
        <f>IF(G30&lt;&gt;"",G30,"[Plan 3]")</f>
        <v>[Plan 3]</v>
      </c>
      <c r="H29" s="5" t="str">
        <f>IF(H30&lt;&gt;"",H30,"[Plan 4]")</f>
        <v>[Plan 4]</v>
      </c>
      <c r="I29" s="5" t="str">
        <f>IF(I30&lt;&gt;"",I30,"[Plan 5]")</f>
        <v>[Plan 5]</v>
      </c>
      <c r="J29" s="5" t="str">
        <f>IF(J30&lt;&gt;"",J30,"[Plan 6]")</f>
        <v>[Plan 6]</v>
      </c>
      <c r="K29" s="5" t="str">
        <f>IF(K30&lt;&gt;"",K30,"[Plan 7]")</f>
        <v>[Plan 7]</v>
      </c>
      <c r="L29" s="5" t="str">
        <f>IF(L30&lt;&gt;"",L30,"[Plan 8]")</f>
        <v>[Plan 8]</v>
      </c>
      <c r="M29" s="5" t="str">
        <f>IF(M30&lt;&gt;"",M30,"[Plan 9]")</f>
        <v>[Plan 9]</v>
      </c>
      <c r="N29" s="5" t="str">
        <f>IF(N30&lt;&gt;"",N30,"[Plan 10]")</f>
        <v>[Plan 10]</v>
      </c>
      <c r="O29" s="5" t="str">
        <f>IF(O30&lt;&gt;"",O30,"[Plan 11]")</f>
        <v>[Plan 11]</v>
      </c>
      <c r="P29" s="5" t="str">
        <f>IF(P30&lt;&gt;"",P30,"[Plan 12]")</f>
        <v>[Plan 12]</v>
      </c>
      <c r="Q29" s="5" t="str">
        <f>IF(Q30&lt;&gt;"",Q30,"[Plan 13]")</f>
        <v>[Plan 13]</v>
      </c>
      <c r="R29" s="5" t="str">
        <f>IF(R30&lt;&gt;"",R30,"[Plan 14]")</f>
        <v>[Plan 14]</v>
      </c>
      <c r="S29" s="5" t="str">
        <f>IF(S30&lt;&gt;"",S30,"[Plan 15]")</f>
        <v>[Plan 15]</v>
      </c>
      <c r="T29" s="5" t="str">
        <f>IF(T30&lt;&gt;"",T30,"[Plan 16]")</f>
        <v>[Plan 16]</v>
      </c>
      <c r="U29" s="5" t="str">
        <f>IF(U30&lt;&gt;"",U30,"[Plan 17]")</f>
        <v>[Plan 17]</v>
      </c>
      <c r="V29" s="5" t="str">
        <f>IF(V30&lt;&gt;"",V30,"[Plan 18]")</f>
        <v>[Plan 18]</v>
      </c>
      <c r="W29" s="5" t="str">
        <f>IF(W30&lt;&gt;"",W30,"[Plan 19]")</f>
        <v>[Plan 19]</v>
      </c>
      <c r="X29" s="5" t="str">
        <f>IF(X30&lt;&gt;"",X30,"[Plan 20]")</f>
        <v>[Plan 20]</v>
      </c>
      <c r="Y29" s="5" t="str">
        <f>IF(Y30&lt;&gt;"",Y30,"[Plan 21]")</f>
        <v>[Plan 21]</v>
      </c>
      <c r="Z29" s="5" t="str">
        <f>IF(Z30&lt;&gt;"",Z30,"[Plan 22]")</f>
        <v>[Plan 22]</v>
      </c>
      <c r="AA29" s="5" t="str">
        <f>IF(AA30&lt;&gt;"",AA30,"[Plan 23]")</f>
        <v>[Plan 23]</v>
      </c>
      <c r="AB29" s="5" t="str">
        <f>IF(AB30&lt;&gt;"",AB30,"[Plan 24]")</f>
        <v>[Plan 24]</v>
      </c>
      <c r="AC29" s="5" t="str">
        <f>IF(AC30&lt;&gt;"",AC30,"[Plan 25]")</f>
        <v>[Plan 25]</v>
      </c>
      <c r="AD29" s="5" t="str">
        <f>IF(AD30&lt;&gt;"",AD30,"[Plan 26]")</f>
        <v>[Plan 26]</v>
      </c>
      <c r="AE29" s="5" t="str">
        <f>IF(AE30&lt;&gt;"",AE30,"[Plan 27]")</f>
        <v>[Plan 27]</v>
      </c>
      <c r="AF29" s="5" t="str">
        <f>IF(AF30&lt;&gt;"",AF30,"[Plan 28]")</f>
        <v>[Plan 28]</v>
      </c>
      <c r="AG29" s="5" t="str">
        <f>IF(AG30&lt;&gt;"",AG30,"[Plan 29]")</f>
        <v>[Plan 29]</v>
      </c>
      <c r="AH29" s="5" t="str">
        <f>IF(AH30&lt;&gt;"",AH30,"[Plan 30]")</f>
        <v>[Plan 30]</v>
      </c>
      <c r="AI29" s="5" t="str">
        <f>IF(AI30&lt;&gt;"",AI30,"[Plan 31]")</f>
        <v>[Plan 31]</v>
      </c>
      <c r="AJ29" s="5" t="str">
        <f>IF(AJ30&lt;&gt;"",AJ30,"[Plan 32]")</f>
        <v>[Plan 32]</v>
      </c>
      <c r="AK29" s="5" t="str">
        <f>IF(AK30&lt;&gt;"",AK30,"[Plan 33]")</f>
        <v>[Plan 33]</v>
      </c>
      <c r="AL29" s="5" t="str">
        <f>IF(AL30&lt;&gt;"",AL30,"[Plan 34]")</f>
        <v>[Plan 34]</v>
      </c>
      <c r="AM29" s="5" t="str">
        <f>IF(AM30&lt;&gt;"",AM30,"[Plan 35]")</f>
        <v>[Plan 35]</v>
      </c>
      <c r="AN29" s="5" t="str">
        <f>IF(AN30&lt;&gt;"",AN30,"[Plan 36]")</f>
        <v>[Plan 36]</v>
      </c>
      <c r="AO29" s="5" t="str">
        <f>IF(AO30&lt;&gt;"",AO30,"[Plan 37]")</f>
        <v>[Plan 37]</v>
      </c>
      <c r="AP29" s="5" t="str">
        <f>IF(AP30&lt;&gt;"",AP30,"[Plan 38]")</f>
        <v>[Plan 38]</v>
      </c>
      <c r="AQ29" s="5" t="str">
        <f>IF(AQ30&lt;&gt;"",AQ30,"[Plan 39]")</f>
        <v>[Plan 39]</v>
      </c>
      <c r="AR29" s="5" t="str">
        <f>IF(AR30&lt;&gt;"",AR30,"[Plan 40]")</f>
        <v>[Plan 40]</v>
      </c>
    </row>
    <row r="30" spans="1:104" ht="31.5" customHeight="1" x14ac:dyDescent="0.3">
      <c r="A30" s="49" t="s">
        <v>362</v>
      </c>
      <c r="B30" s="25" t="s">
        <v>8</v>
      </c>
      <c r="C30" s="48" t="s">
        <v>395</v>
      </c>
      <c r="D30" s="29" t="s">
        <v>2</v>
      </c>
      <c r="E30" s="103"/>
      <c r="F30" s="103"/>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row>
    <row r="31" spans="1:104" ht="257.25" customHeight="1" x14ac:dyDescent="0.3">
      <c r="A31" s="49" t="s">
        <v>283</v>
      </c>
      <c r="B31" s="25" t="s">
        <v>353</v>
      </c>
      <c r="C31" s="48" t="s">
        <v>385</v>
      </c>
      <c r="D31" s="57" t="s">
        <v>232</v>
      </c>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row>
    <row r="32" spans="1:104" ht="184.5" customHeight="1" x14ac:dyDescent="0.3">
      <c r="A32" s="49" t="s">
        <v>284</v>
      </c>
      <c r="B32" s="25" t="s">
        <v>354</v>
      </c>
      <c r="C32" s="75" t="s">
        <v>370</v>
      </c>
      <c r="D32" s="32" t="s">
        <v>2</v>
      </c>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row>
    <row r="33" spans="1:44" ht="184.5" customHeight="1" x14ac:dyDescent="0.3">
      <c r="A33" s="49" t="s">
        <v>285</v>
      </c>
      <c r="B33" s="48" t="s">
        <v>389</v>
      </c>
      <c r="C33" s="48" t="s">
        <v>421</v>
      </c>
      <c r="D33" s="32" t="s">
        <v>2</v>
      </c>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row>
    <row r="34" spans="1:44" ht="105" customHeight="1" x14ac:dyDescent="0.3">
      <c r="A34" s="49" t="s">
        <v>361</v>
      </c>
      <c r="B34" s="48" t="s">
        <v>390</v>
      </c>
      <c r="C34" s="48" t="s">
        <v>404</v>
      </c>
      <c r="D34" s="32" t="s">
        <v>2</v>
      </c>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row>
    <row r="35" spans="1:44" ht="106.5" customHeight="1" x14ac:dyDescent="0.3">
      <c r="A35" s="49" t="s">
        <v>379</v>
      </c>
      <c r="B35" s="48" t="s">
        <v>382</v>
      </c>
      <c r="C35" s="48" t="s">
        <v>401</v>
      </c>
      <c r="D35" s="89" t="s">
        <v>75</v>
      </c>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row>
    <row r="36" spans="1:44" ht="51.75" customHeight="1" x14ac:dyDescent="0.3">
      <c r="A36" s="49" t="s">
        <v>388</v>
      </c>
      <c r="B36" s="48" t="s">
        <v>369</v>
      </c>
      <c r="C36" s="48" t="s">
        <v>363</v>
      </c>
      <c r="D36" s="82" t="s">
        <v>2</v>
      </c>
      <c r="E36" s="103"/>
      <c r="F36" s="103"/>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row>
    <row r="37" spans="1:44" ht="76.5" customHeight="1" x14ac:dyDescent="0.3">
      <c r="A37" s="49" t="s">
        <v>409</v>
      </c>
      <c r="B37" s="48" t="s">
        <v>410</v>
      </c>
      <c r="C37" s="48" t="s">
        <v>411</v>
      </c>
      <c r="D37" s="91" t="s">
        <v>2</v>
      </c>
      <c r="E37" s="103"/>
      <c r="F37" s="103"/>
      <c r="G37" s="100"/>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row>
    <row r="38" spans="1:44" ht="260.25" customHeight="1" x14ac:dyDescent="0.3">
      <c r="A38" s="49" t="s">
        <v>286</v>
      </c>
      <c r="B38" s="25" t="s">
        <v>355</v>
      </c>
      <c r="C38" s="48" t="s">
        <v>383</v>
      </c>
      <c r="D38" s="57" t="s">
        <v>232</v>
      </c>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row>
    <row r="39" spans="1:44" ht="70" x14ac:dyDescent="0.3">
      <c r="A39" s="49" t="s">
        <v>287</v>
      </c>
      <c r="B39" s="25" t="s">
        <v>356</v>
      </c>
      <c r="C39" s="48" t="s">
        <v>371</v>
      </c>
      <c r="D39" s="32" t="s">
        <v>2</v>
      </c>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row>
    <row r="40" spans="1:44" ht="117.75" customHeight="1" x14ac:dyDescent="0.3">
      <c r="A40" s="49" t="s">
        <v>288</v>
      </c>
      <c r="B40" s="25" t="s">
        <v>392</v>
      </c>
      <c r="C40" s="48" t="s">
        <v>402</v>
      </c>
      <c r="D40" s="32" t="s">
        <v>2</v>
      </c>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row>
    <row r="41" spans="1:44" ht="104.25" customHeight="1" x14ac:dyDescent="0.3">
      <c r="A41" s="49" t="s">
        <v>380</v>
      </c>
      <c r="B41" s="25" t="s">
        <v>393</v>
      </c>
      <c r="C41" s="48" t="s">
        <v>405</v>
      </c>
      <c r="D41" s="32" t="s">
        <v>2</v>
      </c>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row>
    <row r="42" spans="1:44" ht="106.5" customHeight="1" thickBot="1" x14ac:dyDescent="0.35">
      <c r="A42" s="56" t="s">
        <v>391</v>
      </c>
      <c r="B42" s="53" t="s">
        <v>384</v>
      </c>
      <c r="C42" s="53" t="s">
        <v>403</v>
      </c>
      <c r="D42" s="88" t="s">
        <v>75</v>
      </c>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row>
    <row r="43" spans="1:44" ht="14.25" customHeight="1" x14ac:dyDescent="0.3">
      <c r="A43" s="148" t="s">
        <v>443</v>
      </c>
    </row>
    <row r="44" spans="1:44" ht="14.25" customHeight="1" x14ac:dyDescent="0.3"/>
    <row r="45" spans="1:44" ht="14.25" customHeight="1" x14ac:dyDescent="0.3"/>
    <row r="46" spans="1:44" ht="14.25" customHeight="1" x14ac:dyDescent="0.3"/>
    <row r="47" spans="1:44" ht="14.25" customHeight="1" x14ac:dyDescent="0.3"/>
    <row r="48" spans="1:4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sheetData>
  <sheetProtection algorithmName="SHA-512" hashValue="yg6fuPX3k7NwxR/ITO3StvFW05bo25kideogmtcrNbXYSRhUQqeB5U+/7IPMQCke6taDyNqDGUZk/7LWxHw1nA==" saltValue="2cESYK3RmeX4PRMyDCK7ZQ==" spinCount="100000" sheet="1" objects="1" scenarios="1" formatColumns="0" formatRows="0"/>
  <mergeCells count="12">
    <mergeCell ref="A28:C28"/>
    <mergeCell ref="A4:B4"/>
    <mergeCell ref="A5:B5"/>
    <mergeCell ref="A6:B6"/>
    <mergeCell ref="A7:B7"/>
    <mergeCell ref="A8:B8"/>
    <mergeCell ref="A9:C9"/>
    <mergeCell ref="A11:C11"/>
    <mergeCell ref="A12:C12"/>
    <mergeCell ref="A20:C20"/>
    <mergeCell ref="A21:C21"/>
    <mergeCell ref="A27:C27"/>
  </mergeCells>
  <dataValidations count="1">
    <dataValidation allowBlank="1" showInputMessage="1" prompt="To enter free text, select cell and type - do not click into cell" sqref="E15:CZ15" xr:uid="{DA890EE7-48E3-4485-9FF8-BE0D9FFDCBCE}"/>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xr:uid="{A3DEED02-B3F6-4FC7-B129-761C42173015}">
          <x14:formula1>
            <xm:f>'Set Values'!$I$3:$I$7</xm:f>
          </x14:formula1>
          <xm:sqref>E19:CZ19</xm:sqref>
        </x14:dataValidation>
        <x14:dataValidation type="list" allowBlank="1" showInputMessage="1" prompt="To enter free text, select cell and type - do not click into cell" xr:uid="{811231D5-2F25-40B5-B08A-FC9A01341124}">
          <x14:formula1>
            <xm:f>'Set Values'!$I$3:$I$7</xm:f>
          </x14:formula1>
          <xm:sqref>E17:CZ17</xm:sqref>
        </x14:dataValidation>
        <x14:dataValidation type="list" allowBlank="1" showInputMessage="1" prompt="To enter free text, select cell and type - do not click into cell" xr:uid="{1F6D212C-96C4-4A05-A207-C07AF47115CD}">
          <x14:formula1>
            <xm:f>'Set Values'!$F$3:$F$12</xm:f>
          </x14:formula1>
          <xm:sqref>E14:CZ14</xm:sqref>
        </x14:dataValidation>
        <x14:dataValidation type="list" allowBlank="1" showInputMessage="1" showErrorMessage="1" xr:uid="{34AAEC27-1C09-4466-9994-AEE4934331DC}">
          <x14:formula1>
            <xm:f>'Set Values'!$M$3:$M$4</xm:f>
          </x14:formula1>
          <xm:sqref>E31:AR31 E38:AR38</xm:sqref>
        </x14:dataValidation>
        <x14:dataValidation type="list" allowBlank="1" showInputMessage="1" showErrorMessage="1" xr:uid="{43A0341F-BAB8-48F6-AB69-2E9BC0E49860}">
          <x14:formula1>
            <xm:f>'Set Values'!$L$3:$L$5</xm:f>
          </x14:formula1>
          <xm:sqref>E24:L24</xm:sqref>
        </x14:dataValidation>
        <x14:dataValidation type="list" allowBlank="1" showInputMessage="1" prompt="To enter free text, select cell and type - do not click into cell" xr:uid="{CA63D461-A80C-4CEA-8381-4CBAD21BD321}">
          <x14:formula1>
            <xm:f>'Set Values'!$G$3:$G$14</xm:f>
          </x14:formula1>
          <xm:sqref>E16:CZ16</xm:sqref>
        </x14:dataValidation>
        <x14:dataValidation type="list" allowBlank="1" showInputMessage="1" xr:uid="{CD19943E-7738-4CB6-BC76-11AE611F9C89}">
          <x14:formula1>
            <xm:f>'Set Values'!$K$3:$K$10</xm:f>
          </x14:formula1>
          <xm:sqref>E23:L23</xm:sqref>
        </x14:dataValidation>
        <x14:dataValidation type="list" allowBlank="1" showInputMessage="1" prompt="To enter free text, select cell and type - do not click into cell" xr:uid="{3EC7EB71-CB40-4C3E-983A-974C6680E963}">
          <x14:formula1>
            <xm:f>'Set Values'!$H$3:$H$12</xm:f>
          </x14:formula1>
          <xm:sqref>E18:CZ18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2479C-46D7-4C2F-922F-C8DB305670C1}">
  <dimension ref="A1:CZ135"/>
  <sheetViews>
    <sheetView showGridLines="0" zoomScale="85" zoomScaleNormal="85" workbookViewId="0"/>
  </sheetViews>
  <sheetFormatPr defaultColWidth="9.1796875" defaultRowHeight="14" x14ac:dyDescent="0.3"/>
  <cols>
    <col min="1" max="1" width="7.54296875" style="6" customWidth="1"/>
    <col min="2" max="2" width="39.54296875" style="6" customWidth="1"/>
    <col min="3" max="3" width="71.54296875" style="76" customWidth="1"/>
    <col min="4" max="4" width="29.453125" style="76" customWidth="1"/>
    <col min="5" max="12" width="24.81640625" style="76" customWidth="1"/>
    <col min="13" max="44" width="20.54296875" style="76" customWidth="1"/>
    <col min="45" max="105" width="20.54296875" style="6" customWidth="1"/>
    <col min="106" max="16384" width="9.1796875" style="6"/>
  </cols>
  <sheetData>
    <row r="1" spans="1:104" ht="28.5" customHeight="1" x14ac:dyDescent="0.35">
      <c r="A1" s="23" t="s">
        <v>237</v>
      </c>
      <c r="B1" s="23"/>
      <c r="C1" s="6"/>
      <c r="D1" s="90"/>
      <c r="E1" s="61"/>
      <c r="F1" s="67"/>
      <c r="G1" s="67"/>
      <c r="H1" s="67"/>
      <c r="I1" s="67"/>
      <c r="J1" s="6"/>
      <c r="K1" s="6"/>
      <c r="L1" s="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row>
    <row r="2" spans="1:104" ht="19.5" customHeight="1" thickBot="1" x14ac:dyDescent="0.35">
      <c r="A2" s="157" t="s">
        <v>399</v>
      </c>
      <c r="B2" s="23"/>
      <c r="C2" s="6"/>
      <c r="D2" s="78" t="str">
        <f>IF(COUNTA(E31, E38)=2,"DATA OK: Assurances correctly reported to II.C.2.a and II.C.3.a","WARNING: Assurances not yet reported to II.C.2.a and II.C.3.a")</f>
        <v>WARNING: Assurances not yet reported to II.C.2.a and II.C.3.a</v>
      </c>
      <c r="E2" s="6"/>
      <c r="F2" s="6"/>
      <c r="G2" s="6"/>
      <c r="H2" s="6"/>
      <c r="I2" s="6"/>
      <c r="J2" s="6"/>
      <c r="K2" s="6"/>
      <c r="L2" s="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row>
    <row r="3" spans="1:104" ht="28.5" customHeight="1" x14ac:dyDescent="0.3">
      <c r="A3" s="158" t="s">
        <v>236</v>
      </c>
      <c r="B3" s="159"/>
      <c r="C3" s="160" t="str">
        <f>IF('I_State&amp;Prog_Info'!R15="","[Program 14]",'I_State&amp;Prog_Info'!R15)</f>
        <v>[Program 14]</v>
      </c>
      <c r="E3" s="67"/>
      <c r="G3" s="6"/>
      <c r="H3" s="6"/>
      <c r="I3" s="6"/>
      <c r="J3" s="6"/>
      <c r="K3" s="6"/>
      <c r="L3" s="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row>
    <row r="4" spans="1:104" ht="23.25" customHeight="1" x14ac:dyDescent="0.3">
      <c r="A4" s="193" t="s">
        <v>317</v>
      </c>
      <c r="B4" s="194"/>
      <c r="C4" s="92" t="str">
        <f>IF('I_State&amp;Prog_Info'!R17="","(Placeholder for plan type)",'I_State&amp;Prog_Info'!R17)</f>
        <v>(Placeholder for plan type)</v>
      </c>
      <c r="E4" s="6"/>
      <c r="F4" s="6"/>
      <c r="G4" s="6"/>
      <c r="H4" s="6"/>
      <c r="I4" s="6"/>
      <c r="J4" s="6"/>
      <c r="K4" s="6"/>
      <c r="L4" s="6"/>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c r="AM4" s="156"/>
      <c r="AN4" s="156"/>
      <c r="AO4" s="156"/>
      <c r="AP4" s="156"/>
      <c r="AQ4" s="156"/>
      <c r="AR4" s="156"/>
    </row>
    <row r="5" spans="1:104" ht="23.25" customHeight="1" x14ac:dyDescent="0.3">
      <c r="A5" s="193" t="s">
        <v>318</v>
      </c>
      <c r="B5" s="194"/>
      <c r="C5" s="92" t="str">
        <f>IF('I_State&amp;Prog_Info'!R59="","(Placeholder for providers)",'I_State&amp;Prog_Info'!R59)</f>
        <v>(Placeholder for providers)</v>
      </c>
      <c r="E5" s="6"/>
      <c r="G5" s="6"/>
      <c r="H5" s="6"/>
      <c r="I5" s="6"/>
      <c r="J5" s="6"/>
      <c r="K5" s="6"/>
      <c r="L5" s="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row>
    <row r="6" spans="1:104" ht="23.25" customHeight="1" x14ac:dyDescent="0.3">
      <c r="A6" s="193" t="s">
        <v>319</v>
      </c>
      <c r="B6" s="194"/>
      <c r="C6" s="93" t="str">
        <f>IF('I_State&amp;Prog_Info'!R39="","(Placeholder for separate analysis and results document)",'I_State&amp;Prog_Info'!R39)</f>
        <v>(Placeholder for separate analysis and results document)</v>
      </c>
      <c r="D6" s="77" t="str">
        <f>IF(C6="Yes, analysis methods and results are contained in a separate document(s)","",(IF(AND(C6="No, analysis methods and results are not contained in a separate document(s)",COUNTA(E23:L25)&gt;1),"DATA OK: Analysis and results correctly reported to II.B.1-3","WARNING: Info not yet reported to II.B.1-3")))</f>
        <v>WARNING: Info not yet reported to II.B.1-3</v>
      </c>
      <c r="H6" s="6"/>
      <c r="I6" s="6"/>
      <c r="J6" s="6"/>
      <c r="K6" s="6"/>
      <c r="L6" s="6"/>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56"/>
      <c r="AP6" s="156"/>
      <c r="AQ6" s="156"/>
      <c r="AR6" s="156"/>
    </row>
    <row r="7" spans="1:104" ht="23.15" customHeight="1" x14ac:dyDescent="0.3">
      <c r="A7" s="193" t="s">
        <v>424</v>
      </c>
      <c r="B7" s="194"/>
      <c r="C7" s="93" t="str">
        <f>IF('I_State&amp;Prog_Info'!R40="","(Placeholder for separate analysis and results document)",'I_State&amp;Prog_Info'!R40)</f>
        <v>(Placeholder for separate analysis and results document)</v>
      </c>
      <c r="D7" s="3"/>
      <c r="E7" s="6"/>
      <c r="F7" s="6"/>
      <c r="G7" s="6"/>
      <c r="H7" s="6"/>
      <c r="I7" s="6"/>
      <c r="J7" s="6"/>
      <c r="K7" s="6"/>
      <c r="L7" s="6"/>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row>
    <row r="8" spans="1:104" ht="23.15" customHeight="1" thickBot="1" x14ac:dyDescent="0.35">
      <c r="A8" s="197" t="s">
        <v>425</v>
      </c>
      <c r="B8" s="198"/>
      <c r="C8" s="94" t="str">
        <f>IF('I_State&amp;Prog_Info'!R41="","(Placeholder for separate analysis and results document)",'I_State&amp;Prog_Info'!R41)</f>
        <v>(Placeholder for separate analysis and results document)</v>
      </c>
      <c r="D8" s="3"/>
      <c r="E8" s="6"/>
      <c r="F8" s="6"/>
      <c r="G8" s="6"/>
      <c r="H8" s="6"/>
      <c r="I8" s="6"/>
      <c r="J8" s="6"/>
      <c r="K8" s="6"/>
      <c r="L8" s="6"/>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c r="AM8" s="156"/>
      <c r="AN8" s="156"/>
      <c r="AO8" s="156"/>
      <c r="AP8" s="156"/>
      <c r="AQ8" s="156"/>
      <c r="AR8" s="156"/>
    </row>
    <row r="9" spans="1:104" ht="87.75" customHeight="1" x14ac:dyDescent="0.3">
      <c r="A9" s="195" t="s">
        <v>400</v>
      </c>
      <c r="B9" s="195"/>
      <c r="C9" s="195"/>
      <c r="E9" s="6"/>
      <c r="F9" s="6"/>
      <c r="G9" s="6"/>
      <c r="H9" s="6"/>
      <c r="I9" s="6"/>
      <c r="J9" s="6"/>
      <c r="K9" s="6"/>
      <c r="L9" s="6"/>
      <c r="M9" s="156"/>
      <c r="N9" s="156"/>
      <c r="O9" s="156"/>
      <c r="P9" s="156"/>
      <c r="Q9" s="156"/>
      <c r="R9" s="156"/>
      <c r="S9" s="156"/>
      <c r="T9" s="156"/>
      <c r="U9" s="156"/>
      <c r="V9" s="156"/>
      <c r="W9" s="156"/>
      <c r="X9" s="156"/>
      <c r="Y9" s="156"/>
      <c r="Z9" s="156"/>
      <c r="AA9" s="156"/>
      <c r="AB9" s="156"/>
      <c r="AC9" s="156"/>
      <c r="AD9" s="156"/>
      <c r="AE9" s="156"/>
      <c r="AF9" s="156"/>
      <c r="AG9" s="156"/>
      <c r="AH9" s="156"/>
      <c r="AI9" s="156"/>
      <c r="AJ9" s="156"/>
      <c r="AK9" s="156"/>
      <c r="AL9" s="156"/>
      <c r="AM9" s="156"/>
      <c r="AN9" s="156"/>
      <c r="AO9" s="156"/>
      <c r="AP9" s="156"/>
      <c r="AQ9" s="156"/>
      <c r="AR9" s="156"/>
    </row>
    <row r="10" spans="1:104" ht="18" customHeight="1" x14ac:dyDescent="0.3">
      <c r="A10" s="76"/>
      <c r="B10" s="76"/>
      <c r="D10" s="3"/>
      <c r="E10" s="6"/>
      <c r="F10" s="6"/>
      <c r="G10" s="6"/>
      <c r="H10" s="6"/>
      <c r="I10" s="6"/>
      <c r="J10" s="6"/>
      <c r="K10" s="6"/>
      <c r="L10" s="6"/>
      <c r="M10" s="156"/>
      <c r="N10" s="156"/>
      <c r="O10" s="156"/>
      <c r="P10" s="156"/>
      <c r="Q10" s="156"/>
      <c r="R10" s="156"/>
      <c r="S10" s="156"/>
      <c r="T10" s="156"/>
      <c r="U10" s="156"/>
      <c r="V10" s="156"/>
      <c r="W10" s="156"/>
      <c r="X10" s="156"/>
      <c r="Y10" s="156"/>
      <c r="Z10" s="156"/>
      <c r="AA10" s="156"/>
      <c r="AB10" s="156"/>
      <c r="AC10" s="156"/>
      <c r="AD10" s="156"/>
      <c r="AE10" s="156"/>
      <c r="AF10" s="156"/>
      <c r="AG10" s="156"/>
      <c r="AH10" s="156"/>
      <c r="AI10" s="156"/>
      <c r="AJ10" s="156"/>
      <c r="AK10" s="156"/>
      <c r="AL10" s="156"/>
      <c r="AM10" s="156"/>
      <c r="AN10" s="156"/>
      <c r="AO10" s="156"/>
      <c r="AP10" s="156"/>
      <c r="AQ10" s="156"/>
      <c r="AR10" s="156"/>
    </row>
    <row r="11" spans="1:104" ht="41.25" customHeight="1" thickBot="1" x14ac:dyDescent="0.45">
      <c r="A11" s="196" t="s">
        <v>242</v>
      </c>
      <c r="B11" s="196"/>
      <c r="C11" s="196"/>
      <c r="D11" s="6"/>
      <c r="E11" s="6"/>
      <c r="F11" s="6"/>
      <c r="G11" s="6"/>
      <c r="H11" s="6"/>
      <c r="I11" s="6"/>
      <c r="J11" s="6"/>
      <c r="K11" s="6"/>
      <c r="L11" s="6"/>
      <c r="M11" s="156"/>
      <c r="N11" s="156"/>
      <c r="O11" s="156"/>
      <c r="P11" s="156"/>
      <c r="Q11" s="156"/>
      <c r="R11" s="156"/>
      <c r="S11" s="156"/>
      <c r="T11" s="156"/>
      <c r="U11" s="156"/>
      <c r="V11" s="156"/>
      <c r="W11" s="156"/>
      <c r="X11" s="156"/>
      <c r="Y11" s="156"/>
      <c r="Z11" s="156"/>
      <c r="AA11" s="156"/>
      <c r="AB11" s="156"/>
      <c r="AC11" s="156"/>
      <c r="AD11" s="156"/>
      <c r="AE11" s="156"/>
      <c r="AF11" s="156"/>
      <c r="AG11" s="156"/>
      <c r="AH11" s="156"/>
      <c r="AI11" s="156"/>
      <c r="AJ11" s="156"/>
      <c r="AK11" s="156"/>
      <c r="AL11" s="156"/>
      <c r="AM11" s="156"/>
      <c r="AN11" s="156"/>
      <c r="AO11" s="156"/>
      <c r="AP11" s="156"/>
      <c r="AQ11" s="156"/>
      <c r="AR11" s="156"/>
    </row>
    <row r="12" spans="1:104" ht="30" customHeight="1" x14ac:dyDescent="0.3">
      <c r="A12" s="180" t="s">
        <v>322</v>
      </c>
      <c r="B12" s="180"/>
      <c r="C12" s="180"/>
      <c r="D12" s="152"/>
      <c r="E12" s="161" t="s">
        <v>449</v>
      </c>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c r="AT12" s="162"/>
      <c r="AU12" s="162"/>
      <c r="AV12" s="162"/>
      <c r="AW12" s="162"/>
      <c r="AX12" s="162"/>
      <c r="AY12" s="162"/>
      <c r="AZ12" s="162"/>
      <c r="BA12" s="162"/>
      <c r="BB12" s="162"/>
      <c r="BC12" s="162"/>
      <c r="BD12" s="162"/>
      <c r="BE12" s="162"/>
      <c r="BF12" s="162"/>
      <c r="BG12" s="162"/>
      <c r="BH12" s="162"/>
      <c r="BI12" s="162"/>
      <c r="BJ12" s="162"/>
      <c r="BK12" s="162"/>
      <c r="BL12" s="162"/>
      <c r="BM12" s="162"/>
      <c r="BN12" s="162"/>
      <c r="BO12" s="162"/>
      <c r="BP12" s="162"/>
      <c r="BQ12" s="162"/>
      <c r="BR12" s="162"/>
      <c r="BS12" s="162"/>
      <c r="BT12" s="162"/>
      <c r="BU12" s="162"/>
      <c r="BV12" s="162"/>
      <c r="BW12" s="162"/>
      <c r="BX12" s="162"/>
      <c r="BY12" s="162"/>
      <c r="BZ12" s="162"/>
      <c r="CA12" s="162"/>
      <c r="CB12" s="162"/>
      <c r="CC12" s="162"/>
      <c r="CD12" s="162"/>
      <c r="CE12" s="162"/>
      <c r="CF12" s="162"/>
      <c r="CG12" s="162"/>
      <c r="CH12" s="162"/>
      <c r="CI12" s="162"/>
      <c r="CJ12" s="162"/>
      <c r="CK12" s="162"/>
      <c r="CL12" s="162"/>
      <c r="CM12" s="162"/>
      <c r="CN12" s="162"/>
      <c r="CO12" s="162"/>
      <c r="CP12" s="162"/>
      <c r="CQ12" s="162"/>
      <c r="CR12" s="162"/>
      <c r="CS12" s="162"/>
      <c r="CT12" s="162"/>
      <c r="CU12" s="162"/>
      <c r="CV12" s="162"/>
      <c r="CW12" s="162"/>
      <c r="CX12" s="162"/>
      <c r="CY12" s="162"/>
      <c r="CZ12" s="163"/>
    </row>
    <row r="13" spans="1:104" ht="29.25" customHeight="1" x14ac:dyDescent="0.3">
      <c r="A13" s="8" t="s">
        <v>0</v>
      </c>
      <c r="B13" s="9" t="s">
        <v>1</v>
      </c>
      <c r="C13" s="9" t="s">
        <v>5</v>
      </c>
      <c r="D13" s="9" t="s">
        <v>69</v>
      </c>
      <c r="E13" s="5" t="s">
        <v>94</v>
      </c>
      <c r="F13" s="5" t="s">
        <v>95</v>
      </c>
      <c r="G13" s="5" t="s">
        <v>96</v>
      </c>
      <c r="H13" s="5" t="s">
        <v>97</v>
      </c>
      <c r="I13" s="5" t="s">
        <v>98</v>
      </c>
      <c r="J13" s="5" t="s">
        <v>99</v>
      </c>
      <c r="K13" s="5" t="s">
        <v>100</v>
      </c>
      <c r="L13" s="5" t="s">
        <v>101</v>
      </c>
      <c r="M13" s="5" t="s">
        <v>102</v>
      </c>
      <c r="N13" s="5" t="s">
        <v>103</v>
      </c>
      <c r="O13" s="5" t="s">
        <v>104</v>
      </c>
      <c r="P13" s="5" t="s">
        <v>105</v>
      </c>
      <c r="Q13" s="5" t="s">
        <v>106</v>
      </c>
      <c r="R13" s="5" t="s">
        <v>107</v>
      </c>
      <c r="S13" s="5" t="s">
        <v>108</v>
      </c>
      <c r="T13" s="5" t="s">
        <v>109</v>
      </c>
      <c r="U13" s="5" t="s">
        <v>110</v>
      </c>
      <c r="V13" s="5" t="s">
        <v>111</v>
      </c>
      <c r="W13" s="5" t="s">
        <v>112</v>
      </c>
      <c r="X13" s="5" t="s">
        <v>113</v>
      </c>
      <c r="Y13" s="5" t="s">
        <v>114</v>
      </c>
      <c r="Z13" s="5" t="s">
        <v>115</v>
      </c>
      <c r="AA13" s="5" t="s">
        <v>116</v>
      </c>
      <c r="AB13" s="5" t="s">
        <v>117</v>
      </c>
      <c r="AC13" s="5" t="s">
        <v>118</v>
      </c>
      <c r="AD13" s="5" t="s">
        <v>119</v>
      </c>
      <c r="AE13" s="5" t="s">
        <v>120</v>
      </c>
      <c r="AF13" s="5" t="s">
        <v>121</v>
      </c>
      <c r="AG13" s="5" t="s">
        <v>122</v>
      </c>
      <c r="AH13" s="5" t="s">
        <v>123</v>
      </c>
      <c r="AI13" s="5" t="s">
        <v>124</v>
      </c>
      <c r="AJ13" s="5" t="s">
        <v>125</v>
      </c>
      <c r="AK13" s="5" t="s">
        <v>126</v>
      </c>
      <c r="AL13" s="5" t="s">
        <v>127</v>
      </c>
      <c r="AM13" s="5" t="s">
        <v>128</v>
      </c>
      <c r="AN13" s="5" t="s">
        <v>129</v>
      </c>
      <c r="AO13" s="5" t="s">
        <v>130</v>
      </c>
      <c r="AP13" s="5" t="s">
        <v>131</v>
      </c>
      <c r="AQ13" s="5" t="s">
        <v>132</v>
      </c>
      <c r="AR13" s="5" t="s">
        <v>133</v>
      </c>
      <c r="AS13" s="5" t="s">
        <v>137</v>
      </c>
      <c r="AT13" s="5" t="s">
        <v>138</v>
      </c>
      <c r="AU13" s="5" t="s">
        <v>139</v>
      </c>
      <c r="AV13" s="5" t="s">
        <v>140</v>
      </c>
      <c r="AW13" s="5" t="s">
        <v>141</v>
      </c>
      <c r="AX13" s="5" t="s">
        <v>142</v>
      </c>
      <c r="AY13" s="5" t="s">
        <v>143</v>
      </c>
      <c r="AZ13" s="5" t="s">
        <v>144</v>
      </c>
      <c r="BA13" s="5" t="s">
        <v>145</v>
      </c>
      <c r="BB13" s="5" t="s">
        <v>146</v>
      </c>
      <c r="BC13" s="5" t="s">
        <v>147</v>
      </c>
      <c r="BD13" s="5" t="s">
        <v>148</v>
      </c>
      <c r="BE13" s="5" t="s">
        <v>149</v>
      </c>
      <c r="BF13" s="5" t="s">
        <v>150</v>
      </c>
      <c r="BG13" s="5" t="s">
        <v>151</v>
      </c>
      <c r="BH13" s="5" t="s">
        <v>152</v>
      </c>
      <c r="BI13" s="5" t="s">
        <v>153</v>
      </c>
      <c r="BJ13" s="5" t="s">
        <v>154</v>
      </c>
      <c r="BK13" s="5" t="s">
        <v>155</v>
      </c>
      <c r="BL13" s="5" t="s">
        <v>156</v>
      </c>
      <c r="BM13" s="5" t="s">
        <v>157</v>
      </c>
      <c r="BN13" s="5" t="s">
        <v>158</v>
      </c>
      <c r="BO13" s="5" t="s">
        <v>159</v>
      </c>
      <c r="BP13" s="5" t="s">
        <v>160</v>
      </c>
      <c r="BQ13" s="5" t="s">
        <v>161</v>
      </c>
      <c r="BR13" s="5" t="s">
        <v>162</v>
      </c>
      <c r="BS13" s="5" t="s">
        <v>163</v>
      </c>
      <c r="BT13" s="5" t="s">
        <v>164</v>
      </c>
      <c r="BU13" s="5" t="s">
        <v>165</v>
      </c>
      <c r="BV13" s="5" t="s">
        <v>166</v>
      </c>
      <c r="BW13" s="5" t="s">
        <v>167</v>
      </c>
      <c r="BX13" s="5" t="s">
        <v>168</v>
      </c>
      <c r="BY13" s="5" t="s">
        <v>169</v>
      </c>
      <c r="BZ13" s="5" t="s">
        <v>170</v>
      </c>
      <c r="CA13" s="5" t="s">
        <v>171</v>
      </c>
      <c r="CB13" s="5" t="s">
        <v>172</v>
      </c>
      <c r="CC13" s="5" t="s">
        <v>173</v>
      </c>
      <c r="CD13" s="5" t="s">
        <v>174</v>
      </c>
      <c r="CE13" s="5" t="s">
        <v>175</v>
      </c>
      <c r="CF13" s="5" t="s">
        <v>176</v>
      </c>
      <c r="CG13" s="5" t="s">
        <v>177</v>
      </c>
      <c r="CH13" s="5" t="s">
        <v>178</v>
      </c>
      <c r="CI13" s="5" t="s">
        <v>179</v>
      </c>
      <c r="CJ13" s="5" t="s">
        <v>180</v>
      </c>
      <c r="CK13" s="5" t="s">
        <v>181</v>
      </c>
      <c r="CL13" s="5" t="s">
        <v>182</v>
      </c>
      <c r="CM13" s="5" t="s">
        <v>183</v>
      </c>
      <c r="CN13" s="5" t="s">
        <v>184</v>
      </c>
      <c r="CO13" s="5" t="s">
        <v>185</v>
      </c>
      <c r="CP13" s="5" t="s">
        <v>186</v>
      </c>
      <c r="CQ13" s="5" t="s">
        <v>187</v>
      </c>
      <c r="CR13" s="5" t="s">
        <v>188</v>
      </c>
      <c r="CS13" s="5" t="s">
        <v>189</v>
      </c>
      <c r="CT13" s="5" t="s">
        <v>190</v>
      </c>
      <c r="CU13" s="5" t="s">
        <v>191</v>
      </c>
      <c r="CV13" s="5" t="s">
        <v>192</v>
      </c>
      <c r="CW13" s="5" t="s">
        <v>193</v>
      </c>
      <c r="CX13" s="5" t="s">
        <v>194</v>
      </c>
      <c r="CY13" s="5" t="s">
        <v>195</v>
      </c>
      <c r="CZ13" s="5" t="s">
        <v>196</v>
      </c>
    </row>
    <row r="14" spans="1:104" ht="28" x14ac:dyDescent="0.3">
      <c r="A14" s="73" t="s">
        <v>273</v>
      </c>
      <c r="B14" s="48" t="s">
        <v>93</v>
      </c>
      <c r="C14" s="25" t="s">
        <v>223</v>
      </c>
      <c r="D14" s="58" t="s">
        <v>289</v>
      </c>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c r="CD14" s="100"/>
      <c r="CE14" s="100"/>
      <c r="CF14" s="100"/>
      <c r="CG14" s="100"/>
      <c r="CH14" s="100"/>
      <c r="CI14" s="100"/>
      <c r="CJ14" s="100"/>
      <c r="CK14" s="100"/>
      <c r="CL14" s="100"/>
      <c r="CM14" s="100"/>
      <c r="CN14" s="100"/>
      <c r="CO14" s="100"/>
      <c r="CP14" s="100"/>
      <c r="CQ14" s="100"/>
      <c r="CR14" s="100"/>
      <c r="CS14" s="100"/>
      <c r="CT14" s="100"/>
      <c r="CU14" s="100"/>
      <c r="CV14" s="100"/>
      <c r="CW14" s="100"/>
      <c r="CX14" s="100"/>
      <c r="CY14" s="100"/>
      <c r="CZ14" s="100"/>
    </row>
    <row r="15" spans="1:104" ht="28" x14ac:dyDescent="0.3">
      <c r="A15" s="73" t="s">
        <v>274</v>
      </c>
      <c r="B15" s="48" t="s">
        <v>222</v>
      </c>
      <c r="C15" s="25" t="s">
        <v>134</v>
      </c>
      <c r="D15" s="58" t="s">
        <v>2</v>
      </c>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100"/>
      <c r="CC15" s="100"/>
      <c r="CD15" s="100"/>
      <c r="CE15" s="100"/>
      <c r="CF15" s="100"/>
      <c r="CG15" s="100"/>
      <c r="CH15" s="100"/>
      <c r="CI15" s="100"/>
      <c r="CJ15" s="100"/>
      <c r="CK15" s="100"/>
      <c r="CL15" s="100"/>
      <c r="CM15" s="100"/>
      <c r="CN15" s="100"/>
      <c r="CO15" s="100"/>
      <c r="CP15" s="100"/>
      <c r="CQ15" s="100"/>
      <c r="CR15" s="100"/>
      <c r="CS15" s="100"/>
      <c r="CT15" s="100"/>
      <c r="CU15" s="100"/>
      <c r="CV15" s="100"/>
      <c r="CW15" s="100"/>
      <c r="CX15" s="100"/>
      <c r="CY15" s="100"/>
      <c r="CZ15" s="100"/>
    </row>
    <row r="16" spans="1:104" ht="28" x14ac:dyDescent="0.3">
      <c r="A16" s="73" t="s">
        <v>275</v>
      </c>
      <c r="B16" s="48" t="s">
        <v>320</v>
      </c>
      <c r="C16" s="48" t="s">
        <v>135</v>
      </c>
      <c r="D16" s="58" t="s">
        <v>289</v>
      </c>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row>
    <row r="17" spans="1:104" s="7" customFormat="1" ht="28" x14ac:dyDescent="0.3">
      <c r="A17" s="73" t="s">
        <v>276</v>
      </c>
      <c r="B17" s="74" t="s">
        <v>321</v>
      </c>
      <c r="C17" s="33" t="s">
        <v>136</v>
      </c>
      <c r="D17" s="59" t="s">
        <v>289</v>
      </c>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row>
    <row r="18" spans="1:104" ht="28.5" thickBot="1" x14ac:dyDescent="0.35">
      <c r="A18" s="81" t="s">
        <v>277</v>
      </c>
      <c r="B18" s="53" t="s">
        <v>225</v>
      </c>
      <c r="C18" s="30" t="s">
        <v>216</v>
      </c>
      <c r="D18" s="60" t="s">
        <v>289</v>
      </c>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c r="BO18" s="102"/>
      <c r="BP18" s="102"/>
      <c r="BQ18" s="102"/>
      <c r="BR18" s="102"/>
      <c r="BS18" s="102"/>
      <c r="BT18" s="102"/>
      <c r="BU18" s="102"/>
      <c r="BV18" s="102"/>
      <c r="BW18" s="102"/>
      <c r="BX18" s="102"/>
      <c r="BY18" s="102"/>
      <c r="BZ18" s="102"/>
      <c r="CA18" s="102"/>
      <c r="CB18" s="102"/>
      <c r="CC18" s="102"/>
      <c r="CD18" s="102"/>
      <c r="CE18" s="102"/>
      <c r="CF18" s="102"/>
      <c r="CG18" s="102"/>
      <c r="CH18" s="102"/>
      <c r="CI18" s="102"/>
      <c r="CJ18" s="102"/>
      <c r="CK18" s="102"/>
      <c r="CL18" s="102"/>
      <c r="CM18" s="102"/>
      <c r="CN18" s="102"/>
      <c r="CO18" s="102"/>
      <c r="CP18" s="102"/>
      <c r="CQ18" s="102"/>
      <c r="CR18" s="102"/>
      <c r="CS18" s="102"/>
      <c r="CT18" s="102"/>
      <c r="CU18" s="102"/>
      <c r="CV18" s="102"/>
      <c r="CW18" s="102"/>
      <c r="CX18" s="102"/>
      <c r="CY18" s="102"/>
      <c r="CZ18" s="102"/>
    </row>
    <row r="19" spans="1:104" s="47" customFormat="1" x14ac:dyDescent="0.3">
      <c r="A19" s="146" t="s">
        <v>448</v>
      </c>
      <c r="B19" s="46"/>
      <c r="C19" s="46"/>
      <c r="D19" s="46"/>
    </row>
    <row r="20" spans="1:104" ht="43.5" customHeight="1" thickBot="1" x14ac:dyDescent="0.45">
      <c r="A20" s="196" t="s">
        <v>290</v>
      </c>
      <c r="B20" s="196"/>
      <c r="C20" s="196"/>
      <c r="D20" s="31"/>
      <c r="E20" s="6"/>
      <c r="F20" s="6"/>
      <c r="G20" s="6"/>
      <c r="H20" s="6"/>
      <c r="I20" s="6"/>
      <c r="J20" s="6"/>
      <c r="K20" s="6"/>
      <c r="L20" s="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c r="AM20" s="156"/>
      <c r="AN20" s="156"/>
      <c r="AO20" s="156"/>
      <c r="AP20" s="156"/>
      <c r="AQ20" s="156"/>
      <c r="AR20" s="156"/>
    </row>
    <row r="21" spans="1:104" ht="39.75" customHeight="1" x14ac:dyDescent="0.3">
      <c r="A21" s="183" t="s">
        <v>351</v>
      </c>
      <c r="B21" s="183"/>
      <c r="C21" s="183"/>
      <c r="D21" s="152"/>
      <c r="E21" s="161" t="s">
        <v>233</v>
      </c>
      <c r="F21" s="164"/>
      <c r="G21" s="164"/>
      <c r="H21" s="164"/>
      <c r="I21" s="162"/>
      <c r="J21" s="162"/>
      <c r="K21" s="162"/>
      <c r="L21" s="163"/>
      <c r="M21" s="156"/>
      <c r="N21" s="156"/>
      <c r="O21" s="156"/>
      <c r="P21" s="156"/>
      <c r="Q21" s="156"/>
      <c r="R21" s="156"/>
      <c r="S21" s="156"/>
      <c r="T21" s="156"/>
      <c r="U21" s="156"/>
      <c r="V21" s="156"/>
      <c r="W21" s="156"/>
      <c r="X21" s="156"/>
      <c r="Y21" s="156"/>
      <c r="Z21" s="156"/>
      <c r="AA21" s="156"/>
      <c r="AB21" s="156"/>
      <c r="AC21" s="156"/>
      <c r="AD21" s="156"/>
      <c r="AE21" s="156"/>
      <c r="AF21" s="156"/>
      <c r="AG21" s="156"/>
      <c r="AH21" s="156"/>
      <c r="AI21" s="156"/>
      <c r="AJ21" s="156"/>
      <c r="AK21" s="156"/>
      <c r="AL21" s="156"/>
      <c r="AM21" s="156"/>
      <c r="AN21" s="156"/>
      <c r="AO21" s="156"/>
      <c r="AP21" s="156"/>
      <c r="AQ21" s="156"/>
      <c r="AR21" s="156"/>
    </row>
    <row r="22" spans="1:104" ht="47.25" customHeight="1" x14ac:dyDescent="0.3">
      <c r="A22" s="8" t="s">
        <v>0</v>
      </c>
      <c r="B22" s="9" t="s">
        <v>1</v>
      </c>
      <c r="C22" s="9" t="s">
        <v>5</v>
      </c>
      <c r="D22" s="9" t="s">
        <v>69</v>
      </c>
      <c r="E22" s="83" t="s">
        <v>66</v>
      </c>
      <c r="F22" s="83" t="s">
        <v>420</v>
      </c>
      <c r="G22" s="83" t="s">
        <v>243</v>
      </c>
      <c r="H22" s="83" t="s">
        <v>244</v>
      </c>
      <c r="I22" s="83" t="s">
        <v>63</v>
      </c>
      <c r="J22" s="83" t="s">
        <v>64</v>
      </c>
      <c r="K22" s="83" t="s">
        <v>67</v>
      </c>
      <c r="L22" s="83" t="s">
        <v>68</v>
      </c>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row>
    <row r="23" spans="1:104" ht="102" customHeight="1" x14ac:dyDescent="0.3">
      <c r="A23" s="49" t="s">
        <v>280</v>
      </c>
      <c r="B23" s="48" t="s">
        <v>217</v>
      </c>
      <c r="C23" s="48" t="s">
        <v>386</v>
      </c>
      <c r="D23" s="25" t="s">
        <v>289</v>
      </c>
      <c r="E23" s="69"/>
      <c r="F23" s="96"/>
      <c r="G23" s="69"/>
      <c r="H23" s="69"/>
      <c r="I23" s="69"/>
      <c r="J23" s="69"/>
      <c r="K23" s="69"/>
      <c r="L23" s="69"/>
      <c r="M23" s="6"/>
      <c r="N23" s="4"/>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row>
    <row r="24" spans="1:104" ht="102" customHeight="1" x14ac:dyDescent="0.3">
      <c r="A24" s="85" t="s">
        <v>281</v>
      </c>
      <c r="B24" s="86" t="s">
        <v>65</v>
      </c>
      <c r="C24" s="86" t="s">
        <v>352</v>
      </c>
      <c r="D24" s="82" t="s">
        <v>289</v>
      </c>
      <c r="E24" s="97"/>
      <c r="F24" s="98"/>
      <c r="G24" s="97"/>
      <c r="H24" s="97"/>
      <c r="I24" s="97"/>
      <c r="J24" s="97"/>
      <c r="K24" s="97"/>
      <c r="L24" s="97"/>
      <c r="M24" s="6"/>
      <c r="N24" s="4"/>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row>
    <row r="25" spans="1:104" ht="78" customHeight="1" thickBot="1" x14ac:dyDescent="0.35">
      <c r="A25" s="56" t="s">
        <v>282</v>
      </c>
      <c r="B25" s="53" t="s">
        <v>323</v>
      </c>
      <c r="C25" s="53" t="s">
        <v>349</v>
      </c>
      <c r="D25" s="84" t="s">
        <v>2</v>
      </c>
      <c r="E25" s="95"/>
      <c r="F25" s="95"/>
      <c r="G25" s="95"/>
      <c r="H25" s="95"/>
      <c r="I25" s="95"/>
      <c r="J25" s="95"/>
      <c r="K25" s="95"/>
      <c r="L25" s="95"/>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row>
    <row r="26" spans="1:104" x14ac:dyDescent="0.3">
      <c r="A26" s="148" t="s">
        <v>448</v>
      </c>
      <c r="C26" s="6"/>
      <c r="D26" s="6"/>
      <c r="E26" s="6"/>
      <c r="F26" s="6"/>
      <c r="G26" s="6"/>
      <c r="H26" s="6"/>
      <c r="I26" s="6"/>
      <c r="J26" s="6"/>
      <c r="K26" s="6"/>
      <c r="L26" s="6"/>
    </row>
    <row r="27" spans="1:104" ht="28.5" customHeight="1" thickBot="1" x14ac:dyDescent="0.45">
      <c r="A27" s="192" t="s">
        <v>234</v>
      </c>
      <c r="B27" s="192"/>
      <c r="C27" s="192"/>
      <c r="D27" s="3"/>
      <c r="E27" s="6"/>
      <c r="F27" s="6"/>
      <c r="G27" s="6"/>
      <c r="H27" s="6"/>
      <c r="I27" s="6"/>
      <c r="J27" s="6"/>
      <c r="K27" s="6"/>
      <c r="L27" s="6"/>
    </row>
    <row r="28" spans="1:104" ht="36" customHeight="1" x14ac:dyDescent="0.3">
      <c r="A28" s="190" t="s">
        <v>357</v>
      </c>
      <c r="B28" s="191"/>
      <c r="C28" s="191"/>
      <c r="D28" s="66"/>
      <c r="E28" s="161" t="s">
        <v>450</v>
      </c>
      <c r="F28" s="162"/>
      <c r="G28" s="162"/>
      <c r="H28" s="162"/>
      <c r="I28" s="162"/>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3"/>
    </row>
    <row r="29" spans="1:104" ht="29.25" customHeight="1" x14ac:dyDescent="0.3">
      <c r="A29" s="8" t="s">
        <v>0</v>
      </c>
      <c r="B29" s="9" t="s">
        <v>1</v>
      </c>
      <c r="C29" s="9" t="s">
        <v>5</v>
      </c>
      <c r="D29" s="9" t="s">
        <v>69</v>
      </c>
      <c r="E29" s="5" t="str">
        <f>IF(E30&lt;&gt;"",E30,"[Plan 1]")</f>
        <v>[Plan 1]</v>
      </c>
      <c r="F29" s="5" t="str">
        <f>IF(F30&lt;&gt;"",F30,"[Plan 2]")</f>
        <v>[Plan 2]</v>
      </c>
      <c r="G29" s="5" t="str">
        <f>IF(G30&lt;&gt;"",G30,"[Plan 3]")</f>
        <v>[Plan 3]</v>
      </c>
      <c r="H29" s="5" t="str">
        <f>IF(H30&lt;&gt;"",H30,"[Plan 4]")</f>
        <v>[Plan 4]</v>
      </c>
      <c r="I29" s="5" t="str">
        <f>IF(I30&lt;&gt;"",I30,"[Plan 5]")</f>
        <v>[Plan 5]</v>
      </c>
      <c r="J29" s="5" t="str">
        <f>IF(J30&lt;&gt;"",J30,"[Plan 6]")</f>
        <v>[Plan 6]</v>
      </c>
      <c r="K29" s="5" t="str">
        <f>IF(K30&lt;&gt;"",K30,"[Plan 7]")</f>
        <v>[Plan 7]</v>
      </c>
      <c r="L29" s="5" t="str">
        <f>IF(L30&lt;&gt;"",L30,"[Plan 8]")</f>
        <v>[Plan 8]</v>
      </c>
      <c r="M29" s="5" t="str">
        <f>IF(M30&lt;&gt;"",M30,"[Plan 9]")</f>
        <v>[Plan 9]</v>
      </c>
      <c r="N29" s="5" t="str">
        <f>IF(N30&lt;&gt;"",N30,"[Plan 10]")</f>
        <v>[Plan 10]</v>
      </c>
      <c r="O29" s="5" t="str">
        <f>IF(O30&lt;&gt;"",O30,"[Plan 11]")</f>
        <v>[Plan 11]</v>
      </c>
      <c r="P29" s="5" t="str">
        <f>IF(P30&lt;&gt;"",P30,"[Plan 12]")</f>
        <v>[Plan 12]</v>
      </c>
      <c r="Q29" s="5" t="str">
        <f>IF(Q30&lt;&gt;"",Q30,"[Plan 13]")</f>
        <v>[Plan 13]</v>
      </c>
      <c r="R29" s="5" t="str">
        <f>IF(R30&lt;&gt;"",R30,"[Plan 14]")</f>
        <v>[Plan 14]</v>
      </c>
      <c r="S29" s="5" t="str">
        <f>IF(S30&lt;&gt;"",S30,"[Plan 15]")</f>
        <v>[Plan 15]</v>
      </c>
      <c r="T29" s="5" t="str">
        <f>IF(T30&lt;&gt;"",T30,"[Plan 16]")</f>
        <v>[Plan 16]</v>
      </c>
      <c r="U29" s="5" t="str">
        <f>IF(U30&lt;&gt;"",U30,"[Plan 17]")</f>
        <v>[Plan 17]</v>
      </c>
      <c r="V29" s="5" t="str">
        <f>IF(V30&lt;&gt;"",V30,"[Plan 18]")</f>
        <v>[Plan 18]</v>
      </c>
      <c r="W29" s="5" t="str">
        <f>IF(W30&lt;&gt;"",W30,"[Plan 19]")</f>
        <v>[Plan 19]</v>
      </c>
      <c r="X29" s="5" t="str">
        <f>IF(X30&lt;&gt;"",X30,"[Plan 20]")</f>
        <v>[Plan 20]</v>
      </c>
      <c r="Y29" s="5" t="str">
        <f>IF(Y30&lt;&gt;"",Y30,"[Plan 21]")</f>
        <v>[Plan 21]</v>
      </c>
      <c r="Z29" s="5" t="str">
        <f>IF(Z30&lt;&gt;"",Z30,"[Plan 22]")</f>
        <v>[Plan 22]</v>
      </c>
      <c r="AA29" s="5" t="str">
        <f>IF(AA30&lt;&gt;"",AA30,"[Plan 23]")</f>
        <v>[Plan 23]</v>
      </c>
      <c r="AB29" s="5" t="str">
        <f>IF(AB30&lt;&gt;"",AB30,"[Plan 24]")</f>
        <v>[Plan 24]</v>
      </c>
      <c r="AC29" s="5" t="str">
        <f>IF(AC30&lt;&gt;"",AC30,"[Plan 25]")</f>
        <v>[Plan 25]</v>
      </c>
      <c r="AD29" s="5" t="str">
        <f>IF(AD30&lt;&gt;"",AD30,"[Plan 26]")</f>
        <v>[Plan 26]</v>
      </c>
      <c r="AE29" s="5" t="str">
        <f>IF(AE30&lt;&gt;"",AE30,"[Plan 27]")</f>
        <v>[Plan 27]</v>
      </c>
      <c r="AF29" s="5" t="str">
        <f>IF(AF30&lt;&gt;"",AF30,"[Plan 28]")</f>
        <v>[Plan 28]</v>
      </c>
      <c r="AG29" s="5" t="str">
        <f>IF(AG30&lt;&gt;"",AG30,"[Plan 29]")</f>
        <v>[Plan 29]</v>
      </c>
      <c r="AH29" s="5" t="str">
        <f>IF(AH30&lt;&gt;"",AH30,"[Plan 30]")</f>
        <v>[Plan 30]</v>
      </c>
      <c r="AI29" s="5" t="str">
        <f>IF(AI30&lt;&gt;"",AI30,"[Plan 31]")</f>
        <v>[Plan 31]</v>
      </c>
      <c r="AJ29" s="5" t="str">
        <f>IF(AJ30&lt;&gt;"",AJ30,"[Plan 32]")</f>
        <v>[Plan 32]</v>
      </c>
      <c r="AK29" s="5" t="str">
        <f>IF(AK30&lt;&gt;"",AK30,"[Plan 33]")</f>
        <v>[Plan 33]</v>
      </c>
      <c r="AL29" s="5" t="str">
        <f>IF(AL30&lt;&gt;"",AL30,"[Plan 34]")</f>
        <v>[Plan 34]</v>
      </c>
      <c r="AM29" s="5" t="str">
        <f>IF(AM30&lt;&gt;"",AM30,"[Plan 35]")</f>
        <v>[Plan 35]</v>
      </c>
      <c r="AN29" s="5" t="str">
        <f>IF(AN30&lt;&gt;"",AN30,"[Plan 36]")</f>
        <v>[Plan 36]</v>
      </c>
      <c r="AO29" s="5" t="str">
        <f>IF(AO30&lt;&gt;"",AO30,"[Plan 37]")</f>
        <v>[Plan 37]</v>
      </c>
      <c r="AP29" s="5" t="str">
        <f>IF(AP30&lt;&gt;"",AP30,"[Plan 38]")</f>
        <v>[Plan 38]</v>
      </c>
      <c r="AQ29" s="5" t="str">
        <f>IF(AQ30&lt;&gt;"",AQ30,"[Plan 39]")</f>
        <v>[Plan 39]</v>
      </c>
      <c r="AR29" s="5" t="str">
        <f>IF(AR30&lt;&gt;"",AR30,"[Plan 40]")</f>
        <v>[Plan 40]</v>
      </c>
    </row>
    <row r="30" spans="1:104" ht="31.5" customHeight="1" x14ac:dyDescent="0.3">
      <c r="A30" s="49" t="s">
        <v>362</v>
      </c>
      <c r="B30" s="25" t="s">
        <v>8</v>
      </c>
      <c r="C30" s="48" t="s">
        <v>395</v>
      </c>
      <c r="D30" s="29" t="s">
        <v>2</v>
      </c>
      <c r="E30" s="103"/>
      <c r="F30" s="103"/>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row>
    <row r="31" spans="1:104" ht="257.25" customHeight="1" x14ac:dyDescent="0.3">
      <c r="A31" s="49" t="s">
        <v>283</v>
      </c>
      <c r="B31" s="25" t="s">
        <v>353</v>
      </c>
      <c r="C31" s="48" t="s">
        <v>385</v>
      </c>
      <c r="D31" s="57" t="s">
        <v>232</v>
      </c>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row>
    <row r="32" spans="1:104" ht="184.5" customHeight="1" x14ac:dyDescent="0.3">
      <c r="A32" s="49" t="s">
        <v>284</v>
      </c>
      <c r="B32" s="25" t="s">
        <v>354</v>
      </c>
      <c r="C32" s="75" t="s">
        <v>370</v>
      </c>
      <c r="D32" s="32" t="s">
        <v>2</v>
      </c>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row>
    <row r="33" spans="1:44" ht="184.5" customHeight="1" x14ac:dyDescent="0.3">
      <c r="A33" s="49" t="s">
        <v>285</v>
      </c>
      <c r="B33" s="48" t="s">
        <v>389</v>
      </c>
      <c r="C33" s="48" t="s">
        <v>421</v>
      </c>
      <c r="D33" s="32" t="s">
        <v>2</v>
      </c>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row>
    <row r="34" spans="1:44" ht="105" customHeight="1" x14ac:dyDescent="0.3">
      <c r="A34" s="49" t="s">
        <v>361</v>
      </c>
      <c r="B34" s="48" t="s">
        <v>390</v>
      </c>
      <c r="C34" s="48" t="s">
        <v>404</v>
      </c>
      <c r="D34" s="32" t="s">
        <v>2</v>
      </c>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row>
    <row r="35" spans="1:44" ht="106.5" customHeight="1" x14ac:dyDescent="0.3">
      <c r="A35" s="49" t="s">
        <v>379</v>
      </c>
      <c r="B35" s="48" t="s">
        <v>382</v>
      </c>
      <c r="C35" s="48" t="s">
        <v>401</v>
      </c>
      <c r="D35" s="89" t="s">
        <v>75</v>
      </c>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row>
    <row r="36" spans="1:44" ht="51.75" customHeight="1" x14ac:dyDescent="0.3">
      <c r="A36" s="49" t="s">
        <v>388</v>
      </c>
      <c r="B36" s="48" t="s">
        <v>369</v>
      </c>
      <c r="C36" s="48" t="s">
        <v>363</v>
      </c>
      <c r="D36" s="82" t="s">
        <v>2</v>
      </c>
      <c r="E36" s="103"/>
      <c r="F36" s="103"/>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row>
    <row r="37" spans="1:44" ht="76.5" customHeight="1" x14ac:dyDescent="0.3">
      <c r="A37" s="49" t="s">
        <v>409</v>
      </c>
      <c r="B37" s="48" t="s">
        <v>410</v>
      </c>
      <c r="C37" s="48" t="s">
        <v>411</v>
      </c>
      <c r="D37" s="91" t="s">
        <v>2</v>
      </c>
      <c r="E37" s="103"/>
      <c r="F37" s="103"/>
      <c r="G37" s="100"/>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row>
    <row r="38" spans="1:44" ht="260.25" customHeight="1" x14ac:dyDescent="0.3">
      <c r="A38" s="49" t="s">
        <v>286</v>
      </c>
      <c r="B38" s="25" t="s">
        <v>355</v>
      </c>
      <c r="C38" s="48" t="s">
        <v>383</v>
      </c>
      <c r="D38" s="57" t="s">
        <v>232</v>
      </c>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row>
    <row r="39" spans="1:44" ht="70" x14ac:dyDescent="0.3">
      <c r="A39" s="49" t="s">
        <v>287</v>
      </c>
      <c r="B39" s="25" t="s">
        <v>356</v>
      </c>
      <c r="C39" s="48" t="s">
        <v>371</v>
      </c>
      <c r="D39" s="32" t="s">
        <v>2</v>
      </c>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row>
    <row r="40" spans="1:44" ht="117.75" customHeight="1" x14ac:dyDescent="0.3">
      <c r="A40" s="49" t="s">
        <v>288</v>
      </c>
      <c r="B40" s="25" t="s">
        <v>392</v>
      </c>
      <c r="C40" s="48" t="s">
        <v>402</v>
      </c>
      <c r="D40" s="32" t="s">
        <v>2</v>
      </c>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row>
    <row r="41" spans="1:44" ht="104.25" customHeight="1" x14ac:dyDescent="0.3">
      <c r="A41" s="49" t="s">
        <v>380</v>
      </c>
      <c r="B41" s="25" t="s">
        <v>393</v>
      </c>
      <c r="C41" s="48" t="s">
        <v>405</v>
      </c>
      <c r="D41" s="32" t="s">
        <v>2</v>
      </c>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row>
    <row r="42" spans="1:44" ht="106.5" customHeight="1" thickBot="1" x14ac:dyDescent="0.35">
      <c r="A42" s="56" t="s">
        <v>391</v>
      </c>
      <c r="B42" s="53" t="s">
        <v>384</v>
      </c>
      <c r="C42" s="53" t="s">
        <v>403</v>
      </c>
      <c r="D42" s="88" t="s">
        <v>75</v>
      </c>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row>
    <row r="43" spans="1:44" ht="14.25" customHeight="1" x14ac:dyDescent="0.3">
      <c r="A43" s="148" t="s">
        <v>443</v>
      </c>
    </row>
    <row r="44" spans="1:44" ht="14.25" customHeight="1" x14ac:dyDescent="0.3"/>
    <row r="45" spans="1:44" ht="14.25" customHeight="1" x14ac:dyDescent="0.3"/>
    <row r="46" spans="1:44" ht="14.25" customHeight="1" x14ac:dyDescent="0.3"/>
    <row r="47" spans="1:44" ht="14.25" customHeight="1" x14ac:dyDescent="0.3"/>
    <row r="48" spans="1:4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sheetData>
  <sheetProtection algorithmName="SHA-512" hashValue="woRvq6Whzm4ZvhA1QGe0FY0hx+3Jha7tkXOaVw/OhOD3SUl5xbtiKFsto3HFCrQ898oN4KsLvFJTMFYKDzBijQ==" saltValue="eBvXt+xUsYQ4hBpx15hLUg==" spinCount="100000" sheet="1" objects="1" scenarios="1" formatColumns="0" formatRows="0"/>
  <mergeCells count="12">
    <mergeCell ref="A28:C28"/>
    <mergeCell ref="A4:B4"/>
    <mergeCell ref="A5:B5"/>
    <mergeCell ref="A6:B6"/>
    <mergeCell ref="A7:B7"/>
    <mergeCell ref="A8:B8"/>
    <mergeCell ref="A9:C9"/>
    <mergeCell ref="A11:C11"/>
    <mergeCell ref="A12:C12"/>
    <mergeCell ref="A20:C20"/>
    <mergeCell ref="A21:C21"/>
    <mergeCell ref="A27:C27"/>
  </mergeCells>
  <dataValidations count="1">
    <dataValidation allowBlank="1" showInputMessage="1" prompt="To enter free text, select cell and type - do not click into cell" sqref="E15:CZ15" xr:uid="{252AA2F6-6006-456A-B455-97314E6BB03C}"/>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prompt="To enter free text, select cell and type - do not click into cell" xr:uid="{69EF03AA-8A57-4612-A575-2EF2089F58A0}">
          <x14:formula1>
            <xm:f>'Set Values'!$H$3:$H$12</xm:f>
          </x14:formula1>
          <xm:sqref>E18:CZ18</xm:sqref>
        </x14:dataValidation>
        <x14:dataValidation type="list" allowBlank="1" showInputMessage="1" xr:uid="{4BDAF948-DE56-451F-A4A6-CA36D1C06A84}">
          <x14:formula1>
            <xm:f>'Set Values'!$K$3:$K$10</xm:f>
          </x14:formula1>
          <xm:sqref>E23:L23</xm:sqref>
        </x14:dataValidation>
        <x14:dataValidation type="list" allowBlank="1" showInputMessage="1" prompt="To enter free text, select cell and type - do not click into cell" xr:uid="{F25AD7E9-B066-4653-A039-DA36B6249E81}">
          <x14:formula1>
            <xm:f>'Set Values'!$G$3:$G$14</xm:f>
          </x14:formula1>
          <xm:sqref>E16:CZ16</xm:sqref>
        </x14:dataValidation>
        <x14:dataValidation type="list" allowBlank="1" showInputMessage="1" showErrorMessage="1" xr:uid="{25765A14-32E8-41AF-875D-E14979D7CF2F}">
          <x14:formula1>
            <xm:f>'Set Values'!$L$3:$L$5</xm:f>
          </x14:formula1>
          <xm:sqref>E24:L24</xm:sqref>
        </x14:dataValidation>
        <x14:dataValidation type="list" allowBlank="1" showInputMessage="1" showErrorMessage="1" xr:uid="{6157F71B-8236-4EDD-A436-B0119E63C871}">
          <x14:formula1>
            <xm:f>'Set Values'!$M$3:$M$4</xm:f>
          </x14:formula1>
          <xm:sqref>E31:AR31 E38:AR38</xm:sqref>
        </x14:dataValidation>
        <x14:dataValidation type="list" allowBlank="1" showInputMessage="1" prompt="To enter free text, select cell and type - do not click into cell" xr:uid="{E3DECB77-DA2D-418F-BBA5-96D78E90CEF1}">
          <x14:formula1>
            <xm:f>'Set Values'!$F$3:$F$12</xm:f>
          </x14:formula1>
          <xm:sqref>E14:CZ14</xm:sqref>
        </x14:dataValidation>
        <x14:dataValidation type="list" allowBlank="1" showInputMessage="1" prompt="To enter free text, select cell and type - do not click into cell" xr:uid="{5FD438B2-B2C2-4D6B-BF27-CA08C0FA107D}">
          <x14:formula1>
            <xm:f>'Set Values'!$I$3:$I$7</xm:f>
          </x14:formula1>
          <xm:sqref>E17:CZ17</xm:sqref>
        </x14:dataValidation>
        <x14:dataValidation type="list" allowBlank="1" showInputMessage="1" xr:uid="{F79C7EF8-08DA-471B-863D-5229E0C762B9}">
          <x14:formula1>
            <xm:f>'Set Values'!$I$3:$I$7</xm:f>
          </x14:formula1>
          <xm:sqref>E19:CZ19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AFE74-3590-4251-A4B5-7F366DEF7DEB}">
  <dimension ref="A1:CZ135"/>
  <sheetViews>
    <sheetView showGridLines="0" zoomScale="85" zoomScaleNormal="85" workbookViewId="0"/>
  </sheetViews>
  <sheetFormatPr defaultColWidth="9.1796875" defaultRowHeight="14" x14ac:dyDescent="0.3"/>
  <cols>
    <col min="1" max="1" width="7.54296875" style="6" customWidth="1"/>
    <col min="2" max="2" width="39.54296875" style="6" customWidth="1"/>
    <col min="3" max="3" width="71.54296875" style="76" customWidth="1"/>
    <col min="4" max="4" width="29.453125" style="76" customWidth="1"/>
    <col min="5" max="12" width="24.81640625" style="76" customWidth="1"/>
    <col min="13" max="44" width="20.54296875" style="76" customWidth="1"/>
    <col min="45" max="105" width="20.54296875" style="6" customWidth="1"/>
    <col min="106" max="16384" width="9.1796875" style="6"/>
  </cols>
  <sheetData>
    <row r="1" spans="1:104" ht="28.5" customHeight="1" x14ac:dyDescent="0.35">
      <c r="A1" s="23" t="s">
        <v>237</v>
      </c>
      <c r="B1" s="23"/>
      <c r="C1" s="6"/>
      <c r="D1" s="90"/>
      <c r="E1" s="61"/>
      <c r="F1" s="67"/>
      <c r="G1" s="67"/>
      <c r="H1" s="67"/>
      <c r="I1" s="67"/>
      <c r="J1" s="6"/>
      <c r="K1" s="6"/>
      <c r="L1" s="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row>
    <row r="2" spans="1:104" ht="19.5" customHeight="1" thickBot="1" x14ac:dyDescent="0.35">
      <c r="A2" s="157" t="s">
        <v>399</v>
      </c>
      <c r="B2" s="23"/>
      <c r="C2" s="6"/>
      <c r="D2" s="78" t="str">
        <f>IF(COUNTA(E31, E38)=2,"DATA OK: Assurances correctly reported to II.C.2.a and II.C.3.a","WARNING: Assurances not yet reported to II.C.2.a and II.C.3.a")</f>
        <v>WARNING: Assurances not yet reported to II.C.2.a and II.C.3.a</v>
      </c>
      <c r="E2" s="6"/>
      <c r="F2" s="6"/>
      <c r="G2" s="6"/>
      <c r="H2" s="6"/>
      <c r="I2" s="6"/>
      <c r="J2" s="6"/>
      <c r="K2" s="6"/>
      <c r="L2" s="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row>
    <row r="3" spans="1:104" ht="28.5" customHeight="1" x14ac:dyDescent="0.3">
      <c r="A3" s="158" t="s">
        <v>236</v>
      </c>
      <c r="B3" s="159"/>
      <c r="C3" s="160" t="str">
        <f>IF('I_State&amp;Prog_Info'!S15="","[Program 15]",'I_State&amp;Prog_Info'!S15)</f>
        <v>[Program 15]</v>
      </c>
      <c r="E3" s="67"/>
      <c r="G3" s="6"/>
      <c r="H3" s="6"/>
      <c r="I3" s="6"/>
      <c r="J3" s="6"/>
      <c r="K3" s="6"/>
      <c r="L3" s="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row>
    <row r="4" spans="1:104" ht="23.25" customHeight="1" x14ac:dyDescent="0.3">
      <c r="A4" s="193" t="s">
        <v>317</v>
      </c>
      <c r="B4" s="194"/>
      <c r="C4" s="92" t="str">
        <f>IF('I_State&amp;Prog_Info'!S17="","(Placeholder for plan type)",'I_State&amp;Prog_Info'!S17)</f>
        <v>(Placeholder for plan type)</v>
      </c>
      <c r="E4" s="6"/>
      <c r="F4" s="6"/>
      <c r="G4" s="6"/>
      <c r="H4" s="6"/>
      <c r="I4" s="6"/>
      <c r="J4" s="6"/>
      <c r="K4" s="6"/>
      <c r="L4" s="6"/>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c r="AM4" s="156"/>
      <c r="AN4" s="156"/>
      <c r="AO4" s="156"/>
      <c r="AP4" s="156"/>
      <c r="AQ4" s="156"/>
      <c r="AR4" s="156"/>
    </row>
    <row r="5" spans="1:104" ht="23.25" customHeight="1" x14ac:dyDescent="0.3">
      <c r="A5" s="193" t="s">
        <v>318</v>
      </c>
      <c r="B5" s="194"/>
      <c r="C5" s="92" t="str">
        <f>IF('I_State&amp;Prog_Info'!S59="","(Placeholder for providers)",'I_State&amp;Prog_Info'!S59)</f>
        <v>(Placeholder for providers)</v>
      </c>
      <c r="E5" s="6"/>
      <c r="G5" s="6"/>
      <c r="H5" s="6"/>
      <c r="I5" s="6"/>
      <c r="J5" s="6"/>
      <c r="K5" s="6"/>
      <c r="L5" s="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row>
    <row r="6" spans="1:104" ht="23.25" customHeight="1" x14ac:dyDescent="0.3">
      <c r="A6" s="193" t="s">
        <v>319</v>
      </c>
      <c r="B6" s="194"/>
      <c r="C6" s="93" t="str">
        <f>IF('I_State&amp;Prog_Info'!S39="","(Placeholder for separate analysis and results document)",'I_State&amp;Prog_Info'!S39)</f>
        <v>(Placeholder for separate analysis and results document)</v>
      </c>
      <c r="D6" s="77" t="str">
        <f>IF(C6="Yes, analysis methods and results are contained in a separate document(s)","",(IF(AND(C6="No, analysis methods and results are not contained in a separate document(s)",COUNTA(E23:L25)&gt;1),"DATA OK: Analysis and results correctly reported to II.B.1-3","WARNING: Info not yet reported to II.B.1-3")))</f>
        <v>WARNING: Info not yet reported to II.B.1-3</v>
      </c>
      <c r="H6" s="6"/>
      <c r="I6" s="6"/>
      <c r="J6" s="6"/>
      <c r="K6" s="6"/>
      <c r="L6" s="6"/>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56"/>
      <c r="AP6" s="156"/>
      <c r="AQ6" s="156"/>
      <c r="AR6" s="156"/>
    </row>
    <row r="7" spans="1:104" ht="23.15" customHeight="1" x14ac:dyDescent="0.3">
      <c r="A7" s="193" t="s">
        <v>424</v>
      </c>
      <c r="B7" s="194"/>
      <c r="C7" s="93" t="str">
        <f>IF('I_State&amp;Prog_Info'!S40="","(Placeholder for separate analysis and results document)",'I_State&amp;Prog_Info'!S40)</f>
        <v>(Placeholder for separate analysis and results document)</v>
      </c>
      <c r="D7" s="3"/>
      <c r="E7" s="6"/>
      <c r="F7" s="6"/>
      <c r="G7" s="6"/>
      <c r="H7" s="6"/>
      <c r="I7" s="6"/>
      <c r="J7" s="6"/>
      <c r="K7" s="6"/>
      <c r="L7" s="6"/>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row>
    <row r="8" spans="1:104" ht="23.15" customHeight="1" thickBot="1" x14ac:dyDescent="0.35">
      <c r="A8" s="197" t="s">
        <v>425</v>
      </c>
      <c r="B8" s="198"/>
      <c r="C8" s="94" t="str">
        <f>IF('I_State&amp;Prog_Info'!S41="","(Placeholder for separate analysis and results document)",'I_State&amp;Prog_Info'!S41)</f>
        <v>(Placeholder for separate analysis and results document)</v>
      </c>
      <c r="D8" s="3"/>
      <c r="E8" s="6"/>
      <c r="F8" s="6"/>
      <c r="G8" s="6"/>
      <c r="H8" s="6"/>
      <c r="I8" s="6"/>
      <c r="J8" s="6"/>
      <c r="K8" s="6"/>
      <c r="L8" s="6"/>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c r="AM8" s="156"/>
      <c r="AN8" s="156"/>
      <c r="AO8" s="156"/>
      <c r="AP8" s="156"/>
      <c r="AQ8" s="156"/>
      <c r="AR8" s="156"/>
    </row>
    <row r="9" spans="1:104" ht="87.75" customHeight="1" x14ac:dyDescent="0.3">
      <c r="A9" s="195" t="s">
        <v>400</v>
      </c>
      <c r="B9" s="195"/>
      <c r="C9" s="195"/>
      <c r="E9" s="6"/>
      <c r="F9" s="6"/>
      <c r="G9" s="6"/>
      <c r="H9" s="6"/>
      <c r="I9" s="6"/>
      <c r="J9" s="6"/>
      <c r="K9" s="6"/>
      <c r="L9" s="6"/>
      <c r="M9" s="156"/>
      <c r="N9" s="156"/>
      <c r="O9" s="156"/>
      <c r="P9" s="156"/>
      <c r="Q9" s="156"/>
      <c r="R9" s="156"/>
      <c r="S9" s="156"/>
      <c r="T9" s="156"/>
      <c r="U9" s="156"/>
      <c r="V9" s="156"/>
      <c r="W9" s="156"/>
      <c r="X9" s="156"/>
      <c r="Y9" s="156"/>
      <c r="Z9" s="156"/>
      <c r="AA9" s="156"/>
      <c r="AB9" s="156"/>
      <c r="AC9" s="156"/>
      <c r="AD9" s="156"/>
      <c r="AE9" s="156"/>
      <c r="AF9" s="156"/>
      <c r="AG9" s="156"/>
      <c r="AH9" s="156"/>
      <c r="AI9" s="156"/>
      <c r="AJ9" s="156"/>
      <c r="AK9" s="156"/>
      <c r="AL9" s="156"/>
      <c r="AM9" s="156"/>
      <c r="AN9" s="156"/>
      <c r="AO9" s="156"/>
      <c r="AP9" s="156"/>
      <c r="AQ9" s="156"/>
      <c r="AR9" s="156"/>
    </row>
    <row r="10" spans="1:104" ht="18" customHeight="1" x14ac:dyDescent="0.3">
      <c r="A10" s="76"/>
      <c r="B10" s="76"/>
      <c r="D10" s="3"/>
      <c r="E10" s="6"/>
      <c r="F10" s="6"/>
      <c r="G10" s="6"/>
      <c r="H10" s="6"/>
      <c r="I10" s="6"/>
      <c r="J10" s="6"/>
      <c r="K10" s="6"/>
      <c r="L10" s="6"/>
      <c r="M10" s="156"/>
      <c r="N10" s="156"/>
      <c r="O10" s="156"/>
      <c r="P10" s="156"/>
      <c r="Q10" s="156"/>
      <c r="R10" s="156"/>
      <c r="S10" s="156"/>
      <c r="T10" s="156"/>
      <c r="U10" s="156"/>
      <c r="V10" s="156"/>
      <c r="W10" s="156"/>
      <c r="X10" s="156"/>
      <c r="Y10" s="156"/>
      <c r="Z10" s="156"/>
      <c r="AA10" s="156"/>
      <c r="AB10" s="156"/>
      <c r="AC10" s="156"/>
      <c r="AD10" s="156"/>
      <c r="AE10" s="156"/>
      <c r="AF10" s="156"/>
      <c r="AG10" s="156"/>
      <c r="AH10" s="156"/>
      <c r="AI10" s="156"/>
      <c r="AJ10" s="156"/>
      <c r="AK10" s="156"/>
      <c r="AL10" s="156"/>
      <c r="AM10" s="156"/>
      <c r="AN10" s="156"/>
      <c r="AO10" s="156"/>
      <c r="AP10" s="156"/>
      <c r="AQ10" s="156"/>
      <c r="AR10" s="156"/>
    </row>
    <row r="11" spans="1:104" ht="41.25" customHeight="1" thickBot="1" x14ac:dyDescent="0.45">
      <c r="A11" s="196" t="s">
        <v>242</v>
      </c>
      <c r="B11" s="196"/>
      <c r="C11" s="196"/>
      <c r="D11" s="6"/>
      <c r="E11" s="6"/>
      <c r="F11" s="6"/>
      <c r="G11" s="6"/>
      <c r="H11" s="6"/>
      <c r="I11" s="6"/>
      <c r="J11" s="6"/>
      <c r="K11" s="6"/>
      <c r="L11" s="6"/>
      <c r="M11" s="156"/>
      <c r="N11" s="156"/>
      <c r="O11" s="156"/>
      <c r="P11" s="156"/>
      <c r="Q11" s="156"/>
      <c r="R11" s="156"/>
      <c r="S11" s="156"/>
      <c r="T11" s="156"/>
      <c r="U11" s="156"/>
      <c r="V11" s="156"/>
      <c r="W11" s="156"/>
      <c r="X11" s="156"/>
      <c r="Y11" s="156"/>
      <c r="Z11" s="156"/>
      <c r="AA11" s="156"/>
      <c r="AB11" s="156"/>
      <c r="AC11" s="156"/>
      <c r="AD11" s="156"/>
      <c r="AE11" s="156"/>
      <c r="AF11" s="156"/>
      <c r="AG11" s="156"/>
      <c r="AH11" s="156"/>
      <c r="AI11" s="156"/>
      <c r="AJ11" s="156"/>
      <c r="AK11" s="156"/>
      <c r="AL11" s="156"/>
      <c r="AM11" s="156"/>
      <c r="AN11" s="156"/>
      <c r="AO11" s="156"/>
      <c r="AP11" s="156"/>
      <c r="AQ11" s="156"/>
      <c r="AR11" s="156"/>
    </row>
    <row r="12" spans="1:104" ht="30" customHeight="1" x14ac:dyDescent="0.3">
      <c r="A12" s="180" t="s">
        <v>322</v>
      </c>
      <c r="B12" s="180"/>
      <c r="C12" s="180"/>
      <c r="D12" s="152"/>
      <c r="E12" s="161" t="s">
        <v>449</v>
      </c>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c r="AT12" s="162"/>
      <c r="AU12" s="162"/>
      <c r="AV12" s="162"/>
      <c r="AW12" s="162"/>
      <c r="AX12" s="162"/>
      <c r="AY12" s="162"/>
      <c r="AZ12" s="162"/>
      <c r="BA12" s="162"/>
      <c r="BB12" s="162"/>
      <c r="BC12" s="162"/>
      <c r="BD12" s="162"/>
      <c r="BE12" s="162"/>
      <c r="BF12" s="162"/>
      <c r="BG12" s="162"/>
      <c r="BH12" s="162"/>
      <c r="BI12" s="162"/>
      <c r="BJ12" s="162"/>
      <c r="BK12" s="162"/>
      <c r="BL12" s="162"/>
      <c r="BM12" s="162"/>
      <c r="BN12" s="162"/>
      <c r="BO12" s="162"/>
      <c r="BP12" s="162"/>
      <c r="BQ12" s="162"/>
      <c r="BR12" s="162"/>
      <c r="BS12" s="162"/>
      <c r="BT12" s="162"/>
      <c r="BU12" s="162"/>
      <c r="BV12" s="162"/>
      <c r="BW12" s="162"/>
      <c r="BX12" s="162"/>
      <c r="BY12" s="162"/>
      <c r="BZ12" s="162"/>
      <c r="CA12" s="162"/>
      <c r="CB12" s="162"/>
      <c r="CC12" s="162"/>
      <c r="CD12" s="162"/>
      <c r="CE12" s="162"/>
      <c r="CF12" s="162"/>
      <c r="CG12" s="162"/>
      <c r="CH12" s="162"/>
      <c r="CI12" s="162"/>
      <c r="CJ12" s="162"/>
      <c r="CK12" s="162"/>
      <c r="CL12" s="162"/>
      <c r="CM12" s="162"/>
      <c r="CN12" s="162"/>
      <c r="CO12" s="162"/>
      <c r="CP12" s="162"/>
      <c r="CQ12" s="162"/>
      <c r="CR12" s="162"/>
      <c r="CS12" s="162"/>
      <c r="CT12" s="162"/>
      <c r="CU12" s="162"/>
      <c r="CV12" s="162"/>
      <c r="CW12" s="162"/>
      <c r="CX12" s="162"/>
      <c r="CY12" s="162"/>
      <c r="CZ12" s="163"/>
    </row>
    <row r="13" spans="1:104" ht="29.25" customHeight="1" x14ac:dyDescent="0.3">
      <c r="A13" s="8" t="s">
        <v>0</v>
      </c>
      <c r="B13" s="9" t="s">
        <v>1</v>
      </c>
      <c r="C13" s="9" t="s">
        <v>5</v>
      </c>
      <c r="D13" s="9" t="s">
        <v>69</v>
      </c>
      <c r="E13" s="5" t="s">
        <v>94</v>
      </c>
      <c r="F13" s="5" t="s">
        <v>95</v>
      </c>
      <c r="G13" s="5" t="s">
        <v>96</v>
      </c>
      <c r="H13" s="5" t="s">
        <v>97</v>
      </c>
      <c r="I13" s="5" t="s">
        <v>98</v>
      </c>
      <c r="J13" s="5" t="s">
        <v>99</v>
      </c>
      <c r="K13" s="5" t="s">
        <v>100</v>
      </c>
      <c r="L13" s="5" t="s">
        <v>101</v>
      </c>
      <c r="M13" s="5" t="s">
        <v>102</v>
      </c>
      <c r="N13" s="5" t="s">
        <v>103</v>
      </c>
      <c r="O13" s="5" t="s">
        <v>104</v>
      </c>
      <c r="P13" s="5" t="s">
        <v>105</v>
      </c>
      <c r="Q13" s="5" t="s">
        <v>106</v>
      </c>
      <c r="R13" s="5" t="s">
        <v>107</v>
      </c>
      <c r="S13" s="5" t="s">
        <v>108</v>
      </c>
      <c r="T13" s="5" t="s">
        <v>109</v>
      </c>
      <c r="U13" s="5" t="s">
        <v>110</v>
      </c>
      <c r="V13" s="5" t="s">
        <v>111</v>
      </c>
      <c r="W13" s="5" t="s">
        <v>112</v>
      </c>
      <c r="X13" s="5" t="s">
        <v>113</v>
      </c>
      <c r="Y13" s="5" t="s">
        <v>114</v>
      </c>
      <c r="Z13" s="5" t="s">
        <v>115</v>
      </c>
      <c r="AA13" s="5" t="s">
        <v>116</v>
      </c>
      <c r="AB13" s="5" t="s">
        <v>117</v>
      </c>
      <c r="AC13" s="5" t="s">
        <v>118</v>
      </c>
      <c r="AD13" s="5" t="s">
        <v>119</v>
      </c>
      <c r="AE13" s="5" t="s">
        <v>120</v>
      </c>
      <c r="AF13" s="5" t="s">
        <v>121</v>
      </c>
      <c r="AG13" s="5" t="s">
        <v>122</v>
      </c>
      <c r="AH13" s="5" t="s">
        <v>123</v>
      </c>
      <c r="AI13" s="5" t="s">
        <v>124</v>
      </c>
      <c r="AJ13" s="5" t="s">
        <v>125</v>
      </c>
      <c r="AK13" s="5" t="s">
        <v>126</v>
      </c>
      <c r="AL13" s="5" t="s">
        <v>127</v>
      </c>
      <c r="AM13" s="5" t="s">
        <v>128</v>
      </c>
      <c r="AN13" s="5" t="s">
        <v>129</v>
      </c>
      <c r="AO13" s="5" t="s">
        <v>130</v>
      </c>
      <c r="AP13" s="5" t="s">
        <v>131</v>
      </c>
      <c r="AQ13" s="5" t="s">
        <v>132</v>
      </c>
      <c r="AR13" s="5" t="s">
        <v>133</v>
      </c>
      <c r="AS13" s="5" t="s">
        <v>137</v>
      </c>
      <c r="AT13" s="5" t="s">
        <v>138</v>
      </c>
      <c r="AU13" s="5" t="s">
        <v>139</v>
      </c>
      <c r="AV13" s="5" t="s">
        <v>140</v>
      </c>
      <c r="AW13" s="5" t="s">
        <v>141</v>
      </c>
      <c r="AX13" s="5" t="s">
        <v>142</v>
      </c>
      <c r="AY13" s="5" t="s">
        <v>143</v>
      </c>
      <c r="AZ13" s="5" t="s">
        <v>144</v>
      </c>
      <c r="BA13" s="5" t="s">
        <v>145</v>
      </c>
      <c r="BB13" s="5" t="s">
        <v>146</v>
      </c>
      <c r="BC13" s="5" t="s">
        <v>147</v>
      </c>
      <c r="BD13" s="5" t="s">
        <v>148</v>
      </c>
      <c r="BE13" s="5" t="s">
        <v>149</v>
      </c>
      <c r="BF13" s="5" t="s">
        <v>150</v>
      </c>
      <c r="BG13" s="5" t="s">
        <v>151</v>
      </c>
      <c r="BH13" s="5" t="s">
        <v>152</v>
      </c>
      <c r="BI13" s="5" t="s">
        <v>153</v>
      </c>
      <c r="BJ13" s="5" t="s">
        <v>154</v>
      </c>
      <c r="BK13" s="5" t="s">
        <v>155</v>
      </c>
      <c r="BL13" s="5" t="s">
        <v>156</v>
      </c>
      <c r="BM13" s="5" t="s">
        <v>157</v>
      </c>
      <c r="BN13" s="5" t="s">
        <v>158</v>
      </c>
      <c r="BO13" s="5" t="s">
        <v>159</v>
      </c>
      <c r="BP13" s="5" t="s">
        <v>160</v>
      </c>
      <c r="BQ13" s="5" t="s">
        <v>161</v>
      </c>
      <c r="BR13" s="5" t="s">
        <v>162</v>
      </c>
      <c r="BS13" s="5" t="s">
        <v>163</v>
      </c>
      <c r="BT13" s="5" t="s">
        <v>164</v>
      </c>
      <c r="BU13" s="5" t="s">
        <v>165</v>
      </c>
      <c r="BV13" s="5" t="s">
        <v>166</v>
      </c>
      <c r="BW13" s="5" t="s">
        <v>167</v>
      </c>
      <c r="BX13" s="5" t="s">
        <v>168</v>
      </c>
      <c r="BY13" s="5" t="s">
        <v>169</v>
      </c>
      <c r="BZ13" s="5" t="s">
        <v>170</v>
      </c>
      <c r="CA13" s="5" t="s">
        <v>171</v>
      </c>
      <c r="CB13" s="5" t="s">
        <v>172</v>
      </c>
      <c r="CC13" s="5" t="s">
        <v>173</v>
      </c>
      <c r="CD13" s="5" t="s">
        <v>174</v>
      </c>
      <c r="CE13" s="5" t="s">
        <v>175</v>
      </c>
      <c r="CF13" s="5" t="s">
        <v>176</v>
      </c>
      <c r="CG13" s="5" t="s">
        <v>177</v>
      </c>
      <c r="CH13" s="5" t="s">
        <v>178</v>
      </c>
      <c r="CI13" s="5" t="s">
        <v>179</v>
      </c>
      <c r="CJ13" s="5" t="s">
        <v>180</v>
      </c>
      <c r="CK13" s="5" t="s">
        <v>181</v>
      </c>
      <c r="CL13" s="5" t="s">
        <v>182</v>
      </c>
      <c r="CM13" s="5" t="s">
        <v>183</v>
      </c>
      <c r="CN13" s="5" t="s">
        <v>184</v>
      </c>
      <c r="CO13" s="5" t="s">
        <v>185</v>
      </c>
      <c r="CP13" s="5" t="s">
        <v>186</v>
      </c>
      <c r="CQ13" s="5" t="s">
        <v>187</v>
      </c>
      <c r="CR13" s="5" t="s">
        <v>188</v>
      </c>
      <c r="CS13" s="5" t="s">
        <v>189</v>
      </c>
      <c r="CT13" s="5" t="s">
        <v>190</v>
      </c>
      <c r="CU13" s="5" t="s">
        <v>191</v>
      </c>
      <c r="CV13" s="5" t="s">
        <v>192</v>
      </c>
      <c r="CW13" s="5" t="s">
        <v>193</v>
      </c>
      <c r="CX13" s="5" t="s">
        <v>194</v>
      </c>
      <c r="CY13" s="5" t="s">
        <v>195</v>
      </c>
      <c r="CZ13" s="5" t="s">
        <v>196</v>
      </c>
    </row>
    <row r="14" spans="1:104" ht="28" x14ac:dyDescent="0.3">
      <c r="A14" s="73" t="s">
        <v>273</v>
      </c>
      <c r="B14" s="48" t="s">
        <v>93</v>
      </c>
      <c r="C14" s="25" t="s">
        <v>223</v>
      </c>
      <c r="D14" s="58" t="s">
        <v>289</v>
      </c>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c r="CD14" s="100"/>
      <c r="CE14" s="100"/>
      <c r="CF14" s="100"/>
      <c r="CG14" s="100"/>
      <c r="CH14" s="100"/>
      <c r="CI14" s="100"/>
      <c r="CJ14" s="100"/>
      <c r="CK14" s="100"/>
      <c r="CL14" s="100"/>
      <c r="CM14" s="100"/>
      <c r="CN14" s="100"/>
      <c r="CO14" s="100"/>
      <c r="CP14" s="100"/>
      <c r="CQ14" s="100"/>
      <c r="CR14" s="100"/>
      <c r="CS14" s="100"/>
      <c r="CT14" s="100"/>
      <c r="CU14" s="100"/>
      <c r="CV14" s="100"/>
      <c r="CW14" s="100"/>
      <c r="CX14" s="100"/>
      <c r="CY14" s="100"/>
      <c r="CZ14" s="100"/>
    </row>
    <row r="15" spans="1:104" ht="28" x14ac:dyDescent="0.3">
      <c r="A15" s="73" t="s">
        <v>274</v>
      </c>
      <c r="B15" s="48" t="s">
        <v>222</v>
      </c>
      <c r="C15" s="25" t="s">
        <v>134</v>
      </c>
      <c r="D15" s="58" t="s">
        <v>2</v>
      </c>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100"/>
      <c r="CC15" s="100"/>
      <c r="CD15" s="100"/>
      <c r="CE15" s="100"/>
      <c r="CF15" s="100"/>
      <c r="CG15" s="100"/>
      <c r="CH15" s="100"/>
      <c r="CI15" s="100"/>
      <c r="CJ15" s="100"/>
      <c r="CK15" s="100"/>
      <c r="CL15" s="100"/>
      <c r="CM15" s="100"/>
      <c r="CN15" s="100"/>
      <c r="CO15" s="100"/>
      <c r="CP15" s="100"/>
      <c r="CQ15" s="100"/>
      <c r="CR15" s="100"/>
      <c r="CS15" s="100"/>
      <c r="CT15" s="100"/>
      <c r="CU15" s="100"/>
      <c r="CV15" s="100"/>
      <c r="CW15" s="100"/>
      <c r="CX15" s="100"/>
      <c r="CY15" s="100"/>
      <c r="CZ15" s="100"/>
    </row>
    <row r="16" spans="1:104" ht="28" x14ac:dyDescent="0.3">
      <c r="A16" s="73" t="s">
        <v>275</v>
      </c>
      <c r="B16" s="48" t="s">
        <v>320</v>
      </c>
      <c r="C16" s="48" t="s">
        <v>135</v>
      </c>
      <c r="D16" s="58" t="s">
        <v>289</v>
      </c>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row>
    <row r="17" spans="1:104" s="7" customFormat="1" ht="28" x14ac:dyDescent="0.3">
      <c r="A17" s="73" t="s">
        <v>276</v>
      </c>
      <c r="B17" s="74" t="s">
        <v>321</v>
      </c>
      <c r="C17" s="33" t="s">
        <v>136</v>
      </c>
      <c r="D17" s="59" t="s">
        <v>289</v>
      </c>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row>
    <row r="18" spans="1:104" ht="28.5" thickBot="1" x14ac:dyDescent="0.35">
      <c r="A18" s="81" t="s">
        <v>277</v>
      </c>
      <c r="B18" s="53" t="s">
        <v>225</v>
      </c>
      <c r="C18" s="30" t="s">
        <v>216</v>
      </c>
      <c r="D18" s="60" t="s">
        <v>289</v>
      </c>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c r="BO18" s="102"/>
      <c r="BP18" s="102"/>
      <c r="BQ18" s="102"/>
      <c r="BR18" s="102"/>
      <c r="BS18" s="102"/>
      <c r="BT18" s="102"/>
      <c r="BU18" s="102"/>
      <c r="BV18" s="102"/>
      <c r="BW18" s="102"/>
      <c r="BX18" s="102"/>
      <c r="BY18" s="102"/>
      <c r="BZ18" s="102"/>
      <c r="CA18" s="102"/>
      <c r="CB18" s="102"/>
      <c r="CC18" s="102"/>
      <c r="CD18" s="102"/>
      <c r="CE18" s="102"/>
      <c r="CF18" s="102"/>
      <c r="CG18" s="102"/>
      <c r="CH18" s="102"/>
      <c r="CI18" s="102"/>
      <c r="CJ18" s="102"/>
      <c r="CK18" s="102"/>
      <c r="CL18" s="102"/>
      <c r="CM18" s="102"/>
      <c r="CN18" s="102"/>
      <c r="CO18" s="102"/>
      <c r="CP18" s="102"/>
      <c r="CQ18" s="102"/>
      <c r="CR18" s="102"/>
      <c r="CS18" s="102"/>
      <c r="CT18" s="102"/>
      <c r="CU18" s="102"/>
      <c r="CV18" s="102"/>
      <c r="CW18" s="102"/>
      <c r="CX18" s="102"/>
      <c r="CY18" s="102"/>
      <c r="CZ18" s="102"/>
    </row>
    <row r="19" spans="1:104" s="47" customFormat="1" x14ac:dyDescent="0.3">
      <c r="A19" s="146" t="s">
        <v>448</v>
      </c>
      <c r="B19" s="46"/>
      <c r="C19" s="46"/>
      <c r="D19" s="46"/>
    </row>
    <row r="20" spans="1:104" ht="43.5" customHeight="1" thickBot="1" x14ac:dyDescent="0.45">
      <c r="A20" s="196" t="s">
        <v>290</v>
      </c>
      <c r="B20" s="196"/>
      <c r="C20" s="196"/>
      <c r="D20" s="31"/>
      <c r="E20" s="6"/>
      <c r="F20" s="6"/>
      <c r="G20" s="6"/>
      <c r="H20" s="6"/>
      <c r="I20" s="6"/>
      <c r="J20" s="6"/>
      <c r="K20" s="6"/>
      <c r="L20" s="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c r="AM20" s="156"/>
      <c r="AN20" s="156"/>
      <c r="AO20" s="156"/>
      <c r="AP20" s="156"/>
      <c r="AQ20" s="156"/>
      <c r="AR20" s="156"/>
    </row>
    <row r="21" spans="1:104" ht="39.75" customHeight="1" x14ac:dyDescent="0.3">
      <c r="A21" s="183" t="s">
        <v>351</v>
      </c>
      <c r="B21" s="183"/>
      <c r="C21" s="183"/>
      <c r="D21" s="152"/>
      <c r="E21" s="161" t="s">
        <v>233</v>
      </c>
      <c r="F21" s="164"/>
      <c r="G21" s="164"/>
      <c r="H21" s="164"/>
      <c r="I21" s="162"/>
      <c r="J21" s="162"/>
      <c r="K21" s="162"/>
      <c r="L21" s="163"/>
      <c r="M21" s="156"/>
      <c r="N21" s="156"/>
      <c r="O21" s="156"/>
      <c r="P21" s="156"/>
      <c r="Q21" s="156"/>
      <c r="R21" s="156"/>
      <c r="S21" s="156"/>
      <c r="T21" s="156"/>
      <c r="U21" s="156"/>
      <c r="V21" s="156"/>
      <c r="W21" s="156"/>
      <c r="X21" s="156"/>
      <c r="Y21" s="156"/>
      <c r="Z21" s="156"/>
      <c r="AA21" s="156"/>
      <c r="AB21" s="156"/>
      <c r="AC21" s="156"/>
      <c r="AD21" s="156"/>
      <c r="AE21" s="156"/>
      <c r="AF21" s="156"/>
      <c r="AG21" s="156"/>
      <c r="AH21" s="156"/>
      <c r="AI21" s="156"/>
      <c r="AJ21" s="156"/>
      <c r="AK21" s="156"/>
      <c r="AL21" s="156"/>
      <c r="AM21" s="156"/>
      <c r="AN21" s="156"/>
      <c r="AO21" s="156"/>
      <c r="AP21" s="156"/>
      <c r="AQ21" s="156"/>
      <c r="AR21" s="156"/>
    </row>
    <row r="22" spans="1:104" ht="47.25" customHeight="1" x14ac:dyDescent="0.3">
      <c r="A22" s="8" t="s">
        <v>0</v>
      </c>
      <c r="B22" s="9" t="s">
        <v>1</v>
      </c>
      <c r="C22" s="9" t="s">
        <v>5</v>
      </c>
      <c r="D22" s="9" t="s">
        <v>69</v>
      </c>
      <c r="E22" s="83" t="s">
        <v>66</v>
      </c>
      <c r="F22" s="83" t="s">
        <v>420</v>
      </c>
      <c r="G22" s="83" t="s">
        <v>243</v>
      </c>
      <c r="H22" s="83" t="s">
        <v>244</v>
      </c>
      <c r="I22" s="83" t="s">
        <v>63</v>
      </c>
      <c r="J22" s="83" t="s">
        <v>64</v>
      </c>
      <c r="K22" s="83" t="s">
        <v>67</v>
      </c>
      <c r="L22" s="83" t="s">
        <v>68</v>
      </c>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row>
    <row r="23" spans="1:104" ht="102" customHeight="1" x14ac:dyDescent="0.3">
      <c r="A23" s="49" t="s">
        <v>280</v>
      </c>
      <c r="B23" s="48" t="s">
        <v>217</v>
      </c>
      <c r="C23" s="48" t="s">
        <v>386</v>
      </c>
      <c r="D23" s="25" t="s">
        <v>289</v>
      </c>
      <c r="E23" s="69"/>
      <c r="F23" s="96"/>
      <c r="G23" s="69"/>
      <c r="H23" s="69"/>
      <c r="I23" s="69"/>
      <c r="J23" s="69"/>
      <c r="K23" s="69"/>
      <c r="L23" s="69"/>
      <c r="M23" s="6"/>
      <c r="N23" s="4"/>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row>
    <row r="24" spans="1:104" ht="102" customHeight="1" x14ac:dyDescent="0.3">
      <c r="A24" s="85" t="s">
        <v>281</v>
      </c>
      <c r="B24" s="86" t="s">
        <v>65</v>
      </c>
      <c r="C24" s="86" t="s">
        <v>352</v>
      </c>
      <c r="D24" s="82" t="s">
        <v>289</v>
      </c>
      <c r="E24" s="97"/>
      <c r="F24" s="98"/>
      <c r="G24" s="97"/>
      <c r="H24" s="97"/>
      <c r="I24" s="97"/>
      <c r="J24" s="97"/>
      <c r="K24" s="97"/>
      <c r="L24" s="97"/>
      <c r="M24" s="6"/>
      <c r="N24" s="4"/>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row>
    <row r="25" spans="1:104" ht="78" customHeight="1" thickBot="1" x14ac:dyDescent="0.35">
      <c r="A25" s="56" t="s">
        <v>282</v>
      </c>
      <c r="B25" s="53" t="s">
        <v>323</v>
      </c>
      <c r="C25" s="53" t="s">
        <v>349</v>
      </c>
      <c r="D25" s="84" t="s">
        <v>2</v>
      </c>
      <c r="E25" s="95"/>
      <c r="F25" s="95"/>
      <c r="G25" s="95"/>
      <c r="H25" s="95"/>
      <c r="I25" s="95"/>
      <c r="J25" s="95"/>
      <c r="K25" s="95"/>
      <c r="L25" s="95"/>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row>
    <row r="26" spans="1:104" x14ac:dyDescent="0.3">
      <c r="A26" s="148" t="s">
        <v>448</v>
      </c>
      <c r="C26" s="6"/>
      <c r="D26" s="6"/>
      <c r="E26" s="6"/>
      <c r="F26" s="6"/>
      <c r="G26" s="6"/>
      <c r="H26" s="6"/>
      <c r="I26" s="6"/>
      <c r="J26" s="6"/>
      <c r="K26" s="6"/>
      <c r="L26" s="6"/>
    </row>
    <row r="27" spans="1:104" ht="28.5" customHeight="1" thickBot="1" x14ac:dyDescent="0.45">
      <c r="A27" s="192" t="s">
        <v>234</v>
      </c>
      <c r="B27" s="192"/>
      <c r="C27" s="192"/>
      <c r="D27" s="3"/>
      <c r="E27" s="6"/>
      <c r="F27" s="6"/>
      <c r="G27" s="6"/>
      <c r="H27" s="6"/>
      <c r="I27" s="6"/>
      <c r="J27" s="6"/>
      <c r="K27" s="6"/>
      <c r="L27" s="6"/>
    </row>
    <row r="28" spans="1:104" ht="36" customHeight="1" x14ac:dyDescent="0.3">
      <c r="A28" s="190" t="s">
        <v>357</v>
      </c>
      <c r="B28" s="191"/>
      <c r="C28" s="191"/>
      <c r="D28" s="66"/>
      <c r="E28" s="161" t="s">
        <v>450</v>
      </c>
      <c r="F28" s="162"/>
      <c r="G28" s="162"/>
      <c r="H28" s="162"/>
      <c r="I28" s="162"/>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3"/>
    </row>
    <row r="29" spans="1:104" ht="29.25" customHeight="1" x14ac:dyDescent="0.3">
      <c r="A29" s="8" t="s">
        <v>0</v>
      </c>
      <c r="B29" s="9" t="s">
        <v>1</v>
      </c>
      <c r="C29" s="9" t="s">
        <v>5</v>
      </c>
      <c r="D29" s="9" t="s">
        <v>69</v>
      </c>
      <c r="E29" s="5" t="str">
        <f>IF(E30&lt;&gt;"",E30,"[Plan 1]")</f>
        <v>[Plan 1]</v>
      </c>
      <c r="F29" s="5" t="str">
        <f>IF(F30&lt;&gt;"",F30,"[Plan 2]")</f>
        <v>[Plan 2]</v>
      </c>
      <c r="G29" s="5" t="str">
        <f>IF(G30&lt;&gt;"",G30,"[Plan 3]")</f>
        <v>[Plan 3]</v>
      </c>
      <c r="H29" s="5" t="str">
        <f>IF(H30&lt;&gt;"",H30,"[Plan 4]")</f>
        <v>[Plan 4]</v>
      </c>
      <c r="I29" s="5" t="str">
        <f>IF(I30&lt;&gt;"",I30,"[Plan 5]")</f>
        <v>[Plan 5]</v>
      </c>
      <c r="J29" s="5" t="str">
        <f>IF(J30&lt;&gt;"",J30,"[Plan 6]")</f>
        <v>[Plan 6]</v>
      </c>
      <c r="K29" s="5" t="str">
        <f>IF(K30&lt;&gt;"",K30,"[Plan 7]")</f>
        <v>[Plan 7]</v>
      </c>
      <c r="L29" s="5" t="str">
        <f>IF(L30&lt;&gt;"",L30,"[Plan 8]")</f>
        <v>[Plan 8]</v>
      </c>
      <c r="M29" s="5" t="str">
        <f>IF(M30&lt;&gt;"",M30,"[Plan 9]")</f>
        <v>[Plan 9]</v>
      </c>
      <c r="N29" s="5" t="str">
        <f>IF(N30&lt;&gt;"",N30,"[Plan 10]")</f>
        <v>[Plan 10]</v>
      </c>
      <c r="O29" s="5" t="str">
        <f>IF(O30&lt;&gt;"",O30,"[Plan 11]")</f>
        <v>[Plan 11]</v>
      </c>
      <c r="P29" s="5" t="str">
        <f>IF(P30&lt;&gt;"",P30,"[Plan 12]")</f>
        <v>[Plan 12]</v>
      </c>
      <c r="Q29" s="5" t="str">
        <f>IF(Q30&lt;&gt;"",Q30,"[Plan 13]")</f>
        <v>[Plan 13]</v>
      </c>
      <c r="R29" s="5" t="str">
        <f>IF(R30&lt;&gt;"",R30,"[Plan 14]")</f>
        <v>[Plan 14]</v>
      </c>
      <c r="S29" s="5" t="str">
        <f>IF(S30&lt;&gt;"",S30,"[Plan 15]")</f>
        <v>[Plan 15]</v>
      </c>
      <c r="T29" s="5" t="str">
        <f>IF(T30&lt;&gt;"",T30,"[Plan 16]")</f>
        <v>[Plan 16]</v>
      </c>
      <c r="U29" s="5" t="str">
        <f>IF(U30&lt;&gt;"",U30,"[Plan 17]")</f>
        <v>[Plan 17]</v>
      </c>
      <c r="V29" s="5" t="str">
        <f>IF(V30&lt;&gt;"",V30,"[Plan 18]")</f>
        <v>[Plan 18]</v>
      </c>
      <c r="W29" s="5" t="str">
        <f>IF(W30&lt;&gt;"",W30,"[Plan 19]")</f>
        <v>[Plan 19]</v>
      </c>
      <c r="X29" s="5" t="str">
        <f>IF(X30&lt;&gt;"",X30,"[Plan 20]")</f>
        <v>[Plan 20]</v>
      </c>
      <c r="Y29" s="5" t="str">
        <f>IF(Y30&lt;&gt;"",Y30,"[Plan 21]")</f>
        <v>[Plan 21]</v>
      </c>
      <c r="Z29" s="5" t="str">
        <f>IF(Z30&lt;&gt;"",Z30,"[Plan 22]")</f>
        <v>[Plan 22]</v>
      </c>
      <c r="AA29" s="5" t="str">
        <f>IF(AA30&lt;&gt;"",AA30,"[Plan 23]")</f>
        <v>[Plan 23]</v>
      </c>
      <c r="AB29" s="5" t="str">
        <f>IF(AB30&lt;&gt;"",AB30,"[Plan 24]")</f>
        <v>[Plan 24]</v>
      </c>
      <c r="AC29" s="5" t="str">
        <f>IF(AC30&lt;&gt;"",AC30,"[Plan 25]")</f>
        <v>[Plan 25]</v>
      </c>
      <c r="AD29" s="5" t="str">
        <f>IF(AD30&lt;&gt;"",AD30,"[Plan 26]")</f>
        <v>[Plan 26]</v>
      </c>
      <c r="AE29" s="5" t="str">
        <f>IF(AE30&lt;&gt;"",AE30,"[Plan 27]")</f>
        <v>[Plan 27]</v>
      </c>
      <c r="AF29" s="5" t="str">
        <f>IF(AF30&lt;&gt;"",AF30,"[Plan 28]")</f>
        <v>[Plan 28]</v>
      </c>
      <c r="AG29" s="5" t="str">
        <f>IF(AG30&lt;&gt;"",AG30,"[Plan 29]")</f>
        <v>[Plan 29]</v>
      </c>
      <c r="AH29" s="5" t="str">
        <f>IF(AH30&lt;&gt;"",AH30,"[Plan 30]")</f>
        <v>[Plan 30]</v>
      </c>
      <c r="AI29" s="5" t="str">
        <f>IF(AI30&lt;&gt;"",AI30,"[Plan 31]")</f>
        <v>[Plan 31]</v>
      </c>
      <c r="AJ29" s="5" t="str">
        <f>IF(AJ30&lt;&gt;"",AJ30,"[Plan 32]")</f>
        <v>[Plan 32]</v>
      </c>
      <c r="AK29" s="5" t="str">
        <f>IF(AK30&lt;&gt;"",AK30,"[Plan 33]")</f>
        <v>[Plan 33]</v>
      </c>
      <c r="AL29" s="5" t="str">
        <f>IF(AL30&lt;&gt;"",AL30,"[Plan 34]")</f>
        <v>[Plan 34]</v>
      </c>
      <c r="AM29" s="5" t="str">
        <f>IF(AM30&lt;&gt;"",AM30,"[Plan 35]")</f>
        <v>[Plan 35]</v>
      </c>
      <c r="AN29" s="5" t="str">
        <f>IF(AN30&lt;&gt;"",AN30,"[Plan 36]")</f>
        <v>[Plan 36]</v>
      </c>
      <c r="AO29" s="5" t="str">
        <f>IF(AO30&lt;&gt;"",AO30,"[Plan 37]")</f>
        <v>[Plan 37]</v>
      </c>
      <c r="AP29" s="5" t="str">
        <f>IF(AP30&lt;&gt;"",AP30,"[Plan 38]")</f>
        <v>[Plan 38]</v>
      </c>
      <c r="AQ29" s="5" t="str">
        <f>IF(AQ30&lt;&gt;"",AQ30,"[Plan 39]")</f>
        <v>[Plan 39]</v>
      </c>
      <c r="AR29" s="5" t="str">
        <f>IF(AR30&lt;&gt;"",AR30,"[Plan 40]")</f>
        <v>[Plan 40]</v>
      </c>
    </row>
    <row r="30" spans="1:104" ht="31.5" customHeight="1" x14ac:dyDescent="0.3">
      <c r="A30" s="49" t="s">
        <v>362</v>
      </c>
      <c r="B30" s="25" t="s">
        <v>8</v>
      </c>
      <c r="C30" s="48" t="s">
        <v>395</v>
      </c>
      <c r="D30" s="29" t="s">
        <v>2</v>
      </c>
      <c r="E30" s="103"/>
      <c r="F30" s="103"/>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row>
    <row r="31" spans="1:104" ht="257.25" customHeight="1" x14ac:dyDescent="0.3">
      <c r="A31" s="49" t="s">
        <v>283</v>
      </c>
      <c r="B31" s="25" t="s">
        <v>353</v>
      </c>
      <c r="C31" s="48" t="s">
        <v>385</v>
      </c>
      <c r="D31" s="57" t="s">
        <v>232</v>
      </c>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row>
    <row r="32" spans="1:104" ht="184.5" customHeight="1" x14ac:dyDescent="0.3">
      <c r="A32" s="49" t="s">
        <v>284</v>
      </c>
      <c r="B32" s="25" t="s">
        <v>354</v>
      </c>
      <c r="C32" s="75" t="s">
        <v>370</v>
      </c>
      <c r="D32" s="32" t="s">
        <v>2</v>
      </c>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row>
    <row r="33" spans="1:44" ht="184.5" customHeight="1" x14ac:dyDescent="0.3">
      <c r="A33" s="49" t="s">
        <v>285</v>
      </c>
      <c r="B33" s="48" t="s">
        <v>389</v>
      </c>
      <c r="C33" s="48" t="s">
        <v>421</v>
      </c>
      <c r="D33" s="32" t="s">
        <v>2</v>
      </c>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row>
    <row r="34" spans="1:44" ht="105" customHeight="1" x14ac:dyDescent="0.3">
      <c r="A34" s="49" t="s">
        <v>361</v>
      </c>
      <c r="B34" s="48" t="s">
        <v>390</v>
      </c>
      <c r="C34" s="48" t="s">
        <v>404</v>
      </c>
      <c r="D34" s="32" t="s">
        <v>2</v>
      </c>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row>
    <row r="35" spans="1:44" ht="106.5" customHeight="1" x14ac:dyDescent="0.3">
      <c r="A35" s="49" t="s">
        <v>379</v>
      </c>
      <c r="B35" s="48" t="s">
        <v>382</v>
      </c>
      <c r="C35" s="48" t="s">
        <v>401</v>
      </c>
      <c r="D35" s="89" t="s">
        <v>75</v>
      </c>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row>
    <row r="36" spans="1:44" ht="51.75" customHeight="1" x14ac:dyDescent="0.3">
      <c r="A36" s="49" t="s">
        <v>388</v>
      </c>
      <c r="B36" s="48" t="s">
        <v>369</v>
      </c>
      <c r="C36" s="48" t="s">
        <v>363</v>
      </c>
      <c r="D36" s="82" t="s">
        <v>2</v>
      </c>
      <c r="E36" s="103"/>
      <c r="F36" s="103"/>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row>
    <row r="37" spans="1:44" ht="76.5" customHeight="1" x14ac:dyDescent="0.3">
      <c r="A37" s="49" t="s">
        <v>409</v>
      </c>
      <c r="B37" s="48" t="s">
        <v>410</v>
      </c>
      <c r="C37" s="48" t="s">
        <v>411</v>
      </c>
      <c r="D37" s="91" t="s">
        <v>2</v>
      </c>
      <c r="E37" s="103"/>
      <c r="F37" s="103"/>
      <c r="G37" s="100"/>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row>
    <row r="38" spans="1:44" ht="260.25" customHeight="1" x14ac:dyDescent="0.3">
      <c r="A38" s="49" t="s">
        <v>286</v>
      </c>
      <c r="B38" s="25" t="s">
        <v>355</v>
      </c>
      <c r="C38" s="48" t="s">
        <v>383</v>
      </c>
      <c r="D38" s="57" t="s">
        <v>232</v>
      </c>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row>
    <row r="39" spans="1:44" ht="70" x14ac:dyDescent="0.3">
      <c r="A39" s="49" t="s">
        <v>287</v>
      </c>
      <c r="B39" s="25" t="s">
        <v>356</v>
      </c>
      <c r="C39" s="48" t="s">
        <v>371</v>
      </c>
      <c r="D39" s="32" t="s">
        <v>2</v>
      </c>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row>
    <row r="40" spans="1:44" ht="117.75" customHeight="1" x14ac:dyDescent="0.3">
      <c r="A40" s="49" t="s">
        <v>288</v>
      </c>
      <c r="B40" s="25" t="s">
        <v>392</v>
      </c>
      <c r="C40" s="48" t="s">
        <v>402</v>
      </c>
      <c r="D40" s="32" t="s">
        <v>2</v>
      </c>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row>
    <row r="41" spans="1:44" ht="104.25" customHeight="1" x14ac:dyDescent="0.3">
      <c r="A41" s="49" t="s">
        <v>380</v>
      </c>
      <c r="B41" s="25" t="s">
        <v>393</v>
      </c>
      <c r="C41" s="48" t="s">
        <v>405</v>
      </c>
      <c r="D41" s="32" t="s">
        <v>2</v>
      </c>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row>
    <row r="42" spans="1:44" ht="106.5" customHeight="1" thickBot="1" x14ac:dyDescent="0.35">
      <c r="A42" s="56" t="s">
        <v>391</v>
      </c>
      <c r="B42" s="53" t="s">
        <v>384</v>
      </c>
      <c r="C42" s="53" t="s">
        <v>403</v>
      </c>
      <c r="D42" s="88" t="s">
        <v>75</v>
      </c>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row>
    <row r="43" spans="1:44" ht="14.25" customHeight="1" x14ac:dyDescent="0.3">
      <c r="A43" s="148" t="s">
        <v>443</v>
      </c>
    </row>
    <row r="44" spans="1:44" ht="14.25" customHeight="1" x14ac:dyDescent="0.3"/>
    <row r="45" spans="1:44" ht="14.25" customHeight="1" x14ac:dyDescent="0.3"/>
    <row r="46" spans="1:44" ht="14.25" customHeight="1" x14ac:dyDescent="0.3"/>
    <row r="47" spans="1:44" ht="14.25" customHeight="1" x14ac:dyDescent="0.3"/>
    <row r="48" spans="1:4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sheetData>
  <sheetProtection algorithmName="SHA-512" hashValue="1woHv7Vhb4ldyZq932DmFTXH4159LPQ0YHMSooaOTlLQ2icE4J8TvwAhQi8DHNEHeyDhGDFCW05AE0VkFeWIkQ==" saltValue="uxqu/d130pAi6DBx4MwAdw==" spinCount="100000" sheet="1" objects="1" scenarios="1" formatColumns="0" formatRows="0"/>
  <mergeCells count="12">
    <mergeCell ref="A28:C28"/>
    <mergeCell ref="A4:B4"/>
    <mergeCell ref="A5:B5"/>
    <mergeCell ref="A6:B6"/>
    <mergeCell ref="A7:B7"/>
    <mergeCell ref="A8:B8"/>
    <mergeCell ref="A9:C9"/>
    <mergeCell ref="A11:C11"/>
    <mergeCell ref="A12:C12"/>
    <mergeCell ref="A20:C20"/>
    <mergeCell ref="A21:C21"/>
    <mergeCell ref="A27:C27"/>
  </mergeCells>
  <dataValidations count="1">
    <dataValidation allowBlank="1" showInputMessage="1" prompt="To enter free text, select cell and type - do not click into cell" sqref="E15:CZ15" xr:uid="{9A4CB9E3-70B8-478C-85B0-E1DBFD22D186}"/>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xr:uid="{DCEC3A77-FCCC-4DB4-AB51-6E17B960399F}">
          <x14:formula1>
            <xm:f>'Set Values'!$I$3:$I$7</xm:f>
          </x14:formula1>
          <xm:sqref>E19:CZ19</xm:sqref>
        </x14:dataValidation>
        <x14:dataValidation type="list" allowBlank="1" showInputMessage="1" prompt="To enter free text, select cell and type - do not click into cell" xr:uid="{4A086885-A390-41CE-BD53-B5C7CC37A06E}">
          <x14:formula1>
            <xm:f>'Set Values'!$I$3:$I$7</xm:f>
          </x14:formula1>
          <xm:sqref>E17:CZ17</xm:sqref>
        </x14:dataValidation>
        <x14:dataValidation type="list" allowBlank="1" showInputMessage="1" prompt="To enter free text, select cell and type - do not click into cell" xr:uid="{B8B3420D-FF38-4693-82EC-11D5E377146F}">
          <x14:formula1>
            <xm:f>'Set Values'!$F$3:$F$12</xm:f>
          </x14:formula1>
          <xm:sqref>E14:CZ14</xm:sqref>
        </x14:dataValidation>
        <x14:dataValidation type="list" allowBlank="1" showInputMessage="1" showErrorMessage="1" xr:uid="{266FF4B5-2D4A-4032-9C4B-8FBF41A65BD6}">
          <x14:formula1>
            <xm:f>'Set Values'!$M$3:$M$4</xm:f>
          </x14:formula1>
          <xm:sqref>E31:AR31 E38:AR38</xm:sqref>
        </x14:dataValidation>
        <x14:dataValidation type="list" allowBlank="1" showInputMessage="1" showErrorMessage="1" xr:uid="{CDEAAE0A-DE50-4EA6-8290-6D1D56D93D15}">
          <x14:formula1>
            <xm:f>'Set Values'!$L$3:$L$5</xm:f>
          </x14:formula1>
          <xm:sqref>E24:L24</xm:sqref>
        </x14:dataValidation>
        <x14:dataValidation type="list" allowBlank="1" showInputMessage="1" prompt="To enter free text, select cell and type - do not click into cell" xr:uid="{1FED3CD0-F56C-4F50-9EEA-7C6BC8577E5D}">
          <x14:formula1>
            <xm:f>'Set Values'!$G$3:$G$14</xm:f>
          </x14:formula1>
          <xm:sqref>E16:CZ16</xm:sqref>
        </x14:dataValidation>
        <x14:dataValidation type="list" allowBlank="1" showInputMessage="1" xr:uid="{50EE3E41-5C97-455F-A6C5-B446E6A33875}">
          <x14:formula1>
            <xm:f>'Set Values'!$K$3:$K$10</xm:f>
          </x14:formula1>
          <xm:sqref>E23:L23</xm:sqref>
        </x14:dataValidation>
        <x14:dataValidation type="list" allowBlank="1" showInputMessage="1" prompt="To enter free text, select cell and type - do not click into cell" xr:uid="{52866B1A-A1F4-4B6D-8AB0-A060D4F47A62}">
          <x14:formula1>
            <xm:f>'Set Values'!$H$3:$H$12</xm:f>
          </x14:formula1>
          <xm:sqref>E18:CZ18</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Z53"/>
  <sheetViews>
    <sheetView zoomScale="80" zoomScaleNormal="80" workbookViewId="0">
      <selection activeCell="E2" sqref="E2"/>
    </sheetView>
  </sheetViews>
  <sheetFormatPr defaultColWidth="9.453125" defaultRowHeight="14" x14ac:dyDescent="0.3"/>
  <cols>
    <col min="1" max="1" width="9.453125" style="36"/>
    <col min="2" max="2" width="19.453125" style="36" customWidth="1"/>
    <col min="3" max="3" width="9.453125" style="36"/>
    <col min="4" max="5" width="21.453125" style="36" customWidth="1"/>
    <col min="6" max="6" width="21.453125" style="10" customWidth="1"/>
    <col min="7" max="7" width="19" style="10" customWidth="1"/>
    <col min="8" max="8" width="19.54296875" style="10" customWidth="1"/>
    <col min="9" max="9" width="18.453125" style="10" customWidth="1"/>
    <col min="10" max="10" width="19.54296875" style="35" customWidth="1"/>
    <col min="11" max="12" width="18.453125" style="10" customWidth="1"/>
    <col min="13" max="13" width="30.1796875" style="10" customWidth="1"/>
    <col min="14" max="14" width="12.453125" style="10" customWidth="1"/>
    <col min="15" max="22" width="12.453125" style="13" customWidth="1"/>
    <col min="23" max="26" width="9.453125" style="14"/>
    <col min="27" max="16384" width="9.453125" style="11"/>
  </cols>
  <sheetData>
    <row r="1" spans="1:26" s="14" customFormat="1" ht="14.5" thickBot="1" x14ac:dyDescent="0.35">
      <c r="A1" s="79" t="s">
        <v>218</v>
      </c>
      <c r="B1" s="80"/>
      <c r="C1" s="54"/>
      <c r="D1" s="54"/>
      <c r="E1" s="54"/>
      <c r="F1" s="13"/>
      <c r="G1" s="37"/>
      <c r="H1" s="37"/>
      <c r="I1" s="37"/>
      <c r="J1" s="34"/>
      <c r="K1" s="37"/>
      <c r="L1" s="37"/>
      <c r="M1" s="37"/>
      <c r="N1" s="13"/>
      <c r="O1" s="13"/>
      <c r="P1" s="13"/>
      <c r="Q1" s="13"/>
      <c r="R1" s="13"/>
      <c r="S1" s="13"/>
      <c r="T1" s="13"/>
      <c r="U1" s="13"/>
      <c r="V1" s="13"/>
    </row>
    <row r="2" spans="1:26" s="20" customFormat="1" ht="28.5" thickBot="1" x14ac:dyDescent="0.4">
      <c r="A2" s="21" t="s">
        <v>230</v>
      </c>
      <c r="B2" s="21" t="s">
        <v>307</v>
      </c>
      <c r="C2" s="21" t="s">
        <v>291</v>
      </c>
      <c r="D2" s="21" t="s">
        <v>271</v>
      </c>
      <c r="E2" s="21" t="s">
        <v>272</v>
      </c>
      <c r="F2" s="21" t="s">
        <v>93</v>
      </c>
      <c r="G2" s="22" t="s">
        <v>90</v>
      </c>
      <c r="H2" s="22" t="s">
        <v>91</v>
      </c>
      <c r="I2" s="22" t="s">
        <v>92</v>
      </c>
      <c r="J2" s="22" t="s">
        <v>235</v>
      </c>
      <c r="K2" s="22" t="s">
        <v>219</v>
      </c>
      <c r="L2" s="22" t="s">
        <v>65</v>
      </c>
      <c r="M2" s="22" t="s">
        <v>245</v>
      </c>
      <c r="N2" s="22" t="s">
        <v>437</v>
      </c>
      <c r="O2" s="19"/>
      <c r="P2" s="19"/>
      <c r="Q2" s="19"/>
      <c r="R2" s="19"/>
      <c r="S2" s="19"/>
      <c r="T2" s="19"/>
      <c r="U2" s="19"/>
      <c r="V2" s="19"/>
    </row>
    <row r="3" spans="1:26" s="18" customFormat="1" ht="56" x14ac:dyDescent="0.3">
      <c r="A3" s="26" t="s">
        <v>9</v>
      </c>
      <c r="B3" s="55" t="s">
        <v>308</v>
      </c>
      <c r="C3" s="65" t="s">
        <v>292</v>
      </c>
      <c r="D3" s="55" t="s">
        <v>418</v>
      </c>
      <c r="E3" s="55" t="s">
        <v>278</v>
      </c>
      <c r="F3" s="15" t="s">
        <v>197</v>
      </c>
      <c r="G3" s="15" t="s">
        <v>79</v>
      </c>
      <c r="H3" s="15" t="s">
        <v>326</v>
      </c>
      <c r="I3" s="15" t="s">
        <v>199</v>
      </c>
      <c r="J3" s="62" t="s">
        <v>66</v>
      </c>
      <c r="K3" s="15" t="s">
        <v>204</v>
      </c>
      <c r="L3" s="15" t="s">
        <v>310</v>
      </c>
      <c r="M3" s="15" t="s">
        <v>359</v>
      </c>
      <c r="N3" s="15" t="s">
        <v>438</v>
      </c>
      <c r="O3" s="16"/>
      <c r="P3" s="16"/>
      <c r="Q3" s="16"/>
      <c r="R3" s="16"/>
      <c r="S3" s="16"/>
      <c r="T3" s="16"/>
      <c r="U3" s="16"/>
      <c r="V3" s="16"/>
      <c r="W3" s="17"/>
      <c r="X3" s="17"/>
      <c r="Y3" s="17"/>
      <c r="Z3" s="17"/>
    </row>
    <row r="4" spans="1:26" ht="71.25" customHeight="1" x14ac:dyDescent="0.3">
      <c r="A4" s="27" t="s">
        <v>10</v>
      </c>
      <c r="B4" s="68" t="s">
        <v>312</v>
      </c>
      <c r="C4" s="28" t="s">
        <v>293</v>
      </c>
      <c r="D4" s="55" t="s">
        <v>419</v>
      </c>
      <c r="E4" s="55" t="s">
        <v>279</v>
      </c>
      <c r="F4" s="10" t="s">
        <v>200</v>
      </c>
      <c r="G4" s="10" t="s">
        <v>80</v>
      </c>
      <c r="H4" s="15" t="s">
        <v>198</v>
      </c>
      <c r="I4" s="10" t="s">
        <v>202</v>
      </c>
      <c r="J4" s="63" t="s">
        <v>62</v>
      </c>
      <c r="K4" s="10" t="s">
        <v>208</v>
      </c>
      <c r="L4" s="10" t="s">
        <v>328</v>
      </c>
      <c r="M4" s="10" t="s">
        <v>360</v>
      </c>
      <c r="N4" s="10" t="s">
        <v>439</v>
      </c>
    </row>
    <row r="5" spans="1:26" ht="42" x14ac:dyDescent="0.3">
      <c r="A5" s="27" t="s">
        <v>11</v>
      </c>
      <c r="B5" s="68" t="s">
        <v>372</v>
      </c>
      <c r="C5" s="27"/>
      <c r="D5" s="27"/>
      <c r="E5" s="27"/>
      <c r="F5" s="10" t="s">
        <v>205</v>
      </c>
      <c r="G5" s="10" t="s">
        <v>88</v>
      </c>
      <c r="H5" s="10" t="s">
        <v>324</v>
      </c>
      <c r="I5" s="10" t="s">
        <v>206</v>
      </c>
      <c r="J5" s="63" t="s">
        <v>77</v>
      </c>
      <c r="K5" s="10" t="s">
        <v>203</v>
      </c>
      <c r="L5" s="10" t="s">
        <v>311</v>
      </c>
      <c r="N5" s="10" t="s">
        <v>440</v>
      </c>
    </row>
    <row r="6" spans="1:26" ht="42" x14ac:dyDescent="0.3">
      <c r="A6" s="27" t="s">
        <v>12</v>
      </c>
      <c r="B6" s="68" t="s">
        <v>373</v>
      </c>
      <c r="C6" s="27"/>
      <c r="D6" s="27"/>
      <c r="E6" s="27"/>
      <c r="F6" s="10" t="s">
        <v>209</v>
      </c>
      <c r="G6" s="10" t="s">
        <v>81</v>
      </c>
      <c r="H6" s="10" t="s">
        <v>201</v>
      </c>
      <c r="I6" s="10" t="s">
        <v>210</v>
      </c>
      <c r="J6" s="63" t="s">
        <v>78</v>
      </c>
      <c r="K6" s="10" t="s">
        <v>220</v>
      </c>
      <c r="N6" s="10" t="s">
        <v>441</v>
      </c>
    </row>
    <row r="7" spans="1:26" ht="56" x14ac:dyDescent="0.3">
      <c r="A7" s="27" t="s">
        <v>13</v>
      </c>
      <c r="B7" s="68" t="s">
        <v>374</v>
      </c>
      <c r="C7" s="27"/>
      <c r="D7" s="27"/>
      <c r="E7" s="27"/>
      <c r="F7" s="10" t="s">
        <v>212</v>
      </c>
      <c r="G7" s="10" t="s">
        <v>82</v>
      </c>
      <c r="H7" s="10" t="s">
        <v>325</v>
      </c>
      <c r="I7" s="12" t="s">
        <v>211</v>
      </c>
      <c r="J7" s="63" t="s">
        <v>63</v>
      </c>
      <c r="K7" s="10" t="s">
        <v>207</v>
      </c>
      <c r="N7" s="12" t="s">
        <v>211</v>
      </c>
    </row>
    <row r="8" spans="1:26" ht="56" x14ac:dyDescent="0.3">
      <c r="A8" s="27" t="s">
        <v>14</v>
      </c>
      <c r="B8" s="68" t="s">
        <v>375</v>
      </c>
      <c r="C8" s="27"/>
      <c r="D8" s="27"/>
      <c r="E8" s="27"/>
      <c r="F8" s="10" t="s">
        <v>213</v>
      </c>
      <c r="G8" s="10" t="s">
        <v>83</v>
      </c>
      <c r="H8" s="10" t="s">
        <v>406</v>
      </c>
      <c r="J8" s="63" t="s">
        <v>64</v>
      </c>
      <c r="K8" s="10" t="s">
        <v>221</v>
      </c>
    </row>
    <row r="9" spans="1:26" ht="56" x14ac:dyDescent="0.3">
      <c r="A9" s="27" t="s">
        <v>15</v>
      </c>
      <c r="B9" s="68" t="s">
        <v>376</v>
      </c>
      <c r="C9" s="27"/>
      <c r="D9" s="27"/>
      <c r="E9" s="27"/>
      <c r="F9" s="10" t="s">
        <v>214</v>
      </c>
      <c r="G9" s="10" t="s">
        <v>84</v>
      </c>
      <c r="H9" s="10" t="s">
        <v>407</v>
      </c>
      <c r="J9" s="63" t="s">
        <v>67</v>
      </c>
      <c r="K9" s="10" t="s">
        <v>311</v>
      </c>
    </row>
    <row r="10" spans="1:26" ht="56" x14ac:dyDescent="0.3">
      <c r="A10" s="27" t="s">
        <v>231</v>
      </c>
      <c r="B10" s="68" t="s">
        <v>377</v>
      </c>
      <c r="C10" s="27"/>
      <c r="D10" s="27"/>
      <c r="E10" s="27"/>
      <c r="F10" s="10" t="s">
        <v>394</v>
      </c>
      <c r="G10" s="10" t="s">
        <v>85</v>
      </c>
      <c r="H10" s="10" t="s">
        <v>408</v>
      </c>
      <c r="J10" s="64" t="s">
        <v>211</v>
      </c>
      <c r="K10" s="12" t="s">
        <v>211</v>
      </c>
    </row>
    <row r="11" spans="1:26" x14ac:dyDescent="0.3">
      <c r="A11" s="27" t="s">
        <v>16</v>
      </c>
      <c r="B11" s="27"/>
      <c r="C11" s="27"/>
      <c r="D11" s="27"/>
      <c r="E11" s="27"/>
      <c r="F11" s="10" t="s">
        <v>215</v>
      </c>
      <c r="G11" s="10" t="s">
        <v>86</v>
      </c>
      <c r="H11" s="10" t="s">
        <v>201</v>
      </c>
    </row>
    <row r="12" spans="1:26" ht="28" x14ac:dyDescent="0.3">
      <c r="A12" s="27" t="s">
        <v>17</v>
      </c>
      <c r="B12" s="27"/>
      <c r="C12" s="27"/>
      <c r="D12" s="27"/>
      <c r="E12" s="27"/>
      <c r="F12" s="12" t="s">
        <v>211</v>
      </c>
      <c r="G12" s="10" t="s">
        <v>87</v>
      </c>
      <c r="H12" s="12" t="s">
        <v>211</v>
      </c>
    </row>
    <row r="13" spans="1:26" x14ac:dyDescent="0.3">
      <c r="A13" s="27" t="s">
        <v>18</v>
      </c>
      <c r="B13" s="27"/>
      <c r="C13" s="27"/>
      <c r="D13" s="27"/>
      <c r="E13" s="27"/>
      <c r="G13" s="10" t="s">
        <v>76</v>
      </c>
    </row>
    <row r="14" spans="1:26" ht="28" x14ac:dyDescent="0.3">
      <c r="A14" s="27" t="s">
        <v>19</v>
      </c>
      <c r="B14" s="27"/>
      <c r="C14" s="27"/>
      <c r="D14" s="27"/>
      <c r="E14" s="27"/>
      <c r="G14" s="12" t="s">
        <v>211</v>
      </c>
    </row>
    <row r="15" spans="1:26" x14ac:dyDescent="0.3">
      <c r="A15" s="27" t="s">
        <v>20</v>
      </c>
      <c r="B15" s="27"/>
      <c r="C15" s="27"/>
      <c r="D15" s="27"/>
      <c r="E15" s="27"/>
    </row>
    <row r="16" spans="1:26" x14ac:dyDescent="0.3">
      <c r="A16" s="27" t="s">
        <v>21</v>
      </c>
      <c r="B16" s="27"/>
      <c r="C16" s="27"/>
      <c r="D16" s="27"/>
      <c r="E16" s="27"/>
    </row>
    <row r="17" spans="1:5" x14ac:dyDescent="0.3">
      <c r="A17" s="27" t="s">
        <v>22</v>
      </c>
      <c r="B17" s="27"/>
      <c r="C17" s="27"/>
      <c r="D17" s="27"/>
      <c r="E17" s="27"/>
    </row>
    <row r="18" spans="1:5" x14ac:dyDescent="0.3">
      <c r="A18" s="27" t="s">
        <v>23</v>
      </c>
      <c r="B18" s="27"/>
      <c r="C18" s="27"/>
      <c r="D18" s="27"/>
      <c r="E18" s="27"/>
    </row>
    <row r="19" spans="1:5" x14ac:dyDescent="0.3">
      <c r="A19" s="27" t="s">
        <v>24</v>
      </c>
      <c r="B19" s="27"/>
      <c r="C19" s="27"/>
      <c r="D19" s="27"/>
      <c r="E19" s="27"/>
    </row>
    <row r="20" spans="1:5" x14ac:dyDescent="0.3">
      <c r="A20" s="27" t="s">
        <v>25</v>
      </c>
      <c r="B20" s="27"/>
      <c r="C20" s="27"/>
      <c r="D20" s="27"/>
      <c r="E20" s="27"/>
    </row>
    <row r="21" spans="1:5" x14ac:dyDescent="0.3">
      <c r="A21" s="27" t="s">
        <v>26</v>
      </c>
      <c r="B21" s="27"/>
      <c r="C21" s="27"/>
      <c r="D21" s="27"/>
      <c r="E21" s="27"/>
    </row>
    <row r="22" spans="1:5" x14ac:dyDescent="0.3">
      <c r="A22" s="27" t="s">
        <v>27</v>
      </c>
      <c r="B22" s="27"/>
      <c r="C22" s="27"/>
      <c r="D22" s="27"/>
      <c r="E22" s="27"/>
    </row>
    <row r="23" spans="1:5" x14ac:dyDescent="0.3">
      <c r="A23" s="27" t="s">
        <v>28</v>
      </c>
      <c r="B23" s="27"/>
      <c r="C23" s="27"/>
      <c r="D23" s="27"/>
      <c r="E23" s="27"/>
    </row>
    <row r="24" spans="1:5" x14ac:dyDescent="0.3">
      <c r="A24" s="27" t="s">
        <v>29</v>
      </c>
      <c r="B24" s="27"/>
      <c r="C24" s="27"/>
      <c r="D24" s="27"/>
      <c r="E24" s="27"/>
    </row>
    <row r="25" spans="1:5" x14ac:dyDescent="0.3">
      <c r="A25" s="27" t="s">
        <v>30</v>
      </c>
      <c r="B25" s="27"/>
      <c r="C25" s="27"/>
      <c r="D25" s="27"/>
      <c r="E25" s="27"/>
    </row>
    <row r="26" spans="1:5" x14ac:dyDescent="0.3">
      <c r="A26" s="27" t="s">
        <v>31</v>
      </c>
      <c r="B26" s="27"/>
      <c r="C26" s="27"/>
      <c r="D26" s="27"/>
      <c r="E26" s="27"/>
    </row>
    <row r="27" spans="1:5" x14ac:dyDescent="0.3">
      <c r="A27" s="27" t="s">
        <v>32</v>
      </c>
      <c r="B27" s="27"/>
      <c r="C27" s="27"/>
      <c r="D27" s="27"/>
      <c r="E27" s="27"/>
    </row>
    <row r="28" spans="1:5" x14ac:dyDescent="0.3">
      <c r="A28" s="27" t="s">
        <v>33</v>
      </c>
      <c r="B28" s="27"/>
      <c r="C28" s="27"/>
      <c r="D28" s="27"/>
      <c r="E28" s="27"/>
    </row>
    <row r="29" spans="1:5" x14ac:dyDescent="0.3">
      <c r="A29" s="27" t="s">
        <v>34</v>
      </c>
      <c r="B29" s="27"/>
      <c r="C29" s="27"/>
      <c r="D29" s="27"/>
      <c r="E29" s="27"/>
    </row>
    <row r="30" spans="1:5" x14ac:dyDescent="0.3">
      <c r="A30" s="27" t="s">
        <v>35</v>
      </c>
      <c r="B30" s="27"/>
      <c r="C30" s="27"/>
      <c r="D30" s="27"/>
      <c r="E30" s="27"/>
    </row>
    <row r="31" spans="1:5" x14ac:dyDescent="0.3">
      <c r="A31" s="27" t="s">
        <v>36</v>
      </c>
      <c r="B31" s="27"/>
      <c r="C31" s="27"/>
      <c r="D31" s="27"/>
      <c r="E31" s="27"/>
    </row>
    <row r="32" spans="1:5" x14ac:dyDescent="0.3">
      <c r="A32" s="27" t="s">
        <v>37</v>
      </c>
      <c r="B32" s="27"/>
      <c r="C32" s="27"/>
      <c r="D32" s="27"/>
      <c r="E32" s="27"/>
    </row>
    <row r="33" spans="1:5" x14ac:dyDescent="0.3">
      <c r="A33" s="27" t="s">
        <v>38</v>
      </c>
      <c r="B33" s="27"/>
      <c r="C33" s="27"/>
      <c r="D33" s="27"/>
      <c r="E33" s="27"/>
    </row>
    <row r="34" spans="1:5" x14ac:dyDescent="0.3">
      <c r="A34" s="27" t="s">
        <v>39</v>
      </c>
      <c r="B34" s="27"/>
      <c r="C34" s="27"/>
      <c r="D34" s="27"/>
      <c r="E34" s="27"/>
    </row>
    <row r="35" spans="1:5" x14ac:dyDescent="0.3">
      <c r="A35" s="27" t="s">
        <v>40</v>
      </c>
      <c r="B35" s="27"/>
      <c r="C35" s="27"/>
      <c r="D35" s="27"/>
      <c r="E35" s="27"/>
    </row>
    <row r="36" spans="1:5" x14ac:dyDescent="0.3">
      <c r="A36" s="27" t="s">
        <v>41</v>
      </c>
      <c r="B36" s="27"/>
      <c r="C36" s="27"/>
      <c r="D36" s="27"/>
      <c r="E36" s="27"/>
    </row>
    <row r="37" spans="1:5" x14ac:dyDescent="0.3">
      <c r="A37" s="28" t="s">
        <v>42</v>
      </c>
      <c r="B37" s="28"/>
      <c r="C37" s="28"/>
      <c r="D37" s="28"/>
      <c r="E37" s="28"/>
    </row>
    <row r="38" spans="1:5" x14ac:dyDescent="0.3">
      <c r="A38" s="28" t="s">
        <v>43</v>
      </c>
      <c r="B38" s="28"/>
      <c r="C38" s="28"/>
      <c r="D38" s="28"/>
      <c r="E38" s="28"/>
    </row>
    <row r="39" spans="1:5" x14ac:dyDescent="0.3">
      <c r="A39" s="28" t="s">
        <v>44</v>
      </c>
      <c r="B39" s="28"/>
      <c r="C39" s="28"/>
      <c r="D39" s="28"/>
      <c r="E39" s="28"/>
    </row>
    <row r="40" spans="1:5" x14ac:dyDescent="0.3">
      <c r="A40" s="28" t="s">
        <v>45</v>
      </c>
      <c r="B40" s="28"/>
      <c r="C40" s="28"/>
      <c r="D40" s="28"/>
      <c r="E40" s="28"/>
    </row>
    <row r="41" spans="1:5" x14ac:dyDescent="0.3">
      <c r="A41" s="28" t="s">
        <v>58</v>
      </c>
      <c r="B41" s="28"/>
      <c r="C41" s="28"/>
      <c r="D41" s="28"/>
      <c r="E41" s="28"/>
    </row>
    <row r="42" spans="1:5" x14ac:dyDescent="0.3">
      <c r="A42" s="28" t="s">
        <v>46</v>
      </c>
      <c r="B42" s="28"/>
      <c r="C42" s="28"/>
      <c r="D42" s="28"/>
      <c r="E42" s="28"/>
    </row>
    <row r="43" spans="1:5" x14ac:dyDescent="0.3">
      <c r="A43" s="28" t="s">
        <v>47</v>
      </c>
      <c r="B43" s="28"/>
      <c r="C43" s="28"/>
      <c r="D43" s="28"/>
      <c r="E43" s="28"/>
    </row>
    <row r="44" spans="1:5" x14ac:dyDescent="0.3">
      <c r="A44" s="28" t="s">
        <v>48</v>
      </c>
      <c r="B44" s="28"/>
      <c r="C44" s="28"/>
      <c r="D44" s="28"/>
      <c r="E44" s="28"/>
    </row>
    <row r="45" spans="1:5" x14ac:dyDescent="0.3">
      <c r="A45" s="28" t="s">
        <v>49</v>
      </c>
      <c r="B45" s="28"/>
      <c r="C45" s="28"/>
      <c r="D45" s="28"/>
      <c r="E45" s="28"/>
    </row>
    <row r="46" spans="1:5" x14ac:dyDescent="0.3">
      <c r="A46" s="28" t="s">
        <v>50</v>
      </c>
      <c r="B46" s="28"/>
      <c r="C46" s="28"/>
      <c r="D46" s="28"/>
      <c r="E46" s="28"/>
    </row>
    <row r="47" spans="1:5" x14ac:dyDescent="0.3">
      <c r="A47" s="27" t="s">
        <v>51</v>
      </c>
      <c r="B47" s="27"/>
      <c r="C47" s="27"/>
      <c r="D47" s="27"/>
      <c r="E47" s="27"/>
    </row>
    <row r="48" spans="1:5" x14ac:dyDescent="0.3">
      <c r="A48" s="27" t="s">
        <v>52</v>
      </c>
      <c r="B48" s="27"/>
      <c r="C48" s="27"/>
      <c r="D48" s="27"/>
      <c r="E48" s="27"/>
    </row>
    <row r="49" spans="1:5" x14ac:dyDescent="0.3">
      <c r="A49" s="27" t="s">
        <v>53</v>
      </c>
      <c r="B49" s="27"/>
      <c r="C49" s="27"/>
      <c r="D49" s="27"/>
      <c r="E49" s="27"/>
    </row>
    <row r="50" spans="1:5" x14ac:dyDescent="0.3">
      <c r="A50" s="27" t="s">
        <v>54</v>
      </c>
      <c r="B50" s="27"/>
      <c r="C50" s="27"/>
      <c r="D50" s="27"/>
      <c r="E50" s="27"/>
    </row>
    <row r="51" spans="1:5" x14ac:dyDescent="0.3">
      <c r="A51" s="27" t="s">
        <v>55</v>
      </c>
      <c r="B51" s="27"/>
      <c r="C51" s="27"/>
      <c r="D51" s="27"/>
      <c r="E51" s="27"/>
    </row>
    <row r="52" spans="1:5" x14ac:dyDescent="0.3">
      <c r="A52" s="27" t="s">
        <v>56</v>
      </c>
      <c r="B52" s="27"/>
      <c r="C52" s="27"/>
      <c r="D52" s="27"/>
      <c r="E52" s="27"/>
    </row>
    <row r="53" spans="1:5" x14ac:dyDescent="0.3">
      <c r="A53" s="27" t="s">
        <v>57</v>
      </c>
      <c r="B53" s="27"/>
      <c r="C53" s="27"/>
      <c r="D53" s="27"/>
      <c r="E53" s="27"/>
    </row>
  </sheetData>
  <sheetProtection algorithmName="SHA-512" hashValue="24W1qqutqgqOJiG/KewV3YtBQqAhlTuEpwc23pbYpxB3W2SFjrPfUzmp5CVflVX4LfrtRGnyNCfApyd9X/rqvQ==" saltValue="1XvECuV1S4eqAUwJ0WuPhg==" spinCount="100000" sheet="1" objects="1" scenarios="1"/>
  <dataValidations count="1">
    <dataValidation type="list" allowBlank="1" showInputMessage="1" showErrorMessage="1" sqref="A15:E22" xr:uid="{00000000-0002-0000-0400-000000000000}">
      <formula1>#REF!</formula1>
    </dataValidation>
  </dataValidation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S60"/>
  <sheetViews>
    <sheetView showGridLines="0" zoomScale="85" zoomScaleNormal="85" workbookViewId="0"/>
  </sheetViews>
  <sheetFormatPr defaultColWidth="9.1796875" defaultRowHeight="14.5" x14ac:dyDescent="0.35"/>
  <cols>
    <col min="1" max="1" width="7.54296875" style="1" customWidth="1"/>
    <col min="2" max="2" width="35.1796875" style="1" customWidth="1"/>
    <col min="3" max="3" width="93.54296875" style="2" customWidth="1"/>
    <col min="4" max="4" width="28.54296875" style="2" customWidth="1"/>
    <col min="5" max="5" width="34.453125" style="2" customWidth="1"/>
    <col min="6" max="6" width="33.54296875" style="2" customWidth="1"/>
    <col min="7" max="19" width="34.453125" style="1" customWidth="1"/>
    <col min="20" max="16384" width="9.1796875" style="1"/>
  </cols>
  <sheetData>
    <row r="1" spans="1:19" s="7" customFormat="1" ht="23" x14ac:dyDescent="0.3">
      <c r="A1" s="23" t="s">
        <v>251</v>
      </c>
      <c r="B1" s="31"/>
      <c r="C1" s="31"/>
      <c r="D1" s="31"/>
      <c r="E1" s="31"/>
      <c r="F1" s="31"/>
    </row>
    <row r="2" spans="1:19" ht="35.15" customHeight="1" thickBot="1" x14ac:dyDescent="0.45">
      <c r="A2" s="106" t="s">
        <v>329</v>
      </c>
      <c r="B2" s="107"/>
      <c r="C2" s="108"/>
      <c r="D2" s="108"/>
    </row>
    <row r="3" spans="1:19" ht="20.149999999999999" customHeight="1" x14ac:dyDescent="0.35">
      <c r="A3" s="180" t="s">
        <v>426</v>
      </c>
      <c r="B3" s="180"/>
      <c r="C3" s="180"/>
      <c r="D3" s="108"/>
      <c r="E3" s="143" t="s">
        <v>229</v>
      </c>
      <c r="F3" s="144"/>
    </row>
    <row r="4" spans="1:19" s="6" customFormat="1" ht="15" customHeight="1" x14ac:dyDescent="0.3">
      <c r="A4" s="109" t="s">
        <v>0</v>
      </c>
      <c r="B4" s="109" t="s">
        <v>1</v>
      </c>
      <c r="C4" s="9" t="s">
        <v>5</v>
      </c>
      <c r="D4" s="9" t="s">
        <v>69</v>
      </c>
      <c r="E4" s="133" t="str">
        <f>IF(E7="","[State]",E7)</f>
        <v>[State]</v>
      </c>
      <c r="F4" s="145"/>
    </row>
    <row r="5" spans="1:19" ht="16.5" customHeight="1" x14ac:dyDescent="0.35">
      <c r="A5" s="49" t="s">
        <v>252</v>
      </c>
      <c r="B5" s="24" t="s">
        <v>60</v>
      </c>
      <c r="C5" s="25" t="s">
        <v>71</v>
      </c>
      <c r="D5" s="29" t="s">
        <v>2</v>
      </c>
      <c r="E5" s="132"/>
      <c r="F5" s="153"/>
    </row>
    <row r="6" spans="1:19" ht="16.5" customHeight="1" x14ac:dyDescent="0.35">
      <c r="A6" s="49" t="s">
        <v>253</v>
      </c>
      <c r="B6" s="25" t="s">
        <v>61</v>
      </c>
      <c r="C6" s="25" t="s">
        <v>72</v>
      </c>
      <c r="D6" s="29" t="s">
        <v>2</v>
      </c>
      <c r="E6" s="131"/>
      <c r="F6" s="153"/>
    </row>
    <row r="7" spans="1:19" ht="16.5" customHeight="1" x14ac:dyDescent="0.35">
      <c r="A7" s="49" t="s">
        <v>254</v>
      </c>
      <c r="B7" s="24" t="s">
        <v>6</v>
      </c>
      <c r="C7" s="25" t="s">
        <v>224</v>
      </c>
      <c r="D7" s="57" t="s">
        <v>232</v>
      </c>
      <c r="E7" s="131"/>
      <c r="F7" s="153"/>
    </row>
    <row r="8" spans="1:19" ht="16.5" customHeight="1" x14ac:dyDescent="0.35">
      <c r="A8" s="49" t="s">
        <v>255</v>
      </c>
      <c r="B8" s="24" t="s">
        <v>7</v>
      </c>
      <c r="C8" s="25" t="s">
        <v>3</v>
      </c>
      <c r="D8" s="29" t="s">
        <v>75</v>
      </c>
      <c r="E8" s="130"/>
      <c r="F8" s="154"/>
    </row>
    <row r="9" spans="1:19" ht="258" customHeight="1" x14ac:dyDescent="0.35">
      <c r="A9" s="49" t="s">
        <v>330</v>
      </c>
      <c r="B9" s="49" t="s">
        <v>307</v>
      </c>
      <c r="C9" s="48" t="s">
        <v>397</v>
      </c>
      <c r="D9" s="58" t="s">
        <v>309</v>
      </c>
      <c r="E9" s="129"/>
      <c r="F9" s="155"/>
      <c r="G9" s="110"/>
      <c r="H9" s="110"/>
      <c r="I9" s="110"/>
      <c r="J9" s="110"/>
      <c r="K9" s="110"/>
      <c r="L9" s="110"/>
      <c r="M9" s="110"/>
      <c r="N9" s="110"/>
      <c r="O9" s="110"/>
      <c r="P9" s="110"/>
      <c r="Q9" s="110"/>
      <c r="R9" s="110"/>
      <c r="S9" s="110"/>
    </row>
    <row r="10" spans="1:19" ht="84.75" customHeight="1" thickBot="1" x14ac:dyDescent="0.4">
      <c r="A10" s="111" t="s">
        <v>358</v>
      </c>
      <c r="B10" s="111" t="s">
        <v>378</v>
      </c>
      <c r="C10" s="112" t="s">
        <v>387</v>
      </c>
      <c r="D10" s="87" t="s">
        <v>2</v>
      </c>
      <c r="E10" s="128"/>
      <c r="F10" s="153"/>
      <c r="G10" s="110"/>
      <c r="H10" s="110"/>
      <c r="I10" s="110"/>
      <c r="J10" s="110"/>
      <c r="K10" s="110"/>
      <c r="L10" s="110"/>
      <c r="M10" s="110"/>
      <c r="N10" s="110"/>
      <c r="O10" s="110"/>
      <c r="P10" s="110"/>
      <c r="Q10" s="110"/>
      <c r="R10" s="110"/>
      <c r="S10" s="110"/>
    </row>
    <row r="11" spans="1:19" ht="15" customHeight="1" x14ac:dyDescent="0.35">
      <c r="A11" s="146" t="s">
        <v>448</v>
      </c>
      <c r="B11" s="7"/>
      <c r="C11" s="113"/>
      <c r="D11" s="113"/>
      <c r="E11" s="7"/>
      <c r="F11" s="110"/>
      <c r="G11" s="110"/>
      <c r="H11" s="110"/>
      <c r="I11" s="110"/>
      <c r="J11" s="110"/>
      <c r="K11" s="110"/>
      <c r="L11" s="110"/>
      <c r="M11" s="110"/>
      <c r="N11" s="110"/>
      <c r="O11" s="110"/>
      <c r="P11" s="110"/>
      <c r="Q11" s="110"/>
      <c r="R11" s="110"/>
      <c r="S11" s="110"/>
    </row>
    <row r="12" spans="1:19" ht="20.5" thickBot="1" x14ac:dyDescent="0.45">
      <c r="A12" s="106" t="s">
        <v>331</v>
      </c>
      <c r="B12" s="107"/>
      <c r="C12" s="108"/>
      <c r="D12" s="108"/>
      <c r="E12" s="99"/>
    </row>
    <row r="13" spans="1:19" ht="32.15" customHeight="1" x14ac:dyDescent="0.35">
      <c r="A13" s="180" t="s">
        <v>427</v>
      </c>
      <c r="B13" s="180"/>
      <c r="C13" s="180"/>
      <c r="D13" s="108"/>
      <c r="E13" s="114" t="s">
        <v>447</v>
      </c>
      <c r="F13" s="115"/>
      <c r="G13" s="115"/>
      <c r="H13" s="115"/>
      <c r="I13" s="115"/>
      <c r="J13" s="115"/>
      <c r="K13" s="115"/>
      <c r="L13" s="115"/>
      <c r="M13" s="115"/>
      <c r="N13" s="115"/>
      <c r="O13" s="115"/>
      <c r="P13" s="115"/>
      <c r="Q13" s="115"/>
      <c r="R13" s="115"/>
      <c r="S13" s="116"/>
    </row>
    <row r="14" spans="1:19" s="6" customFormat="1" ht="14" x14ac:dyDescent="0.3">
      <c r="A14" s="8" t="s">
        <v>0</v>
      </c>
      <c r="B14" s="109" t="s">
        <v>1</v>
      </c>
      <c r="C14" s="9" t="s">
        <v>5</v>
      </c>
      <c r="D14" s="9" t="s">
        <v>69</v>
      </c>
      <c r="E14" s="117" t="str">
        <f>IF(E15="","[Program 1]",E15)</f>
        <v>[Program 1]</v>
      </c>
      <c r="F14" s="117" t="str">
        <f>IF(F15="","[Program 2]",F15)</f>
        <v>[Program 2]</v>
      </c>
      <c r="G14" s="117" t="str">
        <f>IF(G15="","[Program 3]",G15)</f>
        <v>[Program 3]</v>
      </c>
      <c r="H14" s="117" t="str">
        <f>IF(H15="","[Program 4]",H15)</f>
        <v>[Program 4]</v>
      </c>
      <c r="I14" s="117" t="str">
        <f>IF(I15="","[Program 5]",I15)</f>
        <v>[Program 5]</v>
      </c>
      <c r="J14" s="117" t="str">
        <f>IF(J15="","[Program 6]",J15)</f>
        <v>[Program 6]</v>
      </c>
      <c r="K14" s="117" t="str">
        <f>IF(K15="","[Program 7]",K15)</f>
        <v>[Program 7]</v>
      </c>
      <c r="L14" s="117" t="str">
        <f>IF(L15="","[Program 8]",L15)</f>
        <v>[Program 8]</v>
      </c>
      <c r="M14" s="117" t="str">
        <f>IF(M15="","[Program 9]",M15)</f>
        <v>[Program 9]</v>
      </c>
      <c r="N14" s="117" t="str">
        <f>IF(N15="","[Program 10]",N15)</f>
        <v>[Program 10]</v>
      </c>
      <c r="O14" s="117" t="str">
        <f>IF(O15="","[Program 11]",O15)</f>
        <v>[Program 11]</v>
      </c>
      <c r="P14" s="117" t="str">
        <f>IF(P15="","[Program 12]",P15)</f>
        <v>[Program 12]</v>
      </c>
      <c r="Q14" s="117" t="str">
        <f>IF(Q15="","[Program 13]",Q15)</f>
        <v>[Program 13]</v>
      </c>
      <c r="R14" s="117" t="str">
        <f>IF(R15="","[Program 14]",R15)</f>
        <v>[Program 14]</v>
      </c>
      <c r="S14" s="117" t="str">
        <f>IF(S15="","[Program 15]",S15)</f>
        <v>[Program 15]</v>
      </c>
    </row>
    <row r="15" spans="1:19" ht="87.75" customHeight="1" x14ac:dyDescent="0.35">
      <c r="A15" s="49" t="s">
        <v>256</v>
      </c>
      <c r="B15" s="25" t="s">
        <v>226</v>
      </c>
      <c r="C15" s="75" t="s">
        <v>417</v>
      </c>
      <c r="D15" s="29" t="s">
        <v>2</v>
      </c>
      <c r="E15" s="123"/>
      <c r="F15" s="123"/>
      <c r="G15" s="123"/>
      <c r="H15" s="123"/>
      <c r="I15" s="123"/>
      <c r="J15" s="123"/>
      <c r="K15" s="123"/>
      <c r="L15" s="123"/>
      <c r="M15" s="123"/>
      <c r="N15" s="123"/>
      <c r="O15" s="123"/>
      <c r="P15" s="123"/>
      <c r="Q15" s="123"/>
      <c r="R15" s="123"/>
      <c r="S15" s="123"/>
    </row>
    <row r="16" spans="1:19" ht="78.75" customHeight="1" x14ac:dyDescent="0.35">
      <c r="A16" s="49" t="s">
        <v>332</v>
      </c>
      <c r="B16" s="48" t="s">
        <v>296</v>
      </c>
      <c r="C16" s="48" t="s">
        <v>398</v>
      </c>
      <c r="D16" s="58" t="s">
        <v>2</v>
      </c>
      <c r="E16" s="123"/>
      <c r="F16" s="123"/>
      <c r="G16" s="123"/>
      <c r="H16" s="123"/>
      <c r="I16" s="123"/>
      <c r="J16" s="123"/>
      <c r="K16" s="123"/>
      <c r="L16" s="123"/>
      <c r="M16" s="123"/>
      <c r="N16" s="123"/>
      <c r="O16" s="123"/>
      <c r="P16" s="123"/>
      <c r="Q16" s="123"/>
      <c r="R16" s="123"/>
      <c r="S16" s="123"/>
    </row>
    <row r="17" spans="1:19" ht="33.75" customHeight="1" x14ac:dyDescent="0.35">
      <c r="A17" s="49" t="s">
        <v>333</v>
      </c>
      <c r="B17" s="24" t="s">
        <v>89</v>
      </c>
      <c r="C17" s="48" t="s">
        <v>431</v>
      </c>
      <c r="D17" s="25" t="s">
        <v>289</v>
      </c>
      <c r="E17" s="123"/>
      <c r="F17" s="123"/>
      <c r="G17" s="123"/>
      <c r="H17" s="123"/>
      <c r="I17" s="123"/>
      <c r="J17" s="123"/>
      <c r="K17" s="123"/>
      <c r="L17" s="123"/>
      <c r="M17" s="123"/>
      <c r="N17" s="123"/>
      <c r="O17" s="123"/>
      <c r="P17" s="123"/>
      <c r="Q17" s="123"/>
      <c r="R17" s="123"/>
      <c r="S17" s="123"/>
    </row>
    <row r="18" spans="1:19" ht="105" customHeight="1" x14ac:dyDescent="0.35">
      <c r="A18" s="188" t="s">
        <v>416</v>
      </c>
      <c r="B18" s="188"/>
      <c r="C18" s="189"/>
      <c r="D18" s="118" t="s">
        <v>227</v>
      </c>
      <c r="E18" s="119" t="s">
        <v>228</v>
      </c>
      <c r="F18" s="119" t="s">
        <v>228</v>
      </c>
      <c r="G18" s="119" t="s">
        <v>228</v>
      </c>
      <c r="H18" s="119" t="s">
        <v>228</v>
      </c>
      <c r="I18" s="119" t="s">
        <v>228</v>
      </c>
      <c r="J18" s="119" t="s">
        <v>228</v>
      </c>
      <c r="K18" s="119" t="s">
        <v>228</v>
      </c>
      <c r="L18" s="119" t="s">
        <v>228</v>
      </c>
      <c r="M18" s="119" t="s">
        <v>228</v>
      </c>
      <c r="N18" s="119" t="s">
        <v>228</v>
      </c>
      <c r="O18" s="119" t="s">
        <v>228</v>
      </c>
      <c r="P18" s="119" t="s">
        <v>228</v>
      </c>
      <c r="Q18" s="119" t="s">
        <v>228</v>
      </c>
      <c r="R18" s="119" t="s">
        <v>228</v>
      </c>
      <c r="S18" s="119" t="s">
        <v>228</v>
      </c>
    </row>
    <row r="19" spans="1:19" ht="28" x14ac:dyDescent="0.35">
      <c r="A19" s="49" t="s">
        <v>334</v>
      </c>
      <c r="B19" s="49" t="s">
        <v>73</v>
      </c>
      <c r="C19" s="86" t="s">
        <v>327</v>
      </c>
      <c r="D19" s="91" t="s">
        <v>75</v>
      </c>
      <c r="E19" s="127"/>
      <c r="F19" s="127"/>
      <c r="G19" s="127"/>
      <c r="H19" s="127"/>
      <c r="I19" s="127"/>
      <c r="J19" s="127"/>
      <c r="K19" s="127"/>
      <c r="L19" s="127"/>
      <c r="M19" s="127"/>
      <c r="N19" s="127"/>
      <c r="O19" s="127"/>
      <c r="P19" s="127"/>
      <c r="Q19" s="127"/>
      <c r="R19" s="127"/>
      <c r="S19" s="127"/>
    </row>
    <row r="20" spans="1:19" ht="28" x14ac:dyDescent="0.35">
      <c r="A20" s="49" t="s">
        <v>335</v>
      </c>
      <c r="B20" s="49" t="s">
        <v>74</v>
      </c>
      <c r="C20" s="48" t="s">
        <v>381</v>
      </c>
      <c r="D20" s="120" t="s">
        <v>75</v>
      </c>
      <c r="E20" s="127"/>
      <c r="F20" s="127"/>
      <c r="G20" s="127"/>
      <c r="H20" s="127"/>
      <c r="I20" s="127"/>
      <c r="J20" s="127"/>
      <c r="K20" s="127"/>
      <c r="L20" s="127"/>
      <c r="M20" s="127"/>
      <c r="N20" s="127"/>
      <c r="O20" s="127"/>
      <c r="P20" s="127"/>
      <c r="Q20" s="127"/>
      <c r="R20" s="127"/>
      <c r="S20" s="127"/>
    </row>
    <row r="21" spans="1:19" ht="78.650000000000006" customHeight="1" x14ac:dyDescent="0.35">
      <c r="A21" s="188" t="s">
        <v>430</v>
      </c>
      <c r="B21" s="188"/>
      <c r="C21" s="189"/>
      <c r="D21" s="121" t="s">
        <v>227</v>
      </c>
      <c r="E21" s="119" t="s">
        <v>228</v>
      </c>
      <c r="F21" s="119" t="s">
        <v>228</v>
      </c>
      <c r="G21" s="119" t="s">
        <v>228</v>
      </c>
      <c r="H21" s="119" t="s">
        <v>228</v>
      </c>
      <c r="I21" s="119" t="s">
        <v>228</v>
      </c>
      <c r="J21" s="119" t="s">
        <v>228</v>
      </c>
      <c r="K21" s="119" t="s">
        <v>228</v>
      </c>
      <c r="L21" s="119" t="s">
        <v>228</v>
      </c>
      <c r="M21" s="119" t="s">
        <v>228</v>
      </c>
      <c r="N21" s="119" t="s">
        <v>228</v>
      </c>
      <c r="O21" s="119" t="s">
        <v>228</v>
      </c>
      <c r="P21" s="119" t="s">
        <v>228</v>
      </c>
      <c r="Q21" s="119" t="s">
        <v>228</v>
      </c>
      <c r="R21" s="119" t="s">
        <v>228</v>
      </c>
      <c r="S21" s="119" t="s">
        <v>228</v>
      </c>
    </row>
    <row r="22" spans="1:19" x14ac:dyDescent="0.35">
      <c r="A22" s="49" t="s">
        <v>336</v>
      </c>
      <c r="B22" s="70" t="s">
        <v>79</v>
      </c>
      <c r="C22" s="48" t="s">
        <v>313</v>
      </c>
      <c r="D22" s="48" t="s">
        <v>232</v>
      </c>
      <c r="E22" s="123"/>
      <c r="F22" s="123"/>
      <c r="G22" s="123"/>
      <c r="H22" s="123"/>
      <c r="I22" s="123"/>
      <c r="J22" s="123"/>
      <c r="K22" s="123"/>
      <c r="L22" s="123"/>
      <c r="M22" s="123"/>
      <c r="N22" s="123"/>
      <c r="O22" s="123"/>
      <c r="P22" s="123"/>
      <c r="Q22" s="123"/>
      <c r="R22" s="123"/>
      <c r="S22" s="123"/>
    </row>
    <row r="23" spans="1:19" x14ac:dyDescent="0.35">
      <c r="A23" s="49" t="s">
        <v>337</v>
      </c>
      <c r="B23" s="70" t="s">
        <v>80</v>
      </c>
      <c r="C23" s="48" t="s">
        <v>297</v>
      </c>
      <c r="D23" s="48" t="s">
        <v>232</v>
      </c>
      <c r="E23" s="123"/>
      <c r="F23" s="123"/>
      <c r="G23" s="123"/>
      <c r="H23" s="123"/>
      <c r="I23" s="123"/>
      <c r="J23" s="123"/>
      <c r="K23" s="123"/>
      <c r="L23" s="123"/>
      <c r="M23" s="123"/>
      <c r="N23" s="123"/>
      <c r="O23" s="123"/>
      <c r="P23" s="123"/>
      <c r="Q23" s="123"/>
      <c r="R23" s="123"/>
      <c r="S23" s="123"/>
    </row>
    <row r="24" spans="1:19" x14ac:dyDescent="0.35">
      <c r="A24" s="49" t="s">
        <v>338</v>
      </c>
      <c r="B24" s="70" t="s">
        <v>88</v>
      </c>
      <c r="C24" s="48" t="s">
        <v>298</v>
      </c>
      <c r="D24" s="48" t="s">
        <v>232</v>
      </c>
      <c r="E24" s="123"/>
      <c r="F24" s="123"/>
      <c r="G24" s="123"/>
      <c r="H24" s="123"/>
      <c r="I24" s="123"/>
      <c r="J24" s="123"/>
      <c r="K24" s="123"/>
      <c r="L24" s="123"/>
      <c r="M24" s="123"/>
      <c r="N24" s="123"/>
      <c r="O24" s="123"/>
      <c r="P24" s="123"/>
      <c r="Q24" s="123"/>
      <c r="R24" s="123"/>
      <c r="S24" s="123"/>
    </row>
    <row r="25" spans="1:19" x14ac:dyDescent="0.35">
      <c r="A25" s="49" t="s">
        <v>339</v>
      </c>
      <c r="B25" s="70" t="s">
        <v>81</v>
      </c>
      <c r="C25" s="48" t="s">
        <v>299</v>
      </c>
      <c r="D25" s="48" t="s">
        <v>232</v>
      </c>
      <c r="E25" s="123"/>
      <c r="F25" s="123"/>
      <c r="G25" s="123"/>
      <c r="H25" s="123"/>
      <c r="I25" s="123"/>
      <c r="J25" s="123"/>
      <c r="K25" s="123"/>
      <c r="L25" s="123"/>
      <c r="M25" s="123"/>
      <c r="N25" s="123"/>
      <c r="O25" s="123"/>
      <c r="P25" s="123"/>
      <c r="Q25" s="123"/>
      <c r="R25" s="123"/>
      <c r="S25" s="123"/>
    </row>
    <row r="26" spans="1:19" x14ac:dyDescent="0.35">
      <c r="A26" s="49" t="s">
        <v>340</v>
      </c>
      <c r="B26" s="70" t="s">
        <v>82</v>
      </c>
      <c r="C26" s="48" t="s">
        <v>300</v>
      </c>
      <c r="D26" s="48" t="s">
        <v>232</v>
      </c>
      <c r="E26" s="123"/>
      <c r="F26" s="123"/>
      <c r="G26" s="123"/>
      <c r="H26" s="123"/>
      <c r="I26" s="123"/>
      <c r="J26" s="123"/>
      <c r="K26" s="123"/>
      <c r="L26" s="123"/>
      <c r="M26" s="123"/>
      <c r="N26" s="123"/>
      <c r="O26" s="123"/>
      <c r="P26" s="123"/>
      <c r="Q26" s="123"/>
      <c r="R26" s="123"/>
      <c r="S26" s="123"/>
    </row>
    <row r="27" spans="1:19" x14ac:dyDescent="0.35">
      <c r="A27" s="49" t="s">
        <v>341</v>
      </c>
      <c r="B27" s="70" t="s">
        <v>83</v>
      </c>
      <c r="C27" s="48" t="s">
        <v>301</v>
      </c>
      <c r="D27" s="48" t="s">
        <v>232</v>
      </c>
      <c r="E27" s="123"/>
      <c r="F27" s="123"/>
      <c r="G27" s="123"/>
      <c r="H27" s="123"/>
      <c r="I27" s="123"/>
      <c r="J27" s="123"/>
      <c r="K27" s="123"/>
      <c r="L27" s="123"/>
      <c r="M27" s="123"/>
      <c r="N27" s="123"/>
      <c r="O27" s="123"/>
      <c r="P27" s="123"/>
      <c r="Q27" s="123"/>
      <c r="R27" s="123"/>
      <c r="S27" s="123"/>
    </row>
    <row r="28" spans="1:19" x14ac:dyDescent="0.35">
      <c r="A28" s="49" t="s">
        <v>342</v>
      </c>
      <c r="B28" s="70" t="s">
        <v>84</v>
      </c>
      <c r="C28" s="48" t="s">
        <v>302</v>
      </c>
      <c r="D28" s="48" t="s">
        <v>232</v>
      </c>
      <c r="E28" s="123"/>
      <c r="F28" s="123"/>
      <c r="G28" s="123"/>
      <c r="H28" s="123"/>
      <c r="I28" s="123"/>
      <c r="J28" s="123"/>
      <c r="K28" s="123"/>
      <c r="L28" s="123"/>
      <c r="M28" s="123"/>
      <c r="N28" s="123"/>
      <c r="O28" s="123"/>
      <c r="P28" s="123"/>
      <c r="Q28" s="123"/>
      <c r="R28" s="123"/>
      <c r="S28" s="123"/>
    </row>
    <row r="29" spans="1:19" x14ac:dyDescent="0.35">
      <c r="A29" s="49" t="s">
        <v>343</v>
      </c>
      <c r="B29" s="70" t="s">
        <v>85</v>
      </c>
      <c r="C29" s="48" t="s">
        <v>303</v>
      </c>
      <c r="D29" s="48" t="s">
        <v>232</v>
      </c>
      <c r="E29" s="123"/>
      <c r="F29" s="123"/>
      <c r="G29" s="123"/>
      <c r="H29" s="123"/>
      <c r="I29" s="123"/>
      <c r="J29" s="123"/>
      <c r="K29" s="123"/>
      <c r="L29" s="123"/>
      <c r="M29" s="123"/>
      <c r="N29" s="123"/>
      <c r="O29" s="123"/>
      <c r="P29" s="123"/>
      <c r="Q29" s="123"/>
      <c r="R29" s="123"/>
      <c r="S29" s="123"/>
    </row>
    <row r="30" spans="1:19" x14ac:dyDescent="0.35">
      <c r="A30" s="49" t="s">
        <v>344</v>
      </c>
      <c r="B30" s="70" t="s">
        <v>86</v>
      </c>
      <c r="C30" s="48" t="s">
        <v>304</v>
      </c>
      <c r="D30" s="48" t="s">
        <v>232</v>
      </c>
      <c r="E30" s="123"/>
      <c r="F30" s="123"/>
      <c r="G30" s="123"/>
      <c r="H30" s="123"/>
      <c r="I30" s="123"/>
      <c r="J30" s="123"/>
      <c r="K30" s="123"/>
      <c r="L30" s="123"/>
      <c r="M30" s="123"/>
      <c r="N30" s="123"/>
      <c r="O30" s="123"/>
      <c r="P30" s="123"/>
      <c r="Q30" s="123"/>
      <c r="R30" s="123"/>
      <c r="S30" s="123"/>
    </row>
    <row r="31" spans="1:19" x14ac:dyDescent="0.35">
      <c r="A31" s="49" t="s">
        <v>345</v>
      </c>
      <c r="B31" s="70" t="s">
        <v>87</v>
      </c>
      <c r="C31" s="48" t="s">
        <v>305</v>
      </c>
      <c r="D31" s="48" t="s">
        <v>232</v>
      </c>
      <c r="E31" s="123"/>
      <c r="F31" s="123"/>
      <c r="G31" s="123"/>
      <c r="H31" s="123"/>
      <c r="I31" s="123"/>
      <c r="J31" s="123"/>
      <c r="K31" s="123"/>
      <c r="L31" s="123"/>
      <c r="M31" s="123"/>
      <c r="N31" s="123"/>
      <c r="O31" s="123"/>
      <c r="P31" s="123"/>
      <c r="Q31" s="123"/>
      <c r="R31" s="123"/>
      <c r="S31" s="123"/>
    </row>
    <row r="32" spans="1:19" x14ac:dyDescent="0.35">
      <c r="A32" s="49" t="s">
        <v>346</v>
      </c>
      <c r="B32" s="70" t="s">
        <v>76</v>
      </c>
      <c r="C32" s="48" t="s">
        <v>306</v>
      </c>
      <c r="D32" s="48" t="s">
        <v>232</v>
      </c>
      <c r="E32" s="123"/>
      <c r="F32" s="123"/>
      <c r="G32" s="123"/>
      <c r="H32" s="123"/>
      <c r="I32" s="123"/>
      <c r="J32" s="123"/>
      <c r="K32" s="123"/>
      <c r="L32" s="123"/>
      <c r="M32" s="123"/>
      <c r="N32" s="123"/>
      <c r="O32" s="123"/>
      <c r="P32" s="123"/>
      <c r="Q32" s="123"/>
      <c r="R32" s="123"/>
      <c r="S32" s="123"/>
    </row>
    <row r="33" spans="1:19" ht="42.5" thickBot="1" x14ac:dyDescent="0.4">
      <c r="A33" s="56" t="s">
        <v>347</v>
      </c>
      <c r="B33" s="71" t="s">
        <v>314</v>
      </c>
      <c r="C33" s="53" t="s">
        <v>350</v>
      </c>
      <c r="D33" s="72" t="s">
        <v>315</v>
      </c>
      <c r="E33" s="95"/>
      <c r="F33" s="95"/>
      <c r="G33" s="95"/>
      <c r="H33" s="95"/>
      <c r="I33" s="95"/>
      <c r="J33" s="95"/>
      <c r="K33" s="95"/>
      <c r="L33" s="95"/>
      <c r="M33" s="95"/>
      <c r="N33" s="95"/>
      <c r="O33" s="95"/>
      <c r="P33" s="95"/>
      <c r="Q33" s="95"/>
      <c r="R33" s="95"/>
      <c r="S33" s="95"/>
    </row>
    <row r="34" spans="1:19" s="52" customFormat="1" x14ac:dyDescent="0.35">
      <c r="A34" s="147" t="s">
        <v>448</v>
      </c>
      <c r="B34" s="50"/>
      <c r="C34" s="51"/>
      <c r="D34" s="51"/>
      <c r="E34" s="110"/>
      <c r="F34" s="110"/>
      <c r="G34" s="110"/>
      <c r="H34" s="110"/>
      <c r="I34" s="110"/>
      <c r="J34" s="110"/>
      <c r="K34" s="110"/>
      <c r="L34" s="110"/>
      <c r="M34" s="110"/>
      <c r="N34" s="110"/>
      <c r="O34" s="110"/>
      <c r="P34" s="110"/>
      <c r="Q34" s="110"/>
      <c r="R34" s="110"/>
      <c r="S34" s="110"/>
    </row>
    <row r="35" spans="1:19" ht="20.5" thickBot="1" x14ac:dyDescent="0.45">
      <c r="A35" s="106" t="s">
        <v>348</v>
      </c>
      <c r="B35" s="107"/>
      <c r="C35" s="108"/>
      <c r="D35" s="108"/>
    </row>
    <row r="36" spans="1:19" ht="30" customHeight="1" x14ac:dyDescent="0.35">
      <c r="A36" s="180" t="s">
        <v>429</v>
      </c>
      <c r="B36" s="180"/>
      <c r="C36" s="180"/>
      <c r="D36" s="108"/>
      <c r="E36" s="114" t="s">
        <v>447</v>
      </c>
      <c r="F36" s="115"/>
      <c r="G36" s="115"/>
      <c r="H36" s="115"/>
      <c r="I36" s="115"/>
      <c r="J36" s="115"/>
      <c r="K36" s="115"/>
      <c r="L36" s="115"/>
      <c r="M36" s="115"/>
      <c r="N36" s="115"/>
      <c r="O36" s="115"/>
      <c r="P36" s="115"/>
      <c r="Q36" s="115"/>
      <c r="R36" s="115"/>
      <c r="S36" s="116"/>
    </row>
    <row r="37" spans="1:19" s="6" customFormat="1" ht="14" x14ac:dyDescent="0.3">
      <c r="A37" s="8" t="s">
        <v>0</v>
      </c>
      <c r="B37" s="109" t="s">
        <v>1</v>
      </c>
      <c r="C37" s="9" t="s">
        <v>5</v>
      </c>
      <c r="D37" s="9" t="s">
        <v>69</v>
      </c>
      <c r="E37" s="117" t="str">
        <f>IF(E15="","[Program 1]",E15)</f>
        <v>[Program 1]</v>
      </c>
      <c r="F37" s="117" t="str">
        <f>IF(F15="","[Program 2]",F15)</f>
        <v>[Program 2]</v>
      </c>
      <c r="G37" s="117" t="str">
        <f>IF(G15="","[Program 3]",G15)</f>
        <v>[Program 3]</v>
      </c>
      <c r="H37" s="117" t="str">
        <f>IF(H15="","[Program 4]",H15)</f>
        <v>[Program 4]</v>
      </c>
      <c r="I37" s="117" t="str">
        <f>IF(I15="","[Program 5]",I15)</f>
        <v>[Program 5]</v>
      </c>
      <c r="J37" s="117" t="str">
        <f>IF(J15="","[Program 6]",J15)</f>
        <v>[Program 6]</v>
      </c>
      <c r="K37" s="117" t="str">
        <f>IF(K15="","[Program 7]",K15)</f>
        <v>[Program 7]</v>
      </c>
      <c r="L37" s="117" t="str">
        <f>IF(L15="","[Program 8]",L15)</f>
        <v>[Program 8]</v>
      </c>
      <c r="M37" s="117" t="str">
        <f>IF(M15="","[Program 9]",M15)</f>
        <v>[Program 9]</v>
      </c>
      <c r="N37" s="117" t="str">
        <f>IF(N15="","[Program 10]",N15)</f>
        <v>[Program 10]</v>
      </c>
      <c r="O37" s="117" t="str">
        <f>IF(O15="","[Program 11]",O15)</f>
        <v>[Program 11]</v>
      </c>
      <c r="P37" s="117" t="str">
        <f>IF(P15="","[Program 12]",P15)</f>
        <v>[Program 12]</v>
      </c>
      <c r="Q37" s="117" t="str">
        <f>IF(Q15="","[Program 13]",Q15)</f>
        <v>[Program 13]</v>
      </c>
      <c r="R37" s="117" t="str">
        <f>IF(R15="","[Program 14]",R15)</f>
        <v>[Program 14]</v>
      </c>
      <c r="S37" s="117" t="str">
        <f>IF(S15="","[Program 15]",S15)</f>
        <v>[Program 15]</v>
      </c>
    </row>
    <row r="38" spans="1:19" ht="148.5" customHeight="1" x14ac:dyDescent="0.35">
      <c r="A38" s="188" t="s">
        <v>428</v>
      </c>
      <c r="B38" s="188"/>
      <c r="C38" s="188"/>
      <c r="D38" s="122" t="s">
        <v>227</v>
      </c>
      <c r="E38" s="119" t="s">
        <v>228</v>
      </c>
      <c r="F38" s="119" t="s">
        <v>228</v>
      </c>
      <c r="G38" s="119" t="s">
        <v>228</v>
      </c>
      <c r="H38" s="119" t="s">
        <v>228</v>
      </c>
      <c r="I38" s="119" t="s">
        <v>228</v>
      </c>
      <c r="J38" s="119" t="s">
        <v>228</v>
      </c>
      <c r="K38" s="119" t="s">
        <v>228</v>
      </c>
      <c r="L38" s="119" t="s">
        <v>228</v>
      </c>
      <c r="M38" s="119" t="s">
        <v>228</v>
      </c>
      <c r="N38" s="119" t="s">
        <v>228</v>
      </c>
      <c r="O38" s="119" t="s">
        <v>228</v>
      </c>
      <c r="P38" s="119" t="s">
        <v>228</v>
      </c>
      <c r="Q38" s="119" t="s">
        <v>228</v>
      </c>
      <c r="R38" s="119" t="s">
        <v>228</v>
      </c>
      <c r="S38" s="119" t="s">
        <v>228</v>
      </c>
    </row>
    <row r="39" spans="1:19" ht="59.25" customHeight="1" x14ac:dyDescent="0.35">
      <c r="A39" s="49" t="s">
        <v>269</v>
      </c>
      <c r="B39" s="48" t="s">
        <v>316</v>
      </c>
      <c r="C39" s="48" t="s">
        <v>412</v>
      </c>
      <c r="D39" s="25" t="s">
        <v>232</v>
      </c>
      <c r="E39" s="123"/>
      <c r="F39" s="123"/>
      <c r="G39" s="123"/>
      <c r="H39" s="123"/>
      <c r="I39" s="123"/>
      <c r="J39" s="123"/>
      <c r="K39" s="123"/>
      <c r="L39" s="123"/>
      <c r="M39" s="123"/>
      <c r="N39" s="123"/>
      <c r="O39" s="123"/>
      <c r="P39" s="123"/>
      <c r="Q39" s="123"/>
      <c r="R39" s="123"/>
      <c r="S39" s="123"/>
    </row>
    <row r="40" spans="1:19" ht="59.25" customHeight="1" x14ac:dyDescent="0.35">
      <c r="A40" s="49" t="s">
        <v>270</v>
      </c>
      <c r="B40" s="48" t="s">
        <v>364</v>
      </c>
      <c r="C40" s="48" t="s">
        <v>413</v>
      </c>
      <c r="D40" s="59" t="s">
        <v>2</v>
      </c>
      <c r="E40" s="124"/>
      <c r="F40" s="124"/>
      <c r="G40" s="124"/>
      <c r="H40" s="124"/>
      <c r="I40" s="124"/>
      <c r="J40" s="124"/>
      <c r="K40" s="124"/>
      <c r="L40" s="124"/>
      <c r="M40" s="124"/>
      <c r="N40" s="124"/>
      <c r="O40" s="124"/>
      <c r="P40" s="124"/>
      <c r="Q40" s="124"/>
      <c r="R40" s="124"/>
      <c r="S40" s="124"/>
    </row>
    <row r="41" spans="1:19" ht="59.25" customHeight="1" x14ac:dyDescent="0.35">
      <c r="A41" s="49" t="s">
        <v>367</v>
      </c>
      <c r="B41" s="48" t="s">
        <v>365</v>
      </c>
      <c r="C41" s="48" t="s">
        <v>414</v>
      </c>
      <c r="D41" s="59" t="s">
        <v>2</v>
      </c>
      <c r="E41" s="125"/>
      <c r="F41" s="126"/>
      <c r="G41" s="126"/>
      <c r="H41" s="126"/>
      <c r="I41" s="126"/>
      <c r="J41" s="126"/>
      <c r="K41" s="126"/>
      <c r="L41" s="126"/>
      <c r="M41" s="126"/>
      <c r="N41" s="126"/>
      <c r="O41" s="126"/>
      <c r="P41" s="126"/>
      <c r="Q41" s="126"/>
      <c r="R41" s="126"/>
      <c r="S41" s="126"/>
    </row>
    <row r="42" spans="1:19" ht="63" customHeight="1" thickBot="1" x14ac:dyDescent="0.4">
      <c r="A42" s="112" t="s">
        <v>368</v>
      </c>
      <c r="B42" s="112" t="s">
        <v>366</v>
      </c>
      <c r="C42" s="112" t="s">
        <v>415</v>
      </c>
      <c r="D42" s="60" t="s">
        <v>2</v>
      </c>
      <c r="E42" s="95"/>
      <c r="F42" s="95"/>
      <c r="G42" s="95"/>
      <c r="H42" s="95"/>
      <c r="I42" s="95"/>
      <c r="J42" s="95"/>
      <c r="K42" s="95"/>
      <c r="L42" s="95"/>
      <c r="M42" s="95"/>
      <c r="N42" s="95"/>
      <c r="O42" s="95"/>
      <c r="P42" s="95"/>
      <c r="Q42" s="95"/>
      <c r="R42" s="95"/>
      <c r="S42" s="95"/>
    </row>
    <row r="43" spans="1:19" s="52" customFormat="1" x14ac:dyDescent="0.35">
      <c r="A43" s="148" t="s">
        <v>443</v>
      </c>
      <c r="B43" s="50"/>
      <c r="C43" s="51"/>
      <c r="D43" s="51"/>
      <c r="E43" s="110"/>
      <c r="F43" s="110"/>
      <c r="G43" s="110"/>
      <c r="H43" s="110"/>
      <c r="I43" s="110"/>
      <c r="J43" s="110"/>
      <c r="K43" s="110"/>
      <c r="L43" s="110"/>
      <c r="M43" s="110"/>
      <c r="N43" s="110"/>
      <c r="O43" s="110"/>
      <c r="P43" s="110"/>
      <c r="Q43" s="110"/>
      <c r="R43" s="110"/>
      <c r="S43" s="110"/>
    </row>
    <row r="44" spans="1:19" s="39" customFormat="1" hidden="1" x14ac:dyDescent="0.35">
      <c r="A44" s="38" t="s">
        <v>238</v>
      </c>
      <c r="C44" s="40"/>
      <c r="D44" s="40"/>
      <c r="E44" s="40"/>
      <c r="F44" s="40"/>
    </row>
    <row r="45" spans="1:19" s="39" customFormat="1" hidden="1" x14ac:dyDescent="0.35">
      <c r="D45" s="41" t="s">
        <v>239</v>
      </c>
      <c r="E45" s="42"/>
      <c r="F45" s="40"/>
    </row>
    <row r="46" spans="1:19" s="39" customFormat="1" hidden="1" x14ac:dyDescent="0.35">
      <c r="D46" s="43" t="s">
        <v>257</v>
      </c>
      <c r="E46" s="39" t="str">
        <f t="shared" ref="E46:E56" si="0">IF(E22="Covered",(CONCATENATE($B22,"-")),"")</f>
        <v/>
      </c>
      <c r="F46" s="39" t="str">
        <f t="shared" ref="F46:S46" si="1">IF(F22="Covered",(CONCATENATE($B22,"-")),"")</f>
        <v/>
      </c>
      <c r="G46" s="39" t="str">
        <f t="shared" si="1"/>
        <v/>
      </c>
      <c r="H46" s="39" t="str">
        <f t="shared" si="1"/>
        <v/>
      </c>
      <c r="I46" s="39" t="str">
        <f t="shared" si="1"/>
        <v/>
      </c>
      <c r="J46" s="39" t="str">
        <f t="shared" si="1"/>
        <v/>
      </c>
      <c r="K46" s="39" t="str">
        <f t="shared" si="1"/>
        <v/>
      </c>
      <c r="L46" s="39" t="str">
        <f t="shared" si="1"/>
        <v/>
      </c>
      <c r="M46" s="39" t="str">
        <f t="shared" si="1"/>
        <v/>
      </c>
      <c r="N46" s="39" t="str">
        <f t="shared" si="1"/>
        <v/>
      </c>
      <c r="O46" s="39" t="str">
        <f t="shared" si="1"/>
        <v/>
      </c>
      <c r="P46" s="39" t="str">
        <f t="shared" si="1"/>
        <v/>
      </c>
      <c r="Q46" s="39" t="str">
        <f t="shared" si="1"/>
        <v/>
      </c>
      <c r="R46" s="39" t="str">
        <f t="shared" si="1"/>
        <v/>
      </c>
      <c r="S46" s="39" t="str">
        <f t="shared" si="1"/>
        <v/>
      </c>
    </row>
    <row r="47" spans="1:19" s="39" customFormat="1" hidden="1" x14ac:dyDescent="0.35">
      <c r="D47" s="43" t="s">
        <v>258</v>
      </c>
      <c r="E47" s="39" t="str">
        <f t="shared" si="0"/>
        <v/>
      </c>
      <c r="F47" s="39" t="str">
        <f t="shared" ref="F47:S47" si="2">IF(F23="Covered",(CONCATENATE($B23,"-")),"")</f>
        <v/>
      </c>
      <c r="G47" s="39" t="str">
        <f t="shared" si="2"/>
        <v/>
      </c>
      <c r="H47" s="39" t="str">
        <f t="shared" si="2"/>
        <v/>
      </c>
      <c r="I47" s="39" t="str">
        <f t="shared" si="2"/>
        <v/>
      </c>
      <c r="J47" s="39" t="str">
        <f t="shared" si="2"/>
        <v/>
      </c>
      <c r="K47" s="39" t="str">
        <f t="shared" si="2"/>
        <v/>
      </c>
      <c r="L47" s="39" t="str">
        <f t="shared" si="2"/>
        <v/>
      </c>
      <c r="M47" s="39" t="str">
        <f t="shared" si="2"/>
        <v/>
      </c>
      <c r="N47" s="39" t="str">
        <f t="shared" si="2"/>
        <v/>
      </c>
      <c r="O47" s="39" t="str">
        <f t="shared" si="2"/>
        <v/>
      </c>
      <c r="P47" s="39" t="str">
        <f t="shared" si="2"/>
        <v/>
      </c>
      <c r="Q47" s="39" t="str">
        <f t="shared" si="2"/>
        <v/>
      </c>
      <c r="R47" s="39" t="str">
        <f t="shared" si="2"/>
        <v/>
      </c>
      <c r="S47" s="39" t="str">
        <f t="shared" si="2"/>
        <v/>
      </c>
    </row>
    <row r="48" spans="1:19" s="39" customFormat="1" hidden="1" x14ac:dyDescent="0.35">
      <c r="D48" s="43" t="s">
        <v>259</v>
      </c>
      <c r="E48" s="39" t="str">
        <f t="shared" si="0"/>
        <v/>
      </c>
      <c r="F48" s="39" t="str">
        <f t="shared" ref="F48:S48" si="3">IF(F24="Covered",(CONCATENATE($B24,"-")),"")</f>
        <v/>
      </c>
      <c r="G48" s="39" t="str">
        <f t="shared" si="3"/>
        <v/>
      </c>
      <c r="H48" s="39" t="str">
        <f t="shared" si="3"/>
        <v/>
      </c>
      <c r="I48" s="39" t="str">
        <f t="shared" si="3"/>
        <v/>
      </c>
      <c r="J48" s="39" t="str">
        <f t="shared" si="3"/>
        <v/>
      </c>
      <c r="K48" s="39" t="str">
        <f t="shared" si="3"/>
        <v/>
      </c>
      <c r="L48" s="39" t="str">
        <f t="shared" si="3"/>
        <v/>
      </c>
      <c r="M48" s="39" t="str">
        <f t="shared" si="3"/>
        <v/>
      </c>
      <c r="N48" s="39" t="str">
        <f t="shared" si="3"/>
        <v/>
      </c>
      <c r="O48" s="39" t="str">
        <f t="shared" si="3"/>
        <v/>
      </c>
      <c r="P48" s="39" t="str">
        <f t="shared" si="3"/>
        <v/>
      </c>
      <c r="Q48" s="39" t="str">
        <f t="shared" si="3"/>
        <v/>
      </c>
      <c r="R48" s="39" t="str">
        <f t="shared" si="3"/>
        <v/>
      </c>
      <c r="S48" s="39" t="str">
        <f t="shared" si="3"/>
        <v/>
      </c>
    </row>
    <row r="49" spans="3:19" s="39" customFormat="1" hidden="1" x14ac:dyDescent="0.35">
      <c r="D49" s="43" t="s">
        <v>260</v>
      </c>
      <c r="E49" s="39" t="str">
        <f t="shared" si="0"/>
        <v/>
      </c>
      <c r="F49" s="39" t="str">
        <f t="shared" ref="F49:S49" si="4">IF(F25="Covered",(CONCATENATE($B25,"-")),"")</f>
        <v/>
      </c>
      <c r="G49" s="39" t="str">
        <f t="shared" si="4"/>
        <v/>
      </c>
      <c r="H49" s="39" t="str">
        <f t="shared" si="4"/>
        <v/>
      </c>
      <c r="I49" s="39" t="str">
        <f t="shared" si="4"/>
        <v/>
      </c>
      <c r="J49" s="39" t="str">
        <f t="shared" si="4"/>
        <v/>
      </c>
      <c r="K49" s="39" t="str">
        <f t="shared" si="4"/>
        <v/>
      </c>
      <c r="L49" s="39" t="str">
        <f t="shared" si="4"/>
        <v/>
      </c>
      <c r="M49" s="39" t="str">
        <f t="shared" si="4"/>
        <v/>
      </c>
      <c r="N49" s="39" t="str">
        <f t="shared" si="4"/>
        <v/>
      </c>
      <c r="O49" s="39" t="str">
        <f t="shared" si="4"/>
        <v/>
      </c>
      <c r="P49" s="39" t="str">
        <f t="shared" si="4"/>
        <v/>
      </c>
      <c r="Q49" s="39" t="str">
        <f t="shared" si="4"/>
        <v/>
      </c>
      <c r="R49" s="39" t="str">
        <f t="shared" si="4"/>
        <v/>
      </c>
      <c r="S49" s="39" t="str">
        <f t="shared" si="4"/>
        <v/>
      </c>
    </row>
    <row r="50" spans="3:19" s="39" customFormat="1" hidden="1" x14ac:dyDescent="0.35">
      <c r="D50" s="43" t="s">
        <v>261</v>
      </c>
      <c r="E50" s="39" t="str">
        <f t="shared" si="0"/>
        <v/>
      </c>
      <c r="F50" s="39" t="str">
        <f t="shared" ref="F50:S50" si="5">IF(F26="Covered",(CONCATENATE($B26,"-")),"")</f>
        <v/>
      </c>
      <c r="G50" s="39" t="str">
        <f t="shared" si="5"/>
        <v/>
      </c>
      <c r="H50" s="39" t="str">
        <f t="shared" si="5"/>
        <v/>
      </c>
      <c r="I50" s="39" t="str">
        <f t="shared" si="5"/>
        <v/>
      </c>
      <c r="J50" s="39" t="str">
        <f t="shared" si="5"/>
        <v/>
      </c>
      <c r="K50" s="39" t="str">
        <f t="shared" si="5"/>
        <v/>
      </c>
      <c r="L50" s="39" t="str">
        <f t="shared" si="5"/>
        <v/>
      </c>
      <c r="M50" s="39" t="str">
        <f t="shared" si="5"/>
        <v/>
      </c>
      <c r="N50" s="39" t="str">
        <f t="shared" si="5"/>
        <v/>
      </c>
      <c r="O50" s="39" t="str">
        <f t="shared" si="5"/>
        <v/>
      </c>
      <c r="P50" s="39" t="str">
        <f t="shared" si="5"/>
        <v/>
      </c>
      <c r="Q50" s="39" t="str">
        <f t="shared" si="5"/>
        <v/>
      </c>
      <c r="R50" s="39" t="str">
        <f t="shared" si="5"/>
        <v/>
      </c>
      <c r="S50" s="39" t="str">
        <f t="shared" si="5"/>
        <v/>
      </c>
    </row>
    <row r="51" spans="3:19" s="39" customFormat="1" hidden="1" x14ac:dyDescent="0.35">
      <c r="D51" s="43" t="s">
        <v>262</v>
      </c>
      <c r="E51" s="39" t="str">
        <f t="shared" si="0"/>
        <v/>
      </c>
      <c r="F51" s="39" t="str">
        <f t="shared" ref="F51:S51" si="6">IF(F27="Covered",(CONCATENATE($B27,"-")),"")</f>
        <v/>
      </c>
      <c r="G51" s="39" t="str">
        <f t="shared" si="6"/>
        <v/>
      </c>
      <c r="H51" s="39" t="str">
        <f t="shared" si="6"/>
        <v/>
      </c>
      <c r="I51" s="39" t="str">
        <f t="shared" si="6"/>
        <v/>
      </c>
      <c r="J51" s="39" t="str">
        <f t="shared" si="6"/>
        <v/>
      </c>
      <c r="K51" s="39" t="str">
        <f t="shared" si="6"/>
        <v/>
      </c>
      <c r="L51" s="39" t="str">
        <f t="shared" si="6"/>
        <v/>
      </c>
      <c r="M51" s="39" t="str">
        <f t="shared" si="6"/>
        <v/>
      </c>
      <c r="N51" s="39" t="str">
        <f t="shared" si="6"/>
        <v/>
      </c>
      <c r="O51" s="39" t="str">
        <f t="shared" si="6"/>
        <v/>
      </c>
      <c r="P51" s="39" t="str">
        <f t="shared" si="6"/>
        <v/>
      </c>
      <c r="Q51" s="39" t="str">
        <f t="shared" si="6"/>
        <v/>
      </c>
      <c r="R51" s="39" t="str">
        <f t="shared" si="6"/>
        <v/>
      </c>
      <c r="S51" s="39" t="str">
        <f t="shared" si="6"/>
        <v/>
      </c>
    </row>
    <row r="52" spans="3:19" s="39" customFormat="1" hidden="1" x14ac:dyDescent="0.35">
      <c r="D52" s="43" t="s">
        <v>263</v>
      </c>
      <c r="E52" s="39" t="str">
        <f t="shared" si="0"/>
        <v/>
      </c>
      <c r="F52" s="39" t="str">
        <f t="shared" ref="F52:S52" si="7">IF(F28="Covered",(CONCATENATE($B28,"-")),"")</f>
        <v/>
      </c>
      <c r="G52" s="39" t="str">
        <f t="shared" si="7"/>
        <v/>
      </c>
      <c r="H52" s="39" t="str">
        <f t="shared" si="7"/>
        <v/>
      </c>
      <c r="I52" s="39" t="str">
        <f t="shared" si="7"/>
        <v/>
      </c>
      <c r="J52" s="39" t="str">
        <f t="shared" si="7"/>
        <v/>
      </c>
      <c r="K52" s="39" t="str">
        <f t="shared" si="7"/>
        <v/>
      </c>
      <c r="L52" s="39" t="str">
        <f t="shared" si="7"/>
        <v/>
      </c>
      <c r="M52" s="39" t="str">
        <f t="shared" si="7"/>
        <v/>
      </c>
      <c r="N52" s="39" t="str">
        <f t="shared" si="7"/>
        <v/>
      </c>
      <c r="O52" s="39" t="str">
        <f t="shared" si="7"/>
        <v/>
      </c>
      <c r="P52" s="39" t="str">
        <f t="shared" si="7"/>
        <v/>
      </c>
      <c r="Q52" s="39" t="str">
        <f t="shared" si="7"/>
        <v/>
      </c>
      <c r="R52" s="39" t="str">
        <f t="shared" si="7"/>
        <v/>
      </c>
      <c r="S52" s="39" t="str">
        <f t="shared" si="7"/>
        <v/>
      </c>
    </row>
    <row r="53" spans="3:19" s="39" customFormat="1" hidden="1" x14ac:dyDescent="0.35">
      <c r="D53" s="43" t="s">
        <v>264</v>
      </c>
      <c r="E53" s="39" t="str">
        <f t="shared" si="0"/>
        <v/>
      </c>
      <c r="F53" s="39" t="str">
        <f t="shared" ref="F53:S53" si="8">IF(F29="Covered",(CONCATENATE($B29,"-")),"")</f>
        <v/>
      </c>
      <c r="G53" s="39" t="str">
        <f t="shared" si="8"/>
        <v/>
      </c>
      <c r="H53" s="39" t="str">
        <f t="shared" si="8"/>
        <v/>
      </c>
      <c r="I53" s="39" t="str">
        <f t="shared" si="8"/>
        <v/>
      </c>
      <c r="J53" s="39" t="str">
        <f t="shared" si="8"/>
        <v/>
      </c>
      <c r="K53" s="39" t="str">
        <f t="shared" si="8"/>
        <v/>
      </c>
      <c r="L53" s="39" t="str">
        <f t="shared" si="8"/>
        <v/>
      </c>
      <c r="M53" s="39" t="str">
        <f t="shared" si="8"/>
        <v/>
      </c>
      <c r="N53" s="39" t="str">
        <f t="shared" si="8"/>
        <v/>
      </c>
      <c r="O53" s="39" t="str">
        <f t="shared" si="8"/>
        <v/>
      </c>
      <c r="P53" s="39" t="str">
        <f t="shared" si="8"/>
        <v/>
      </c>
      <c r="Q53" s="39" t="str">
        <f t="shared" si="8"/>
        <v/>
      </c>
      <c r="R53" s="39" t="str">
        <f t="shared" si="8"/>
        <v/>
      </c>
      <c r="S53" s="39" t="str">
        <f t="shared" si="8"/>
        <v/>
      </c>
    </row>
    <row r="54" spans="3:19" s="39" customFormat="1" hidden="1" x14ac:dyDescent="0.35">
      <c r="D54" s="43" t="s">
        <v>265</v>
      </c>
      <c r="E54" s="39" t="str">
        <f t="shared" si="0"/>
        <v/>
      </c>
      <c r="F54" s="39" t="str">
        <f t="shared" ref="F54:S54" si="9">IF(F30="Covered",(CONCATENATE($B30,"-")),"")</f>
        <v/>
      </c>
      <c r="G54" s="39" t="str">
        <f t="shared" si="9"/>
        <v/>
      </c>
      <c r="H54" s="39" t="str">
        <f t="shared" si="9"/>
        <v/>
      </c>
      <c r="I54" s="39" t="str">
        <f t="shared" si="9"/>
        <v/>
      </c>
      <c r="J54" s="39" t="str">
        <f t="shared" si="9"/>
        <v/>
      </c>
      <c r="K54" s="39" t="str">
        <f t="shared" si="9"/>
        <v/>
      </c>
      <c r="L54" s="39" t="str">
        <f t="shared" si="9"/>
        <v/>
      </c>
      <c r="M54" s="39" t="str">
        <f t="shared" si="9"/>
        <v/>
      </c>
      <c r="N54" s="39" t="str">
        <f t="shared" si="9"/>
        <v/>
      </c>
      <c r="O54" s="39" t="str">
        <f t="shared" si="9"/>
        <v/>
      </c>
      <c r="P54" s="39" t="str">
        <f t="shared" si="9"/>
        <v/>
      </c>
      <c r="Q54" s="39" t="str">
        <f t="shared" si="9"/>
        <v/>
      </c>
      <c r="R54" s="39" t="str">
        <f t="shared" si="9"/>
        <v/>
      </c>
      <c r="S54" s="39" t="str">
        <f t="shared" si="9"/>
        <v/>
      </c>
    </row>
    <row r="55" spans="3:19" s="39" customFormat="1" hidden="1" x14ac:dyDescent="0.35">
      <c r="D55" s="43" t="s">
        <v>266</v>
      </c>
      <c r="E55" s="39" t="str">
        <f t="shared" si="0"/>
        <v/>
      </c>
      <c r="F55" s="39" t="str">
        <f t="shared" ref="F55:S55" si="10">IF(F31="Covered",(CONCATENATE($B31,"-")),"")</f>
        <v/>
      </c>
      <c r="G55" s="39" t="str">
        <f t="shared" si="10"/>
        <v/>
      </c>
      <c r="H55" s="39" t="str">
        <f t="shared" si="10"/>
        <v/>
      </c>
      <c r="I55" s="39" t="str">
        <f t="shared" si="10"/>
        <v/>
      </c>
      <c r="J55" s="39" t="str">
        <f t="shared" si="10"/>
        <v/>
      </c>
      <c r="K55" s="39" t="str">
        <f t="shared" si="10"/>
        <v/>
      </c>
      <c r="L55" s="39" t="str">
        <f t="shared" si="10"/>
        <v/>
      </c>
      <c r="M55" s="39" t="str">
        <f t="shared" si="10"/>
        <v/>
      </c>
      <c r="N55" s="39" t="str">
        <f t="shared" si="10"/>
        <v/>
      </c>
      <c r="O55" s="39" t="str">
        <f t="shared" si="10"/>
        <v/>
      </c>
      <c r="P55" s="39" t="str">
        <f t="shared" si="10"/>
        <v/>
      </c>
      <c r="Q55" s="39" t="str">
        <f t="shared" si="10"/>
        <v/>
      </c>
      <c r="R55" s="39" t="str">
        <f t="shared" si="10"/>
        <v/>
      </c>
      <c r="S55" s="39" t="str">
        <f t="shared" si="10"/>
        <v/>
      </c>
    </row>
    <row r="56" spans="3:19" s="39" customFormat="1" hidden="1" x14ac:dyDescent="0.35">
      <c r="D56" s="43" t="s">
        <v>267</v>
      </c>
      <c r="E56" s="39" t="str">
        <f t="shared" si="0"/>
        <v/>
      </c>
      <c r="F56" s="39" t="str">
        <f t="shared" ref="F56:S56" si="11">IF(F32="Covered",(CONCATENATE($B32,"-")),"")</f>
        <v/>
      </c>
      <c r="G56" s="39" t="str">
        <f t="shared" si="11"/>
        <v/>
      </c>
      <c r="H56" s="39" t="str">
        <f t="shared" si="11"/>
        <v/>
      </c>
      <c r="I56" s="39" t="str">
        <f t="shared" si="11"/>
        <v/>
      </c>
      <c r="J56" s="39" t="str">
        <f t="shared" si="11"/>
        <v/>
      </c>
      <c r="K56" s="39" t="str">
        <f t="shared" si="11"/>
        <v/>
      </c>
      <c r="L56" s="39" t="str">
        <f t="shared" si="11"/>
        <v/>
      </c>
      <c r="M56" s="39" t="str">
        <f t="shared" si="11"/>
        <v/>
      </c>
      <c r="N56" s="39" t="str">
        <f t="shared" si="11"/>
        <v/>
      </c>
      <c r="O56" s="39" t="str">
        <f t="shared" si="11"/>
        <v/>
      </c>
      <c r="P56" s="39" t="str">
        <f t="shared" si="11"/>
        <v/>
      </c>
      <c r="Q56" s="39" t="str">
        <f t="shared" si="11"/>
        <v/>
      </c>
      <c r="R56" s="39" t="str">
        <f t="shared" si="11"/>
        <v/>
      </c>
      <c r="S56" s="39" t="str">
        <f t="shared" si="11"/>
        <v/>
      </c>
    </row>
    <row r="57" spans="3:19" s="39" customFormat="1" hidden="1" x14ac:dyDescent="0.35">
      <c r="D57" s="43" t="s">
        <v>268</v>
      </c>
      <c r="E57" s="39" t="str">
        <f t="shared" ref="E57:S57" si="12">IF(E33&lt;&gt;"","other services","")</f>
        <v/>
      </c>
      <c r="F57" s="39" t="str">
        <f>IF(F33&lt;&gt;"","other services","")</f>
        <v/>
      </c>
      <c r="G57" s="39" t="str">
        <f t="shared" si="12"/>
        <v/>
      </c>
      <c r="H57" s="39" t="str">
        <f t="shared" si="12"/>
        <v/>
      </c>
      <c r="I57" s="39" t="str">
        <f t="shared" si="12"/>
        <v/>
      </c>
      <c r="J57" s="39" t="str">
        <f t="shared" si="12"/>
        <v/>
      </c>
      <c r="K57" s="39" t="str">
        <f t="shared" si="12"/>
        <v/>
      </c>
      <c r="L57" s="39" t="str">
        <f t="shared" si="12"/>
        <v/>
      </c>
      <c r="M57" s="39" t="str">
        <f t="shared" si="12"/>
        <v/>
      </c>
      <c r="N57" s="39" t="str">
        <f t="shared" si="12"/>
        <v/>
      </c>
      <c r="O57" s="39" t="str">
        <f t="shared" si="12"/>
        <v/>
      </c>
      <c r="P57" s="39" t="str">
        <f t="shared" si="12"/>
        <v/>
      </c>
      <c r="Q57" s="39" t="str">
        <f t="shared" si="12"/>
        <v/>
      </c>
      <c r="R57" s="39" t="str">
        <f t="shared" si="12"/>
        <v/>
      </c>
      <c r="S57" s="39" t="str">
        <f t="shared" si="12"/>
        <v/>
      </c>
    </row>
    <row r="58" spans="3:19" s="39" customFormat="1" hidden="1" x14ac:dyDescent="0.35">
      <c r="D58" s="44" t="s">
        <v>240</v>
      </c>
      <c r="E58" s="39" t="str">
        <f>_xlfn.TEXTJOIN(CHAR(10),TRUE,E46:E57)</f>
        <v/>
      </c>
      <c r="F58" s="39" t="str">
        <f t="shared" ref="F58:S58" si="13">_xlfn.TEXTJOIN(CHAR(10),TRUE,F46:F57)</f>
        <v/>
      </c>
      <c r="G58" s="39" t="str">
        <f t="shared" si="13"/>
        <v/>
      </c>
      <c r="H58" s="39" t="str">
        <f t="shared" si="13"/>
        <v/>
      </c>
      <c r="I58" s="39" t="str">
        <f t="shared" si="13"/>
        <v/>
      </c>
      <c r="J58" s="39" t="str">
        <f t="shared" si="13"/>
        <v/>
      </c>
      <c r="K58" s="39" t="str">
        <f t="shared" si="13"/>
        <v/>
      </c>
      <c r="L58" s="39" t="str">
        <f t="shared" si="13"/>
        <v/>
      </c>
      <c r="M58" s="39" t="str">
        <f t="shared" si="13"/>
        <v/>
      </c>
      <c r="N58" s="39" t="str">
        <f t="shared" si="13"/>
        <v/>
      </c>
      <c r="O58" s="39" t="str">
        <f t="shared" si="13"/>
        <v/>
      </c>
      <c r="P58" s="39" t="str">
        <f t="shared" si="13"/>
        <v/>
      </c>
      <c r="Q58" s="39" t="str">
        <f t="shared" si="13"/>
        <v/>
      </c>
      <c r="R58" s="39" t="str">
        <f t="shared" si="13"/>
        <v/>
      </c>
      <c r="S58" s="39" t="str">
        <f t="shared" si="13"/>
        <v/>
      </c>
    </row>
    <row r="59" spans="3:19" s="39" customFormat="1" hidden="1" x14ac:dyDescent="0.35">
      <c r="D59" s="45" t="s">
        <v>241</v>
      </c>
      <c r="E59" s="39" t="str">
        <f>SUBSTITUTE(E58,"-",", ")</f>
        <v/>
      </c>
      <c r="F59" s="39" t="str">
        <f t="shared" ref="F59:S59" si="14">SUBSTITUTE(F58,"-",", ")</f>
        <v/>
      </c>
      <c r="G59" s="39" t="str">
        <f t="shared" si="14"/>
        <v/>
      </c>
      <c r="H59" s="39" t="str">
        <f t="shared" si="14"/>
        <v/>
      </c>
      <c r="I59" s="39" t="str">
        <f t="shared" si="14"/>
        <v/>
      </c>
      <c r="J59" s="39" t="str">
        <f t="shared" si="14"/>
        <v/>
      </c>
      <c r="K59" s="39" t="str">
        <f t="shared" si="14"/>
        <v/>
      </c>
      <c r="L59" s="39" t="str">
        <f t="shared" si="14"/>
        <v/>
      </c>
      <c r="M59" s="39" t="str">
        <f t="shared" si="14"/>
        <v/>
      </c>
      <c r="N59" s="39" t="str">
        <f t="shared" si="14"/>
        <v/>
      </c>
      <c r="O59" s="39" t="str">
        <f t="shared" si="14"/>
        <v/>
      </c>
      <c r="P59" s="39" t="str">
        <f t="shared" si="14"/>
        <v/>
      </c>
      <c r="Q59" s="39" t="str">
        <f t="shared" si="14"/>
        <v/>
      </c>
      <c r="R59" s="39" t="str">
        <f t="shared" si="14"/>
        <v/>
      </c>
      <c r="S59" s="39" t="str">
        <f t="shared" si="14"/>
        <v/>
      </c>
    </row>
    <row r="60" spans="3:19" s="39" customFormat="1" hidden="1" x14ac:dyDescent="0.35">
      <c r="C60" s="40"/>
      <c r="D60" s="40"/>
      <c r="E60" s="40"/>
      <c r="F60" s="40"/>
    </row>
  </sheetData>
  <sheetProtection algorithmName="SHA-512" hashValue="3lAfoOvgWnxt25lVBsOeb6vg4H/q2YLEidybG9o8nwgTQrKbDjAC+ZXuEsBRwWvrhc5LWes4n0bv9Nt3Tbt3bg==" saltValue="p284jOeKrGVXS0j8U8FtDg==" spinCount="100000" sheet="1" objects="1" scenarios="1" formatColumns="0" formatRows="0"/>
  <protectedRanges>
    <protectedRange algorithmName="SHA-512" hashValue="bA/kSnPef+qRTca4U5DAMPeRkTDfP+PGeEtinvNwwrxtASWdYiwSLpjfJNAo5ckNtxmOxm6JvI9I5zwPPokWaw==" saltValue="oFt+B+LVA7LiT5P6ZKMhsw==" spinCount="100000" sqref="E22:S34 E15:S17 E19:S20 E39:S43 E5:F11" name="Range1"/>
  </protectedRanges>
  <dataConsolidate/>
  <mergeCells count="6">
    <mergeCell ref="A3:C3"/>
    <mergeCell ref="A13:C13"/>
    <mergeCell ref="A36:C36"/>
    <mergeCell ref="A21:C21"/>
    <mergeCell ref="A38:C38"/>
    <mergeCell ref="A18:C18"/>
  </mergeCells>
  <phoneticPr fontId="9" type="noConversion"/>
  <dataValidations count="2">
    <dataValidation allowBlank="1" showInputMessage="1" showErrorMessage="1" errorTitle="Date" error="Please enter a date in MM/DD/YYYY format." sqref="E11:F11 E8" xr:uid="{00000000-0002-0000-0100-000000000000}"/>
    <dataValidation allowBlank="1" showInputMessage="1" errorTitle="Date" error="Please enter a date in MM/DD/YYYY format." sqref="E10" xr:uid="{00000000-0002-0000-0100-000002000000}"/>
  </dataValidations>
  <pageMargins left="0.7" right="0.7" top="0.75" bottom="0.75" header="0.3" footer="0.3"/>
  <pageSetup orientation="portrait" horizontalDpi="4294967293" verticalDpi="4294967293" r:id="rId1"/>
  <ignoredErrors>
    <ignoredError sqref="E4" unlockedFormula="1"/>
  </ignoredErrors>
  <extLst>
    <ext xmlns:x14="http://schemas.microsoft.com/office/spreadsheetml/2009/9/main" uri="{CCE6A557-97BC-4b89-ADB6-D9C93CAAB3DF}">
      <x14:dataValidations xmlns:xm="http://schemas.microsoft.com/office/excel/2006/main" count="5">
        <x14:dataValidation type="list" allowBlank="1" showInputMessage="1" prompt="To enter free text, select cell and type - do not click into cell" xr:uid="{00000000-0002-0000-0100-000001000000}">
          <x14:formula1>
            <xm:f>'Set Values'!$N$3:$N$7</xm:f>
          </x14:formula1>
          <xm:sqref>E17:S17</xm:sqref>
        </x14:dataValidation>
        <x14:dataValidation type="list" allowBlank="1" showInputMessage="1" showErrorMessage="1" xr:uid="{00000000-0002-0000-0100-000003000000}">
          <x14:formula1>
            <xm:f>'Set Values'!$A$3:$A$52</xm:f>
          </x14:formula1>
          <xm:sqref>E7</xm:sqref>
        </x14:dataValidation>
        <x14:dataValidation type="list" allowBlank="1" showInputMessage="1" showErrorMessage="1" xr:uid="{00000000-0002-0000-0100-000004000000}">
          <x14:formula1>
            <xm:f>'Set Values'!$C$3:$C$4</xm:f>
          </x14:formula1>
          <xm:sqref>E22:S32</xm:sqref>
        </x14:dataValidation>
        <x14:dataValidation type="list" allowBlank="1" showInputMessage="1" errorTitle="Date" error="Please enter a date in MM/DD/YYYY format." xr:uid="{00000000-0002-0000-0100-000005000000}">
          <x14:formula1>
            <xm:f>'Set Values'!$B$3:$B$10</xm:f>
          </x14:formula1>
          <xm:sqref>E9</xm:sqref>
        </x14:dataValidation>
        <x14:dataValidation type="list" allowBlank="1" showInputMessage="1" showErrorMessage="1" xr:uid="{00000000-0002-0000-0100-000006000000}">
          <x14:formula1>
            <xm:f>'Set Values'!$D$3:$D$4</xm:f>
          </x14:formula1>
          <xm:sqref>E39:S39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Z135"/>
  <sheetViews>
    <sheetView showGridLines="0" zoomScale="85" zoomScaleNormal="85" workbookViewId="0"/>
  </sheetViews>
  <sheetFormatPr defaultColWidth="9.1796875" defaultRowHeight="14" x14ac:dyDescent="0.3"/>
  <cols>
    <col min="1" max="1" width="7.54296875" style="6" customWidth="1"/>
    <col min="2" max="2" width="39.54296875" style="6" customWidth="1"/>
    <col min="3" max="3" width="71.54296875" style="76" customWidth="1"/>
    <col min="4" max="4" width="29.453125" style="76" customWidth="1"/>
    <col min="5" max="12" width="24.81640625" style="76" customWidth="1"/>
    <col min="13" max="44" width="20.54296875" style="76" customWidth="1"/>
    <col min="45" max="105" width="20.54296875" style="6" customWidth="1"/>
    <col min="106" max="16384" width="9.1796875" style="6"/>
  </cols>
  <sheetData>
    <row r="1" spans="1:104" ht="28.5" customHeight="1" x14ac:dyDescent="0.35">
      <c r="A1" s="23" t="s">
        <v>237</v>
      </c>
      <c r="B1" s="23"/>
      <c r="C1" s="6"/>
      <c r="D1" s="90"/>
      <c r="E1" s="61"/>
      <c r="F1" s="67"/>
      <c r="G1" s="67"/>
      <c r="H1" s="67"/>
      <c r="I1" s="67"/>
      <c r="J1" s="6"/>
      <c r="K1" s="6"/>
      <c r="L1" s="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row>
    <row r="2" spans="1:104" ht="19.5" customHeight="1" thickBot="1" x14ac:dyDescent="0.35">
      <c r="A2" s="157" t="s">
        <v>399</v>
      </c>
      <c r="B2" s="23"/>
      <c r="C2" s="6"/>
      <c r="D2" s="78" t="str">
        <f>IF(COUNTA(E31, E38)=2,"DATA OK: Assurances correctly reported to II.C.2.a and II.C.3.a","WARNING: Assurances not yet reported to II.C.2.a and II.C.3.a")</f>
        <v>WARNING: Assurances not yet reported to II.C.2.a and II.C.3.a</v>
      </c>
      <c r="E2" s="6"/>
      <c r="F2" s="6"/>
      <c r="G2" s="6"/>
      <c r="H2" s="6"/>
      <c r="I2" s="6"/>
      <c r="J2" s="6"/>
      <c r="K2" s="6"/>
      <c r="L2" s="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row>
    <row r="3" spans="1:104" ht="28.5" customHeight="1" x14ac:dyDescent="0.3">
      <c r="A3" s="158" t="s">
        <v>236</v>
      </c>
      <c r="B3" s="159"/>
      <c r="C3" s="160" t="str">
        <f>IF('I_State&amp;Prog_Info'!E15="","[Program 1]",'I_State&amp;Prog_Info'!E15)</f>
        <v>[Program 1]</v>
      </c>
      <c r="E3" s="67"/>
      <c r="G3" s="6"/>
      <c r="H3" s="6"/>
      <c r="I3" s="6"/>
      <c r="J3" s="6"/>
      <c r="K3" s="6"/>
      <c r="L3" s="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row>
    <row r="4" spans="1:104" ht="23.25" customHeight="1" x14ac:dyDescent="0.3">
      <c r="A4" s="193" t="s">
        <v>317</v>
      </c>
      <c r="B4" s="194"/>
      <c r="C4" s="92" t="str">
        <f>IF('I_State&amp;Prog_Info'!E17="","(Placeholder for plan type)",'I_State&amp;Prog_Info'!E17)</f>
        <v>(Placeholder for plan type)</v>
      </c>
      <c r="E4" s="6"/>
      <c r="F4" s="6"/>
      <c r="G4" s="6"/>
      <c r="H4" s="6"/>
      <c r="I4" s="6"/>
      <c r="J4" s="6"/>
      <c r="K4" s="6"/>
      <c r="L4" s="6"/>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c r="AM4" s="156"/>
      <c r="AN4" s="156"/>
      <c r="AO4" s="156"/>
      <c r="AP4" s="156"/>
      <c r="AQ4" s="156"/>
      <c r="AR4" s="156"/>
    </row>
    <row r="5" spans="1:104" ht="23.25" customHeight="1" x14ac:dyDescent="0.3">
      <c r="A5" s="193" t="s">
        <v>318</v>
      </c>
      <c r="B5" s="194"/>
      <c r="C5" s="92" t="str">
        <f>IF('I_State&amp;Prog_Info'!E59="","(Placeholder for providers)",'I_State&amp;Prog_Info'!E59)</f>
        <v>(Placeholder for providers)</v>
      </c>
      <c r="E5" s="6"/>
      <c r="G5" s="6"/>
      <c r="H5" s="6"/>
      <c r="I5" s="6"/>
      <c r="J5" s="6"/>
      <c r="K5" s="6"/>
      <c r="L5" s="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row>
    <row r="6" spans="1:104" ht="23.25" customHeight="1" x14ac:dyDescent="0.3">
      <c r="A6" s="193" t="s">
        <v>319</v>
      </c>
      <c r="B6" s="194"/>
      <c r="C6" s="93" t="str">
        <f>IF('I_State&amp;Prog_Info'!E39="","(Placeholder for separate analysis and results document)",'I_State&amp;Prog_Info'!E39)</f>
        <v>(Placeholder for separate analysis and results document)</v>
      </c>
      <c r="D6" s="77" t="str">
        <f>IF(C6="Yes, analysis methods and results are contained in a separate document(s)","",(IF(AND(C6="No, analysis methods and results are not contained in a separate document(s)",COUNTA(E23:L25)&gt;1),"DATA OK: Analysis and results correctly reported to II.B.1-3","WARNING: Info not yet reported to II.B.1-3")))</f>
        <v>WARNING: Info not yet reported to II.B.1-3</v>
      </c>
      <c r="H6" s="6"/>
      <c r="I6" s="6"/>
      <c r="J6" s="6"/>
      <c r="K6" s="6"/>
      <c r="L6" s="6"/>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56"/>
      <c r="AP6" s="156"/>
      <c r="AQ6" s="156"/>
      <c r="AR6" s="156"/>
    </row>
    <row r="7" spans="1:104" ht="23.15" customHeight="1" x14ac:dyDescent="0.3">
      <c r="A7" s="193" t="s">
        <v>424</v>
      </c>
      <c r="B7" s="194"/>
      <c r="C7" s="93" t="str">
        <f>IF('I_State&amp;Prog_Info'!E40="","(Placeholder for separate analysis and results document)",'I_State&amp;Prog_Info'!E40)</f>
        <v>(Placeholder for separate analysis and results document)</v>
      </c>
      <c r="D7" s="3"/>
      <c r="E7" s="6"/>
      <c r="F7" s="6"/>
      <c r="G7" s="6"/>
      <c r="H7" s="6"/>
      <c r="I7" s="6"/>
      <c r="J7" s="6"/>
      <c r="K7" s="6"/>
      <c r="L7" s="6"/>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row>
    <row r="8" spans="1:104" ht="23.15" customHeight="1" thickBot="1" x14ac:dyDescent="0.35">
      <c r="A8" s="197" t="s">
        <v>425</v>
      </c>
      <c r="B8" s="198"/>
      <c r="C8" s="94" t="str">
        <f>IF('I_State&amp;Prog_Info'!E41="","(Placeholder for separate analysis and results document)",'I_State&amp;Prog_Info'!E41)</f>
        <v>(Placeholder for separate analysis and results document)</v>
      </c>
      <c r="D8" s="3"/>
      <c r="E8" s="6"/>
      <c r="F8" s="6"/>
      <c r="G8" s="6"/>
      <c r="H8" s="6"/>
      <c r="I8" s="6"/>
      <c r="J8" s="6"/>
      <c r="K8" s="6"/>
      <c r="L8" s="6"/>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c r="AM8" s="156"/>
      <c r="AN8" s="156"/>
      <c r="AO8" s="156"/>
      <c r="AP8" s="156"/>
      <c r="AQ8" s="156"/>
      <c r="AR8" s="156"/>
    </row>
    <row r="9" spans="1:104" ht="87.65" customHeight="1" x14ac:dyDescent="0.3">
      <c r="A9" s="195" t="s">
        <v>400</v>
      </c>
      <c r="B9" s="195"/>
      <c r="C9" s="195"/>
      <c r="E9" s="6"/>
      <c r="F9" s="6"/>
      <c r="G9" s="6"/>
      <c r="H9" s="6"/>
      <c r="I9" s="6"/>
      <c r="J9" s="6"/>
      <c r="K9" s="6"/>
      <c r="L9" s="6"/>
      <c r="M9" s="156"/>
      <c r="N9" s="156"/>
      <c r="O9" s="156"/>
      <c r="P9" s="156"/>
      <c r="Q9" s="156"/>
      <c r="R9" s="156"/>
      <c r="S9" s="156"/>
      <c r="T9" s="156"/>
      <c r="U9" s="156"/>
      <c r="V9" s="156"/>
      <c r="W9" s="156"/>
      <c r="X9" s="156"/>
      <c r="Y9" s="156"/>
      <c r="Z9" s="156"/>
      <c r="AA9" s="156"/>
      <c r="AB9" s="156"/>
      <c r="AC9" s="156"/>
      <c r="AD9" s="156"/>
      <c r="AE9" s="156"/>
      <c r="AF9" s="156"/>
      <c r="AG9" s="156"/>
      <c r="AH9" s="156"/>
      <c r="AI9" s="156"/>
      <c r="AJ9" s="156"/>
      <c r="AK9" s="156"/>
      <c r="AL9" s="156"/>
      <c r="AM9" s="156"/>
      <c r="AN9" s="156"/>
      <c r="AO9" s="156"/>
      <c r="AP9" s="156"/>
      <c r="AQ9" s="156"/>
      <c r="AR9" s="156"/>
    </row>
    <row r="10" spans="1:104" ht="18" customHeight="1" x14ac:dyDescent="0.3">
      <c r="A10" s="76"/>
      <c r="B10" s="76"/>
      <c r="D10" s="3"/>
      <c r="E10" s="6"/>
      <c r="F10" s="6"/>
      <c r="G10" s="6"/>
      <c r="H10" s="6"/>
      <c r="I10" s="6"/>
      <c r="J10" s="6"/>
      <c r="K10" s="6"/>
      <c r="L10" s="6"/>
      <c r="M10" s="156"/>
      <c r="N10" s="156"/>
      <c r="O10" s="156"/>
      <c r="P10" s="156"/>
      <c r="Q10" s="156"/>
      <c r="R10" s="156"/>
      <c r="S10" s="156"/>
      <c r="T10" s="156"/>
      <c r="U10" s="156"/>
      <c r="V10" s="156"/>
      <c r="W10" s="156"/>
      <c r="X10" s="156"/>
      <c r="Y10" s="156"/>
      <c r="Z10" s="156"/>
      <c r="AA10" s="156"/>
      <c r="AB10" s="156"/>
      <c r="AC10" s="156"/>
      <c r="AD10" s="156"/>
      <c r="AE10" s="156"/>
      <c r="AF10" s="156"/>
      <c r="AG10" s="156"/>
      <c r="AH10" s="156"/>
      <c r="AI10" s="156"/>
      <c r="AJ10" s="156"/>
      <c r="AK10" s="156"/>
      <c r="AL10" s="156"/>
      <c r="AM10" s="156"/>
      <c r="AN10" s="156"/>
      <c r="AO10" s="156"/>
      <c r="AP10" s="156"/>
      <c r="AQ10" s="156"/>
      <c r="AR10" s="156"/>
    </row>
    <row r="11" spans="1:104" ht="41.25" customHeight="1" thickBot="1" x14ac:dyDescent="0.45">
      <c r="A11" s="196" t="s">
        <v>242</v>
      </c>
      <c r="B11" s="196"/>
      <c r="C11" s="196"/>
      <c r="D11" s="6"/>
      <c r="E11" s="6"/>
      <c r="F11" s="6"/>
      <c r="G11" s="6"/>
      <c r="H11" s="6"/>
      <c r="I11" s="6"/>
      <c r="J11" s="6"/>
      <c r="K11" s="6"/>
      <c r="L11" s="6"/>
      <c r="M11" s="156"/>
      <c r="N11" s="156"/>
      <c r="O11" s="156"/>
      <c r="P11" s="156"/>
      <c r="Q11" s="156"/>
      <c r="R11" s="156"/>
      <c r="S11" s="156"/>
      <c r="T11" s="156"/>
      <c r="U11" s="156"/>
      <c r="V11" s="156"/>
      <c r="W11" s="156"/>
      <c r="X11" s="156"/>
      <c r="Y11" s="156"/>
      <c r="Z11" s="156"/>
      <c r="AA11" s="156"/>
      <c r="AB11" s="156"/>
      <c r="AC11" s="156"/>
      <c r="AD11" s="156"/>
      <c r="AE11" s="156"/>
      <c r="AF11" s="156"/>
      <c r="AG11" s="156"/>
      <c r="AH11" s="156"/>
      <c r="AI11" s="156"/>
      <c r="AJ11" s="156"/>
      <c r="AK11" s="156"/>
      <c r="AL11" s="156"/>
      <c r="AM11" s="156"/>
      <c r="AN11" s="156"/>
      <c r="AO11" s="156"/>
      <c r="AP11" s="156"/>
      <c r="AQ11" s="156"/>
      <c r="AR11" s="156"/>
    </row>
    <row r="12" spans="1:104" ht="30" customHeight="1" x14ac:dyDescent="0.3">
      <c r="A12" s="180" t="s">
        <v>322</v>
      </c>
      <c r="B12" s="180"/>
      <c r="C12" s="180"/>
      <c r="D12" s="152"/>
      <c r="E12" s="161" t="s">
        <v>449</v>
      </c>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c r="AT12" s="162"/>
      <c r="AU12" s="162"/>
      <c r="AV12" s="162"/>
      <c r="AW12" s="162"/>
      <c r="AX12" s="162"/>
      <c r="AY12" s="162"/>
      <c r="AZ12" s="162"/>
      <c r="BA12" s="162"/>
      <c r="BB12" s="162"/>
      <c r="BC12" s="162"/>
      <c r="BD12" s="162"/>
      <c r="BE12" s="162"/>
      <c r="BF12" s="162"/>
      <c r="BG12" s="162"/>
      <c r="BH12" s="162"/>
      <c r="BI12" s="162"/>
      <c r="BJ12" s="162"/>
      <c r="BK12" s="162"/>
      <c r="BL12" s="162"/>
      <c r="BM12" s="162"/>
      <c r="BN12" s="162"/>
      <c r="BO12" s="162"/>
      <c r="BP12" s="162"/>
      <c r="BQ12" s="162"/>
      <c r="BR12" s="162"/>
      <c r="BS12" s="162"/>
      <c r="BT12" s="162"/>
      <c r="BU12" s="162"/>
      <c r="BV12" s="162"/>
      <c r="BW12" s="162"/>
      <c r="BX12" s="162"/>
      <c r="BY12" s="162"/>
      <c r="BZ12" s="162"/>
      <c r="CA12" s="162"/>
      <c r="CB12" s="162"/>
      <c r="CC12" s="162"/>
      <c r="CD12" s="162"/>
      <c r="CE12" s="162"/>
      <c r="CF12" s="162"/>
      <c r="CG12" s="162"/>
      <c r="CH12" s="162"/>
      <c r="CI12" s="162"/>
      <c r="CJ12" s="162"/>
      <c r="CK12" s="162"/>
      <c r="CL12" s="162"/>
      <c r="CM12" s="162"/>
      <c r="CN12" s="162"/>
      <c r="CO12" s="162"/>
      <c r="CP12" s="162"/>
      <c r="CQ12" s="162"/>
      <c r="CR12" s="162"/>
      <c r="CS12" s="162"/>
      <c r="CT12" s="162"/>
      <c r="CU12" s="162"/>
      <c r="CV12" s="162"/>
      <c r="CW12" s="162"/>
      <c r="CX12" s="162"/>
      <c r="CY12" s="162"/>
      <c r="CZ12" s="163"/>
    </row>
    <row r="13" spans="1:104" ht="29.25" customHeight="1" x14ac:dyDescent="0.3">
      <c r="A13" s="8" t="s">
        <v>0</v>
      </c>
      <c r="B13" s="9" t="s">
        <v>1</v>
      </c>
      <c r="C13" s="9" t="s">
        <v>5</v>
      </c>
      <c r="D13" s="9" t="s">
        <v>69</v>
      </c>
      <c r="E13" s="5" t="s">
        <v>94</v>
      </c>
      <c r="F13" s="5" t="s">
        <v>95</v>
      </c>
      <c r="G13" s="5" t="s">
        <v>96</v>
      </c>
      <c r="H13" s="5" t="s">
        <v>97</v>
      </c>
      <c r="I13" s="5" t="s">
        <v>98</v>
      </c>
      <c r="J13" s="5" t="s">
        <v>99</v>
      </c>
      <c r="K13" s="5" t="s">
        <v>100</v>
      </c>
      <c r="L13" s="5" t="s">
        <v>101</v>
      </c>
      <c r="M13" s="5" t="s">
        <v>102</v>
      </c>
      <c r="N13" s="5" t="s">
        <v>103</v>
      </c>
      <c r="O13" s="5" t="s">
        <v>104</v>
      </c>
      <c r="P13" s="5" t="s">
        <v>105</v>
      </c>
      <c r="Q13" s="5" t="s">
        <v>106</v>
      </c>
      <c r="R13" s="5" t="s">
        <v>107</v>
      </c>
      <c r="S13" s="5" t="s">
        <v>108</v>
      </c>
      <c r="T13" s="5" t="s">
        <v>109</v>
      </c>
      <c r="U13" s="5" t="s">
        <v>110</v>
      </c>
      <c r="V13" s="5" t="s">
        <v>111</v>
      </c>
      <c r="W13" s="5" t="s">
        <v>112</v>
      </c>
      <c r="X13" s="5" t="s">
        <v>113</v>
      </c>
      <c r="Y13" s="5" t="s">
        <v>114</v>
      </c>
      <c r="Z13" s="5" t="s">
        <v>115</v>
      </c>
      <c r="AA13" s="5" t="s">
        <v>116</v>
      </c>
      <c r="AB13" s="5" t="s">
        <v>117</v>
      </c>
      <c r="AC13" s="5" t="s">
        <v>118</v>
      </c>
      <c r="AD13" s="5" t="s">
        <v>119</v>
      </c>
      <c r="AE13" s="5" t="s">
        <v>120</v>
      </c>
      <c r="AF13" s="5" t="s">
        <v>121</v>
      </c>
      <c r="AG13" s="5" t="s">
        <v>122</v>
      </c>
      <c r="AH13" s="5" t="s">
        <v>123</v>
      </c>
      <c r="AI13" s="5" t="s">
        <v>124</v>
      </c>
      <c r="AJ13" s="5" t="s">
        <v>125</v>
      </c>
      <c r="AK13" s="5" t="s">
        <v>126</v>
      </c>
      <c r="AL13" s="5" t="s">
        <v>127</v>
      </c>
      <c r="AM13" s="5" t="s">
        <v>128</v>
      </c>
      <c r="AN13" s="5" t="s">
        <v>129</v>
      </c>
      <c r="AO13" s="5" t="s">
        <v>130</v>
      </c>
      <c r="AP13" s="5" t="s">
        <v>131</v>
      </c>
      <c r="AQ13" s="5" t="s">
        <v>132</v>
      </c>
      <c r="AR13" s="5" t="s">
        <v>133</v>
      </c>
      <c r="AS13" s="5" t="s">
        <v>137</v>
      </c>
      <c r="AT13" s="5" t="s">
        <v>138</v>
      </c>
      <c r="AU13" s="5" t="s">
        <v>139</v>
      </c>
      <c r="AV13" s="5" t="s">
        <v>140</v>
      </c>
      <c r="AW13" s="5" t="s">
        <v>141</v>
      </c>
      <c r="AX13" s="5" t="s">
        <v>142</v>
      </c>
      <c r="AY13" s="5" t="s">
        <v>143</v>
      </c>
      <c r="AZ13" s="5" t="s">
        <v>144</v>
      </c>
      <c r="BA13" s="5" t="s">
        <v>145</v>
      </c>
      <c r="BB13" s="5" t="s">
        <v>146</v>
      </c>
      <c r="BC13" s="5" t="s">
        <v>147</v>
      </c>
      <c r="BD13" s="5" t="s">
        <v>148</v>
      </c>
      <c r="BE13" s="5" t="s">
        <v>149</v>
      </c>
      <c r="BF13" s="5" t="s">
        <v>150</v>
      </c>
      <c r="BG13" s="5" t="s">
        <v>151</v>
      </c>
      <c r="BH13" s="5" t="s">
        <v>152</v>
      </c>
      <c r="BI13" s="5" t="s">
        <v>153</v>
      </c>
      <c r="BJ13" s="5" t="s">
        <v>154</v>
      </c>
      <c r="BK13" s="5" t="s">
        <v>155</v>
      </c>
      <c r="BL13" s="5" t="s">
        <v>156</v>
      </c>
      <c r="BM13" s="5" t="s">
        <v>157</v>
      </c>
      <c r="BN13" s="5" t="s">
        <v>158</v>
      </c>
      <c r="BO13" s="5" t="s">
        <v>159</v>
      </c>
      <c r="BP13" s="5" t="s">
        <v>160</v>
      </c>
      <c r="BQ13" s="5" t="s">
        <v>161</v>
      </c>
      <c r="BR13" s="5" t="s">
        <v>162</v>
      </c>
      <c r="BS13" s="5" t="s">
        <v>163</v>
      </c>
      <c r="BT13" s="5" t="s">
        <v>164</v>
      </c>
      <c r="BU13" s="5" t="s">
        <v>165</v>
      </c>
      <c r="BV13" s="5" t="s">
        <v>166</v>
      </c>
      <c r="BW13" s="5" t="s">
        <v>167</v>
      </c>
      <c r="BX13" s="5" t="s">
        <v>168</v>
      </c>
      <c r="BY13" s="5" t="s">
        <v>169</v>
      </c>
      <c r="BZ13" s="5" t="s">
        <v>170</v>
      </c>
      <c r="CA13" s="5" t="s">
        <v>171</v>
      </c>
      <c r="CB13" s="5" t="s">
        <v>172</v>
      </c>
      <c r="CC13" s="5" t="s">
        <v>173</v>
      </c>
      <c r="CD13" s="5" t="s">
        <v>174</v>
      </c>
      <c r="CE13" s="5" t="s">
        <v>175</v>
      </c>
      <c r="CF13" s="5" t="s">
        <v>176</v>
      </c>
      <c r="CG13" s="5" t="s">
        <v>177</v>
      </c>
      <c r="CH13" s="5" t="s">
        <v>178</v>
      </c>
      <c r="CI13" s="5" t="s">
        <v>179</v>
      </c>
      <c r="CJ13" s="5" t="s">
        <v>180</v>
      </c>
      <c r="CK13" s="5" t="s">
        <v>181</v>
      </c>
      <c r="CL13" s="5" t="s">
        <v>182</v>
      </c>
      <c r="CM13" s="5" t="s">
        <v>183</v>
      </c>
      <c r="CN13" s="5" t="s">
        <v>184</v>
      </c>
      <c r="CO13" s="5" t="s">
        <v>185</v>
      </c>
      <c r="CP13" s="5" t="s">
        <v>186</v>
      </c>
      <c r="CQ13" s="5" t="s">
        <v>187</v>
      </c>
      <c r="CR13" s="5" t="s">
        <v>188</v>
      </c>
      <c r="CS13" s="5" t="s">
        <v>189</v>
      </c>
      <c r="CT13" s="5" t="s">
        <v>190</v>
      </c>
      <c r="CU13" s="5" t="s">
        <v>191</v>
      </c>
      <c r="CV13" s="5" t="s">
        <v>192</v>
      </c>
      <c r="CW13" s="5" t="s">
        <v>193</v>
      </c>
      <c r="CX13" s="5" t="s">
        <v>194</v>
      </c>
      <c r="CY13" s="5" t="s">
        <v>195</v>
      </c>
      <c r="CZ13" s="5" t="s">
        <v>196</v>
      </c>
    </row>
    <row r="14" spans="1:104" ht="28" x14ac:dyDescent="0.3">
      <c r="A14" s="73" t="s">
        <v>273</v>
      </c>
      <c r="B14" s="48" t="s">
        <v>93</v>
      </c>
      <c r="C14" s="25" t="s">
        <v>223</v>
      </c>
      <c r="D14" s="58" t="s">
        <v>289</v>
      </c>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c r="CD14" s="100"/>
      <c r="CE14" s="100"/>
      <c r="CF14" s="100"/>
      <c r="CG14" s="100"/>
      <c r="CH14" s="100"/>
      <c r="CI14" s="100"/>
      <c r="CJ14" s="100"/>
      <c r="CK14" s="100"/>
      <c r="CL14" s="100"/>
      <c r="CM14" s="100"/>
      <c r="CN14" s="100"/>
      <c r="CO14" s="100"/>
      <c r="CP14" s="100"/>
      <c r="CQ14" s="100"/>
      <c r="CR14" s="100"/>
      <c r="CS14" s="100"/>
      <c r="CT14" s="100"/>
      <c r="CU14" s="100"/>
      <c r="CV14" s="100"/>
      <c r="CW14" s="100"/>
      <c r="CX14" s="100"/>
      <c r="CY14" s="100"/>
      <c r="CZ14" s="100"/>
    </row>
    <row r="15" spans="1:104" ht="28" x14ac:dyDescent="0.3">
      <c r="A15" s="73" t="s">
        <v>274</v>
      </c>
      <c r="B15" s="48" t="s">
        <v>222</v>
      </c>
      <c r="C15" s="25" t="s">
        <v>134</v>
      </c>
      <c r="D15" s="58" t="s">
        <v>2</v>
      </c>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100"/>
      <c r="CC15" s="100"/>
      <c r="CD15" s="100"/>
      <c r="CE15" s="100"/>
      <c r="CF15" s="100"/>
      <c r="CG15" s="100"/>
      <c r="CH15" s="100"/>
      <c r="CI15" s="100"/>
      <c r="CJ15" s="100"/>
      <c r="CK15" s="100"/>
      <c r="CL15" s="100"/>
      <c r="CM15" s="100"/>
      <c r="CN15" s="100"/>
      <c r="CO15" s="100"/>
      <c r="CP15" s="100"/>
      <c r="CQ15" s="100"/>
      <c r="CR15" s="100"/>
      <c r="CS15" s="100"/>
      <c r="CT15" s="100"/>
      <c r="CU15" s="100"/>
      <c r="CV15" s="100"/>
      <c r="CW15" s="100"/>
      <c r="CX15" s="100"/>
      <c r="CY15" s="100"/>
      <c r="CZ15" s="100"/>
    </row>
    <row r="16" spans="1:104" ht="28" x14ac:dyDescent="0.3">
      <c r="A16" s="73" t="s">
        <v>275</v>
      </c>
      <c r="B16" s="48" t="s">
        <v>320</v>
      </c>
      <c r="C16" s="48" t="s">
        <v>135</v>
      </c>
      <c r="D16" s="58" t="s">
        <v>289</v>
      </c>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row>
    <row r="17" spans="1:104" s="7" customFormat="1" ht="28" x14ac:dyDescent="0.3">
      <c r="A17" s="73" t="s">
        <v>276</v>
      </c>
      <c r="B17" s="74" t="s">
        <v>321</v>
      </c>
      <c r="C17" s="33" t="s">
        <v>136</v>
      </c>
      <c r="D17" s="59" t="s">
        <v>289</v>
      </c>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row>
    <row r="18" spans="1:104" ht="28.5" thickBot="1" x14ac:dyDescent="0.35">
      <c r="A18" s="81" t="s">
        <v>277</v>
      </c>
      <c r="B18" s="53" t="s">
        <v>225</v>
      </c>
      <c r="C18" s="30" t="s">
        <v>216</v>
      </c>
      <c r="D18" s="60" t="s">
        <v>289</v>
      </c>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c r="BO18" s="102"/>
      <c r="BP18" s="102"/>
      <c r="BQ18" s="102"/>
      <c r="BR18" s="102"/>
      <c r="BS18" s="102"/>
      <c r="BT18" s="102"/>
      <c r="BU18" s="102"/>
      <c r="BV18" s="102"/>
      <c r="BW18" s="102"/>
      <c r="BX18" s="102"/>
      <c r="BY18" s="102"/>
      <c r="BZ18" s="102"/>
      <c r="CA18" s="102"/>
      <c r="CB18" s="102"/>
      <c r="CC18" s="102"/>
      <c r="CD18" s="102"/>
      <c r="CE18" s="102"/>
      <c r="CF18" s="102"/>
      <c r="CG18" s="102"/>
      <c r="CH18" s="102"/>
      <c r="CI18" s="102"/>
      <c r="CJ18" s="102"/>
      <c r="CK18" s="102"/>
      <c r="CL18" s="102"/>
      <c r="CM18" s="102"/>
      <c r="CN18" s="102"/>
      <c r="CO18" s="102"/>
      <c r="CP18" s="102"/>
      <c r="CQ18" s="102"/>
      <c r="CR18" s="102"/>
      <c r="CS18" s="102"/>
      <c r="CT18" s="102"/>
      <c r="CU18" s="102"/>
      <c r="CV18" s="102"/>
      <c r="CW18" s="102"/>
      <c r="CX18" s="102"/>
      <c r="CY18" s="102"/>
      <c r="CZ18" s="102"/>
    </row>
    <row r="19" spans="1:104" s="47" customFormat="1" x14ac:dyDescent="0.3">
      <c r="A19" s="146" t="s">
        <v>448</v>
      </c>
      <c r="B19" s="46"/>
      <c r="C19" s="46"/>
      <c r="D19" s="46"/>
    </row>
    <row r="20" spans="1:104" ht="43.5" customHeight="1" thickBot="1" x14ac:dyDescent="0.45">
      <c r="A20" s="196" t="s">
        <v>290</v>
      </c>
      <c r="B20" s="196"/>
      <c r="C20" s="196"/>
      <c r="D20" s="31"/>
      <c r="E20" s="6"/>
      <c r="F20" s="6"/>
      <c r="G20" s="6"/>
      <c r="H20" s="6"/>
      <c r="I20" s="6"/>
      <c r="J20" s="6"/>
      <c r="K20" s="6"/>
      <c r="L20" s="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c r="AM20" s="156"/>
      <c r="AN20" s="156"/>
      <c r="AO20" s="156"/>
      <c r="AP20" s="156"/>
      <c r="AQ20" s="156"/>
      <c r="AR20" s="156"/>
    </row>
    <row r="21" spans="1:104" ht="39.75" customHeight="1" x14ac:dyDescent="0.3">
      <c r="A21" s="183" t="s">
        <v>351</v>
      </c>
      <c r="B21" s="183"/>
      <c r="C21" s="183"/>
      <c r="D21" s="152"/>
      <c r="E21" s="161" t="s">
        <v>233</v>
      </c>
      <c r="F21" s="164"/>
      <c r="G21" s="164"/>
      <c r="H21" s="164"/>
      <c r="I21" s="162"/>
      <c r="J21" s="162"/>
      <c r="K21" s="162"/>
      <c r="L21" s="163"/>
      <c r="M21" s="156"/>
      <c r="N21" s="156"/>
      <c r="O21" s="156"/>
      <c r="P21" s="156"/>
      <c r="Q21" s="156"/>
      <c r="R21" s="156"/>
      <c r="S21" s="156"/>
      <c r="T21" s="156"/>
      <c r="U21" s="156"/>
      <c r="V21" s="156"/>
      <c r="W21" s="156"/>
      <c r="X21" s="156"/>
      <c r="Y21" s="156"/>
      <c r="Z21" s="156"/>
      <c r="AA21" s="156"/>
      <c r="AB21" s="156"/>
      <c r="AC21" s="156"/>
      <c r="AD21" s="156"/>
      <c r="AE21" s="156"/>
      <c r="AF21" s="156"/>
      <c r="AG21" s="156"/>
      <c r="AH21" s="156"/>
      <c r="AI21" s="156"/>
      <c r="AJ21" s="156"/>
      <c r="AK21" s="156"/>
      <c r="AL21" s="156"/>
      <c r="AM21" s="156"/>
      <c r="AN21" s="156"/>
      <c r="AO21" s="156"/>
      <c r="AP21" s="156"/>
      <c r="AQ21" s="156"/>
      <c r="AR21" s="156"/>
    </row>
    <row r="22" spans="1:104" ht="47.25" customHeight="1" x14ac:dyDescent="0.3">
      <c r="A22" s="8" t="s">
        <v>0</v>
      </c>
      <c r="B22" s="9" t="s">
        <v>1</v>
      </c>
      <c r="C22" s="9" t="s">
        <v>5</v>
      </c>
      <c r="D22" s="9" t="s">
        <v>69</v>
      </c>
      <c r="E22" s="83" t="s">
        <v>66</v>
      </c>
      <c r="F22" s="83" t="s">
        <v>420</v>
      </c>
      <c r="G22" s="83" t="s">
        <v>243</v>
      </c>
      <c r="H22" s="83" t="s">
        <v>244</v>
      </c>
      <c r="I22" s="83" t="s">
        <v>63</v>
      </c>
      <c r="J22" s="83" t="s">
        <v>64</v>
      </c>
      <c r="K22" s="83" t="s">
        <v>67</v>
      </c>
      <c r="L22" s="83" t="s">
        <v>68</v>
      </c>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row>
    <row r="23" spans="1:104" ht="102" customHeight="1" x14ac:dyDescent="0.3">
      <c r="A23" s="49" t="s">
        <v>280</v>
      </c>
      <c r="B23" s="48" t="s">
        <v>217</v>
      </c>
      <c r="C23" s="48" t="s">
        <v>386</v>
      </c>
      <c r="D23" s="25" t="s">
        <v>289</v>
      </c>
      <c r="E23" s="69"/>
      <c r="F23" s="96"/>
      <c r="G23" s="69"/>
      <c r="H23" s="69"/>
      <c r="I23" s="69"/>
      <c r="J23" s="69"/>
      <c r="K23" s="69"/>
      <c r="L23" s="69"/>
      <c r="M23" s="6"/>
      <c r="N23" s="4"/>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row>
    <row r="24" spans="1:104" ht="102" customHeight="1" x14ac:dyDescent="0.3">
      <c r="A24" s="85" t="s">
        <v>281</v>
      </c>
      <c r="B24" s="86" t="s">
        <v>65</v>
      </c>
      <c r="C24" s="86" t="s">
        <v>352</v>
      </c>
      <c r="D24" s="82" t="s">
        <v>289</v>
      </c>
      <c r="E24" s="97"/>
      <c r="F24" s="98"/>
      <c r="G24" s="97"/>
      <c r="H24" s="97"/>
      <c r="I24" s="97"/>
      <c r="J24" s="97"/>
      <c r="K24" s="97"/>
      <c r="L24" s="97"/>
      <c r="M24" s="6"/>
      <c r="N24" s="4"/>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row>
    <row r="25" spans="1:104" ht="78" customHeight="1" thickBot="1" x14ac:dyDescent="0.35">
      <c r="A25" s="56" t="s">
        <v>282</v>
      </c>
      <c r="B25" s="53" t="s">
        <v>323</v>
      </c>
      <c r="C25" s="53" t="s">
        <v>349</v>
      </c>
      <c r="D25" s="84" t="s">
        <v>2</v>
      </c>
      <c r="E25" s="95"/>
      <c r="F25" s="95"/>
      <c r="G25" s="95"/>
      <c r="H25" s="95"/>
      <c r="I25" s="95"/>
      <c r="J25" s="95"/>
      <c r="K25" s="95"/>
      <c r="L25" s="95"/>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row>
    <row r="26" spans="1:104" x14ac:dyDescent="0.3">
      <c r="A26" s="148" t="s">
        <v>448</v>
      </c>
      <c r="C26" s="6"/>
      <c r="D26" s="6"/>
      <c r="E26" s="6"/>
      <c r="F26" s="6"/>
      <c r="G26" s="6"/>
      <c r="H26" s="6"/>
      <c r="I26" s="6"/>
      <c r="J26" s="6"/>
      <c r="K26" s="6"/>
      <c r="L26" s="6"/>
    </row>
    <row r="27" spans="1:104" ht="28.5" customHeight="1" thickBot="1" x14ac:dyDescent="0.45">
      <c r="A27" s="192" t="s">
        <v>234</v>
      </c>
      <c r="B27" s="192"/>
      <c r="C27" s="192"/>
      <c r="D27" s="3"/>
      <c r="E27" s="6"/>
      <c r="F27" s="6"/>
      <c r="G27" s="6"/>
      <c r="H27" s="6"/>
      <c r="I27" s="6"/>
      <c r="J27" s="6"/>
      <c r="K27" s="6"/>
      <c r="L27" s="6"/>
    </row>
    <row r="28" spans="1:104" ht="36" customHeight="1" x14ac:dyDescent="0.3">
      <c r="A28" s="190" t="s">
        <v>357</v>
      </c>
      <c r="B28" s="191"/>
      <c r="C28" s="191"/>
      <c r="D28" s="66"/>
      <c r="E28" s="161" t="s">
        <v>450</v>
      </c>
      <c r="F28" s="162"/>
      <c r="G28" s="162"/>
      <c r="H28" s="162"/>
      <c r="I28" s="162"/>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3"/>
    </row>
    <row r="29" spans="1:104" ht="29.25" customHeight="1" x14ac:dyDescent="0.3">
      <c r="A29" s="8" t="s">
        <v>0</v>
      </c>
      <c r="B29" s="9" t="s">
        <v>1</v>
      </c>
      <c r="C29" s="9" t="s">
        <v>5</v>
      </c>
      <c r="D29" s="9" t="s">
        <v>69</v>
      </c>
      <c r="E29" s="5" t="str">
        <f>IF(E30&lt;&gt;"",E30,"[Plan 1]")</f>
        <v>[Plan 1]</v>
      </c>
      <c r="F29" s="5" t="str">
        <f>IF(F30&lt;&gt;"",F30,"[Plan 2]")</f>
        <v>[Plan 2]</v>
      </c>
      <c r="G29" s="5" t="str">
        <f>IF(G30&lt;&gt;"",G30,"[Plan 3]")</f>
        <v>[Plan 3]</v>
      </c>
      <c r="H29" s="5" t="str">
        <f>IF(H30&lt;&gt;"",H30,"[Plan 4]")</f>
        <v>[Plan 4]</v>
      </c>
      <c r="I29" s="5" t="str">
        <f>IF(I30&lt;&gt;"",I30,"[Plan 5]")</f>
        <v>[Plan 5]</v>
      </c>
      <c r="J29" s="5" t="str">
        <f>IF(J30&lt;&gt;"",J30,"[Plan 6]")</f>
        <v>[Plan 6]</v>
      </c>
      <c r="K29" s="5" t="str">
        <f>IF(K30&lt;&gt;"",K30,"[Plan 7]")</f>
        <v>[Plan 7]</v>
      </c>
      <c r="L29" s="5" t="str">
        <f>IF(L30&lt;&gt;"",L30,"[Plan 8]")</f>
        <v>[Plan 8]</v>
      </c>
      <c r="M29" s="5" t="str">
        <f>IF(M30&lt;&gt;"",M30,"[Plan 9]")</f>
        <v>[Plan 9]</v>
      </c>
      <c r="N29" s="5" t="str">
        <f>IF(N30&lt;&gt;"",N30,"[Plan 10]")</f>
        <v>[Plan 10]</v>
      </c>
      <c r="O29" s="5" t="str">
        <f>IF(O30&lt;&gt;"",O30,"[Plan 11]")</f>
        <v>[Plan 11]</v>
      </c>
      <c r="P29" s="5" t="str">
        <f>IF(P30&lt;&gt;"",P30,"[Plan 12]")</f>
        <v>[Plan 12]</v>
      </c>
      <c r="Q29" s="5" t="str">
        <f>IF(Q30&lt;&gt;"",Q30,"[Plan 13]")</f>
        <v>[Plan 13]</v>
      </c>
      <c r="R29" s="5" t="str">
        <f>IF(R30&lt;&gt;"",R30,"[Plan 14]")</f>
        <v>[Plan 14]</v>
      </c>
      <c r="S29" s="5" t="str">
        <f>IF(S30&lt;&gt;"",S30,"[Plan 15]")</f>
        <v>[Plan 15]</v>
      </c>
      <c r="T29" s="5" t="str">
        <f>IF(T30&lt;&gt;"",T30,"[Plan 16]")</f>
        <v>[Plan 16]</v>
      </c>
      <c r="U29" s="5" t="str">
        <f>IF(U30&lt;&gt;"",U30,"[Plan 17]")</f>
        <v>[Plan 17]</v>
      </c>
      <c r="V29" s="5" t="str">
        <f>IF(V30&lt;&gt;"",V30,"[Plan 18]")</f>
        <v>[Plan 18]</v>
      </c>
      <c r="W29" s="5" t="str">
        <f>IF(W30&lt;&gt;"",W30,"[Plan 19]")</f>
        <v>[Plan 19]</v>
      </c>
      <c r="X29" s="5" t="str">
        <f>IF(X30&lt;&gt;"",X30,"[Plan 20]")</f>
        <v>[Plan 20]</v>
      </c>
      <c r="Y29" s="5" t="str">
        <f>IF(Y30&lt;&gt;"",Y30,"[Plan 21]")</f>
        <v>[Plan 21]</v>
      </c>
      <c r="Z29" s="5" t="str">
        <f>IF(Z30&lt;&gt;"",Z30,"[Plan 22]")</f>
        <v>[Plan 22]</v>
      </c>
      <c r="AA29" s="5" t="str">
        <f>IF(AA30&lt;&gt;"",AA30,"[Plan 23]")</f>
        <v>[Plan 23]</v>
      </c>
      <c r="AB29" s="5" t="str">
        <f>IF(AB30&lt;&gt;"",AB30,"[Plan 24]")</f>
        <v>[Plan 24]</v>
      </c>
      <c r="AC29" s="5" t="str">
        <f>IF(AC30&lt;&gt;"",AC30,"[Plan 25]")</f>
        <v>[Plan 25]</v>
      </c>
      <c r="AD29" s="5" t="str">
        <f>IF(AD30&lt;&gt;"",AD30,"[Plan 26]")</f>
        <v>[Plan 26]</v>
      </c>
      <c r="AE29" s="5" t="str">
        <f>IF(AE30&lt;&gt;"",AE30,"[Plan 27]")</f>
        <v>[Plan 27]</v>
      </c>
      <c r="AF29" s="5" t="str">
        <f>IF(AF30&lt;&gt;"",AF30,"[Plan 28]")</f>
        <v>[Plan 28]</v>
      </c>
      <c r="AG29" s="5" t="str">
        <f>IF(AG30&lt;&gt;"",AG30,"[Plan 29]")</f>
        <v>[Plan 29]</v>
      </c>
      <c r="AH29" s="5" t="str">
        <f>IF(AH30&lt;&gt;"",AH30,"[Plan 30]")</f>
        <v>[Plan 30]</v>
      </c>
      <c r="AI29" s="5" t="str">
        <f>IF(AI30&lt;&gt;"",AI30,"[Plan 31]")</f>
        <v>[Plan 31]</v>
      </c>
      <c r="AJ29" s="5" t="str">
        <f>IF(AJ30&lt;&gt;"",AJ30,"[Plan 32]")</f>
        <v>[Plan 32]</v>
      </c>
      <c r="AK29" s="5" t="str">
        <f>IF(AK30&lt;&gt;"",AK30,"[Plan 33]")</f>
        <v>[Plan 33]</v>
      </c>
      <c r="AL29" s="5" t="str">
        <f>IF(AL30&lt;&gt;"",AL30,"[Plan 34]")</f>
        <v>[Plan 34]</v>
      </c>
      <c r="AM29" s="5" t="str">
        <f>IF(AM30&lt;&gt;"",AM30,"[Plan 35]")</f>
        <v>[Plan 35]</v>
      </c>
      <c r="AN29" s="5" t="str">
        <f>IF(AN30&lt;&gt;"",AN30,"[Plan 36]")</f>
        <v>[Plan 36]</v>
      </c>
      <c r="AO29" s="5" t="str">
        <f>IF(AO30&lt;&gt;"",AO30,"[Plan 37]")</f>
        <v>[Plan 37]</v>
      </c>
      <c r="AP29" s="5" t="str">
        <f>IF(AP30&lt;&gt;"",AP30,"[Plan 38]")</f>
        <v>[Plan 38]</v>
      </c>
      <c r="AQ29" s="5" t="str">
        <f>IF(AQ30&lt;&gt;"",AQ30,"[Plan 39]")</f>
        <v>[Plan 39]</v>
      </c>
      <c r="AR29" s="5" t="str">
        <f>IF(AR30&lt;&gt;"",AR30,"[Plan 40]")</f>
        <v>[Plan 40]</v>
      </c>
    </row>
    <row r="30" spans="1:104" ht="31.5" customHeight="1" x14ac:dyDescent="0.3">
      <c r="A30" s="49" t="s">
        <v>362</v>
      </c>
      <c r="B30" s="25" t="s">
        <v>8</v>
      </c>
      <c r="C30" s="48" t="s">
        <v>395</v>
      </c>
      <c r="D30" s="29" t="s">
        <v>2</v>
      </c>
      <c r="E30" s="103"/>
      <c r="F30" s="103"/>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row>
    <row r="31" spans="1:104" ht="257.25" customHeight="1" x14ac:dyDescent="0.3">
      <c r="A31" s="49" t="s">
        <v>283</v>
      </c>
      <c r="B31" s="25" t="s">
        <v>353</v>
      </c>
      <c r="C31" s="48" t="s">
        <v>385</v>
      </c>
      <c r="D31" s="57" t="s">
        <v>232</v>
      </c>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row>
    <row r="32" spans="1:104" ht="184.5" customHeight="1" x14ac:dyDescent="0.3">
      <c r="A32" s="49" t="s">
        <v>284</v>
      </c>
      <c r="B32" s="25" t="s">
        <v>354</v>
      </c>
      <c r="C32" s="75" t="s">
        <v>370</v>
      </c>
      <c r="D32" s="32" t="s">
        <v>2</v>
      </c>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row>
    <row r="33" spans="1:44" ht="184.5" customHeight="1" x14ac:dyDescent="0.3">
      <c r="A33" s="49" t="s">
        <v>285</v>
      </c>
      <c r="B33" s="48" t="s">
        <v>389</v>
      </c>
      <c r="C33" s="48" t="s">
        <v>421</v>
      </c>
      <c r="D33" s="32" t="s">
        <v>2</v>
      </c>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row>
    <row r="34" spans="1:44" ht="105" customHeight="1" x14ac:dyDescent="0.3">
      <c r="A34" s="49" t="s">
        <v>361</v>
      </c>
      <c r="B34" s="48" t="s">
        <v>390</v>
      </c>
      <c r="C34" s="48" t="s">
        <v>404</v>
      </c>
      <c r="D34" s="32" t="s">
        <v>2</v>
      </c>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row>
    <row r="35" spans="1:44" ht="106.5" customHeight="1" x14ac:dyDescent="0.3">
      <c r="A35" s="49" t="s">
        <v>379</v>
      </c>
      <c r="B35" s="48" t="s">
        <v>382</v>
      </c>
      <c r="C35" s="48" t="s">
        <v>401</v>
      </c>
      <c r="D35" s="89" t="s">
        <v>75</v>
      </c>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row>
    <row r="36" spans="1:44" ht="51.75" customHeight="1" x14ac:dyDescent="0.3">
      <c r="A36" s="49" t="s">
        <v>388</v>
      </c>
      <c r="B36" s="48" t="s">
        <v>369</v>
      </c>
      <c r="C36" s="48" t="s">
        <v>363</v>
      </c>
      <c r="D36" s="82" t="s">
        <v>2</v>
      </c>
      <c r="E36" s="165"/>
      <c r="F36" s="103"/>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row>
    <row r="37" spans="1:44" ht="76.5" customHeight="1" x14ac:dyDescent="0.3">
      <c r="A37" s="49" t="s">
        <v>409</v>
      </c>
      <c r="B37" s="48" t="s">
        <v>410</v>
      </c>
      <c r="C37" s="48" t="s">
        <v>411</v>
      </c>
      <c r="D37" s="91" t="s">
        <v>2</v>
      </c>
      <c r="E37" s="103"/>
      <c r="F37" s="103"/>
      <c r="G37" s="100"/>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row>
    <row r="38" spans="1:44" ht="260.25" customHeight="1" x14ac:dyDescent="0.3">
      <c r="A38" s="49" t="s">
        <v>286</v>
      </c>
      <c r="B38" s="25" t="s">
        <v>355</v>
      </c>
      <c r="C38" s="48" t="s">
        <v>383</v>
      </c>
      <c r="D38" s="57" t="s">
        <v>232</v>
      </c>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row>
    <row r="39" spans="1:44" ht="70" x14ac:dyDescent="0.3">
      <c r="A39" s="49" t="s">
        <v>287</v>
      </c>
      <c r="B39" s="25" t="s">
        <v>356</v>
      </c>
      <c r="C39" s="48" t="s">
        <v>371</v>
      </c>
      <c r="D39" s="32" t="s">
        <v>2</v>
      </c>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row>
    <row r="40" spans="1:44" ht="117.75" customHeight="1" x14ac:dyDescent="0.3">
      <c r="A40" s="49" t="s">
        <v>288</v>
      </c>
      <c r="B40" s="25" t="s">
        <v>392</v>
      </c>
      <c r="C40" s="48" t="s">
        <v>402</v>
      </c>
      <c r="D40" s="32" t="s">
        <v>2</v>
      </c>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row>
    <row r="41" spans="1:44" ht="104.25" customHeight="1" x14ac:dyDescent="0.3">
      <c r="A41" s="49" t="s">
        <v>380</v>
      </c>
      <c r="B41" s="25" t="s">
        <v>393</v>
      </c>
      <c r="C41" s="48" t="s">
        <v>405</v>
      </c>
      <c r="D41" s="32" t="s">
        <v>2</v>
      </c>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row>
    <row r="42" spans="1:44" ht="106.5" customHeight="1" thickBot="1" x14ac:dyDescent="0.35">
      <c r="A42" s="56" t="s">
        <v>391</v>
      </c>
      <c r="B42" s="53" t="s">
        <v>384</v>
      </c>
      <c r="C42" s="53" t="s">
        <v>403</v>
      </c>
      <c r="D42" s="88" t="s">
        <v>75</v>
      </c>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row>
    <row r="43" spans="1:44" ht="14.25" customHeight="1" x14ac:dyDescent="0.3">
      <c r="A43" s="148" t="s">
        <v>443</v>
      </c>
    </row>
    <row r="44" spans="1:44" ht="14.25" customHeight="1" x14ac:dyDescent="0.3"/>
    <row r="45" spans="1:44" ht="14.25" customHeight="1" x14ac:dyDescent="0.3"/>
    <row r="46" spans="1:44" ht="14.25" customHeight="1" x14ac:dyDescent="0.3"/>
    <row r="47" spans="1:44" ht="14.25" customHeight="1" x14ac:dyDescent="0.3"/>
    <row r="48" spans="1:4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sheetData>
  <sheetProtection algorithmName="SHA-512" hashValue="9u4ZscSNiXR/hFQ6gUIV6hd37p+H+aMZBRzZAuMKaJZYuE/Ukbgtglv0R5Waoi+h04hLu92r6iW8ERGfUYXnxQ==" saltValue="OnzQcL+A+CSuxFhC486iCA==" spinCount="100000" sheet="1" objects="1" scenarios="1" formatColumns="0" formatRows="0"/>
  <mergeCells count="12">
    <mergeCell ref="A28:C28"/>
    <mergeCell ref="A27:C27"/>
    <mergeCell ref="A4:B4"/>
    <mergeCell ref="A5:B5"/>
    <mergeCell ref="A6:B6"/>
    <mergeCell ref="A7:B7"/>
    <mergeCell ref="A9:C9"/>
    <mergeCell ref="A12:C12"/>
    <mergeCell ref="A21:C21"/>
    <mergeCell ref="A11:C11"/>
    <mergeCell ref="A20:C20"/>
    <mergeCell ref="A8:B8"/>
  </mergeCells>
  <phoneticPr fontId="9" type="noConversion"/>
  <dataValidations count="1">
    <dataValidation allowBlank="1" showInputMessage="1" prompt="To enter free text, select cell and type - do not click into cell" sqref="E15:CZ15" xr:uid="{00000000-0002-0000-0200-000000000000}"/>
  </dataValidations>
  <pageMargins left="0.7" right="0.7" top="0.75" bottom="0.75" header="0.3" footer="0.3"/>
  <pageSetup orientation="portrait" r:id="rId1"/>
  <ignoredErrors>
    <ignoredError sqref="C3" unlockedFormula="1"/>
  </ignoredErrors>
  <extLst>
    <ext xmlns:x14="http://schemas.microsoft.com/office/spreadsheetml/2009/9/main" uri="{CCE6A557-97BC-4b89-ADB6-D9C93CAAB3DF}">
      <x14:dataValidations xmlns:xm="http://schemas.microsoft.com/office/excel/2006/main" count="8">
        <x14:dataValidation type="list" allowBlank="1" showInputMessage="1" xr:uid="{00000000-0002-0000-0200-000001000000}">
          <x14:formula1>
            <xm:f>'Set Values'!$I$3:$I$7</xm:f>
          </x14:formula1>
          <xm:sqref>E19:CZ19</xm:sqref>
        </x14:dataValidation>
        <x14:dataValidation type="list" allowBlank="1" showInputMessage="1" prompt="To enter free text, select cell and type - do not click into cell" xr:uid="{00000000-0002-0000-0200-000002000000}">
          <x14:formula1>
            <xm:f>'Set Values'!$I$3:$I$7</xm:f>
          </x14:formula1>
          <xm:sqref>E17:CZ17</xm:sqref>
        </x14:dataValidation>
        <x14:dataValidation type="list" allowBlank="1" showInputMessage="1" prompt="To enter free text, select cell and type - do not click into cell" xr:uid="{00000000-0002-0000-0200-000003000000}">
          <x14:formula1>
            <xm:f>'Set Values'!$F$3:$F$12</xm:f>
          </x14:formula1>
          <xm:sqref>E14:CZ14</xm:sqref>
        </x14:dataValidation>
        <x14:dataValidation type="list" allowBlank="1" showInputMessage="1" showErrorMessage="1" xr:uid="{00000000-0002-0000-0200-000004000000}">
          <x14:formula1>
            <xm:f>'Set Values'!$M$3:$M$4</xm:f>
          </x14:formula1>
          <xm:sqref>E31:AR31 E38:AR38</xm:sqref>
        </x14:dataValidation>
        <x14:dataValidation type="list" allowBlank="1" showInputMessage="1" showErrorMessage="1" xr:uid="{00000000-0002-0000-0200-000005000000}">
          <x14:formula1>
            <xm:f>'Set Values'!$L$3:$L$5</xm:f>
          </x14:formula1>
          <xm:sqref>E24:L24</xm:sqref>
        </x14:dataValidation>
        <x14:dataValidation type="list" allowBlank="1" showInputMessage="1" prompt="To enter free text, select cell and type - do not click into cell" xr:uid="{00000000-0002-0000-0200-000006000000}">
          <x14:formula1>
            <xm:f>'Set Values'!$G$3:$G$14</xm:f>
          </x14:formula1>
          <xm:sqref>E16:CZ16</xm:sqref>
        </x14:dataValidation>
        <x14:dataValidation type="list" allowBlank="1" showInputMessage="1" xr:uid="{00000000-0002-0000-0200-000008000000}">
          <x14:formula1>
            <xm:f>'Set Values'!$K$3:$K$10</xm:f>
          </x14:formula1>
          <xm:sqref>E23:L23</xm:sqref>
        </x14:dataValidation>
        <x14:dataValidation type="list" allowBlank="1" showInputMessage="1" prompt="To enter free text, select cell and type - do not click into cell" xr:uid="{00000000-0002-0000-0200-000007000000}">
          <x14:formula1>
            <xm:f>'Set Values'!$H$3:$H$12</xm:f>
          </x14:formula1>
          <xm:sqref>E18:CZ18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DCF17-07C3-4020-A3C0-3ABDB92FAC57}">
  <dimension ref="A1:CZ135"/>
  <sheetViews>
    <sheetView showGridLines="0" zoomScale="85" zoomScaleNormal="85" workbookViewId="0"/>
  </sheetViews>
  <sheetFormatPr defaultColWidth="9.1796875" defaultRowHeight="14" x14ac:dyDescent="0.3"/>
  <cols>
    <col min="1" max="1" width="7.54296875" style="6" customWidth="1"/>
    <col min="2" max="2" width="39.54296875" style="6" customWidth="1"/>
    <col min="3" max="3" width="71.54296875" style="76" customWidth="1"/>
    <col min="4" max="4" width="29.453125" style="76" customWidth="1"/>
    <col min="5" max="12" width="24.81640625" style="76" customWidth="1"/>
    <col min="13" max="44" width="20.54296875" style="76" customWidth="1"/>
    <col min="45" max="105" width="20.54296875" style="6" customWidth="1"/>
    <col min="106" max="16384" width="9.1796875" style="6"/>
  </cols>
  <sheetData>
    <row r="1" spans="1:104" ht="28.5" customHeight="1" x14ac:dyDescent="0.35">
      <c r="A1" s="23" t="s">
        <v>237</v>
      </c>
      <c r="B1" s="23"/>
      <c r="C1" s="6"/>
      <c r="D1" s="90"/>
      <c r="E1" s="61"/>
      <c r="F1" s="67"/>
      <c r="G1" s="67"/>
      <c r="H1" s="67"/>
      <c r="I1" s="67"/>
      <c r="J1" s="6"/>
      <c r="K1" s="6"/>
      <c r="L1" s="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row>
    <row r="2" spans="1:104" ht="19.5" customHeight="1" thickBot="1" x14ac:dyDescent="0.35">
      <c r="A2" s="157" t="s">
        <v>399</v>
      </c>
      <c r="B2" s="23"/>
      <c r="C2" s="6"/>
      <c r="D2" s="78" t="str">
        <f>IF(COUNTA(E31, E38)=2,"DATA OK: Assurances correctly reported to II.C.2.a and II.C.3.a","WARNING: Assurances not yet reported to II.C.2.a and II.C.3.a")</f>
        <v>WARNING: Assurances not yet reported to II.C.2.a and II.C.3.a</v>
      </c>
      <c r="E2" s="6"/>
      <c r="F2" s="6"/>
      <c r="G2" s="6"/>
      <c r="H2" s="6"/>
      <c r="I2" s="6"/>
      <c r="J2" s="6"/>
      <c r="K2" s="6"/>
      <c r="L2" s="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row>
    <row r="3" spans="1:104" ht="28.5" customHeight="1" x14ac:dyDescent="0.3">
      <c r="A3" s="158" t="s">
        <v>236</v>
      </c>
      <c r="B3" s="159"/>
      <c r="C3" s="160" t="str">
        <f>IF('I_State&amp;Prog_Info'!F15="","[Program 2]",'I_State&amp;Prog_Info'!F15)</f>
        <v>[Program 2]</v>
      </c>
      <c r="E3" s="67"/>
      <c r="G3" s="6"/>
      <c r="H3" s="6"/>
      <c r="I3" s="6"/>
      <c r="J3" s="6"/>
      <c r="K3" s="6"/>
      <c r="L3" s="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row>
    <row r="4" spans="1:104" ht="23.25" customHeight="1" x14ac:dyDescent="0.3">
      <c r="A4" s="193" t="s">
        <v>317</v>
      </c>
      <c r="B4" s="194"/>
      <c r="C4" s="92" t="str">
        <f>IF('I_State&amp;Prog_Info'!F17="","(Placeholder for plan type)",'I_State&amp;Prog_Info'!F17)</f>
        <v>(Placeholder for plan type)</v>
      </c>
      <c r="E4" s="6"/>
      <c r="F4" s="6"/>
      <c r="G4" s="6"/>
      <c r="H4" s="6"/>
      <c r="I4" s="6"/>
      <c r="J4" s="6"/>
      <c r="K4" s="6"/>
      <c r="L4" s="6"/>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c r="AM4" s="156"/>
      <c r="AN4" s="156"/>
      <c r="AO4" s="156"/>
      <c r="AP4" s="156"/>
      <c r="AQ4" s="156"/>
      <c r="AR4" s="156"/>
    </row>
    <row r="5" spans="1:104" ht="23.25" customHeight="1" x14ac:dyDescent="0.3">
      <c r="A5" s="193" t="s">
        <v>318</v>
      </c>
      <c r="B5" s="194"/>
      <c r="C5" s="92" t="str">
        <f>IF('I_State&amp;Prog_Info'!F59="","(Placeholder for providers)",'I_State&amp;Prog_Info'!F59)</f>
        <v>(Placeholder for providers)</v>
      </c>
      <c r="E5" s="6"/>
      <c r="G5" s="6"/>
      <c r="H5" s="6"/>
      <c r="I5" s="6"/>
      <c r="J5" s="6"/>
      <c r="K5" s="6"/>
      <c r="L5" s="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row>
    <row r="6" spans="1:104" ht="23.25" customHeight="1" x14ac:dyDescent="0.3">
      <c r="A6" s="193" t="s">
        <v>319</v>
      </c>
      <c r="B6" s="194"/>
      <c r="C6" s="93" t="str">
        <f>IF('I_State&amp;Prog_Info'!F39="","(Placeholder for separate analysis and results document)",'I_State&amp;Prog_Info'!F39)</f>
        <v>(Placeholder for separate analysis and results document)</v>
      </c>
      <c r="D6" s="77" t="str">
        <f>IF(C6="Yes, analysis methods and results are contained in a separate document(s)","",(IF(AND(C6="No, analysis methods and results are not contained in a separate document(s)",COUNTA(E23:L25)&gt;1),"DATA OK: Analysis and results correctly reported to II.B.1-3","WARNING: Info not yet reported to II.B.1-3")))</f>
        <v>WARNING: Info not yet reported to II.B.1-3</v>
      </c>
      <c r="H6" s="6"/>
      <c r="I6" s="6"/>
      <c r="J6" s="6"/>
      <c r="K6" s="6"/>
      <c r="L6" s="6"/>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56"/>
      <c r="AP6" s="156"/>
      <c r="AQ6" s="156"/>
      <c r="AR6" s="156"/>
    </row>
    <row r="7" spans="1:104" ht="23.15" customHeight="1" x14ac:dyDescent="0.3">
      <c r="A7" s="193" t="s">
        <v>424</v>
      </c>
      <c r="B7" s="194"/>
      <c r="C7" s="93" t="str">
        <f>IF('I_State&amp;Prog_Info'!F40="","(Placeholder for separate analysis and results document)",'I_State&amp;Prog_Info'!F40)</f>
        <v>(Placeholder for separate analysis and results document)</v>
      </c>
      <c r="D7" s="3"/>
      <c r="E7" s="6"/>
      <c r="F7" s="6"/>
      <c r="G7" s="6"/>
      <c r="H7" s="6"/>
      <c r="I7" s="6"/>
      <c r="J7" s="6"/>
      <c r="K7" s="6"/>
      <c r="L7" s="6"/>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row>
    <row r="8" spans="1:104" ht="23.15" customHeight="1" thickBot="1" x14ac:dyDescent="0.35">
      <c r="A8" s="197" t="s">
        <v>425</v>
      </c>
      <c r="B8" s="198"/>
      <c r="C8" s="94" t="str">
        <f>IF('I_State&amp;Prog_Info'!F41="","(Placeholder for separate analysis and results document)",'I_State&amp;Prog_Info'!F41)</f>
        <v>(Placeholder for separate analysis and results document)</v>
      </c>
      <c r="D8" s="3"/>
      <c r="E8" s="6"/>
      <c r="F8" s="6"/>
      <c r="G8" s="6"/>
      <c r="H8" s="6"/>
      <c r="I8" s="6"/>
      <c r="J8" s="6"/>
      <c r="K8" s="6"/>
      <c r="L8" s="6"/>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c r="AM8" s="156"/>
      <c r="AN8" s="156"/>
      <c r="AO8" s="156"/>
      <c r="AP8" s="156"/>
      <c r="AQ8" s="156"/>
      <c r="AR8" s="156"/>
    </row>
    <row r="9" spans="1:104" ht="87.75" customHeight="1" x14ac:dyDescent="0.3">
      <c r="A9" s="195" t="s">
        <v>400</v>
      </c>
      <c r="B9" s="195"/>
      <c r="C9" s="195"/>
      <c r="E9" s="6"/>
      <c r="F9" s="6"/>
      <c r="G9" s="6"/>
      <c r="H9" s="6"/>
      <c r="I9" s="6"/>
      <c r="J9" s="6"/>
      <c r="K9" s="6"/>
      <c r="L9" s="6"/>
      <c r="M9" s="156"/>
      <c r="N9" s="156"/>
      <c r="O9" s="156"/>
      <c r="P9" s="156"/>
      <c r="Q9" s="156"/>
      <c r="R9" s="156"/>
      <c r="S9" s="156"/>
      <c r="T9" s="156"/>
      <c r="U9" s="156"/>
      <c r="V9" s="156"/>
      <c r="W9" s="156"/>
      <c r="X9" s="156"/>
      <c r="Y9" s="156"/>
      <c r="Z9" s="156"/>
      <c r="AA9" s="156"/>
      <c r="AB9" s="156"/>
      <c r="AC9" s="156"/>
      <c r="AD9" s="156"/>
      <c r="AE9" s="156"/>
      <c r="AF9" s="156"/>
      <c r="AG9" s="156"/>
      <c r="AH9" s="156"/>
      <c r="AI9" s="156"/>
      <c r="AJ9" s="156"/>
      <c r="AK9" s="156"/>
      <c r="AL9" s="156"/>
      <c r="AM9" s="156"/>
      <c r="AN9" s="156"/>
      <c r="AO9" s="156"/>
      <c r="AP9" s="156"/>
      <c r="AQ9" s="156"/>
      <c r="AR9" s="156"/>
    </row>
    <row r="10" spans="1:104" ht="18" customHeight="1" x14ac:dyDescent="0.3">
      <c r="A10" s="76"/>
      <c r="B10" s="76"/>
      <c r="D10" s="3"/>
      <c r="E10" s="6"/>
      <c r="F10" s="6"/>
      <c r="G10" s="6"/>
      <c r="H10" s="6"/>
      <c r="I10" s="6"/>
      <c r="J10" s="6"/>
      <c r="K10" s="6"/>
      <c r="L10" s="6"/>
      <c r="M10" s="156"/>
      <c r="N10" s="156"/>
      <c r="O10" s="156"/>
      <c r="P10" s="156"/>
      <c r="Q10" s="156"/>
      <c r="R10" s="156"/>
      <c r="S10" s="156"/>
      <c r="T10" s="156"/>
      <c r="U10" s="156"/>
      <c r="V10" s="156"/>
      <c r="W10" s="156"/>
      <c r="X10" s="156"/>
      <c r="Y10" s="156"/>
      <c r="Z10" s="156"/>
      <c r="AA10" s="156"/>
      <c r="AB10" s="156"/>
      <c r="AC10" s="156"/>
      <c r="AD10" s="156"/>
      <c r="AE10" s="156"/>
      <c r="AF10" s="156"/>
      <c r="AG10" s="156"/>
      <c r="AH10" s="156"/>
      <c r="AI10" s="156"/>
      <c r="AJ10" s="156"/>
      <c r="AK10" s="156"/>
      <c r="AL10" s="156"/>
      <c r="AM10" s="156"/>
      <c r="AN10" s="156"/>
      <c r="AO10" s="156"/>
      <c r="AP10" s="156"/>
      <c r="AQ10" s="156"/>
      <c r="AR10" s="156"/>
    </row>
    <row r="11" spans="1:104" ht="41.25" customHeight="1" thickBot="1" x14ac:dyDescent="0.45">
      <c r="A11" s="196" t="s">
        <v>242</v>
      </c>
      <c r="B11" s="196"/>
      <c r="C11" s="196"/>
      <c r="D11" s="6"/>
      <c r="E11" s="6"/>
      <c r="F11" s="6"/>
      <c r="G11" s="6"/>
      <c r="H11" s="6"/>
      <c r="I11" s="6"/>
      <c r="J11" s="6"/>
      <c r="K11" s="6"/>
      <c r="L11" s="6"/>
      <c r="M11" s="156"/>
      <c r="N11" s="156"/>
      <c r="O11" s="156"/>
      <c r="P11" s="156"/>
      <c r="Q11" s="156"/>
      <c r="R11" s="156"/>
      <c r="S11" s="156"/>
      <c r="T11" s="156"/>
      <c r="U11" s="156"/>
      <c r="V11" s="156"/>
      <c r="W11" s="156"/>
      <c r="X11" s="156"/>
      <c r="Y11" s="156"/>
      <c r="Z11" s="156"/>
      <c r="AA11" s="156"/>
      <c r="AB11" s="156"/>
      <c r="AC11" s="156"/>
      <c r="AD11" s="156"/>
      <c r="AE11" s="156"/>
      <c r="AF11" s="156"/>
      <c r="AG11" s="156"/>
      <c r="AH11" s="156"/>
      <c r="AI11" s="156"/>
      <c r="AJ11" s="156"/>
      <c r="AK11" s="156"/>
      <c r="AL11" s="156"/>
      <c r="AM11" s="156"/>
      <c r="AN11" s="156"/>
      <c r="AO11" s="156"/>
      <c r="AP11" s="156"/>
      <c r="AQ11" s="156"/>
      <c r="AR11" s="156"/>
    </row>
    <row r="12" spans="1:104" ht="30" customHeight="1" x14ac:dyDescent="0.3">
      <c r="A12" s="180" t="s">
        <v>322</v>
      </c>
      <c r="B12" s="180"/>
      <c r="C12" s="180"/>
      <c r="D12" s="152"/>
      <c r="E12" s="161" t="s">
        <v>449</v>
      </c>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c r="AT12" s="162"/>
      <c r="AU12" s="162"/>
      <c r="AV12" s="162"/>
      <c r="AW12" s="162"/>
      <c r="AX12" s="162"/>
      <c r="AY12" s="162"/>
      <c r="AZ12" s="162"/>
      <c r="BA12" s="162"/>
      <c r="BB12" s="162"/>
      <c r="BC12" s="162"/>
      <c r="BD12" s="162"/>
      <c r="BE12" s="162"/>
      <c r="BF12" s="162"/>
      <c r="BG12" s="162"/>
      <c r="BH12" s="162"/>
      <c r="BI12" s="162"/>
      <c r="BJ12" s="162"/>
      <c r="BK12" s="162"/>
      <c r="BL12" s="162"/>
      <c r="BM12" s="162"/>
      <c r="BN12" s="162"/>
      <c r="BO12" s="162"/>
      <c r="BP12" s="162"/>
      <c r="BQ12" s="162"/>
      <c r="BR12" s="162"/>
      <c r="BS12" s="162"/>
      <c r="BT12" s="162"/>
      <c r="BU12" s="162"/>
      <c r="BV12" s="162"/>
      <c r="BW12" s="162"/>
      <c r="BX12" s="162"/>
      <c r="BY12" s="162"/>
      <c r="BZ12" s="162"/>
      <c r="CA12" s="162"/>
      <c r="CB12" s="162"/>
      <c r="CC12" s="162"/>
      <c r="CD12" s="162"/>
      <c r="CE12" s="162"/>
      <c r="CF12" s="162"/>
      <c r="CG12" s="162"/>
      <c r="CH12" s="162"/>
      <c r="CI12" s="162"/>
      <c r="CJ12" s="162"/>
      <c r="CK12" s="162"/>
      <c r="CL12" s="162"/>
      <c r="CM12" s="162"/>
      <c r="CN12" s="162"/>
      <c r="CO12" s="162"/>
      <c r="CP12" s="162"/>
      <c r="CQ12" s="162"/>
      <c r="CR12" s="162"/>
      <c r="CS12" s="162"/>
      <c r="CT12" s="162"/>
      <c r="CU12" s="162"/>
      <c r="CV12" s="162"/>
      <c r="CW12" s="162"/>
      <c r="CX12" s="162"/>
      <c r="CY12" s="162"/>
      <c r="CZ12" s="163"/>
    </row>
    <row r="13" spans="1:104" ht="29.25" customHeight="1" x14ac:dyDescent="0.3">
      <c r="A13" s="8" t="s">
        <v>0</v>
      </c>
      <c r="B13" s="9" t="s">
        <v>1</v>
      </c>
      <c r="C13" s="9" t="s">
        <v>5</v>
      </c>
      <c r="D13" s="9" t="s">
        <v>69</v>
      </c>
      <c r="E13" s="5" t="s">
        <v>94</v>
      </c>
      <c r="F13" s="5" t="s">
        <v>95</v>
      </c>
      <c r="G13" s="5" t="s">
        <v>96</v>
      </c>
      <c r="H13" s="5" t="s">
        <v>97</v>
      </c>
      <c r="I13" s="5" t="s">
        <v>98</v>
      </c>
      <c r="J13" s="5" t="s">
        <v>99</v>
      </c>
      <c r="K13" s="5" t="s">
        <v>100</v>
      </c>
      <c r="L13" s="5" t="s">
        <v>101</v>
      </c>
      <c r="M13" s="5" t="s">
        <v>102</v>
      </c>
      <c r="N13" s="5" t="s">
        <v>103</v>
      </c>
      <c r="O13" s="5" t="s">
        <v>104</v>
      </c>
      <c r="P13" s="5" t="s">
        <v>105</v>
      </c>
      <c r="Q13" s="5" t="s">
        <v>106</v>
      </c>
      <c r="R13" s="5" t="s">
        <v>107</v>
      </c>
      <c r="S13" s="5" t="s">
        <v>108</v>
      </c>
      <c r="T13" s="5" t="s">
        <v>109</v>
      </c>
      <c r="U13" s="5" t="s">
        <v>110</v>
      </c>
      <c r="V13" s="5" t="s">
        <v>111</v>
      </c>
      <c r="W13" s="5" t="s">
        <v>112</v>
      </c>
      <c r="X13" s="5" t="s">
        <v>113</v>
      </c>
      <c r="Y13" s="5" t="s">
        <v>114</v>
      </c>
      <c r="Z13" s="5" t="s">
        <v>115</v>
      </c>
      <c r="AA13" s="5" t="s">
        <v>116</v>
      </c>
      <c r="AB13" s="5" t="s">
        <v>117</v>
      </c>
      <c r="AC13" s="5" t="s">
        <v>118</v>
      </c>
      <c r="AD13" s="5" t="s">
        <v>119</v>
      </c>
      <c r="AE13" s="5" t="s">
        <v>120</v>
      </c>
      <c r="AF13" s="5" t="s">
        <v>121</v>
      </c>
      <c r="AG13" s="5" t="s">
        <v>122</v>
      </c>
      <c r="AH13" s="5" t="s">
        <v>123</v>
      </c>
      <c r="AI13" s="5" t="s">
        <v>124</v>
      </c>
      <c r="AJ13" s="5" t="s">
        <v>125</v>
      </c>
      <c r="AK13" s="5" t="s">
        <v>126</v>
      </c>
      <c r="AL13" s="5" t="s">
        <v>127</v>
      </c>
      <c r="AM13" s="5" t="s">
        <v>128</v>
      </c>
      <c r="AN13" s="5" t="s">
        <v>129</v>
      </c>
      <c r="AO13" s="5" t="s">
        <v>130</v>
      </c>
      <c r="AP13" s="5" t="s">
        <v>131</v>
      </c>
      <c r="AQ13" s="5" t="s">
        <v>132</v>
      </c>
      <c r="AR13" s="5" t="s">
        <v>133</v>
      </c>
      <c r="AS13" s="5" t="s">
        <v>137</v>
      </c>
      <c r="AT13" s="5" t="s">
        <v>138</v>
      </c>
      <c r="AU13" s="5" t="s">
        <v>139</v>
      </c>
      <c r="AV13" s="5" t="s">
        <v>140</v>
      </c>
      <c r="AW13" s="5" t="s">
        <v>141</v>
      </c>
      <c r="AX13" s="5" t="s">
        <v>142</v>
      </c>
      <c r="AY13" s="5" t="s">
        <v>143</v>
      </c>
      <c r="AZ13" s="5" t="s">
        <v>144</v>
      </c>
      <c r="BA13" s="5" t="s">
        <v>145</v>
      </c>
      <c r="BB13" s="5" t="s">
        <v>146</v>
      </c>
      <c r="BC13" s="5" t="s">
        <v>147</v>
      </c>
      <c r="BD13" s="5" t="s">
        <v>148</v>
      </c>
      <c r="BE13" s="5" t="s">
        <v>149</v>
      </c>
      <c r="BF13" s="5" t="s">
        <v>150</v>
      </c>
      <c r="BG13" s="5" t="s">
        <v>151</v>
      </c>
      <c r="BH13" s="5" t="s">
        <v>152</v>
      </c>
      <c r="BI13" s="5" t="s">
        <v>153</v>
      </c>
      <c r="BJ13" s="5" t="s">
        <v>154</v>
      </c>
      <c r="BK13" s="5" t="s">
        <v>155</v>
      </c>
      <c r="BL13" s="5" t="s">
        <v>156</v>
      </c>
      <c r="BM13" s="5" t="s">
        <v>157</v>
      </c>
      <c r="BN13" s="5" t="s">
        <v>158</v>
      </c>
      <c r="BO13" s="5" t="s">
        <v>159</v>
      </c>
      <c r="BP13" s="5" t="s">
        <v>160</v>
      </c>
      <c r="BQ13" s="5" t="s">
        <v>161</v>
      </c>
      <c r="BR13" s="5" t="s">
        <v>162</v>
      </c>
      <c r="BS13" s="5" t="s">
        <v>163</v>
      </c>
      <c r="BT13" s="5" t="s">
        <v>164</v>
      </c>
      <c r="BU13" s="5" t="s">
        <v>165</v>
      </c>
      <c r="BV13" s="5" t="s">
        <v>166</v>
      </c>
      <c r="BW13" s="5" t="s">
        <v>167</v>
      </c>
      <c r="BX13" s="5" t="s">
        <v>168</v>
      </c>
      <c r="BY13" s="5" t="s">
        <v>169</v>
      </c>
      <c r="BZ13" s="5" t="s">
        <v>170</v>
      </c>
      <c r="CA13" s="5" t="s">
        <v>171</v>
      </c>
      <c r="CB13" s="5" t="s">
        <v>172</v>
      </c>
      <c r="CC13" s="5" t="s">
        <v>173</v>
      </c>
      <c r="CD13" s="5" t="s">
        <v>174</v>
      </c>
      <c r="CE13" s="5" t="s">
        <v>175</v>
      </c>
      <c r="CF13" s="5" t="s">
        <v>176</v>
      </c>
      <c r="CG13" s="5" t="s">
        <v>177</v>
      </c>
      <c r="CH13" s="5" t="s">
        <v>178</v>
      </c>
      <c r="CI13" s="5" t="s">
        <v>179</v>
      </c>
      <c r="CJ13" s="5" t="s">
        <v>180</v>
      </c>
      <c r="CK13" s="5" t="s">
        <v>181</v>
      </c>
      <c r="CL13" s="5" t="s">
        <v>182</v>
      </c>
      <c r="CM13" s="5" t="s">
        <v>183</v>
      </c>
      <c r="CN13" s="5" t="s">
        <v>184</v>
      </c>
      <c r="CO13" s="5" t="s">
        <v>185</v>
      </c>
      <c r="CP13" s="5" t="s">
        <v>186</v>
      </c>
      <c r="CQ13" s="5" t="s">
        <v>187</v>
      </c>
      <c r="CR13" s="5" t="s">
        <v>188</v>
      </c>
      <c r="CS13" s="5" t="s">
        <v>189</v>
      </c>
      <c r="CT13" s="5" t="s">
        <v>190</v>
      </c>
      <c r="CU13" s="5" t="s">
        <v>191</v>
      </c>
      <c r="CV13" s="5" t="s">
        <v>192</v>
      </c>
      <c r="CW13" s="5" t="s">
        <v>193</v>
      </c>
      <c r="CX13" s="5" t="s">
        <v>194</v>
      </c>
      <c r="CY13" s="5" t="s">
        <v>195</v>
      </c>
      <c r="CZ13" s="5" t="s">
        <v>196</v>
      </c>
    </row>
    <row r="14" spans="1:104" ht="28" x14ac:dyDescent="0.3">
      <c r="A14" s="73" t="s">
        <v>273</v>
      </c>
      <c r="B14" s="48" t="s">
        <v>93</v>
      </c>
      <c r="C14" s="25" t="s">
        <v>223</v>
      </c>
      <c r="D14" s="58" t="s">
        <v>289</v>
      </c>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c r="CD14" s="100"/>
      <c r="CE14" s="100"/>
      <c r="CF14" s="100"/>
      <c r="CG14" s="100"/>
      <c r="CH14" s="100"/>
      <c r="CI14" s="100"/>
      <c r="CJ14" s="100"/>
      <c r="CK14" s="100"/>
      <c r="CL14" s="100"/>
      <c r="CM14" s="100"/>
      <c r="CN14" s="100"/>
      <c r="CO14" s="100"/>
      <c r="CP14" s="100"/>
      <c r="CQ14" s="100"/>
      <c r="CR14" s="100"/>
      <c r="CS14" s="100"/>
      <c r="CT14" s="100"/>
      <c r="CU14" s="100"/>
      <c r="CV14" s="100"/>
      <c r="CW14" s="100"/>
      <c r="CX14" s="100"/>
      <c r="CY14" s="100"/>
      <c r="CZ14" s="100"/>
    </row>
    <row r="15" spans="1:104" ht="28" x14ac:dyDescent="0.3">
      <c r="A15" s="73" t="s">
        <v>274</v>
      </c>
      <c r="B15" s="48" t="s">
        <v>222</v>
      </c>
      <c r="C15" s="25" t="s">
        <v>134</v>
      </c>
      <c r="D15" s="58" t="s">
        <v>2</v>
      </c>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100"/>
      <c r="CC15" s="100"/>
      <c r="CD15" s="100"/>
      <c r="CE15" s="100"/>
      <c r="CF15" s="100"/>
      <c r="CG15" s="100"/>
      <c r="CH15" s="100"/>
      <c r="CI15" s="100"/>
      <c r="CJ15" s="100"/>
      <c r="CK15" s="100"/>
      <c r="CL15" s="100"/>
      <c r="CM15" s="100"/>
      <c r="CN15" s="100"/>
      <c r="CO15" s="100"/>
      <c r="CP15" s="100"/>
      <c r="CQ15" s="100"/>
      <c r="CR15" s="100"/>
      <c r="CS15" s="100"/>
      <c r="CT15" s="100"/>
      <c r="CU15" s="100"/>
      <c r="CV15" s="100"/>
      <c r="CW15" s="100"/>
      <c r="CX15" s="100"/>
      <c r="CY15" s="100"/>
      <c r="CZ15" s="100"/>
    </row>
    <row r="16" spans="1:104" ht="28" x14ac:dyDescent="0.3">
      <c r="A16" s="73" t="s">
        <v>275</v>
      </c>
      <c r="B16" s="48" t="s">
        <v>320</v>
      </c>
      <c r="C16" s="48" t="s">
        <v>135</v>
      </c>
      <c r="D16" s="58" t="s">
        <v>289</v>
      </c>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row>
    <row r="17" spans="1:104" s="7" customFormat="1" ht="28" x14ac:dyDescent="0.3">
      <c r="A17" s="73" t="s">
        <v>276</v>
      </c>
      <c r="B17" s="74" t="s">
        <v>321</v>
      </c>
      <c r="C17" s="33" t="s">
        <v>136</v>
      </c>
      <c r="D17" s="59" t="s">
        <v>289</v>
      </c>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row>
    <row r="18" spans="1:104" ht="28.5" thickBot="1" x14ac:dyDescent="0.35">
      <c r="A18" s="81" t="s">
        <v>277</v>
      </c>
      <c r="B18" s="53" t="s">
        <v>225</v>
      </c>
      <c r="C18" s="30" t="s">
        <v>216</v>
      </c>
      <c r="D18" s="60" t="s">
        <v>289</v>
      </c>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c r="BO18" s="102"/>
      <c r="BP18" s="102"/>
      <c r="BQ18" s="102"/>
      <c r="BR18" s="102"/>
      <c r="BS18" s="102"/>
      <c r="BT18" s="102"/>
      <c r="BU18" s="102"/>
      <c r="BV18" s="102"/>
      <c r="BW18" s="102"/>
      <c r="BX18" s="102"/>
      <c r="BY18" s="102"/>
      <c r="BZ18" s="102"/>
      <c r="CA18" s="102"/>
      <c r="CB18" s="102"/>
      <c r="CC18" s="102"/>
      <c r="CD18" s="102"/>
      <c r="CE18" s="102"/>
      <c r="CF18" s="102"/>
      <c r="CG18" s="102"/>
      <c r="CH18" s="102"/>
      <c r="CI18" s="102"/>
      <c r="CJ18" s="102"/>
      <c r="CK18" s="102"/>
      <c r="CL18" s="102"/>
      <c r="CM18" s="102"/>
      <c r="CN18" s="102"/>
      <c r="CO18" s="102"/>
      <c r="CP18" s="102"/>
      <c r="CQ18" s="102"/>
      <c r="CR18" s="102"/>
      <c r="CS18" s="102"/>
      <c r="CT18" s="102"/>
      <c r="CU18" s="102"/>
      <c r="CV18" s="102"/>
      <c r="CW18" s="102"/>
      <c r="CX18" s="102"/>
      <c r="CY18" s="102"/>
      <c r="CZ18" s="102"/>
    </row>
    <row r="19" spans="1:104" s="47" customFormat="1" x14ac:dyDescent="0.3">
      <c r="A19" s="146" t="s">
        <v>448</v>
      </c>
      <c r="B19" s="46"/>
      <c r="C19" s="46"/>
      <c r="D19" s="46"/>
    </row>
    <row r="20" spans="1:104" ht="43.5" customHeight="1" thickBot="1" x14ac:dyDescent="0.45">
      <c r="A20" s="196" t="s">
        <v>290</v>
      </c>
      <c r="B20" s="196"/>
      <c r="C20" s="196"/>
      <c r="D20" s="31"/>
      <c r="E20" s="6"/>
      <c r="F20" s="6"/>
      <c r="G20" s="6"/>
      <c r="H20" s="6"/>
      <c r="I20" s="6"/>
      <c r="J20" s="6"/>
      <c r="K20" s="6"/>
      <c r="L20" s="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c r="AM20" s="156"/>
      <c r="AN20" s="156"/>
      <c r="AO20" s="156"/>
      <c r="AP20" s="156"/>
      <c r="AQ20" s="156"/>
      <c r="AR20" s="156"/>
    </row>
    <row r="21" spans="1:104" ht="39.75" customHeight="1" x14ac:dyDescent="0.3">
      <c r="A21" s="183" t="s">
        <v>351</v>
      </c>
      <c r="B21" s="183"/>
      <c r="C21" s="183"/>
      <c r="D21" s="152"/>
      <c r="E21" s="161" t="s">
        <v>233</v>
      </c>
      <c r="F21" s="164"/>
      <c r="G21" s="164"/>
      <c r="H21" s="164"/>
      <c r="I21" s="162"/>
      <c r="J21" s="162"/>
      <c r="K21" s="162"/>
      <c r="L21" s="163"/>
      <c r="M21" s="156"/>
      <c r="N21" s="156"/>
      <c r="O21" s="156"/>
      <c r="P21" s="156"/>
      <c r="Q21" s="156"/>
      <c r="R21" s="156"/>
      <c r="S21" s="156"/>
      <c r="T21" s="156"/>
      <c r="U21" s="156"/>
      <c r="V21" s="156"/>
      <c r="W21" s="156"/>
      <c r="X21" s="156"/>
      <c r="Y21" s="156"/>
      <c r="Z21" s="156"/>
      <c r="AA21" s="156"/>
      <c r="AB21" s="156"/>
      <c r="AC21" s="156"/>
      <c r="AD21" s="156"/>
      <c r="AE21" s="156"/>
      <c r="AF21" s="156"/>
      <c r="AG21" s="156"/>
      <c r="AH21" s="156"/>
      <c r="AI21" s="156"/>
      <c r="AJ21" s="156"/>
      <c r="AK21" s="156"/>
      <c r="AL21" s="156"/>
      <c r="AM21" s="156"/>
      <c r="AN21" s="156"/>
      <c r="AO21" s="156"/>
      <c r="AP21" s="156"/>
      <c r="AQ21" s="156"/>
      <c r="AR21" s="156"/>
    </row>
    <row r="22" spans="1:104" ht="47.25" customHeight="1" x14ac:dyDescent="0.3">
      <c r="A22" s="8" t="s">
        <v>0</v>
      </c>
      <c r="B22" s="9" t="s">
        <v>1</v>
      </c>
      <c r="C22" s="9" t="s">
        <v>5</v>
      </c>
      <c r="D22" s="9" t="s">
        <v>69</v>
      </c>
      <c r="E22" s="83" t="s">
        <v>66</v>
      </c>
      <c r="F22" s="83" t="s">
        <v>420</v>
      </c>
      <c r="G22" s="83" t="s">
        <v>243</v>
      </c>
      <c r="H22" s="83" t="s">
        <v>244</v>
      </c>
      <c r="I22" s="83" t="s">
        <v>63</v>
      </c>
      <c r="J22" s="83" t="s">
        <v>64</v>
      </c>
      <c r="K22" s="83" t="s">
        <v>67</v>
      </c>
      <c r="L22" s="83" t="s">
        <v>68</v>
      </c>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row>
    <row r="23" spans="1:104" ht="102" customHeight="1" x14ac:dyDescent="0.3">
      <c r="A23" s="49" t="s">
        <v>280</v>
      </c>
      <c r="B23" s="48" t="s">
        <v>217</v>
      </c>
      <c r="C23" s="48" t="s">
        <v>386</v>
      </c>
      <c r="D23" s="25" t="s">
        <v>289</v>
      </c>
      <c r="E23" s="69"/>
      <c r="F23" s="96"/>
      <c r="G23" s="69"/>
      <c r="H23" s="69"/>
      <c r="I23" s="69"/>
      <c r="J23" s="69"/>
      <c r="K23" s="69"/>
      <c r="L23" s="69"/>
      <c r="M23" s="6"/>
      <c r="N23" s="4"/>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row>
    <row r="24" spans="1:104" ht="102" customHeight="1" x14ac:dyDescent="0.3">
      <c r="A24" s="85" t="s">
        <v>281</v>
      </c>
      <c r="B24" s="86" t="s">
        <v>65</v>
      </c>
      <c r="C24" s="86" t="s">
        <v>352</v>
      </c>
      <c r="D24" s="82" t="s">
        <v>289</v>
      </c>
      <c r="E24" s="97"/>
      <c r="F24" s="98"/>
      <c r="G24" s="97"/>
      <c r="H24" s="97"/>
      <c r="I24" s="97"/>
      <c r="J24" s="97"/>
      <c r="K24" s="97"/>
      <c r="L24" s="97"/>
      <c r="M24" s="6"/>
      <c r="N24" s="4"/>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row>
    <row r="25" spans="1:104" ht="78" customHeight="1" thickBot="1" x14ac:dyDescent="0.35">
      <c r="A25" s="56" t="s">
        <v>282</v>
      </c>
      <c r="B25" s="53" t="s">
        <v>323</v>
      </c>
      <c r="C25" s="53" t="s">
        <v>349</v>
      </c>
      <c r="D25" s="84" t="s">
        <v>2</v>
      </c>
      <c r="E25" s="95"/>
      <c r="F25" s="95"/>
      <c r="G25" s="95"/>
      <c r="H25" s="95"/>
      <c r="I25" s="95"/>
      <c r="J25" s="95"/>
      <c r="K25" s="95"/>
      <c r="L25" s="95"/>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row>
    <row r="26" spans="1:104" x14ac:dyDescent="0.3">
      <c r="A26" s="148" t="s">
        <v>448</v>
      </c>
      <c r="C26" s="6"/>
      <c r="D26" s="6"/>
      <c r="E26" s="6"/>
      <c r="F26" s="6"/>
      <c r="G26" s="6"/>
      <c r="H26" s="6"/>
      <c r="I26" s="6"/>
      <c r="J26" s="6"/>
      <c r="K26" s="6"/>
      <c r="L26" s="6"/>
    </row>
    <row r="27" spans="1:104" ht="28.5" customHeight="1" thickBot="1" x14ac:dyDescent="0.45">
      <c r="A27" s="192" t="s">
        <v>234</v>
      </c>
      <c r="B27" s="192"/>
      <c r="C27" s="192"/>
      <c r="D27" s="3"/>
      <c r="E27" s="6"/>
      <c r="F27" s="6"/>
      <c r="G27" s="6"/>
      <c r="H27" s="6"/>
      <c r="I27" s="6"/>
      <c r="J27" s="6"/>
      <c r="K27" s="6"/>
      <c r="L27" s="6"/>
    </row>
    <row r="28" spans="1:104" ht="36" customHeight="1" x14ac:dyDescent="0.3">
      <c r="A28" s="190" t="s">
        <v>357</v>
      </c>
      <c r="B28" s="191"/>
      <c r="C28" s="191"/>
      <c r="D28" s="66"/>
      <c r="E28" s="161" t="s">
        <v>450</v>
      </c>
      <c r="F28" s="162"/>
      <c r="G28" s="162"/>
      <c r="H28" s="162"/>
      <c r="I28" s="162"/>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3"/>
    </row>
    <row r="29" spans="1:104" ht="29.25" customHeight="1" x14ac:dyDescent="0.3">
      <c r="A29" s="8" t="s">
        <v>0</v>
      </c>
      <c r="B29" s="9" t="s">
        <v>1</v>
      </c>
      <c r="C29" s="9" t="s">
        <v>5</v>
      </c>
      <c r="D29" s="9" t="s">
        <v>69</v>
      </c>
      <c r="E29" s="5" t="str">
        <f>IF(E30&lt;&gt;"",E30,"[Plan 1]")</f>
        <v>[Plan 1]</v>
      </c>
      <c r="F29" s="5" t="str">
        <f>IF(F30&lt;&gt;"",F30,"[Plan 2]")</f>
        <v>[Plan 2]</v>
      </c>
      <c r="G29" s="5" t="str">
        <f>IF(G30&lt;&gt;"",G30,"[Plan 3]")</f>
        <v>[Plan 3]</v>
      </c>
      <c r="H29" s="5" t="str">
        <f>IF(H30&lt;&gt;"",H30,"[Plan 4]")</f>
        <v>[Plan 4]</v>
      </c>
      <c r="I29" s="5" t="str">
        <f>IF(I30&lt;&gt;"",I30,"[Plan 5]")</f>
        <v>[Plan 5]</v>
      </c>
      <c r="J29" s="5" t="str">
        <f>IF(J30&lt;&gt;"",J30,"[Plan 6]")</f>
        <v>[Plan 6]</v>
      </c>
      <c r="K29" s="5" t="str">
        <f>IF(K30&lt;&gt;"",K30,"[Plan 7]")</f>
        <v>[Plan 7]</v>
      </c>
      <c r="L29" s="5" t="str">
        <f>IF(L30&lt;&gt;"",L30,"[Plan 8]")</f>
        <v>[Plan 8]</v>
      </c>
      <c r="M29" s="5" t="str">
        <f>IF(M30&lt;&gt;"",M30,"[Plan 9]")</f>
        <v>[Plan 9]</v>
      </c>
      <c r="N29" s="5" t="str">
        <f>IF(N30&lt;&gt;"",N30,"[Plan 10]")</f>
        <v>[Plan 10]</v>
      </c>
      <c r="O29" s="5" t="str">
        <f>IF(O30&lt;&gt;"",O30,"[Plan 11]")</f>
        <v>[Plan 11]</v>
      </c>
      <c r="P29" s="5" t="str">
        <f>IF(P30&lt;&gt;"",P30,"[Plan 12]")</f>
        <v>[Plan 12]</v>
      </c>
      <c r="Q29" s="5" t="str">
        <f>IF(Q30&lt;&gt;"",Q30,"[Plan 13]")</f>
        <v>[Plan 13]</v>
      </c>
      <c r="R29" s="5" t="str">
        <f>IF(R30&lt;&gt;"",R30,"[Plan 14]")</f>
        <v>[Plan 14]</v>
      </c>
      <c r="S29" s="5" t="str">
        <f>IF(S30&lt;&gt;"",S30,"[Plan 15]")</f>
        <v>[Plan 15]</v>
      </c>
      <c r="T29" s="5" t="str">
        <f>IF(T30&lt;&gt;"",T30,"[Plan 16]")</f>
        <v>[Plan 16]</v>
      </c>
      <c r="U29" s="5" t="str">
        <f>IF(U30&lt;&gt;"",U30,"[Plan 17]")</f>
        <v>[Plan 17]</v>
      </c>
      <c r="V29" s="5" t="str">
        <f>IF(V30&lt;&gt;"",V30,"[Plan 18]")</f>
        <v>[Plan 18]</v>
      </c>
      <c r="W29" s="5" t="str">
        <f>IF(W30&lt;&gt;"",W30,"[Plan 19]")</f>
        <v>[Plan 19]</v>
      </c>
      <c r="X29" s="5" t="str">
        <f>IF(X30&lt;&gt;"",X30,"[Plan 20]")</f>
        <v>[Plan 20]</v>
      </c>
      <c r="Y29" s="5" t="str">
        <f>IF(Y30&lt;&gt;"",Y30,"[Plan 21]")</f>
        <v>[Plan 21]</v>
      </c>
      <c r="Z29" s="5" t="str">
        <f>IF(Z30&lt;&gt;"",Z30,"[Plan 22]")</f>
        <v>[Plan 22]</v>
      </c>
      <c r="AA29" s="5" t="str">
        <f>IF(AA30&lt;&gt;"",AA30,"[Plan 23]")</f>
        <v>[Plan 23]</v>
      </c>
      <c r="AB29" s="5" t="str">
        <f>IF(AB30&lt;&gt;"",AB30,"[Plan 24]")</f>
        <v>[Plan 24]</v>
      </c>
      <c r="AC29" s="5" t="str">
        <f>IF(AC30&lt;&gt;"",AC30,"[Plan 25]")</f>
        <v>[Plan 25]</v>
      </c>
      <c r="AD29" s="5" t="str">
        <f>IF(AD30&lt;&gt;"",AD30,"[Plan 26]")</f>
        <v>[Plan 26]</v>
      </c>
      <c r="AE29" s="5" t="str">
        <f>IF(AE30&lt;&gt;"",AE30,"[Plan 27]")</f>
        <v>[Plan 27]</v>
      </c>
      <c r="AF29" s="5" t="str">
        <f>IF(AF30&lt;&gt;"",AF30,"[Plan 28]")</f>
        <v>[Plan 28]</v>
      </c>
      <c r="AG29" s="5" t="str">
        <f>IF(AG30&lt;&gt;"",AG30,"[Plan 29]")</f>
        <v>[Plan 29]</v>
      </c>
      <c r="AH29" s="5" t="str">
        <f>IF(AH30&lt;&gt;"",AH30,"[Plan 30]")</f>
        <v>[Plan 30]</v>
      </c>
      <c r="AI29" s="5" t="str">
        <f>IF(AI30&lt;&gt;"",AI30,"[Plan 31]")</f>
        <v>[Plan 31]</v>
      </c>
      <c r="AJ29" s="5" t="str">
        <f>IF(AJ30&lt;&gt;"",AJ30,"[Plan 32]")</f>
        <v>[Plan 32]</v>
      </c>
      <c r="AK29" s="5" t="str">
        <f>IF(AK30&lt;&gt;"",AK30,"[Plan 33]")</f>
        <v>[Plan 33]</v>
      </c>
      <c r="AL29" s="5" t="str">
        <f>IF(AL30&lt;&gt;"",AL30,"[Plan 34]")</f>
        <v>[Plan 34]</v>
      </c>
      <c r="AM29" s="5" t="str">
        <f>IF(AM30&lt;&gt;"",AM30,"[Plan 35]")</f>
        <v>[Plan 35]</v>
      </c>
      <c r="AN29" s="5" t="str">
        <f>IF(AN30&lt;&gt;"",AN30,"[Plan 36]")</f>
        <v>[Plan 36]</v>
      </c>
      <c r="AO29" s="5" t="str">
        <f>IF(AO30&lt;&gt;"",AO30,"[Plan 37]")</f>
        <v>[Plan 37]</v>
      </c>
      <c r="AP29" s="5" t="str">
        <f>IF(AP30&lt;&gt;"",AP30,"[Plan 38]")</f>
        <v>[Plan 38]</v>
      </c>
      <c r="AQ29" s="5" t="str">
        <f>IF(AQ30&lt;&gt;"",AQ30,"[Plan 39]")</f>
        <v>[Plan 39]</v>
      </c>
      <c r="AR29" s="5" t="str">
        <f>IF(AR30&lt;&gt;"",AR30,"[Plan 40]")</f>
        <v>[Plan 40]</v>
      </c>
    </row>
    <row r="30" spans="1:104" ht="31.5" customHeight="1" x14ac:dyDescent="0.3">
      <c r="A30" s="49" t="s">
        <v>362</v>
      </c>
      <c r="B30" s="25" t="s">
        <v>8</v>
      </c>
      <c r="C30" s="48" t="s">
        <v>395</v>
      </c>
      <c r="D30" s="29" t="s">
        <v>2</v>
      </c>
      <c r="E30" s="103"/>
      <c r="F30" s="103"/>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row>
    <row r="31" spans="1:104" ht="257.25" customHeight="1" x14ac:dyDescent="0.3">
      <c r="A31" s="49" t="s">
        <v>283</v>
      </c>
      <c r="B31" s="25" t="s">
        <v>353</v>
      </c>
      <c r="C31" s="48" t="s">
        <v>385</v>
      </c>
      <c r="D31" s="57" t="s">
        <v>232</v>
      </c>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row>
    <row r="32" spans="1:104" ht="184.5" customHeight="1" x14ac:dyDescent="0.3">
      <c r="A32" s="49" t="s">
        <v>284</v>
      </c>
      <c r="B32" s="25" t="s">
        <v>354</v>
      </c>
      <c r="C32" s="75" t="s">
        <v>370</v>
      </c>
      <c r="D32" s="32" t="s">
        <v>2</v>
      </c>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row>
    <row r="33" spans="1:44" ht="184.5" customHeight="1" x14ac:dyDescent="0.3">
      <c r="A33" s="49" t="s">
        <v>285</v>
      </c>
      <c r="B33" s="48" t="s">
        <v>389</v>
      </c>
      <c r="C33" s="48" t="s">
        <v>421</v>
      </c>
      <c r="D33" s="32" t="s">
        <v>2</v>
      </c>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row>
    <row r="34" spans="1:44" ht="105" customHeight="1" x14ac:dyDescent="0.3">
      <c r="A34" s="49" t="s">
        <v>361</v>
      </c>
      <c r="B34" s="48" t="s">
        <v>390</v>
      </c>
      <c r="C34" s="48" t="s">
        <v>404</v>
      </c>
      <c r="D34" s="32" t="s">
        <v>2</v>
      </c>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row>
    <row r="35" spans="1:44" ht="106.5" customHeight="1" x14ac:dyDescent="0.3">
      <c r="A35" s="49" t="s">
        <v>379</v>
      </c>
      <c r="B35" s="48" t="s">
        <v>382</v>
      </c>
      <c r="C35" s="48" t="s">
        <v>401</v>
      </c>
      <c r="D35" s="89" t="s">
        <v>75</v>
      </c>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row>
    <row r="36" spans="1:44" ht="51.75" customHeight="1" x14ac:dyDescent="0.3">
      <c r="A36" s="49" t="s">
        <v>388</v>
      </c>
      <c r="B36" s="48" t="s">
        <v>369</v>
      </c>
      <c r="C36" s="48" t="s">
        <v>363</v>
      </c>
      <c r="D36" s="82" t="s">
        <v>2</v>
      </c>
      <c r="E36" s="103"/>
      <c r="F36" s="103"/>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row>
    <row r="37" spans="1:44" ht="76.5" customHeight="1" x14ac:dyDescent="0.3">
      <c r="A37" s="49" t="s">
        <v>409</v>
      </c>
      <c r="B37" s="48" t="s">
        <v>410</v>
      </c>
      <c r="C37" s="48" t="s">
        <v>411</v>
      </c>
      <c r="D37" s="91" t="s">
        <v>2</v>
      </c>
      <c r="E37" s="103"/>
      <c r="F37" s="103"/>
      <c r="G37" s="100"/>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row>
    <row r="38" spans="1:44" ht="260.25" customHeight="1" x14ac:dyDescent="0.3">
      <c r="A38" s="49" t="s">
        <v>286</v>
      </c>
      <c r="B38" s="25" t="s">
        <v>355</v>
      </c>
      <c r="C38" s="48" t="s">
        <v>383</v>
      </c>
      <c r="D38" s="57" t="s">
        <v>232</v>
      </c>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row>
    <row r="39" spans="1:44" ht="70" x14ac:dyDescent="0.3">
      <c r="A39" s="49" t="s">
        <v>287</v>
      </c>
      <c r="B39" s="25" t="s">
        <v>356</v>
      </c>
      <c r="C39" s="48" t="s">
        <v>371</v>
      </c>
      <c r="D39" s="32" t="s">
        <v>2</v>
      </c>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row>
    <row r="40" spans="1:44" ht="117.75" customHeight="1" x14ac:dyDescent="0.3">
      <c r="A40" s="49" t="s">
        <v>288</v>
      </c>
      <c r="B40" s="25" t="s">
        <v>392</v>
      </c>
      <c r="C40" s="48" t="s">
        <v>402</v>
      </c>
      <c r="D40" s="32" t="s">
        <v>2</v>
      </c>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row>
    <row r="41" spans="1:44" ht="104.25" customHeight="1" x14ac:dyDescent="0.3">
      <c r="A41" s="49" t="s">
        <v>380</v>
      </c>
      <c r="B41" s="25" t="s">
        <v>393</v>
      </c>
      <c r="C41" s="48" t="s">
        <v>405</v>
      </c>
      <c r="D41" s="32" t="s">
        <v>2</v>
      </c>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row>
    <row r="42" spans="1:44" ht="106.5" customHeight="1" thickBot="1" x14ac:dyDescent="0.35">
      <c r="A42" s="56" t="s">
        <v>391</v>
      </c>
      <c r="B42" s="53" t="s">
        <v>384</v>
      </c>
      <c r="C42" s="53" t="s">
        <v>403</v>
      </c>
      <c r="D42" s="88" t="s">
        <v>75</v>
      </c>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row>
    <row r="43" spans="1:44" ht="14.25" customHeight="1" x14ac:dyDescent="0.3">
      <c r="A43" s="148" t="s">
        <v>443</v>
      </c>
    </row>
    <row r="44" spans="1:44" ht="14.25" customHeight="1" x14ac:dyDescent="0.3"/>
    <row r="45" spans="1:44" ht="14.25" customHeight="1" x14ac:dyDescent="0.3"/>
    <row r="46" spans="1:44" ht="14.25" customHeight="1" x14ac:dyDescent="0.3"/>
    <row r="47" spans="1:44" ht="14.25" customHeight="1" x14ac:dyDescent="0.3"/>
    <row r="48" spans="1:4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sheetData>
  <sheetProtection algorithmName="SHA-512" hashValue="djuF/wmqElmfCs5FtY8YTD4okpaNW9NqSPZmNCijc5Ur6usAap0rwt3ZznA+SMxtpU7i07KaDJNYzTeig2IO6g==" saltValue="ormrH3HsST4AbzDQ59f2gA==" spinCount="100000" sheet="1" objects="1" scenarios="1" formatColumns="0" formatRows="0"/>
  <mergeCells count="12">
    <mergeCell ref="A28:C28"/>
    <mergeCell ref="A4:B4"/>
    <mergeCell ref="A5:B5"/>
    <mergeCell ref="A6:B6"/>
    <mergeCell ref="A7:B7"/>
    <mergeCell ref="A8:B8"/>
    <mergeCell ref="A9:C9"/>
    <mergeCell ref="A11:C11"/>
    <mergeCell ref="A12:C12"/>
    <mergeCell ref="A20:C20"/>
    <mergeCell ref="A21:C21"/>
    <mergeCell ref="A27:C27"/>
  </mergeCells>
  <dataValidations count="1">
    <dataValidation allowBlank="1" showInputMessage="1" prompt="To enter free text, select cell and type - do not click into cell" sqref="E15:CZ15" xr:uid="{CAE70EF1-8E16-43C7-A7E6-DE8926998CC9}"/>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prompt="To enter free text, select cell and type - do not click into cell" xr:uid="{EF77138C-C6CC-49FC-9762-0CF789395845}">
          <x14:formula1>
            <xm:f>'Set Values'!$H$3:$H$12</xm:f>
          </x14:formula1>
          <xm:sqref>E18:CZ18</xm:sqref>
        </x14:dataValidation>
        <x14:dataValidation type="list" allowBlank="1" showInputMessage="1" xr:uid="{BD864586-F969-4FA2-8DFB-A4385F283DC0}">
          <x14:formula1>
            <xm:f>'Set Values'!$K$3:$K$10</xm:f>
          </x14:formula1>
          <xm:sqref>E23:L23</xm:sqref>
        </x14:dataValidation>
        <x14:dataValidation type="list" allowBlank="1" showInputMessage="1" prompt="To enter free text, select cell and type - do not click into cell" xr:uid="{970EAB54-0CEA-4ABD-A713-631E7B568C40}">
          <x14:formula1>
            <xm:f>'Set Values'!$G$3:$G$14</xm:f>
          </x14:formula1>
          <xm:sqref>E16:CZ16</xm:sqref>
        </x14:dataValidation>
        <x14:dataValidation type="list" allowBlank="1" showInputMessage="1" showErrorMessage="1" xr:uid="{EF4ABEAB-09AC-487F-98CD-B67DB4FF6147}">
          <x14:formula1>
            <xm:f>'Set Values'!$L$3:$L$5</xm:f>
          </x14:formula1>
          <xm:sqref>E24:L24</xm:sqref>
        </x14:dataValidation>
        <x14:dataValidation type="list" allowBlank="1" showInputMessage="1" showErrorMessage="1" xr:uid="{ECD2D050-BF8D-446D-8C1B-332C2D0FF8C9}">
          <x14:formula1>
            <xm:f>'Set Values'!$M$3:$M$4</xm:f>
          </x14:formula1>
          <xm:sqref>E31:AR31 E38:AR38</xm:sqref>
        </x14:dataValidation>
        <x14:dataValidation type="list" allowBlank="1" showInputMessage="1" prompt="To enter free text, select cell and type - do not click into cell" xr:uid="{DAFAAC69-2DCB-481B-A1DA-1D0F94A853E8}">
          <x14:formula1>
            <xm:f>'Set Values'!$F$3:$F$12</xm:f>
          </x14:formula1>
          <xm:sqref>E14:CZ14</xm:sqref>
        </x14:dataValidation>
        <x14:dataValidation type="list" allowBlank="1" showInputMessage="1" prompt="To enter free text, select cell and type - do not click into cell" xr:uid="{B387176A-EA06-4BE8-8258-7140B3FB4392}">
          <x14:formula1>
            <xm:f>'Set Values'!$I$3:$I$7</xm:f>
          </x14:formula1>
          <xm:sqref>E17:CZ17</xm:sqref>
        </x14:dataValidation>
        <x14:dataValidation type="list" allowBlank="1" showInputMessage="1" xr:uid="{A282B94B-1B82-4A07-9B5C-284F692A09D4}">
          <x14:formula1>
            <xm:f>'Set Values'!$I$3:$I$7</xm:f>
          </x14:formula1>
          <xm:sqref>E19:CZ19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4D3A0-A2ED-41DE-A3AB-ACCB7BB5F395}">
  <dimension ref="A1:CZ135"/>
  <sheetViews>
    <sheetView showGridLines="0" zoomScale="85" zoomScaleNormal="85" workbookViewId="0"/>
  </sheetViews>
  <sheetFormatPr defaultColWidth="9.1796875" defaultRowHeight="14" x14ac:dyDescent="0.3"/>
  <cols>
    <col min="1" max="1" width="7.54296875" style="6" customWidth="1"/>
    <col min="2" max="2" width="39.54296875" style="6" customWidth="1"/>
    <col min="3" max="3" width="71.54296875" style="76" customWidth="1"/>
    <col min="4" max="4" width="29.453125" style="76" customWidth="1"/>
    <col min="5" max="12" width="24.81640625" style="76" customWidth="1"/>
    <col min="13" max="44" width="20.54296875" style="76" customWidth="1"/>
    <col min="45" max="105" width="20.54296875" style="6" customWidth="1"/>
    <col min="106" max="16384" width="9.1796875" style="6"/>
  </cols>
  <sheetData>
    <row r="1" spans="1:104" ht="28.5" customHeight="1" x14ac:dyDescent="0.35">
      <c r="A1" s="23" t="s">
        <v>237</v>
      </c>
      <c r="B1" s="23"/>
      <c r="C1" s="6"/>
      <c r="D1" s="90"/>
      <c r="E1" s="61"/>
      <c r="F1" s="67"/>
      <c r="G1" s="67"/>
      <c r="H1" s="67"/>
      <c r="I1" s="67"/>
      <c r="J1" s="6"/>
      <c r="K1" s="6"/>
      <c r="L1" s="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row>
    <row r="2" spans="1:104" ht="19.5" customHeight="1" thickBot="1" x14ac:dyDescent="0.35">
      <c r="A2" s="157" t="s">
        <v>399</v>
      </c>
      <c r="B2" s="23"/>
      <c r="C2" s="6"/>
      <c r="D2" s="78" t="str">
        <f>IF(COUNTA(E31, E38)=2,"DATA OK: Assurances correctly reported to II.C.2.a and II.C.3.a","WARNING: Assurances not yet reported to II.C.2.a and II.C.3.a")</f>
        <v>WARNING: Assurances not yet reported to II.C.2.a and II.C.3.a</v>
      </c>
      <c r="E2" s="6"/>
      <c r="F2" s="6"/>
      <c r="G2" s="6"/>
      <c r="H2" s="6"/>
      <c r="I2" s="6"/>
      <c r="J2" s="6"/>
      <c r="K2" s="6"/>
      <c r="L2" s="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row>
    <row r="3" spans="1:104" ht="28.5" customHeight="1" x14ac:dyDescent="0.3">
      <c r="A3" s="158" t="s">
        <v>236</v>
      </c>
      <c r="B3" s="159"/>
      <c r="C3" s="160" t="str">
        <f>IF('I_State&amp;Prog_Info'!G15="","[Program 3]",'I_State&amp;Prog_Info'!G15)</f>
        <v>[Program 3]</v>
      </c>
      <c r="E3" s="67"/>
      <c r="G3" s="6"/>
      <c r="H3" s="6"/>
      <c r="I3" s="6"/>
      <c r="J3" s="6"/>
      <c r="K3" s="6"/>
      <c r="L3" s="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row>
    <row r="4" spans="1:104" ht="23.25" customHeight="1" x14ac:dyDescent="0.3">
      <c r="A4" s="193" t="s">
        <v>317</v>
      </c>
      <c r="B4" s="194"/>
      <c r="C4" s="92" t="str">
        <f>IF('I_State&amp;Prog_Info'!G17="","(Placeholder for plan type)",'I_State&amp;Prog_Info'!G17)</f>
        <v>(Placeholder for plan type)</v>
      </c>
      <c r="E4" s="6"/>
      <c r="F4" s="6"/>
      <c r="G4" s="6"/>
      <c r="H4" s="6"/>
      <c r="I4" s="6"/>
      <c r="J4" s="6"/>
      <c r="K4" s="6"/>
      <c r="L4" s="6"/>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c r="AM4" s="156"/>
      <c r="AN4" s="156"/>
      <c r="AO4" s="156"/>
      <c r="AP4" s="156"/>
      <c r="AQ4" s="156"/>
      <c r="AR4" s="156"/>
    </row>
    <row r="5" spans="1:104" ht="23.25" customHeight="1" x14ac:dyDescent="0.3">
      <c r="A5" s="193" t="s">
        <v>318</v>
      </c>
      <c r="B5" s="194"/>
      <c r="C5" s="92" t="str">
        <f>IF('I_State&amp;Prog_Info'!G59="","(Placeholder for providers)",'I_State&amp;Prog_Info'!G59)</f>
        <v>(Placeholder for providers)</v>
      </c>
      <c r="E5" s="6"/>
      <c r="G5" s="6"/>
      <c r="H5" s="6"/>
      <c r="I5" s="6"/>
      <c r="J5" s="6"/>
      <c r="K5" s="6"/>
      <c r="L5" s="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row>
    <row r="6" spans="1:104" ht="23.25" customHeight="1" x14ac:dyDescent="0.3">
      <c r="A6" s="193" t="s">
        <v>319</v>
      </c>
      <c r="B6" s="194"/>
      <c r="C6" s="93" t="str">
        <f>IF('I_State&amp;Prog_Info'!G39="","(Placeholder for separate analysis and results document)",'I_State&amp;Prog_Info'!G39)</f>
        <v>(Placeholder for separate analysis and results document)</v>
      </c>
      <c r="D6" s="77" t="str">
        <f>IF(C6="Yes, analysis methods and results are contained in a separate document(s)","",(IF(AND(C6="No, analysis methods and results are not contained in a separate document(s)",COUNTA(E23:L25)&gt;1),"DATA OK: Analysis and results correctly reported to II.B.1-3","WARNING: Info not yet reported to II.B.1-3")))</f>
        <v>WARNING: Info not yet reported to II.B.1-3</v>
      </c>
      <c r="H6" s="6"/>
      <c r="I6" s="6"/>
      <c r="J6" s="6"/>
      <c r="K6" s="6"/>
      <c r="L6" s="6"/>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56"/>
      <c r="AP6" s="156"/>
      <c r="AQ6" s="156"/>
      <c r="AR6" s="156"/>
    </row>
    <row r="7" spans="1:104" ht="23.15" customHeight="1" x14ac:dyDescent="0.3">
      <c r="A7" s="193" t="s">
        <v>424</v>
      </c>
      <c r="B7" s="194"/>
      <c r="C7" s="93" t="str">
        <f>IF('I_State&amp;Prog_Info'!G40="","(Placeholder for separate analysis and results document)",'I_State&amp;Prog_Info'!G40)</f>
        <v>(Placeholder for separate analysis and results document)</v>
      </c>
      <c r="D7" s="3"/>
      <c r="E7" s="6"/>
      <c r="F7" s="6"/>
      <c r="G7" s="6"/>
      <c r="H7" s="6"/>
      <c r="I7" s="6"/>
      <c r="J7" s="6"/>
      <c r="K7" s="6"/>
      <c r="L7" s="6"/>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row>
    <row r="8" spans="1:104" ht="23.15" customHeight="1" thickBot="1" x14ac:dyDescent="0.35">
      <c r="A8" s="197" t="s">
        <v>425</v>
      </c>
      <c r="B8" s="198"/>
      <c r="C8" s="94" t="str">
        <f>IF('I_State&amp;Prog_Info'!G41="","(Placeholder for separate analysis and results document)",'I_State&amp;Prog_Info'!G41)</f>
        <v>(Placeholder for separate analysis and results document)</v>
      </c>
      <c r="D8" s="3"/>
      <c r="E8" s="6"/>
      <c r="F8" s="6"/>
      <c r="G8" s="6"/>
      <c r="H8" s="6"/>
      <c r="I8" s="6"/>
      <c r="J8" s="6"/>
      <c r="K8" s="6"/>
      <c r="L8" s="6"/>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c r="AM8" s="156"/>
      <c r="AN8" s="156"/>
      <c r="AO8" s="156"/>
      <c r="AP8" s="156"/>
      <c r="AQ8" s="156"/>
      <c r="AR8" s="156"/>
    </row>
    <row r="9" spans="1:104" ht="87.75" customHeight="1" x14ac:dyDescent="0.3">
      <c r="A9" s="195" t="s">
        <v>400</v>
      </c>
      <c r="B9" s="195"/>
      <c r="C9" s="195"/>
      <c r="E9" s="6"/>
      <c r="F9" s="6"/>
      <c r="G9" s="6"/>
      <c r="H9" s="6"/>
      <c r="I9" s="6"/>
      <c r="J9" s="6"/>
      <c r="K9" s="6"/>
      <c r="L9" s="6"/>
      <c r="M9" s="156"/>
      <c r="N9" s="156"/>
      <c r="O9" s="156"/>
      <c r="P9" s="156"/>
      <c r="Q9" s="156"/>
      <c r="R9" s="156"/>
      <c r="S9" s="156"/>
      <c r="T9" s="156"/>
      <c r="U9" s="156"/>
      <c r="V9" s="156"/>
      <c r="W9" s="156"/>
      <c r="X9" s="156"/>
      <c r="Y9" s="156"/>
      <c r="Z9" s="156"/>
      <c r="AA9" s="156"/>
      <c r="AB9" s="156"/>
      <c r="AC9" s="156"/>
      <c r="AD9" s="156"/>
      <c r="AE9" s="156"/>
      <c r="AF9" s="156"/>
      <c r="AG9" s="156"/>
      <c r="AH9" s="156"/>
      <c r="AI9" s="156"/>
      <c r="AJ9" s="156"/>
      <c r="AK9" s="156"/>
      <c r="AL9" s="156"/>
      <c r="AM9" s="156"/>
      <c r="AN9" s="156"/>
      <c r="AO9" s="156"/>
      <c r="AP9" s="156"/>
      <c r="AQ9" s="156"/>
      <c r="AR9" s="156"/>
    </row>
    <row r="10" spans="1:104" ht="18" customHeight="1" x14ac:dyDescent="0.3">
      <c r="A10" s="76"/>
      <c r="B10" s="76"/>
      <c r="D10" s="3"/>
      <c r="E10" s="6"/>
      <c r="F10" s="6"/>
      <c r="G10" s="6"/>
      <c r="H10" s="6"/>
      <c r="I10" s="6"/>
      <c r="J10" s="6"/>
      <c r="K10" s="6"/>
      <c r="L10" s="6"/>
      <c r="M10" s="156"/>
      <c r="N10" s="156"/>
      <c r="O10" s="156"/>
      <c r="P10" s="156"/>
      <c r="Q10" s="156"/>
      <c r="R10" s="156"/>
      <c r="S10" s="156"/>
      <c r="T10" s="156"/>
      <c r="U10" s="156"/>
      <c r="V10" s="156"/>
      <c r="W10" s="156"/>
      <c r="X10" s="156"/>
      <c r="Y10" s="156"/>
      <c r="Z10" s="156"/>
      <c r="AA10" s="156"/>
      <c r="AB10" s="156"/>
      <c r="AC10" s="156"/>
      <c r="AD10" s="156"/>
      <c r="AE10" s="156"/>
      <c r="AF10" s="156"/>
      <c r="AG10" s="156"/>
      <c r="AH10" s="156"/>
      <c r="AI10" s="156"/>
      <c r="AJ10" s="156"/>
      <c r="AK10" s="156"/>
      <c r="AL10" s="156"/>
      <c r="AM10" s="156"/>
      <c r="AN10" s="156"/>
      <c r="AO10" s="156"/>
      <c r="AP10" s="156"/>
      <c r="AQ10" s="156"/>
      <c r="AR10" s="156"/>
    </row>
    <row r="11" spans="1:104" ht="41.25" customHeight="1" thickBot="1" x14ac:dyDescent="0.45">
      <c r="A11" s="196" t="s">
        <v>242</v>
      </c>
      <c r="B11" s="196"/>
      <c r="C11" s="196"/>
      <c r="D11" s="6"/>
      <c r="E11" s="6"/>
      <c r="F11" s="6"/>
      <c r="G11" s="6"/>
      <c r="H11" s="6"/>
      <c r="I11" s="6"/>
      <c r="J11" s="6"/>
      <c r="K11" s="6"/>
      <c r="L11" s="6"/>
      <c r="M11" s="156"/>
      <c r="N11" s="156"/>
      <c r="O11" s="156"/>
      <c r="P11" s="156"/>
      <c r="Q11" s="156"/>
      <c r="R11" s="156"/>
      <c r="S11" s="156"/>
      <c r="T11" s="156"/>
      <c r="U11" s="156"/>
      <c r="V11" s="156"/>
      <c r="W11" s="156"/>
      <c r="X11" s="156"/>
      <c r="Y11" s="156"/>
      <c r="Z11" s="156"/>
      <c r="AA11" s="156"/>
      <c r="AB11" s="156"/>
      <c r="AC11" s="156"/>
      <c r="AD11" s="156"/>
      <c r="AE11" s="156"/>
      <c r="AF11" s="156"/>
      <c r="AG11" s="156"/>
      <c r="AH11" s="156"/>
      <c r="AI11" s="156"/>
      <c r="AJ11" s="156"/>
      <c r="AK11" s="156"/>
      <c r="AL11" s="156"/>
      <c r="AM11" s="156"/>
      <c r="AN11" s="156"/>
      <c r="AO11" s="156"/>
      <c r="AP11" s="156"/>
      <c r="AQ11" s="156"/>
      <c r="AR11" s="156"/>
    </row>
    <row r="12" spans="1:104" ht="30" customHeight="1" x14ac:dyDescent="0.3">
      <c r="A12" s="180" t="s">
        <v>322</v>
      </c>
      <c r="B12" s="180"/>
      <c r="C12" s="180"/>
      <c r="D12" s="152"/>
      <c r="E12" s="161" t="s">
        <v>449</v>
      </c>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c r="AT12" s="162"/>
      <c r="AU12" s="162"/>
      <c r="AV12" s="162"/>
      <c r="AW12" s="162"/>
      <c r="AX12" s="162"/>
      <c r="AY12" s="162"/>
      <c r="AZ12" s="162"/>
      <c r="BA12" s="162"/>
      <c r="BB12" s="162"/>
      <c r="BC12" s="162"/>
      <c r="BD12" s="162"/>
      <c r="BE12" s="162"/>
      <c r="BF12" s="162"/>
      <c r="BG12" s="162"/>
      <c r="BH12" s="162"/>
      <c r="BI12" s="162"/>
      <c r="BJ12" s="162"/>
      <c r="BK12" s="162"/>
      <c r="BL12" s="162"/>
      <c r="BM12" s="162"/>
      <c r="BN12" s="162"/>
      <c r="BO12" s="162"/>
      <c r="BP12" s="162"/>
      <c r="BQ12" s="162"/>
      <c r="BR12" s="162"/>
      <c r="BS12" s="162"/>
      <c r="BT12" s="162"/>
      <c r="BU12" s="162"/>
      <c r="BV12" s="162"/>
      <c r="BW12" s="162"/>
      <c r="BX12" s="162"/>
      <c r="BY12" s="162"/>
      <c r="BZ12" s="162"/>
      <c r="CA12" s="162"/>
      <c r="CB12" s="162"/>
      <c r="CC12" s="162"/>
      <c r="CD12" s="162"/>
      <c r="CE12" s="162"/>
      <c r="CF12" s="162"/>
      <c r="CG12" s="162"/>
      <c r="CH12" s="162"/>
      <c r="CI12" s="162"/>
      <c r="CJ12" s="162"/>
      <c r="CK12" s="162"/>
      <c r="CL12" s="162"/>
      <c r="CM12" s="162"/>
      <c r="CN12" s="162"/>
      <c r="CO12" s="162"/>
      <c r="CP12" s="162"/>
      <c r="CQ12" s="162"/>
      <c r="CR12" s="162"/>
      <c r="CS12" s="162"/>
      <c r="CT12" s="162"/>
      <c r="CU12" s="162"/>
      <c r="CV12" s="162"/>
      <c r="CW12" s="162"/>
      <c r="CX12" s="162"/>
      <c r="CY12" s="162"/>
      <c r="CZ12" s="163"/>
    </row>
    <row r="13" spans="1:104" ht="29.25" customHeight="1" x14ac:dyDescent="0.3">
      <c r="A13" s="8" t="s">
        <v>0</v>
      </c>
      <c r="B13" s="9" t="s">
        <v>1</v>
      </c>
      <c r="C13" s="9" t="s">
        <v>5</v>
      </c>
      <c r="D13" s="9" t="s">
        <v>69</v>
      </c>
      <c r="E13" s="5" t="s">
        <v>94</v>
      </c>
      <c r="F13" s="5" t="s">
        <v>95</v>
      </c>
      <c r="G13" s="5" t="s">
        <v>96</v>
      </c>
      <c r="H13" s="5" t="s">
        <v>97</v>
      </c>
      <c r="I13" s="5" t="s">
        <v>98</v>
      </c>
      <c r="J13" s="5" t="s">
        <v>99</v>
      </c>
      <c r="K13" s="5" t="s">
        <v>100</v>
      </c>
      <c r="L13" s="5" t="s">
        <v>101</v>
      </c>
      <c r="M13" s="5" t="s">
        <v>102</v>
      </c>
      <c r="N13" s="5" t="s">
        <v>103</v>
      </c>
      <c r="O13" s="5" t="s">
        <v>104</v>
      </c>
      <c r="P13" s="5" t="s">
        <v>105</v>
      </c>
      <c r="Q13" s="5" t="s">
        <v>106</v>
      </c>
      <c r="R13" s="5" t="s">
        <v>107</v>
      </c>
      <c r="S13" s="5" t="s">
        <v>108</v>
      </c>
      <c r="T13" s="5" t="s">
        <v>109</v>
      </c>
      <c r="U13" s="5" t="s">
        <v>110</v>
      </c>
      <c r="V13" s="5" t="s">
        <v>111</v>
      </c>
      <c r="W13" s="5" t="s">
        <v>112</v>
      </c>
      <c r="X13" s="5" t="s">
        <v>113</v>
      </c>
      <c r="Y13" s="5" t="s">
        <v>114</v>
      </c>
      <c r="Z13" s="5" t="s">
        <v>115</v>
      </c>
      <c r="AA13" s="5" t="s">
        <v>116</v>
      </c>
      <c r="AB13" s="5" t="s">
        <v>117</v>
      </c>
      <c r="AC13" s="5" t="s">
        <v>118</v>
      </c>
      <c r="AD13" s="5" t="s">
        <v>119</v>
      </c>
      <c r="AE13" s="5" t="s">
        <v>120</v>
      </c>
      <c r="AF13" s="5" t="s">
        <v>121</v>
      </c>
      <c r="AG13" s="5" t="s">
        <v>122</v>
      </c>
      <c r="AH13" s="5" t="s">
        <v>123</v>
      </c>
      <c r="AI13" s="5" t="s">
        <v>124</v>
      </c>
      <c r="AJ13" s="5" t="s">
        <v>125</v>
      </c>
      <c r="AK13" s="5" t="s">
        <v>126</v>
      </c>
      <c r="AL13" s="5" t="s">
        <v>127</v>
      </c>
      <c r="AM13" s="5" t="s">
        <v>128</v>
      </c>
      <c r="AN13" s="5" t="s">
        <v>129</v>
      </c>
      <c r="AO13" s="5" t="s">
        <v>130</v>
      </c>
      <c r="AP13" s="5" t="s">
        <v>131</v>
      </c>
      <c r="AQ13" s="5" t="s">
        <v>132</v>
      </c>
      <c r="AR13" s="5" t="s">
        <v>133</v>
      </c>
      <c r="AS13" s="5" t="s">
        <v>137</v>
      </c>
      <c r="AT13" s="5" t="s">
        <v>138</v>
      </c>
      <c r="AU13" s="5" t="s">
        <v>139</v>
      </c>
      <c r="AV13" s="5" t="s">
        <v>140</v>
      </c>
      <c r="AW13" s="5" t="s">
        <v>141</v>
      </c>
      <c r="AX13" s="5" t="s">
        <v>142</v>
      </c>
      <c r="AY13" s="5" t="s">
        <v>143</v>
      </c>
      <c r="AZ13" s="5" t="s">
        <v>144</v>
      </c>
      <c r="BA13" s="5" t="s">
        <v>145</v>
      </c>
      <c r="BB13" s="5" t="s">
        <v>146</v>
      </c>
      <c r="BC13" s="5" t="s">
        <v>147</v>
      </c>
      <c r="BD13" s="5" t="s">
        <v>148</v>
      </c>
      <c r="BE13" s="5" t="s">
        <v>149</v>
      </c>
      <c r="BF13" s="5" t="s">
        <v>150</v>
      </c>
      <c r="BG13" s="5" t="s">
        <v>151</v>
      </c>
      <c r="BH13" s="5" t="s">
        <v>152</v>
      </c>
      <c r="BI13" s="5" t="s">
        <v>153</v>
      </c>
      <c r="BJ13" s="5" t="s">
        <v>154</v>
      </c>
      <c r="BK13" s="5" t="s">
        <v>155</v>
      </c>
      <c r="BL13" s="5" t="s">
        <v>156</v>
      </c>
      <c r="BM13" s="5" t="s">
        <v>157</v>
      </c>
      <c r="BN13" s="5" t="s">
        <v>158</v>
      </c>
      <c r="BO13" s="5" t="s">
        <v>159</v>
      </c>
      <c r="BP13" s="5" t="s">
        <v>160</v>
      </c>
      <c r="BQ13" s="5" t="s">
        <v>161</v>
      </c>
      <c r="BR13" s="5" t="s">
        <v>162</v>
      </c>
      <c r="BS13" s="5" t="s">
        <v>163</v>
      </c>
      <c r="BT13" s="5" t="s">
        <v>164</v>
      </c>
      <c r="BU13" s="5" t="s">
        <v>165</v>
      </c>
      <c r="BV13" s="5" t="s">
        <v>166</v>
      </c>
      <c r="BW13" s="5" t="s">
        <v>167</v>
      </c>
      <c r="BX13" s="5" t="s">
        <v>168</v>
      </c>
      <c r="BY13" s="5" t="s">
        <v>169</v>
      </c>
      <c r="BZ13" s="5" t="s">
        <v>170</v>
      </c>
      <c r="CA13" s="5" t="s">
        <v>171</v>
      </c>
      <c r="CB13" s="5" t="s">
        <v>172</v>
      </c>
      <c r="CC13" s="5" t="s">
        <v>173</v>
      </c>
      <c r="CD13" s="5" t="s">
        <v>174</v>
      </c>
      <c r="CE13" s="5" t="s">
        <v>175</v>
      </c>
      <c r="CF13" s="5" t="s">
        <v>176</v>
      </c>
      <c r="CG13" s="5" t="s">
        <v>177</v>
      </c>
      <c r="CH13" s="5" t="s">
        <v>178</v>
      </c>
      <c r="CI13" s="5" t="s">
        <v>179</v>
      </c>
      <c r="CJ13" s="5" t="s">
        <v>180</v>
      </c>
      <c r="CK13" s="5" t="s">
        <v>181</v>
      </c>
      <c r="CL13" s="5" t="s">
        <v>182</v>
      </c>
      <c r="CM13" s="5" t="s">
        <v>183</v>
      </c>
      <c r="CN13" s="5" t="s">
        <v>184</v>
      </c>
      <c r="CO13" s="5" t="s">
        <v>185</v>
      </c>
      <c r="CP13" s="5" t="s">
        <v>186</v>
      </c>
      <c r="CQ13" s="5" t="s">
        <v>187</v>
      </c>
      <c r="CR13" s="5" t="s">
        <v>188</v>
      </c>
      <c r="CS13" s="5" t="s">
        <v>189</v>
      </c>
      <c r="CT13" s="5" t="s">
        <v>190</v>
      </c>
      <c r="CU13" s="5" t="s">
        <v>191</v>
      </c>
      <c r="CV13" s="5" t="s">
        <v>192</v>
      </c>
      <c r="CW13" s="5" t="s">
        <v>193</v>
      </c>
      <c r="CX13" s="5" t="s">
        <v>194</v>
      </c>
      <c r="CY13" s="5" t="s">
        <v>195</v>
      </c>
      <c r="CZ13" s="5" t="s">
        <v>196</v>
      </c>
    </row>
    <row r="14" spans="1:104" ht="28" x14ac:dyDescent="0.3">
      <c r="A14" s="73" t="s">
        <v>273</v>
      </c>
      <c r="B14" s="48" t="s">
        <v>93</v>
      </c>
      <c r="C14" s="25" t="s">
        <v>223</v>
      </c>
      <c r="D14" s="58" t="s">
        <v>289</v>
      </c>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c r="CD14" s="100"/>
      <c r="CE14" s="100"/>
      <c r="CF14" s="100"/>
      <c r="CG14" s="100"/>
      <c r="CH14" s="100"/>
      <c r="CI14" s="100"/>
      <c r="CJ14" s="100"/>
      <c r="CK14" s="100"/>
      <c r="CL14" s="100"/>
      <c r="CM14" s="100"/>
      <c r="CN14" s="100"/>
      <c r="CO14" s="100"/>
      <c r="CP14" s="100"/>
      <c r="CQ14" s="100"/>
      <c r="CR14" s="100"/>
      <c r="CS14" s="100"/>
      <c r="CT14" s="100"/>
      <c r="CU14" s="100"/>
      <c r="CV14" s="100"/>
      <c r="CW14" s="100"/>
      <c r="CX14" s="100"/>
      <c r="CY14" s="100"/>
      <c r="CZ14" s="100"/>
    </row>
    <row r="15" spans="1:104" ht="28" x14ac:dyDescent="0.3">
      <c r="A15" s="73" t="s">
        <v>274</v>
      </c>
      <c r="B15" s="48" t="s">
        <v>222</v>
      </c>
      <c r="C15" s="25" t="s">
        <v>134</v>
      </c>
      <c r="D15" s="58" t="s">
        <v>2</v>
      </c>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100"/>
      <c r="CC15" s="100"/>
      <c r="CD15" s="100"/>
      <c r="CE15" s="100"/>
      <c r="CF15" s="100"/>
      <c r="CG15" s="100"/>
      <c r="CH15" s="100"/>
      <c r="CI15" s="100"/>
      <c r="CJ15" s="100"/>
      <c r="CK15" s="100"/>
      <c r="CL15" s="100"/>
      <c r="CM15" s="100"/>
      <c r="CN15" s="100"/>
      <c r="CO15" s="100"/>
      <c r="CP15" s="100"/>
      <c r="CQ15" s="100"/>
      <c r="CR15" s="100"/>
      <c r="CS15" s="100"/>
      <c r="CT15" s="100"/>
      <c r="CU15" s="100"/>
      <c r="CV15" s="100"/>
      <c r="CW15" s="100"/>
      <c r="CX15" s="100"/>
      <c r="CY15" s="100"/>
      <c r="CZ15" s="100"/>
    </row>
    <row r="16" spans="1:104" ht="28" x14ac:dyDescent="0.3">
      <c r="A16" s="73" t="s">
        <v>275</v>
      </c>
      <c r="B16" s="48" t="s">
        <v>320</v>
      </c>
      <c r="C16" s="48" t="s">
        <v>135</v>
      </c>
      <c r="D16" s="58" t="s">
        <v>289</v>
      </c>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row>
    <row r="17" spans="1:104" s="7" customFormat="1" ht="28" x14ac:dyDescent="0.3">
      <c r="A17" s="73" t="s">
        <v>276</v>
      </c>
      <c r="B17" s="74" t="s">
        <v>321</v>
      </c>
      <c r="C17" s="33" t="s">
        <v>136</v>
      </c>
      <c r="D17" s="59" t="s">
        <v>289</v>
      </c>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row>
    <row r="18" spans="1:104" ht="28.5" thickBot="1" x14ac:dyDescent="0.35">
      <c r="A18" s="81" t="s">
        <v>277</v>
      </c>
      <c r="B18" s="53" t="s">
        <v>225</v>
      </c>
      <c r="C18" s="30" t="s">
        <v>216</v>
      </c>
      <c r="D18" s="60" t="s">
        <v>289</v>
      </c>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c r="BO18" s="102"/>
      <c r="BP18" s="102"/>
      <c r="BQ18" s="102"/>
      <c r="BR18" s="102"/>
      <c r="BS18" s="102"/>
      <c r="BT18" s="102"/>
      <c r="BU18" s="102"/>
      <c r="BV18" s="102"/>
      <c r="BW18" s="102"/>
      <c r="BX18" s="102"/>
      <c r="BY18" s="102"/>
      <c r="BZ18" s="102"/>
      <c r="CA18" s="102"/>
      <c r="CB18" s="102"/>
      <c r="CC18" s="102"/>
      <c r="CD18" s="102"/>
      <c r="CE18" s="102"/>
      <c r="CF18" s="102"/>
      <c r="CG18" s="102"/>
      <c r="CH18" s="102"/>
      <c r="CI18" s="102"/>
      <c r="CJ18" s="102"/>
      <c r="CK18" s="102"/>
      <c r="CL18" s="102"/>
      <c r="CM18" s="102"/>
      <c r="CN18" s="102"/>
      <c r="CO18" s="102"/>
      <c r="CP18" s="102"/>
      <c r="CQ18" s="102"/>
      <c r="CR18" s="102"/>
      <c r="CS18" s="102"/>
      <c r="CT18" s="102"/>
      <c r="CU18" s="102"/>
      <c r="CV18" s="102"/>
      <c r="CW18" s="102"/>
      <c r="CX18" s="102"/>
      <c r="CY18" s="102"/>
      <c r="CZ18" s="102"/>
    </row>
    <row r="19" spans="1:104" s="47" customFormat="1" x14ac:dyDescent="0.3">
      <c r="A19" s="146" t="s">
        <v>448</v>
      </c>
      <c r="B19" s="46"/>
      <c r="C19" s="46"/>
      <c r="D19" s="46"/>
    </row>
    <row r="20" spans="1:104" ht="43.5" customHeight="1" thickBot="1" x14ac:dyDescent="0.45">
      <c r="A20" s="196" t="s">
        <v>290</v>
      </c>
      <c r="B20" s="196"/>
      <c r="C20" s="196"/>
      <c r="D20" s="31"/>
      <c r="E20" s="6"/>
      <c r="F20" s="6"/>
      <c r="G20" s="6"/>
      <c r="H20" s="6"/>
      <c r="I20" s="6"/>
      <c r="J20" s="6"/>
      <c r="K20" s="6"/>
      <c r="L20" s="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c r="AM20" s="156"/>
      <c r="AN20" s="156"/>
      <c r="AO20" s="156"/>
      <c r="AP20" s="156"/>
      <c r="AQ20" s="156"/>
      <c r="AR20" s="156"/>
    </row>
    <row r="21" spans="1:104" ht="39.75" customHeight="1" x14ac:dyDescent="0.3">
      <c r="A21" s="183" t="s">
        <v>351</v>
      </c>
      <c r="B21" s="183"/>
      <c r="C21" s="183"/>
      <c r="D21" s="152"/>
      <c r="E21" s="161" t="s">
        <v>233</v>
      </c>
      <c r="F21" s="164"/>
      <c r="G21" s="164"/>
      <c r="H21" s="164"/>
      <c r="I21" s="162"/>
      <c r="J21" s="162"/>
      <c r="K21" s="162"/>
      <c r="L21" s="163"/>
      <c r="M21" s="156"/>
      <c r="N21" s="156"/>
      <c r="O21" s="156"/>
      <c r="P21" s="156"/>
      <c r="Q21" s="156"/>
      <c r="R21" s="156"/>
      <c r="S21" s="156"/>
      <c r="T21" s="156"/>
      <c r="U21" s="156"/>
      <c r="V21" s="156"/>
      <c r="W21" s="156"/>
      <c r="X21" s="156"/>
      <c r="Y21" s="156"/>
      <c r="Z21" s="156"/>
      <c r="AA21" s="156"/>
      <c r="AB21" s="156"/>
      <c r="AC21" s="156"/>
      <c r="AD21" s="156"/>
      <c r="AE21" s="156"/>
      <c r="AF21" s="156"/>
      <c r="AG21" s="156"/>
      <c r="AH21" s="156"/>
      <c r="AI21" s="156"/>
      <c r="AJ21" s="156"/>
      <c r="AK21" s="156"/>
      <c r="AL21" s="156"/>
      <c r="AM21" s="156"/>
      <c r="AN21" s="156"/>
      <c r="AO21" s="156"/>
      <c r="AP21" s="156"/>
      <c r="AQ21" s="156"/>
      <c r="AR21" s="156"/>
    </row>
    <row r="22" spans="1:104" ht="47.25" customHeight="1" x14ac:dyDescent="0.3">
      <c r="A22" s="8" t="s">
        <v>0</v>
      </c>
      <c r="B22" s="9" t="s">
        <v>1</v>
      </c>
      <c r="C22" s="9" t="s">
        <v>5</v>
      </c>
      <c r="D22" s="9" t="s">
        <v>69</v>
      </c>
      <c r="E22" s="83" t="s">
        <v>66</v>
      </c>
      <c r="F22" s="83" t="s">
        <v>420</v>
      </c>
      <c r="G22" s="83" t="s">
        <v>243</v>
      </c>
      <c r="H22" s="83" t="s">
        <v>244</v>
      </c>
      <c r="I22" s="83" t="s">
        <v>63</v>
      </c>
      <c r="J22" s="83" t="s">
        <v>64</v>
      </c>
      <c r="K22" s="83" t="s">
        <v>67</v>
      </c>
      <c r="L22" s="83" t="s">
        <v>68</v>
      </c>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row>
    <row r="23" spans="1:104" ht="102" customHeight="1" x14ac:dyDescent="0.3">
      <c r="A23" s="49" t="s">
        <v>280</v>
      </c>
      <c r="B23" s="48" t="s">
        <v>217</v>
      </c>
      <c r="C23" s="48" t="s">
        <v>386</v>
      </c>
      <c r="D23" s="25" t="s">
        <v>289</v>
      </c>
      <c r="E23" s="69"/>
      <c r="F23" s="96"/>
      <c r="G23" s="69"/>
      <c r="H23" s="69"/>
      <c r="I23" s="69"/>
      <c r="J23" s="69"/>
      <c r="K23" s="69"/>
      <c r="L23" s="69"/>
      <c r="M23" s="6"/>
      <c r="N23" s="4"/>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row>
    <row r="24" spans="1:104" ht="102" customHeight="1" x14ac:dyDescent="0.3">
      <c r="A24" s="85" t="s">
        <v>281</v>
      </c>
      <c r="B24" s="86" t="s">
        <v>65</v>
      </c>
      <c r="C24" s="86" t="s">
        <v>352</v>
      </c>
      <c r="D24" s="82" t="s">
        <v>289</v>
      </c>
      <c r="E24" s="97"/>
      <c r="F24" s="98"/>
      <c r="G24" s="97"/>
      <c r="H24" s="97"/>
      <c r="I24" s="97"/>
      <c r="J24" s="97"/>
      <c r="K24" s="97"/>
      <c r="L24" s="97"/>
      <c r="M24" s="6"/>
      <c r="N24" s="4"/>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row>
    <row r="25" spans="1:104" ht="78" customHeight="1" thickBot="1" x14ac:dyDescent="0.35">
      <c r="A25" s="56" t="s">
        <v>282</v>
      </c>
      <c r="B25" s="53" t="s">
        <v>323</v>
      </c>
      <c r="C25" s="53" t="s">
        <v>349</v>
      </c>
      <c r="D25" s="84" t="s">
        <v>2</v>
      </c>
      <c r="E25" s="95"/>
      <c r="F25" s="95"/>
      <c r="G25" s="95"/>
      <c r="H25" s="95"/>
      <c r="I25" s="95"/>
      <c r="J25" s="95"/>
      <c r="K25" s="95"/>
      <c r="L25" s="95"/>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row>
    <row r="26" spans="1:104" x14ac:dyDescent="0.3">
      <c r="A26" s="148" t="s">
        <v>448</v>
      </c>
      <c r="C26" s="6"/>
      <c r="D26" s="6"/>
      <c r="E26" s="6"/>
      <c r="F26" s="6"/>
      <c r="G26" s="6"/>
      <c r="H26" s="6"/>
      <c r="I26" s="6"/>
      <c r="J26" s="6"/>
      <c r="K26" s="6"/>
      <c r="L26" s="6"/>
    </row>
    <row r="27" spans="1:104" ht="28.5" customHeight="1" thickBot="1" x14ac:dyDescent="0.45">
      <c r="A27" s="192" t="s">
        <v>234</v>
      </c>
      <c r="B27" s="192"/>
      <c r="C27" s="192"/>
      <c r="D27" s="3"/>
      <c r="E27" s="6"/>
      <c r="F27" s="6"/>
      <c r="G27" s="6"/>
      <c r="H27" s="6"/>
      <c r="I27" s="6"/>
      <c r="J27" s="6"/>
      <c r="K27" s="6"/>
      <c r="L27" s="6"/>
    </row>
    <row r="28" spans="1:104" ht="36" customHeight="1" x14ac:dyDescent="0.3">
      <c r="A28" s="190" t="s">
        <v>357</v>
      </c>
      <c r="B28" s="191"/>
      <c r="C28" s="191"/>
      <c r="D28" s="66"/>
      <c r="E28" s="161" t="s">
        <v>450</v>
      </c>
      <c r="F28" s="162"/>
      <c r="G28" s="162"/>
      <c r="H28" s="162"/>
      <c r="I28" s="162"/>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3"/>
    </row>
    <row r="29" spans="1:104" ht="29.25" customHeight="1" x14ac:dyDescent="0.3">
      <c r="A29" s="8" t="s">
        <v>0</v>
      </c>
      <c r="B29" s="9" t="s">
        <v>1</v>
      </c>
      <c r="C29" s="9" t="s">
        <v>5</v>
      </c>
      <c r="D29" s="9" t="s">
        <v>69</v>
      </c>
      <c r="E29" s="5" t="str">
        <f>IF(E30&lt;&gt;"",E30,"[Plan 1]")</f>
        <v>[Plan 1]</v>
      </c>
      <c r="F29" s="5" t="str">
        <f>IF(F30&lt;&gt;"",F30,"[Plan 2]")</f>
        <v>[Plan 2]</v>
      </c>
      <c r="G29" s="5" t="str">
        <f>IF(G30&lt;&gt;"",G30,"[Plan 3]")</f>
        <v>[Plan 3]</v>
      </c>
      <c r="H29" s="5" t="str">
        <f>IF(H30&lt;&gt;"",H30,"[Plan 4]")</f>
        <v>[Plan 4]</v>
      </c>
      <c r="I29" s="5" t="str">
        <f>IF(I30&lt;&gt;"",I30,"[Plan 5]")</f>
        <v>[Plan 5]</v>
      </c>
      <c r="J29" s="5" t="str">
        <f>IF(J30&lt;&gt;"",J30,"[Plan 6]")</f>
        <v>[Plan 6]</v>
      </c>
      <c r="K29" s="5" t="str">
        <f>IF(K30&lt;&gt;"",K30,"[Plan 7]")</f>
        <v>[Plan 7]</v>
      </c>
      <c r="L29" s="5" t="str">
        <f>IF(L30&lt;&gt;"",L30,"[Plan 8]")</f>
        <v>[Plan 8]</v>
      </c>
      <c r="M29" s="5" t="str">
        <f>IF(M30&lt;&gt;"",M30,"[Plan 9]")</f>
        <v>[Plan 9]</v>
      </c>
      <c r="N29" s="5" t="str">
        <f>IF(N30&lt;&gt;"",N30,"[Plan 10]")</f>
        <v>[Plan 10]</v>
      </c>
      <c r="O29" s="5" t="str">
        <f>IF(O30&lt;&gt;"",O30,"[Plan 11]")</f>
        <v>[Plan 11]</v>
      </c>
      <c r="P29" s="5" t="str">
        <f>IF(P30&lt;&gt;"",P30,"[Plan 12]")</f>
        <v>[Plan 12]</v>
      </c>
      <c r="Q29" s="5" t="str">
        <f>IF(Q30&lt;&gt;"",Q30,"[Plan 13]")</f>
        <v>[Plan 13]</v>
      </c>
      <c r="R29" s="5" t="str">
        <f>IF(R30&lt;&gt;"",R30,"[Plan 14]")</f>
        <v>[Plan 14]</v>
      </c>
      <c r="S29" s="5" t="str">
        <f>IF(S30&lt;&gt;"",S30,"[Plan 15]")</f>
        <v>[Plan 15]</v>
      </c>
      <c r="T29" s="5" t="str">
        <f>IF(T30&lt;&gt;"",T30,"[Plan 16]")</f>
        <v>[Plan 16]</v>
      </c>
      <c r="U29" s="5" t="str">
        <f>IF(U30&lt;&gt;"",U30,"[Plan 17]")</f>
        <v>[Plan 17]</v>
      </c>
      <c r="V29" s="5" t="str">
        <f>IF(V30&lt;&gt;"",V30,"[Plan 18]")</f>
        <v>[Plan 18]</v>
      </c>
      <c r="W29" s="5" t="str">
        <f>IF(W30&lt;&gt;"",W30,"[Plan 19]")</f>
        <v>[Plan 19]</v>
      </c>
      <c r="X29" s="5" t="str">
        <f>IF(X30&lt;&gt;"",X30,"[Plan 20]")</f>
        <v>[Plan 20]</v>
      </c>
      <c r="Y29" s="5" t="str">
        <f>IF(Y30&lt;&gt;"",Y30,"[Plan 21]")</f>
        <v>[Plan 21]</v>
      </c>
      <c r="Z29" s="5" t="str">
        <f>IF(Z30&lt;&gt;"",Z30,"[Plan 22]")</f>
        <v>[Plan 22]</v>
      </c>
      <c r="AA29" s="5" t="str">
        <f>IF(AA30&lt;&gt;"",AA30,"[Plan 23]")</f>
        <v>[Plan 23]</v>
      </c>
      <c r="AB29" s="5" t="str">
        <f>IF(AB30&lt;&gt;"",AB30,"[Plan 24]")</f>
        <v>[Plan 24]</v>
      </c>
      <c r="AC29" s="5" t="str">
        <f>IF(AC30&lt;&gt;"",AC30,"[Plan 25]")</f>
        <v>[Plan 25]</v>
      </c>
      <c r="AD29" s="5" t="str">
        <f>IF(AD30&lt;&gt;"",AD30,"[Plan 26]")</f>
        <v>[Plan 26]</v>
      </c>
      <c r="AE29" s="5" t="str">
        <f>IF(AE30&lt;&gt;"",AE30,"[Plan 27]")</f>
        <v>[Plan 27]</v>
      </c>
      <c r="AF29" s="5" t="str">
        <f>IF(AF30&lt;&gt;"",AF30,"[Plan 28]")</f>
        <v>[Plan 28]</v>
      </c>
      <c r="AG29" s="5" t="str">
        <f>IF(AG30&lt;&gt;"",AG30,"[Plan 29]")</f>
        <v>[Plan 29]</v>
      </c>
      <c r="AH29" s="5" t="str">
        <f>IF(AH30&lt;&gt;"",AH30,"[Plan 30]")</f>
        <v>[Plan 30]</v>
      </c>
      <c r="AI29" s="5" t="str">
        <f>IF(AI30&lt;&gt;"",AI30,"[Plan 31]")</f>
        <v>[Plan 31]</v>
      </c>
      <c r="AJ29" s="5" t="str">
        <f>IF(AJ30&lt;&gt;"",AJ30,"[Plan 32]")</f>
        <v>[Plan 32]</v>
      </c>
      <c r="AK29" s="5" t="str">
        <f>IF(AK30&lt;&gt;"",AK30,"[Plan 33]")</f>
        <v>[Plan 33]</v>
      </c>
      <c r="AL29" s="5" t="str">
        <f>IF(AL30&lt;&gt;"",AL30,"[Plan 34]")</f>
        <v>[Plan 34]</v>
      </c>
      <c r="AM29" s="5" t="str">
        <f>IF(AM30&lt;&gt;"",AM30,"[Plan 35]")</f>
        <v>[Plan 35]</v>
      </c>
      <c r="AN29" s="5" t="str">
        <f>IF(AN30&lt;&gt;"",AN30,"[Plan 36]")</f>
        <v>[Plan 36]</v>
      </c>
      <c r="AO29" s="5" t="str">
        <f>IF(AO30&lt;&gt;"",AO30,"[Plan 37]")</f>
        <v>[Plan 37]</v>
      </c>
      <c r="AP29" s="5" t="str">
        <f>IF(AP30&lt;&gt;"",AP30,"[Plan 38]")</f>
        <v>[Plan 38]</v>
      </c>
      <c r="AQ29" s="5" t="str">
        <f>IF(AQ30&lt;&gt;"",AQ30,"[Plan 39]")</f>
        <v>[Plan 39]</v>
      </c>
      <c r="AR29" s="5" t="str">
        <f>IF(AR30&lt;&gt;"",AR30,"[Plan 40]")</f>
        <v>[Plan 40]</v>
      </c>
    </row>
    <row r="30" spans="1:104" ht="31.5" customHeight="1" x14ac:dyDescent="0.3">
      <c r="A30" s="49" t="s">
        <v>362</v>
      </c>
      <c r="B30" s="25" t="s">
        <v>8</v>
      </c>
      <c r="C30" s="48" t="s">
        <v>395</v>
      </c>
      <c r="D30" s="29" t="s">
        <v>2</v>
      </c>
      <c r="E30" s="103"/>
      <c r="F30" s="103"/>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row>
    <row r="31" spans="1:104" ht="257.25" customHeight="1" x14ac:dyDescent="0.3">
      <c r="A31" s="49" t="s">
        <v>283</v>
      </c>
      <c r="B31" s="25" t="s">
        <v>353</v>
      </c>
      <c r="C31" s="48" t="s">
        <v>385</v>
      </c>
      <c r="D31" s="57" t="s">
        <v>232</v>
      </c>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row>
    <row r="32" spans="1:104" ht="184.5" customHeight="1" x14ac:dyDescent="0.3">
      <c r="A32" s="49" t="s">
        <v>284</v>
      </c>
      <c r="B32" s="25" t="s">
        <v>354</v>
      </c>
      <c r="C32" s="75" t="s">
        <v>370</v>
      </c>
      <c r="D32" s="32" t="s">
        <v>2</v>
      </c>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row>
    <row r="33" spans="1:44" ht="184.5" customHeight="1" x14ac:dyDescent="0.3">
      <c r="A33" s="49" t="s">
        <v>285</v>
      </c>
      <c r="B33" s="48" t="s">
        <v>389</v>
      </c>
      <c r="C33" s="48" t="s">
        <v>421</v>
      </c>
      <c r="D33" s="32" t="s">
        <v>2</v>
      </c>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row>
    <row r="34" spans="1:44" ht="105" customHeight="1" x14ac:dyDescent="0.3">
      <c r="A34" s="49" t="s">
        <v>361</v>
      </c>
      <c r="B34" s="48" t="s">
        <v>390</v>
      </c>
      <c r="C34" s="48" t="s">
        <v>404</v>
      </c>
      <c r="D34" s="32" t="s">
        <v>2</v>
      </c>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row>
    <row r="35" spans="1:44" ht="106.5" customHeight="1" x14ac:dyDescent="0.3">
      <c r="A35" s="49" t="s">
        <v>379</v>
      </c>
      <c r="B35" s="48" t="s">
        <v>382</v>
      </c>
      <c r="C35" s="48" t="s">
        <v>401</v>
      </c>
      <c r="D35" s="89" t="s">
        <v>75</v>
      </c>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row>
    <row r="36" spans="1:44" ht="51.75" customHeight="1" x14ac:dyDescent="0.3">
      <c r="A36" s="49" t="s">
        <v>388</v>
      </c>
      <c r="B36" s="48" t="s">
        <v>369</v>
      </c>
      <c r="C36" s="48" t="s">
        <v>363</v>
      </c>
      <c r="D36" s="82" t="s">
        <v>2</v>
      </c>
      <c r="E36" s="103"/>
      <c r="F36" s="103"/>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row>
    <row r="37" spans="1:44" ht="76.5" customHeight="1" x14ac:dyDescent="0.3">
      <c r="A37" s="49" t="s">
        <v>409</v>
      </c>
      <c r="B37" s="48" t="s">
        <v>410</v>
      </c>
      <c r="C37" s="48" t="s">
        <v>411</v>
      </c>
      <c r="D37" s="91" t="s">
        <v>2</v>
      </c>
      <c r="E37" s="103"/>
      <c r="F37" s="103"/>
      <c r="G37" s="100"/>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row>
    <row r="38" spans="1:44" ht="260.25" customHeight="1" x14ac:dyDescent="0.3">
      <c r="A38" s="49" t="s">
        <v>286</v>
      </c>
      <c r="B38" s="25" t="s">
        <v>355</v>
      </c>
      <c r="C38" s="48" t="s">
        <v>383</v>
      </c>
      <c r="D38" s="57" t="s">
        <v>232</v>
      </c>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row>
    <row r="39" spans="1:44" ht="70" x14ac:dyDescent="0.3">
      <c r="A39" s="49" t="s">
        <v>287</v>
      </c>
      <c r="B39" s="25" t="s">
        <v>356</v>
      </c>
      <c r="C39" s="48" t="s">
        <v>371</v>
      </c>
      <c r="D39" s="32" t="s">
        <v>2</v>
      </c>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row>
    <row r="40" spans="1:44" ht="117.75" customHeight="1" x14ac:dyDescent="0.3">
      <c r="A40" s="49" t="s">
        <v>288</v>
      </c>
      <c r="B40" s="25" t="s">
        <v>392</v>
      </c>
      <c r="C40" s="48" t="s">
        <v>402</v>
      </c>
      <c r="D40" s="32" t="s">
        <v>2</v>
      </c>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row>
    <row r="41" spans="1:44" ht="104.25" customHeight="1" x14ac:dyDescent="0.3">
      <c r="A41" s="49" t="s">
        <v>380</v>
      </c>
      <c r="B41" s="25" t="s">
        <v>393</v>
      </c>
      <c r="C41" s="48" t="s">
        <v>405</v>
      </c>
      <c r="D41" s="32" t="s">
        <v>2</v>
      </c>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row>
    <row r="42" spans="1:44" ht="106.5" customHeight="1" thickBot="1" x14ac:dyDescent="0.35">
      <c r="A42" s="56" t="s">
        <v>391</v>
      </c>
      <c r="B42" s="53" t="s">
        <v>384</v>
      </c>
      <c r="C42" s="53" t="s">
        <v>403</v>
      </c>
      <c r="D42" s="88" t="s">
        <v>75</v>
      </c>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row>
    <row r="43" spans="1:44" ht="14.25" customHeight="1" x14ac:dyDescent="0.3">
      <c r="A43" s="148" t="s">
        <v>443</v>
      </c>
    </row>
    <row r="44" spans="1:44" ht="14.25" customHeight="1" x14ac:dyDescent="0.3"/>
    <row r="45" spans="1:44" ht="14.25" customHeight="1" x14ac:dyDescent="0.3"/>
    <row r="46" spans="1:44" ht="14.25" customHeight="1" x14ac:dyDescent="0.3"/>
    <row r="47" spans="1:44" ht="14.25" customHeight="1" x14ac:dyDescent="0.3"/>
    <row r="48" spans="1:4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sheetData>
  <sheetProtection algorithmName="SHA-512" hashValue="3L/cQeH9+k9cThc6g+OxzaAY/h0oNnAYvClI2Ef0b6wQP7OEzHctOrMTEiWktZ8WvjbxHaJNvT9SonJdX5pssQ==" saltValue="NkY0K7NVplnHgRg/V3SLBg==" spinCount="100000" sheet="1" objects="1" scenarios="1" formatColumns="0" formatRows="0"/>
  <mergeCells count="12">
    <mergeCell ref="A28:C28"/>
    <mergeCell ref="A4:B4"/>
    <mergeCell ref="A5:B5"/>
    <mergeCell ref="A6:B6"/>
    <mergeCell ref="A7:B7"/>
    <mergeCell ref="A8:B8"/>
    <mergeCell ref="A9:C9"/>
    <mergeCell ref="A11:C11"/>
    <mergeCell ref="A12:C12"/>
    <mergeCell ref="A20:C20"/>
    <mergeCell ref="A21:C21"/>
    <mergeCell ref="A27:C27"/>
  </mergeCells>
  <dataValidations count="1">
    <dataValidation allowBlank="1" showInputMessage="1" prompt="To enter free text, select cell and type - do not click into cell" sqref="E15:CZ15" xr:uid="{2143838C-16AC-4BE0-8CAB-2ED855727934}"/>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xr:uid="{C1F5E7D1-4811-4909-9164-0464932853F9}">
          <x14:formula1>
            <xm:f>'Set Values'!$I$3:$I$7</xm:f>
          </x14:formula1>
          <xm:sqref>E19:CZ19</xm:sqref>
        </x14:dataValidation>
        <x14:dataValidation type="list" allowBlank="1" showInputMessage="1" prompt="To enter free text, select cell and type - do not click into cell" xr:uid="{1DBCC7A2-FE5A-431A-8333-B2B531D8D432}">
          <x14:formula1>
            <xm:f>'Set Values'!$I$3:$I$7</xm:f>
          </x14:formula1>
          <xm:sqref>E17:CZ17</xm:sqref>
        </x14:dataValidation>
        <x14:dataValidation type="list" allowBlank="1" showInputMessage="1" prompt="To enter free text, select cell and type - do not click into cell" xr:uid="{375339AF-58D5-406D-BEC0-05466268333D}">
          <x14:formula1>
            <xm:f>'Set Values'!$F$3:$F$12</xm:f>
          </x14:formula1>
          <xm:sqref>E14:CZ14</xm:sqref>
        </x14:dataValidation>
        <x14:dataValidation type="list" allowBlank="1" showInputMessage="1" showErrorMessage="1" xr:uid="{B1BC0049-8DD9-4CF9-95B4-2A06BDBBE1DD}">
          <x14:formula1>
            <xm:f>'Set Values'!$M$3:$M$4</xm:f>
          </x14:formula1>
          <xm:sqref>E31:AR31 E38:AR38</xm:sqref>
        </x14:dataValidation>
        <x14:dataValidation type="list" allowBlank="1" showInputMessage="1" showErrorMessage="1" xr:uid="{97767621-0F7D-4256-AFC1-1E37DF553248}">
          <x14:formula1>
            <xm:f>'Set Values'!$L$3:$L$5</xm:f>
          </x14:formula1>
          <xm:sqref>E24:L24</xm:sqref>
        </x14:dataValidation>
        <x14:dataValidation type="list" allowBlank="1" showInputMessage="1" prompt="To enter free text, select cell and type - do not click into cell" xr:uid="{A54F995C-F9D0-4FBC-9912-3DA3EA95414E}">
          <x14:formula1>
            <xm:f>'Set Values'!$G$3:$G$14</xm:f>
          </x14:formula1>
          <xm:sqref>E16:CZ16</xm:sqref>
        </x14:dataValidation>
        <x14:dataValidation type="list" allowBlank="1" showInputMessage="1" xr:uid="{E38D5689-3700-4312-8D73-0794CAA3B411}">
          <x14:formula1>
            <xm:f>'Set Values'!$K$3:$K$10</xm:f>
          </x14:formula1>
          <xm:sqref>E23:L23</xm:sqref>
        </x14:dataValidation>
        <x14:dataValidation type="list" allowBlank="1" showInputMessage="1" prompt="To enter free text, select cell and type - do not click into cell" xr:uid="{B0DD3430-8381-4694-8605-4059F4B3BEE8}">
          <x14:formula1>
            <xm:f>'Set Values'!$H$3:$H$12</xm:f>
          </x14:formula1>
          <xm:sqref>E18:CZ18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D96A-C63D-41D2-A100-E3DF49F44AA1}">
  <dimension ref="A1:CZ135"/>
  <sheetViews>
    <sheetView showGridLines="0" zoomScale="85" zoomScaleNormal="85" workbookViewId="0"/>
  </sheetViews>
  <sheetFormatPr defaultColWidth="9.1796875" defaultRowHeight="14" x14ac:dyDescent="0.3"/>
  <cols>
    <col min="1" max="1" width="7.54296875" style="6" customWidth="1"/>
    <col min="2" max="2" width="39.54296875" style="6" customWidth="1"/>
    <col min="3" max="3" width="71.54296875" style="76" customWidth="1"/>
    <col min="4" max="4" width="29.453125" style="76" customWidth="1"/>
    <col min="5" max="12" width="24.81640625" style="76" customWidth="1"/>
    <col min="13" max="44" width="20.54296875" style="76" customWidth="1"/>
    <col min="45" max="105" width="20.54296875" style="6" customWidth="1"/>
    <col min="106" max="16384" width="9.1796875" style="6"/>
  </cols>
  <sheetData>
    <row r="1" spans="1:104" ht="28.5" customHeight="1" x14ac:dyDescent="0.35">
      <c r="A1" s="23" t="s">
        <v>237</v>
      </c>
      <c r="B1" s="23"/>
      <c r="C1" s="6"/>
      <c r="D1" s="90"/>
      <c r="E1" s="61"/>
      <c r="F1" s="67"/>
      <c r="G1" s="67"/>
      <c r="H1" s="67"/>
      <c r="I1" s="67"/>
      <c r="J1" s="6"/>
      <c r="K1" s="6"/>
      <c r="L1" s="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row>
    <row r="2" spans="1:104" ht="19.5" customHeight="1" thickBot="1" x14ac:dyDescent="0.35">
      <c r="A2" s="157" t="s">
        <v>399</v>
      </c>
      <c r="B2" s="23"/>
      <c r="C2" s="6"/>
      <c r="D2" s="78" t="str">
        <f>IF(COUNTA(E31, E38)=2,"DATA OK: Assurances correctly reported to II.C.2.a and II.C.3.a","WARNING: Assurances not yet reported to II.C.2.a and II.C.3.a")</f>
        <v>WARNING: Assurances not yet reported to II.C.2.a and II.C.3.a</v>
      </c>
      <c r="E2" s="6"/>
      <c r="F2" s="6"/>
      <c r="G2" s="6"/>
      <c r="H2" s="6"/>
      <c r="I2" s="6"/>
      <c r="J2" s="6"/>
      <c r="K2" s="6"/>
      <c r="L2" s="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row>
    <row r="3" spans="1:104" ht="28.5" customHeight="1" x14ac:dyDescent="0.3">
      <c r="A3" s="158" t="s">
        <v>236</v>
      </c>
      <c r="B3" s="159"/>
      <c r="C3" s="160" t="str">
        <f>IF('I_State&amp;Prog_Info'!H15="","[Program 4]",'I_State&amp;Prog_Info'!H15)</f>
        <v>[Program 4]</v>
      </c>
      <c r="E3" s="67"/>
      <c r="G3" s="6"/>
      <c r="H3" s="6"/>
      <c r="I3" s="6"/>
      <c r="J3" s="6"/>
      <c r="K3" s="6"/>
      <c r="L3" s="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row>
    <row r="4" spans="1:104" ht="23.15" customHeight="1" x14ac:dyDescent="0.3">
      <c r="A4" s="193" t="s">
        <v>317</v>
      </c>
      <c r="B4" s="194"/>
      <c r="C4" s="92" t="str">
        <f>IF('I_State&amp;Prog_Info'!H17="","(Placeholder for plan type)",'I_State&amp;Prog_Info'!H17)</f>
        <v>(Placeholder for plan type)</v>
      </c>
      <c r="E4" s="6"/>
      <c r="F4" s="6"/>
      <c r="G4" s="6"/>
      <c r="H4" s="6"/>
      <c r="I4" s="6"/>
      <c r="J4" s="6"/>
      <c r="K4" s="6"/>
      <c r="L4" s="6"/>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c r="AM4" s="156"/>
      <c r="AN4" s="156"/>
      <c r="AO4" s="156"/>
      <c r="AP4" s="156"/>
      <c r="AQ4" s="156"/>
      <c r="AR4" s="156"/>
    </row>
    <row r="5" spans="1:104" ht="23.25" customHeight="1" x14ac:dyDescent="0.3">
      <c r="A5" s="193" t="s">
        <v>318</v>
      </c>
      <c r="B5" s="194"/>
      <c r="C5" s="92" t="str">
        <f>IF('I_State&amp;Prog_Info'!H59="","(Placeholder for providers)",'I_State&amp;Prog_Info'!H59)</f>
        <v>(Placeholder for providers)</v>
      </c>
      <c r="E5" s="6"/>
      <c r="G5" s="6"/>
      <c r="H5" s="6"/>
      <c r="I5" s="6"/>
      <c r="J5" s="6"/>
      <c r="K5" s="6"/>
      <c r="L5" s="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row>
    <row r="6" spans="1:104" ht="23.25" customHeight="1" x14ac:dyDescent="0.3">
      <c r="A6" s="193" t="s">
        <v>319</v>
      </c>
      <c r="B6" s="194"/>
      <c r="C6" s="93" t="str">
        <f>IF('I_State&amp;Prog_Info'!H39="","(Placeholder for separate analysis and results document)",'I_State&amp;Prog_Info'!H39)</f>
        <v>(Placeholder for separate analysis and results document)</v>
      </c>
      <c r="D6" s="77" t="str">
        <f>IF(C6="Yes, analysis methods and results are contained in a separate document(s)","",(IF(AND(C6="No, analysis methods and results are not contained in a separate document(s)",COUNTA(E23:L25)&gt;1),"DATA OK: Analysis and results correctly reported to II.B.1-3","WARNING: Info not yet reported to II.B.1-3")))</f>
        <v>WARNING: Info not yet reported to II.B.1-3</v>
      </c>
      <c r="H6" s="6"/>
      <c r="I6" s="6"/>
      <c r="J6" s="6"/>
      <c r="K6" s="6"/>
      <c r="L6" s="6"/>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56"/>
      <c r="AP6" s="156"/>
      <c r="AQ6" s="156"/>
      <c r="AR6" s="156"/>
    </row>
    <row r="7" spans="1:104" ht="23.15" customHeight="1" x14ac:dyDescent="0.3">
      <c r="A7" s="193" t="s">
        <v>424</v>
      </c>
      <c r="B7" s="194"/>
      <c r="C7" s="93" t="str">
        <f>IF('I_State&amp;Prog_Info'!H40="","(Placeholder for separate analysis and results document)",'I_State&amp;Prog_Info'!H40)</f>
        <v>(Placeholder for separate analysis and results document)</v>
      </c>
      <c r="D7" s="3"/>
      <c r="E7" s="6"/>
      <c r="F7" s="6"/>
      <c r="G7" s="6"/>
      <c r="H7" s="6"/>
      <c r="I7" s="6"/>
      <c r="J7" s="6"/>
      <c r="K7" s="6"/>
      <c r="L7" s="6"/>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row>
    <row r="8" spans="1:104" ht="23.15" customHeight="1" thickBot="1" x14ac:dyDescent="0.35">
      <c r="A8" s="197" t="s">
        <v>425</v>
      </c>
      <c r="B8" s="198"/>
      <c r="C8" s="94" t="str">
        <f>IF('I_State&amp;Prog_Info'!H41="","(Placeholder for separate analysis and results document)",'I_State&amp;Prog_Info'!H41)</f>
        <v>(Placeholder for separate analysis and results document)</v>
      </c>
      <c r="D8" s="3"/>
      <c r="E8" s="6"/>
      <c r="F8" s="6"/>
      <c r="G8" s="6"/>
      <c r="H8" s="6"/>
      <c r="I8" s="6"/>
      <c r="J8" s="6"/>
      <c r="K8" s="6"/>
      <c r="L8" s="6"/>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c r="AM8" s="156"/>
      <c r="AN8" s="156"/>
      <c r="AO8" s="156"/>
      <c r="AP8" s="156"/>
      <c r="AQ8" s="156"/>
      <c r="AR8" s="156"/>
    </row>
    <row r="9" spans="1:104" ht="87.75" customHeight="1" x14ac:dyDescent="0.3">
      <c r="A9" s="195" t="s">
        <v>400</v>
      </c>
      <c r="B9" s="195"/>
      <c r="C9" s="195"/>
      <c r="E9" s="6"/>
      <c r="F9" s="6"/>
      <c r="G9" s="6"/>
      <c r="H9" s="6"/>
      <c r="I9" s="6"/>
      <c r="J9" s="6"/>
      <c r="K9" s="6"/>
      <c r="L9" s="6"/>
      <c r="M9" s="156"/>
      <c r="N9" s="156"/>
      <c r="O9" s="156"/>
      <c r="P9" s="156"/>
      <c r="Q9" s="156"/>
      <c r="R9" s="156"/>
      <c r="S9" s="156"/>
      <c r="T9" s="156"/>
      <c r="U9" s="156"/>
      <c r="V9" s="156"/>
      <c r="W9" s="156"/>
      <c r="X9" s="156"/>
      <c r="Y9" s="156"/>
      <c r="Z9" s="156"/>
      <c r="AA9" s="156"/>
      <c r="AB9" s="156"/>
      <c r="AC9" s="156"/>
      <c r="AD9" s="156"/>
      <c r="AE9" s="156"/>
      <c r="AF9" s="156"/>
      <c r="AG9" s="156"/>
      <c r="AH9" s="156"/>
      <c r="AI9" s="156"/>
      <c r="AJ9" s="156"/>
      <c r="AK9" s="156"/>
      <c r="AL9" s="156"/>
      <c r="AM9" s="156"/>
      <c r="AN9" s="156"/>
      <c r="AO9" s="156"/>
      <c r="AP9" s="156"/>
      <c r="AQ9" s="156"/>
      <c r="AR9" s="156"/>
    </row>
    <row r="10" spans="1:104" ht="18" customHeight="1" x14ac:dyDescent="0.3">
      <c r="A10" s="76"/>
      <c r="B10" s="76"/>
      <c r="D10" s="3"/>
      <c r="E10" s="6"/>
      <c r="F10" s="6"/>
      <c r="G10" s="6"/>
      <c r="H10" s="6"/>
      <c r="I10" s="6"/>
      <c r="J10" s="6"/>
      <c r="K10" s="6"/>
      <c r="L10" s="6"/>
      <c r="M10" s="156"/>
      <c r="N10" s="156"/>
      <c r="O10" s="156"/>
      <c r="P10" s="156"/>
      <c r="Q10" s="156"/>
      <c r="R10" s="156"/>
      <c r="S10" s="156"/>
      <c r="T10" s="156"/>
      <c r="U10" s="156"/>
      <c r="V10" s="156"/>
      <c r="W10" s="156"/>
      <c r="X10" s="156"/>
      <c r="Y10" s="156"/>
      <c r="Z10" s="156"/>
      <c r="AA10" s="156"/>
      <c r="AB10" s="156"/>
      <c r="AC10" s="156"/>
      <c r="AD10" s="156"/>
      <c r="AE10" s="156"/>
      <c r="AF10" s="156"/>
      <c r="AG10" s="156"/>
      <c r="AH10" s="156"/>
      <c r="AI10" s="156"/>
      <c r="AJ10" s="156"/>
      <c r="AK10" s="156"/>
      <c r="AL10" s="156"/>
      <c r="AM10" s="156"/>
      <c r="AN10" s="156"/>
      <c r="AO10" s="156"/>
      <c r="AP10" s="156"/>
      <c r="AQ10" s="156"/>
      <c r="AR10" s="156"/>
    </row>
    <row r="11" spans="1:104" ht="41.25" customHeight="1" thickBot="1" x14ac:dyDescent="0.45">
      <c r="A11" s="196" t="s">
        <v>242</v>
      </c>
      <c r="B11" s="196"/>
      <c r="C11" s="196"/>
      <c r="D11" s="6"/>
      <c r="E11" s="6"/>
      <c r="F11" s="6"/>
      <c r="G11" s="6"/>
      <c r="H11" s="6"/>
      <c r="I11" s="6"/>
      <c r="J11" s="6"/>
      <c r="K11" s="6"/>
      <c r="L11" s="6"/>
      <c r="M11" s="156"/>
      <c r="N11" s="156"/>
      <c r="O11" s="156"/>
      <c r="P11" s="156"/>
      <c r="Q11" s="156"/>
      <c r="R11" s="156"/>
      <c r="S11" s="156"/>
      <c r="T11" s="156"/>
      <c r="U11" s="156"/>
      <c r="V11" s="156"/>
      <c r="W11" s="156"/>
      <c r="X11" s="156"/>
      <c r="Y11" s="156"/>
      <c r="Z11" s="156"/>
      <c r="AA11" s="156"/>
      <c r="AB11" s="156"/>
      <c r="AC11" s="156"/>
      <c r="AD11" s="156"/>
      <c r="AE11" s="156"/>
      <c r="AF11" s="156"/>
      <c r="AG11" s="156"/>
      <c r="AH11" s="156"/>
      <c r="AI11" s="156"/>
      <c r="AJ11" s="156"/>
      <c r="AK11" s="156"/>
      <c r="AL11" s="156"/>
      <c r="AM11" s="156"/>
      <c r="AN11" s="156"/>
      <c r="AO11" s="156"/>
      <c r="AP11" s="156"/>
      <c r="AQ11" s="156"/>
      <c r="AR11" s="156"/>
    </row>
    <row r="12" spans="1:104" ht="30" customHeight="1" x14ac:dyDescent="0.3">
      <c r="A12" s="180" t="s">
        <v>322</v>
      </c>
      <c r="B12" s="180"/>
      <c r="C12" s="180"/>
      <c r="D12" s="152"/>
      <c r="E12" s="161" t="s">
        <v>449</v>
      </c>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c r="AT12" s="162"/>
      <c r="AU12" s="162"/>
      <c r="AV12" s="162"/>
      <c r="AW12" s="162"/>
      <c r="AX12" s="162"/>
      <c r="AY12" s="162"/>
      <c r="AZ12" s="162"/>
      <c r="BA12" s="162"/>
      <c r="BB12" s="162"/>
      <c r="BC12" s="162"/>
      <c r="BD12" s="162"/>
      <c r="BE12" s="162"/>
      <c r="BF12" s="162"/>
      <c r="BG12" s="162"/>
      <c r="BH12" s="162"/>
      <c r="BI12" s="162"/>
      <c r="BJ12" s="162"/>
      <c r="BK12" s="162"/>
      <c r="BL12" s="162"/>
      <c r="BM12" s="162"/>
      <c r="BN12" s="162"/>
      <c r="BO12" s="162"/>
      <c r="BP12" s="162"/>
      <c r="BQ12" s="162"/>
      <c r="BR12" s="162"/>
      <c r="BS12" s="162"/>
      <c r="BT12" s="162"/>
      <c r="BU12" s="162"/>
      <c r="BV12" s="162"/>
      <c r="BW12" s="162"/>
      <c r="BX12" s="162"/>
      <c r="BY12" s="162"/>
      <c r="BZ12" s="162"/>
      <c r="CA12" s="162"/>
      <c r="CB12" s="162"/>
      <c r="CC12" s="162"/>
      <c r="CD12" s="162"/>
      <c r="CE12" s="162"/>
      <c r="CF12" s="162"/>
      <c r="CG12" s="162"/>
      <c r="CH12" s="162"/>
      <c r="CI12" s="162"/>
      <c r="CJ12" s="162"/>
      <c r="CK12" s="162"/>
      <c r="CL12" s="162"/>
      <c r="CM12" s="162"/>
      <c r="CN12" s="162"/>
      <c r="CO12" s="162"/>
      <c r="CP12" s="162"/>
      <c r="CQ12" s="162"/>
      <c r="CR12" s="162"/>
      <c r="CS12" s="162"/>
      <c r="CT12" s="162"/>
      <c r="CU12" s="162"/>
      <c r="CV12" s="162"/>
      <c r="CW12" s="162"/>
      <c r="CX12" s="162"/>
      <c r="CY12" s="162"/>
      <c r="CZ12" s="163"/>
    </row>
    <row r="13" spans="1:104" ht="29.25" customHeight="1" x14ac:dyDescent="0.3">
      <c r="A13" s="8" t="s">
        <v>0</v>
      </c>
      <c r="B13" s="9" t="s">
        <v>1</v>
      </c>
      <c r="C13" s="9" t="s">
        <v>5</v>
      </c>
      <c r="D13" s="9" t="s">
        <v>69</v>
      </c>
      <c r="E13" s="5" t="s">
        <v>94</v>
      </c>
      <c r="F13" s="5" t="s">
        <v>95</v>
      </c>
      <c r="G13" s="5" t="s">
        <v>96</v>
      </c>
      <c r="H13" s="5" t="s">
        <v>97</v>
      </c>
      <c r="I13" s="5" t="s">
        <v>98</v>
      </c>
      <c r="J13" s="5" t="s">
        <v>99</v>
      </c>
      <c r="K13" s="5" t="s">
        <v>100</v>
      </c>
      <c r="L13" s="5" t="s">
        <v>101</v>
      </c>
      <c r="M13" s="5" t="s">
        <v>102</v>
      </c>
      <c r="N13" s="5" t="s">
        <v>103</v>
      </c>
      <c r="O13" s="5" t="s">
        <v>104</v>
      </c>
      <c r="P13" s="5" t="s">
        <v>105</v>
      </c>
      <c r="Q13" s="5" t="s">
        <v>106</v>
      </c>
      <c r="R13" s="5" t="s">
        <v>107</v>
      </c>
      <c r="S13" s="5" t="s">
        <v>108</v>
      </c>
      <c r="T13" s="5" t="s">
        <v>109</v>
      </c>
      <c r="U13" s="5" t="s">
        <v>110</v>
      </c>
      <c r="V13" s="5" t="s">
        <v>111</v>
      </c>
      <c r="W13" s="5" t="s">
        <v>112</v>
      </c>
      <c r="X13" s="5" t="s">
        <v>113</v>
      </c>
      <c r="Y13" s="5" t="s">
        <v>114</v>
      </c>
      <c r="Z13" s="5" t="s">
        <v>115</v>
      </c>
      <c r="AA13" s="5" t="s">
        <v>116</v>
      </c>
      <c r="AB13" s="5" t="s">
        <v>117</v>
      </c>
      <c r="AC13" s="5" t="s">
        <v>118</v>
      </c>
      <c r="AD13" s="5" t="s">
        <v>119</v>
      </c>
      <c r="AE13" s="5" t="s">
        <v>120</v>
      </c>
      <c r="AF13" s="5" t="s">
        <v>121</v>
      </c>
      <c r="AG13" s="5" t="s">
        <v>122</v>
      </c>
      <c r="AH13" s="5" t="s">
        <v>123</v>
      </c>
      <c r="AI13" s="5" t="s">
        <v>124</v>
      </c>
      <c r="AJ13" s="5" t="s">
        <v>125</v>
      </c>
      <c r="AK13" s="5" t="s">
        <v>126</v>
      </c>
      <c r="AL13" s="5" t="s">
        <v>127</v>
      </c>
      <c r="AM13" s="5" t="s">
        <v>128</v>
      </c>
      <c r="AN13" s="5" t="s">
        <v>129</v>
      </c>
      <c r="AO13" s="5" t="s">
        <v>130</v>
      </c>
      <c r="AP13" s="5" t="s">
        <v>131</v>
      </c>
      <c r="AQ13" s="5" t="s">
        <v>132</v>
      </c>
      <c r="AR13" s="5" t="s">
        <v>133</v>
      </c>
      <c r="AS13" s="5" t="s">
        <v>137</v>
      </c>
      <c r="AT13" s="5" t="s">
        <v>138</v>
      </c>
      <c r="AU13" s="5" t="s">
        <v>139</v>
      </c>
      <c r="AV13" s="5" t="s">
        <v>140</v>
      </c>
      <c r="AW13" s="5" t="s">
        <v>141</v>
      </c>
      <c r="AX13" s="5" t="s">
        <v>142</v>
      </c>
      <c r="AY13" s="5" t="s">
        <v>143</v>
      </c>
      <c r="AZ13" s="5" t="s">
        <v>144</v>
      </c>
      <c r="BA13" s="5" t="s">
        <v>145</v>
      </c>
      <c r="BB13" s="5" t="s">
        <v>146</v>
      </c>
      <c r="BC13" s="5" t="s">
        <v>147</v>
      </c>
      <c r="BD13" s="5" t="s">
        <v>148</v>
      </c>
      <c r="BE13" s="5" t="s">
        <v>149</v>
      </c>
      <c r="BF13" s="5" t="s">
        <v>150</v>
      </c>
      <c r="BG13" s="5" t="s">
        <v>151</v>
      </c>
      <c r="BH13" s="5" t="s">
        <v>152</v>
      </c>
      <c r="BI13" s="5" t="s">
        <v>153</v>
      </c>
      <c r="BJ13" s="5" t="s">
        <v>154</v>
      </c>
      <c r="BK13" s="5" t="s">
        <v>155</v>
      </c>
      <c r="BL13" s="5" t="s">
        <v>156</v>
      </c>
      <c r="BM13" s="5" t="s">
        <v>157</v>
      </c>
      <c r="BN13" s="5" t="s">
        <v>158</v>
      </c>
      <c r="BO13" s="5" t="s">
        <v>159</v>
      </c>
      <c r="BP13" s="5" t="s">
        <v>160</v>
      </c>
      <c r="BQ13" s="5" t="s">
        <v>161</v>
      </c>
      <c r="BR13" s="5" t="s">
        <v>162</v>
      </c>
      <c r="BS13" s="5" t="s">
        <v>163</v>
      </c>
      <c r="BT13" s="5" t="s">
        <v>164</v>
      </c>
      <c r="BU13" s="5" t="s">
        <v>165</v>
      </c>
      <c r="BV13" s="5" t="s">
        <v>166</v>
      </c>
      <c r="BW13" s="5" t="s">
        <v>167</v>
      </c>
      <c r="BX13" s="5" t="s">
        <v>168</v>
      </c>
      <c r="BY13" s="5" t="s">
        <v>169</v>
      </c>
      <c r="BZ13" s="5" t="s">
        <v>170</v>
      </c>
      <c r="CA13" s="5" t="s">
        <v>171</v>
      </c>
      <c r="CB13" s="5" t="s">
        <v>172</v>
      </c>
      <c r="CC13" s="5" t="s">
        <v>173</v>
      </c>
      <c r="CD13" s="5" t="s">
        <v>174</v>
      </c>
      <c r="CE13" s="5" t="s">
        <v>175</v>
      </c>
      <c r="CF13" s="5" t="s">
        <v>176</v>
      </c>
      <c r="CG13" s="5" t="s">
        <v>177</v>
      </c>
      <c r="CH13" s="5" t="s">
        <v>178</v>
      </c>
      <c r="CI13" s="5" t="s">
        <v>179</v>
      </c>
      <c r="CJ13" s="5" t="s">
        <v>180</v>
      </c>
      <c r="CK13" s="5" t="s">
        <v>181</v>
      </c>
      <c r="CL13" s="5" t="s">
        <v>182</v>
      </c>
      <c r="CM13" s="5" t="s">
        <v>183</v>
      </c>
      <c r="CN13" s="5" t="s">
        <v>184</v>
      </c>
      <c r="CO13" s="5" t="s">
        <v>185</v>
      </c>
      <c r="CP13" s="5" t="s">
        <v>186</v>
      </c>
      <c r="CQ13" s="5" t="s">
        <v>187</v>
      </c>
      <c r="CR13" s="5" t="s">
        <v>188</v>
      </c>
      <c r="CS13" s="5" t="s">
        <v>189</v>
      </c>
      <c r="CT13" s="5" t="s">
        <v>190</v>
      </c>
      <c r="CU13" s="5" t="s">
        <v>191</v>
      </c>
      <c r="CV13" s="5" t="s">
        <v>192</v>
      </c>
      <c r="CW13" s="5" t="s">
        <v>193</v>
      </c>
      <c r="CX13" s="5" t="s">
        <v>194</v>
      </c>
      <c r="CY13" s="5" t="s">
        <v>195</v>
      </c>
      <c r="CZ13" s="5" t="s">
        <v>196</v>
      </c>
    </row>
    <row r="14" spans="1:104" ht="28" x14ac:dyDescent="0.3">
      <c r="A14" s="73" t="s">
        <v>273</v>
      </c>
      <c r="B14" s="48" t="s">
        <v>93</v>
      </c>
      <c r="C14" s="25" t="s">
        <v>223</v>
      </c>
      <c r="D14" s="58" t="s">
        <v>289</v>
      </c>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c r="CD14" s="100"/>
      <c r="CE14" s="100"/>
      <c r="CF14" s="100"/>
      <c r="CG14" s="100"/>
      <c r="CH14" s="100"/>
      <c r="CI14" s="100"/>
      <c r="CJ14" s="100"/>
      <c r="CK14" s="100"/>
      <c r="CL14" s="100"/>
      <c r="CM14" s="100"/>
      <c r="CN14" s="100"/>
      <c r="CO14" s="100"/>
      <c r="CP14" s="100"/>
      <c r="CQ14" s="100"/>
      <c r="CR14" s="100"/>
      <c r="CS14" s="100"/>
      <c r="CT14" s="100"/>
      <c r="CU14" s="100"/>
      <c r="CV14" s="100"/>
      <c r="CW14" s="100"/>
      <c r="CX14" s="100"/>
      <c r="CY14" s="100"/>
      <c r="CZ14" s="100"/>
    </row>
    <row r="15" spans="1:104" ht="28" x14ac:dyDescent="0.3">
      <c r="A15" s="73" t="s">
        <v>274</v>
      </c>
      <c r="B15" s="48" t="s">
        <v>222</v>
      </c>
      <c r="C15" s="25" t="s">
        <v>134</v>
      </c>
      <c r="D15" s="58" t="s">
        <v>2</v>
      </c>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100"/>
      <c r="CC15" s="100"/>
      <c r="CD15" s="100"/>
      <c r="CE15" s="100"/>
      <c r="CF15" s="100"/>
      <c r="CG15" s="100"/>
      <c r="CH15" s="100"/>
      <c r="CI15" s="100"/>
      <c r="CJ15" s="100"/>
      <c r="CK15" s="100"/>
      <c r="CL15" s="100"/>
      <c r="CM15" s="100"/>
      <c r="CN15" s="100"/>
      <c r="CO15" s="100"/>
      <c r="CP15" s="100"/>
      <c r="CQ15" s="100"/>
      <c r="CR15" s="100"/>
      <c r="CS15" s="100"/>
      <c r="CT15" s="100"/>
      <c r="CU15" s="100"/>
      <c r="CV15" s="100"/>
      <c r="CW15" s="100"/>
      <c r="CX15" s="100"/>
      <c r="CY15" s="100"/>
      <c r="CZ15" s="100"/>
    </row>
    <row r="16" spans="1:104" ht="28" x14ac:dyDescent="0.3">
      <c r="A16" s="73" t="s">
        <v>275</v>
      </c>
      <c r="B16" s="48" t="s">
        <v>320</v>
      </c>
      <c r="C16" s="48" t="s">
        <v>135</v>
      </c>
      <c r="D16" s="58" t="s">
        <v>289</v>
      </c>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row>
    <row r="17" spans="1:104" s="7" customFormat="1" ht="28" x14ac:dyDescent="0.3">
      <c r="A17" s="73" t="s">
        <v>276</v>
      </c>
      <c r="B17" s="74" t="s">
        <v>321</v>
      </c>
      <c r="C17" s="33" t="s">
        <v>136</v>
      </c>
      <c r="D17" s="59" t="s">
        <v>289</v>
      </c>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row>
    <row r="18" spans="1:104" ht="28.5" thickBot="1" x14ac:dyDescent="0.35">
      <c r="A18" s="81" t="s">
        <v>277</v>
      </c>
      <c r="B18" s="53" t="s">
        <v>225</v>
      </c>
      <c r="C18" s="30" t="s">
        <v>216</v>
      </c>
      <c r="D18" s="60" t="s">
        <v>289</v>
      </c>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c r="BO18" s="102"/>
      <c r="BP18" s="102"/>
      <c r="BQ18" s="102"/>
      <c r="BR18" s="102"/>
      <c r="BS18" s="102"/>
      <c r="BT18" s="102"/>
      <c r="BU18" s="102"/>
      <c r="BV18" s="102"/>
      <c r="BW18" s="102"/>
      <c r="BX18" s="102"/>
      <c r="BY18" s="102"/>
      <c r="BZ18" s="102"/>
      <c r="CA18" s="102"/>
      <c r="CB18" s="102"/>
      <c r="CC18" s="102"/>
      <c r="CD18" s="102"/>
      <c r="CE18" s="102"/>
      <c r="CF18" s="102"/>
      <c r="CG18" s="102"/>
      <c r="CH18" s="102"/>
      <c r="CI18" s="102"/>
      <c r="CJ18" s="102"/>
      <c r="CK18" s="102"/>
      <c r="CL18" s="102"/>
      <c r="CM18" s="102"/>
      <c r="CN18" s="102"/>
      <c r="CO18" s="102"/>
      <c r="CP18" s="102"/>
      <c r="CQ18" s="102"/>
      <c r="CR18" s="102"/>
      <c r="CS18" s="102"/>
      <c r="CT18" s="102"/>
      <c r="CU18" s="102"/>
      <c r="CV18" s="102"/>
      <c r="CW18" s="102"/>
      <c r="CX18" s="102"/>
      <c r="CY18" s="102"/>
      <c r="CZ18" s="102"/>
    </row>
    <row r="19" spans="1:104" s="47" customFormat="1" x14ac:dyDescent="0.3">
      <c r="A19" s="146" t="s">
        <v>448</v>
      </c>
      <c r="B19" s="46"/>
      <c r="C19" s="46"/>
      <c r="D19" s="46"/>
    </row>
    <row r="20" spans="1:104" ht="43.5" customHeight="1" thickBot="1" x14ac:dyDescent="0.45">
      <c r="A20" s="196" t="s">
        <v>290</v>
      </c>
      <c r="B20" s="196"/>
      <c r="C20" s="196"/>
      <c r="D20" s="31"/>
      <c r="E20" s="6"/>
      <c r="F20" s="6"/>
      <c r="G20" s="6"/>
      <c r="H20" s="6"/>
      <c r="I20" s="6"/>
      <c r="J20" s="6"/>
      <c r="K20" s="6"/>
      <c r="L20" s="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c r="AM20" s="156"/>
      <c r="AN20" s="156"/>
      <c r="AO20" s="156"/>
      <c r="AP20" s="156"/>
      <c r="AQ20" s="156"/>
      <c r="AR20" s="156"/>
    </row>
    <row r="21" spans="1:104" ht="39.75" customHeight="1" x14ac:dyDescent="0.3">
      <c r="A21" s="183" t="s">
        <v>351</v>
      </c>
      <c r="B21" s="183"/>
      <c r="C21" s="183"/>
      <c r="D21" s="152"/>
      <c r="E21" s="161" t="s">
        <v>233</v>
      </c>
      <c r="F21" s="164"/>
      <c r="G21" s="164"/>
      <c r="H21" s="164"/>
      <c r="I21" s="162"/>
      <c r="J21" s="162"/>
      <c r="K21" s="162"/>
      <c r="L21" s="163"/>
      <c r="M21" s="156"/>
      <c r="N21" s="156"/>
      <c r="O21" s="156"/>
      <c r="P21" s="156"/>
      <c r="Q21" s="156"/>
      <c r="R21" s="156"/>
      <c r="S21" s="156"/>
      <c r="T21" s="156"/>
      <c r="U21" s="156"/>
      <c r="V21" s="156"/>
      <c r="W21" s="156"/>
      <c r="X21" s="156"/>
      <c r="Y21" s="156"/>
      <c r="Z21" s="156"/>
      <c r="AA21" s="156"/>
      <c r="AB21" s="156"/>
      <c r="AC21" s="156"/>
      <c r="AD21" s="156"/>
      <c r="AE21" s="156"/>
      <c r="AF21" s="156"/>
      <c r="AG21" s="156"/>
      <c r="AH21" s="156"/>
      <c r="AI21" s="156"/>
      <c r="AJ21" s="156"/>
      <c r="AK21" s="156"/>
      <c r="AL21" s="156"/>
      <c r="AM21" s="156"/>
      <c r="AN21" s="156"/>
      <c r="AO21" s="156"/>
      <c r="AP21" s="156"/>
      <c r="AQ21" s="156"/>
      <c r="AR21" s="156"/>
    </row>
    <row r="22" spans="1:104" ht="47.25" customHeight="1" x14ac:dyDescent="0.3">
      <c r="A22" s="8" t="s">
        <v>0</v>
      </c>
      <c r="B22" s="9" t="s">
        <v>1</v>
      </c>
      <c r="C22" s="9" t="s">
        <v>5</v>
      </c>
      <c r="D22" s="9" t="s">
        <v>69</v>
      </c>
      <c r="E22" s="83" t="s">
        <v>66</v>
      </c>
      <c r="F22" s="83" t="s">
        <v>420</v>
      </c>
      <c r="G22" s="83" t="s">
        <v>243</v>
      </c>
      <c r="H22" s="83" t="s">
        <v>244</v>
      </c>
      <c r="I22" s="83" t="s">
        <v>63</v>
      </c>
      <c r="J22" s="83" t="s">
        <v>64</v>
      </c>
      <c r="K22" s="83" t="s">
        <v>67</v>
      </c>
      <c r="L22" s="83" t="s">
        <v>68</v>
      </c>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row>
    <row r="23" spans="1:104" ht="102" customHeight="1" x14ac:dyDescent="0.3">
      <c r="A23" s="49" t="s">
        <v>280</v>
      </c>
      <c r="B23" s="48" t="s">
        <v>217</v>
      </c>
      <c r="C23" s="48" t="s">
        <v>386</v>
      </c>
      <c r="D23" s="25" t="s">
        <v>289</v>
      </c>
      <c r="E23" s="69"/>
      <c r="F23" s="96"/>
      <c r="G23" s="69"/>
      <c r="H23" s="69"/>
      <c r="I23" s="69"/>
      <c r="J23" s="69"/>
      <c r="K23" s="69"/>
      <c r="L23" s="69"/>
      <c r="M23" s="6"/>
      <c r="N23" s="4"/>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row>
    <row r="24" spans="1:104" ht="102" customHeight="1" x14ac:dyDescent="0.3">
      <c r="A24" s="85" t="s">
        <v>281</v>
      </c>
      <c r="B24" s="86" t="s">
        <v>65</v>
      </c>
      <c r="C24" s="86" t="s">
        <v>352</v>
      </c>
      <c r="D24" s="82" t="s">
        <v>289</v>
      </c>
      <c r="E24" s="97"/>
      <c r="F24" s="98"/>
      <c r="G24" s="97"/>
      <c r="H24" s="97"/>
      <c r="I24" s="97"/>
      <c r="J24" s="97"/>
      <c r="K24" s="97"/>
      <c r="L24" s="97"/>
      <c r="M24" s="6"/>
      <c r="N24" s="4"/>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row>
    <row r="25" spans="1:104" ht="78" customHeight="1" thickBot="1" x14ac:dyDescent="0.35">
      <c r="A25" s="56" t="s">
        <v>282</v>
      </c>
      <c r="B25" s="53" t="s">
        <v>323</v>
      </c>
      <c r="C25" s="53" t="s">
        <v>349</v>
      </c>
      <c r="D25" s="84" t="s">
        <v>2</v>
      </c>
      <c r="E25" s="95"/>
      <c r="F25" s="95"/>
      <c r="G25" s="95"/>
      <c r="H25" s="95"/>
      <c r="I25" s="95"/>
      <c r="J25" s="95"/>
      <c r="K25" s="95"/>
      <c r="L25" s="95"/>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row>
    <row r="26" spans="1:104" x14ac:dyDescent="0.3">
      <c r="A26" s="148" t="s">
        <v>448</v>
      </c>
      <c r="C26" s="6"/>
      <c r="D26" s="6"/>
      <c r="E26" s="6"/>
      <c r="F26" s="6"/>
      <c r="G26" s="6"/>
      <c r="H26" s="6"/>
      <c r="I26" s="6"/>
      <c r="J26" s="6"/>
      <c r="K26" s="6"/>
      <c r="L26" s="6"/>
    </row>
    <row r="27" spans="1:104" ht="28.5" customHeight="1" thickBot="1" x14ac:dyDescent="0.45">
      <c r="A27" s="192" t="s">
        <v>234</v>
      </c>
      <c r="B27" s="192"/>
      <c r="C27" s="192"/>
      <c r="D27" s="3"/>
      <c r="E27" s="6"/>
      <c r="F27" s="6"/>
      <c r="G27" s="6"/>
      <c r="H27" s="6"/>
      <c r="I27" s="6"/>
      <c r="J27" s="6"/>
      <c r="K27" s="6"/>
      <c r="L27" s="6"/>
    </row>
    <row r="28" spans="1:104" ht="36" customHeight="1" x14ac:dyDescent="0.3">
      <c r="A28" s="190" t="s">
        <v>357</v>
      </c>
      <c r="B28" s="191"/>
      <c r="C28" s="191"/>
      <c r="D28" s="66"/>
      <c r="E28" s="161" t="s">
        <v>450</v>
      </c>
      <c r="F28" s="162"/>
      <c r="G28" s="162"/>
      <c r="H28" s="162"/>
      <c r="I28" s="162"/>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3"/>
    </row>
    <row r="29" spans="1:104" ht="29.25" customHeight="1" x14ac:dyDescent="0.3">
      <c r="A29" s="8" t="s">
        <v>0</v>
      </c>
      <c r="B29" s="9" t="s">
        <v>1</v>
      </c>
      <c r="C29" s="9" t="s">
        <v>5</v>
      </c>
      <c r="D29" s="9" t="s">
        <v>69</v>
      </c>
      <c r="E29" s="5" t="str">
        <f>IF(E30&lt;&gt;"",E30,"[Plan 1]")</f>
        <v>[Plan 1]</v>
      </c>
      <c r="F29" s="5" t="str">
        <f>IF(F30&lt;&gt;"",F30,"[Plan 2]")</f>
        <v>[Plan 2]</v>
      </c>
      <c r="G29" s="5" t="str">
        <f>IF(G30&lt;&gt;"",G30,"[Plan 3]")</f>
        <v>[Plan 3]</v>
      </c>
      <c r="H29" s="5" t="str">
        <f>IF(H30&lt;&gt;"",H30,"[Plan 4]")</f>
        <v>[Plan 4]</v>
      </c>
      <c r="I29" s="5" t="str">
        <f>IF(I30&lt;&gt;"",I30,"[Plan 5]")</f>
        <v>[Plan 5]</v>
      </c>
      <c r="J29" s="5" t="str">
        <f>IF(J30&lt;&gt;"",J30,"[Plan 6]")</f>
        <v>[Plan 6]</v>
      </c>
      <c r="K29" s="5" t="str">
        <f>IF(K30&lt;&gt;"",K30,"[Plan 7]")</f>
        <v>[Plan 7]</v>
      </c>
      <c r="L29" s="5" t="str">
        <f>IF(L30&lt;&gt;"",L30,"[Plan 8]")</f>
        <v>[Plan 8]</v>
      </c>
      <c r="M29" s="5" t="str">
        <f>IF(M30&lt;&gt;"",M30,"[Plan 9]")</f>
        <v>[Plan 9]</v>
      </c>
      <c r="N29" s="5" t="str">
        <f>IF(N30&lt;&gt;"",N30,"[Plan 10]")</f>
        <v>[Plan 10]</v>
      </c>
      <c r="O29" s="5" t="str">
        <f>IF(O30&lt;&gt;"",O30,"[Plan 11]")</f>
        <v>[Plan 11]</v>
      </c>
      <c r="P29" s="5" t="str">
        <f>IF(P30&lt;&gt;"",P30,"[Plan 12]")</f>
        <v>[Plan 12]</v>
      </c>
      <c r="Q29" s="5" t="str">
        <f>IF(Q30&lt;&gt;"",Q30,"[Plan 13]")</f>
        <v>[Plan 13]</v>
      </c>
      <c r="R29" s="5" t="str">
        <f>IF(R30&lt;&gt;"",R30,"[Plan 14]")</f>
        <v>[Plan 14]</v>
      </c>
      <c r="S29" s="5" t="str">
        <f>IF(S30&lt;&gt;"",S30,"[Plan 15]")</f>
        <v>[Plan 15]</v>
      </c>
      <c r="T29" s="5" t="str">
        <f>IF(T30&lt;&gt;"",T30,"[Plan 16]")</f>
        <v>[Plan 16]</v>
      </c>
      <c r="U29" s="5" t="str">
        <f>IF(U30&lt;&gt;"",U30,"[Plan 17]")</f>
        <v>[Plan 17]</v>
      </c>
      <c r="V29" s="5" t="str">
        <f>IF(V30&lt;&gt;"",V30,"[Plan 18]")</f>
        <v>[Plan 18]</v>
      </c>
      <c r="W29" s="5" t="str">
        <f>IF(W30&lt;&gt;"",W30,"[Plan 19]")</f>
        <v>[Plan 19]</v>
      </c>
      <c r="X29" s="5" t="str">
        <f>IF(X30&lt;&gt;"",X30,"[Plan 20]")</f>
        <v>[Plan 20]</v>
      </c>
      <c r="Y29" s="5" t="str">
        <f>IF(Y30&lt;&gt;"",Y30,"[Plan 21]")</f>
        <v>[Plan 21]</v>
      </c>
      <c r="Z29" s="5" t="str">
        <f>IF(Z30&lt;&gt;"",Z30,"[Plan 22]")</f>
        <v>[Plan 22]</v>
      </c>
      <c r="AA29" s="5" t="str">
        <f>IF(AA30&lt;&gt;"",AA30,"[Plan 23]")</f>
        <v>[Plan 23]</v>
      </c>
      <c r="AB29" s="5" t="str">
        <f>IF(AB30&lt;&gt;"",AB30,"[Plan 24]")</f>
        <v>[Plan 24]</v>
      </c>
      <c r="AC29" s="5" t="str">
        <f>IF(AC30&lt;&gt;"",AC30,"[Plan 25]")</f>
        <v>[Plan 25]</v>
      </c>
      <c r="AD29" s="5" t="str">
        <f>IF(AD30&lt;&gt;"",AD30,"[Plan 26]")</f>
        <v>[Plan 26]</v>
      </c>
      <c r="AE29" s="5" t="str">
        <f>IF(AE30&lt;&gt;"",AE30,"[Plan 27]")</f>
        <v>[Plan 27]</v>
      </c>
      <c r="AF29" s="5" t="str">
        <f>IF(AF30&lt;&gt;"",AF30,"[Plan 28]")</f>
        <v>[Plan 28]</v>
      </c>
      <c r="AG29" s="5" t="str">
        <f>IF(AG30&lt;&gt;"",AG30,"[Plan 29]")</f>
        <v>[Plan 29]</v>
      </c>
      <c r="AH29" s="5" t="str">
        <f>IF(AH30&lt;&gt;"",AH30,"[Plan 30]")</f>
        <v>[Plan 30]</v>
      </c>
      <c r="AI29" s="5" t="str">
        <f>IF(AI30&lt;&gt;"",AI30,"[Plan 31]")</f>
        <v>[Plan 31]</v>
      </c>
      <c r="AJ29" s="5" t="str">
        <f>IF(AJ30&lt;&gt;"",AJ30,"[Plan 32]")</f>
        <v>[Plan 32]</v>
      </c>
      <c r="AK29" s="5" t="str">
        <f>IF(AK30&lt;&gt;"",AK30,"[Plan 33]")</f>
        <v>[Plan 33]</v>
      </c>
      <c r="AL29" s="5" t="str">
        <f>IF(AL30&lt;&gt;"",AL30,"[Plan 34]")</f>
        <v>[Plan 34]</v>
      </c>
      <c r="AM29" s="5" t="str">
        <f>IF(AM30&lt;&gt;"",AM30,"[Plan 35]")</f>
        <v>[Plan 35]</v>
      </c>
      <c r="AN29" s="5" t="str">
        <f>IF(AN30&lt;&gt;"",AN30,"[Plan 36]")</f>
        <v>[Plan 36]</v>
      </c>
      <c r="AO29" s="5" t="str">
        <f>IF(AO30&lt;&gt;"",AO30,"[Plan 37]")</f>
        <v>[Plan 37]</v>
      </c>
      <c r="AP29" s="5" t="str">
        <f>IF(AP30&lt;&gt;"",AP30,"[Plan 38]")</f>
        <v>[Plan 38]</v>
      </c>
      <c r="AQ29" s="5" t="str">
        <f>IF(AQ30&lt;&gt;"",AQ30,"[Plan 39]")</f>
        <v>[Plan 39]</v>
      </c>
      <c r="AR29" s="5" t="str">
        <f>IF(AR30&lt;&gt;"",AR30,"[Plan 40]")</f>
        <v>[Plan 40]</v>
      </c>
    </row>
    <row r="30" spans="1:104" ht="31.5" customHeight="1" x14ac:dyDescent="0.3">
      <c r="A30" s="49" t="s">
        <v>362</v>
      </c>
      <c r="B30" s="25" t="s">
        <v>8</v>
      </c>
      <c r="C30" s="48" t="s">
        <v>395</v>
      </c>
      <c r="D30" s="29" t="s">
        <v>2</v>
      </c>
      <c r="E30" s="103"/>
      <c r="F30" s="103"/>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row>
    <row r="31" spans="1:104" ht="257.25" customHeight="1" x14ac:dyDescent="0.3">
      <c r="A31" s="49" t="s">
        <v>283</v>
      </c>
      <c r="B31" s="25" t="s">
        <v>353</v>
      </c>
      <c r="C31" s="48" t="s">
        <v>385</v>
      </c>
      <c r="D31" s="57" t="s">
        <v>232</v>
      </c>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row>
    <row r="32" spans="1:104" ht="184.5" customHeight="1" x14ac:dyDescent="0.3">
      <c r="A32" s="49" t="s">
        <v>284</v>
      </c>
      <c r="B32" s="25" t="s">
        <v>354</v>
      </c>
      <c r="C32" s="75" t="s">
        <v>370</v>
      </c>
      <c r="D32" s="32" t="s">
        <v>2</v>
      </c>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row>
    <row r="33" spans="1:44" ht="184.5" customHeight="1" x14ac:dyDescent="0.3">
      <c r="A33" s="49" t="s">
        <v>285</v>
      </c>
      <c r="B33" s="48" t="s">
        <v>389</v>
      </c>
      <c r="C33" s="48" t="s">
        <v>421</v>
      </c>
      <c r="D33" s="32" t="s">
        <v>2</v>
      </c>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row>
    <row r="34" spans="1:44" ht="105" customHeight="1" x14ac:dyDescent="0.3">
      <c r="A34" s="49" t="s">
        <v>361</v>
      </c>
      <c r="B34" s="48" t="s">
        <v>390</v>
      </c>
      <c r="C34" s="48" t="s">
        <v>404</v>
      </c>
      <c r="D34" s="32" t="s">
        <v>2</v>
      </c>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row>
    <row r="35" spans="1:44" ht="106.5" customHeight="1" x14ac:dyDescent="0.3">
      <c r="A35" s="49" t="s">
        <v>379</v>
      </c>
      <c r="B35" s="48" t="s">
        <v>382</v>
      </c>
      <c r="C35" s="48" t="s">
        <v>401</v>
      </c>
      <c r="D35" s="89" t="s">
        <v>75</v>
      </c>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row>
    <row r="36" spans="1:44" ht="51.75" customHeight="1" x14ac:dyDescent="0.3">
      <c r="A36" s="49" t="s">
        <v>388</v>
      </c>
      <c r="B36" s="48" t="s">
        <v>369</v>
      </c>
      <c r="C36" s="48" t="s">
        <v>363</v>
      </c>
      <c r="D36" s="82" t="s">
        <v>2</v>
      </c>
      <c r="E36" s="103"/>
      <c r="F36" s="103"/>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row>
    <row r="37" spans="1:44" ht="76.5" customHeight="1" x14ac:dyDescent="0.3">
      <c r="A37" s="49" t="s">
        <v>409</v>
      </c>
      <c r="B37" s="48" t="s">
        <v>410</v>
      </c>
      <c r="C37" s="48" t="s">
        <v>411</v>
      </c>
      <c r="D37" s="91" t="s">
        <v>2</v>
      </c>
      <c r="E37" s="103"/>
      <c r="F37" s="103"/>
      <c r="G37" s="100"/>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row>
    <row r="38" spans="1:44" ht="260.25" customHeight="1" x14ac:dyDescent="0.3">
      <c r="A38" s="49" t="s">
        <v>286</v>
      </c>
      <c r="B38" s="25" t="s">
        <v>355</v>
      </c>
      <c r="C38" s="48" t="s">
        <v>383</v>
      </c>
      <c r="D38" s="57" t="s">
        <v>232</v>
      </c>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row>
    <row r="39" spans="1:44" ht="70" x14ac:dyDescent="0.3">
      <c r="A39" s="49" t="s">
        <v>287</v>
      </c>
      <c r="B39" s="25" t="s">
        <v>356</v>
      </c>
      <c r="C39" s="48" t="s">
        <v>371</v>
      </c>
      <c r="D39" s="32" t="s">
        <v>2</v>
      </c>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row>
    <row r="40" spans="1:44" ht="117.75" customHeight="1" x14ac:dyDescent="0.3">
      <c r="A40" s="49" t="s">
        <v>288</v>
      </c>
      <c r="B40" s="25" t="s">
        <v>392</v>
      </c>
      <c r="C40" s="48" t="s">
        <v>402</v>
      </c>
      <c r="D40" s="32" t="s">
        <v>2</v>
      </c>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row>
    <row r="41" spans="1:44" ht="104.25" customHeight="1" x14ac:dyDescent="0.3">
      <c r="A41" s="49" t="s">
        <v>380</v>
      </c>
      <c r="B41" s="25" t="s">
        <v>393</v>
      </c>
      <c r="C41" s="48" t="s">
        <v>405</v>
      </c>
      <c r="D41" s="32" t="s">
        <v>2</v>
      </c>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row>
    <row r="42" spans="1:44" ht="106.5" customHeight="1" thickBot="1" x14ac:dyDescent="0.35">
      <c r="A42" s="56" t="s">
        <v>391</v>
      </c>
      <c r="B42" s="53" t="s">
        <v>384</v>
      </c>
      <c r="C42" s="53" t="s">
        <v>403</v>
      </c>
      <c r="D42" s="88" t="s">
        <v>75</v>
      </c>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row>
    <row r="43" spans="1:44" ht="14.25" customHeight="1" x14ac:dyDescent="0.3">
      <c r="A43" s="148" t="s">
        <v>443</v>
      </c>
    </row>
    <row r="44" spans="1:44" ht="14.25" customHeight="1" x14ac:dyDescent="0.3"/>
    <row r="45" spans="1:44" ht="14.25" customHeight="1" x14ac:dyDescent="0.3"/>
    <row r="46" spans="1:44" ht="14.25" customHeight="1" x14ac:dyDescent="0.3"/>
    <row r="47" spans="1:44" ht="14.25" customHeight="1" x14ac:dyDescent="0.3"/>
    <row r="48" spans="1:4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sheetData>
  <sheetProtection algorithmName="SHA-512" hashValue="XEltBjIOPeTjgmevH0k/q+kIKN90HbPW8OT2k+XLdUaKj8ynfx+ACCzG/zeWIMtwuHC7fp+RtJN+uNc6MHIDNQ==" saltValue="veGJxUZ8V6m8T/agOLd3eQ==" spinCount="100000" sheet="1" objects="1" scenarios="1" formatColumns="0" formatRows="0"/>
  <mergeCells count="12">
    <mergeCell ref="A28:C28"/>
    <mergeCell ref="A4:B4"/>
    <mergeCell ref="A5:B5"/>
    <mergeCell ref="A6:B6"/>
    <mergeCell ref="A7:B7"/>
    <mergeCell ref="A8:B8"/>
    <mergeCell ref="A9:C9"/>
    <mergeCell ref="A11:C11"/>
    <mergeCell ref="A12:C12"/>
    <mergeCell ref="A20:C20"/>
    <mergeCell ref="A21:C21"/>
    <mergeCell ref="A27:C27"/>
  </mergeCells>
  <dataValidations count="1">
    <dataValidation allowBlank="1" showInputMessage="1" prompt="To enter free text, select cell and type - do not click into cell" sqref="E15:CZ15" xr:uid="{533BDB7B-3A17-407F-A328-83C8EAD5126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prompt="To enter free text, select cell and type - do not click into cell" xr:uid="{1066BE99-F186-4324-8667-A07AE1BE957A}">
          <x14:formula1>
            <xm:f>'Set Values'!$H$3:$H$12</xm:f>
          </x14:formula1>
          <xm:sqref>E18:CZ18</xm:sqref>
        </x14:dataValidation>
        <x14:dataValidation type="list" allowBlank="1" showInputMessage="1" xr:uid="{18D86A26-FBE8-414E-AB15-4F9343D2974D}">
          <x14:formula1>
            <xm:f>'Set Values'!$K$3:$K$10</xm:f>
          </x14:formula1>
          <xm:sqref>E23:L23</xm:sqref>
        </x14:dataValidation>
        <x14:dataValidation type="list" allowBlank="1" showInputMessage="1" prompt="To enter free text, select cell and type - do not click into cell" xr:uid="{983C40A5-AB51-45D2-9276-D0511E7108BA}">
          <x14:formula1>
            <xm:f>'Set Values'!$G$3:$G$14</xm:f>
          </x14:formula1>
          <xm:sqref>E16:CZ16</xm:sqref>
        </x14:dataValidation>
        <x14:dataValidation type="list" allowBlank="1" showInputMessage="1" showErrorMessage="1" xr:uid="{B2917F54-9488-43A7-9266-70B27C8EB93C}">
          <x14:formula1>
            <xm:f>'Set Values'!$L$3:$L$5</xm:f>
          </x14:formula1>
          <xm:sqref>E24:L24</xm:sqref>
        </x14:dataValidation>
        <x14:dataValidation type="list" allowBlank="1" showInputMessage="1" showErrorMessage="1" xr:uid="{FB79ABB8-3AD7-49CD-894F-A93A349CE62F}">
          <x14:formula1>
            <xm:f>'Set Values'!$M$3:$M$4</xm:f>
          </x14:formula1>
          <xm:sqref>E31:AR31 E38:AR38</xm:sqref>
        </x14:dataValidation>
        <x14:dataValidation type="list" allowBlank="1" showInputMessage="1" prompt="To enter free text, select cell and type - do not click into cell" xr:uid="{C5AE45FB-AC7D-4DB3-B333-B81C8E43F213}">
          <x14:formula1>
            <xm:f>'Set Values'!$F$3:$F$12</xm:f>
          </x14:formula1>
          <xm:sqref>E14:CZ14</xm:sqref>
        </x14:dataValidation>
        <x14:dataValidation type="list" allowBlank="1" showInputMessage="1" prompt="To enter free text, select cell and type - do not click into cell" xr:uid="{C3E11CA8-C4C3-4344-96C1-C73527FBB804}">
          <x14:formula1>
            <xm:f>'Set Values'!$I$3:$I$7</xm:f>
          </x14:formula1>
          <xm:sqref>E17:CZ17</xm:sqref>
        </x14:dataValidation>
        <x14:dataValidation type="list" allowBlank="1" showInputMessage="1" xr:uid="{C9498449-5E16-4AA4-86B2-58D705AF1BD9}">
          <x14:formula1>
            <xm:f>'Set Values'!$I$3:$I$7</xm:f>
          </x14:formula1>
          <xm:sqref>E19:CZ19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F35F8-898E-432F-B02F-CAC56DEEFEDF}">
  <dimension ref="A1:CZ135"/>
  <sheetViews>
    <sheetView showGridLines="0" zoomScale="85" zoomScaleNormal="85" workbookViewId="0"/>
  </sheetViews>
  <sheetFormatPr defaultColWidth="9.1796875" defaultRowHeight="14" x14ac:dyDescent="0.3"/>
  <cols>
    <col min="1" max="1" width="7.54296875" style="6" customWidth="1"/>
    <col min="2" max="2" width="39.54296875" style="6" customWidth="1"/>
    <col min="3" max="3" width="71.54296875" style="76" customWidth="1"/>
    <col min="4" max="4" width="29.453125" style="76" customWidth="1"/>
    <col min="5" max="12" width="24.81640625" style="76" customWidth="1"/>
    <col min="13" max="44" width="20.54296875" style="76" customWidth="1"/>
    <col min="45" max="105" width="20.54296875" style="6" customWidth="1"/>
    <col min="106" max="16384" width="9.1796875" style="6"/>
  </cols>
  <sheetData>
    <row r="1" spans="1:104" ht="28.5" customHeight="1" x14ac:dyDescent="0.35">
      <c r="A1" s="23" t="s">
        <v>237</v>
      </c>
      <c r="B1" s="23"/>
      <c r="C1" s="6"/>
      <c r="D1" s="90"/>
      <c r="E1" s="61"/>
      <c r="F1" s="67"/>
      <c r="G1" s="67"/>
      <c r="H1" s="67"/>
      <c r="I1" s="67"/>
      <c r="J1" s="6"/>
      <c r="K1" s="6"/>
      <c r="L1" s="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row>
    <row r="2" spans="1:104" ht="19.5" customHeight="1" thickBot="1" x14ac:dyDescent="0.35">
      <c r="A2" s="157" t="s">
        <v>399</v>
      </c>
      <c r="B2" s="23"/>
      <c r="C2" s="6"/>
      <c r="D2" s="78" t="str">
        <f>IF(COUNTA(E31, E38)=2,"DATA OK: Assurances correctly reported to II.C.2.a and II.C.3.a","WARNING: Assurances not yet reported to II.C.2.a and II.C.3.a")</f>
        <v>WARNING: Assurances not yet reported to II.C.2.a and II.C.3.a</v>
      </c>
      <c r="E2" s="6"/>
      <c r="F2" s="6"/>
      <c r="G2" s="6"/>
      <c r="H2" s="6"/>
      <c r="I2" s="6"/>
      <c r="J2" s="6"/>
      <c r="K2" s="6"/>
      <c r="L2" s="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row>
    <row r="3" spans="1:104" ht="28.5" customHeight="1" x14ac:dyDescent="0.3">
      <c r="A3" s="158" t="s">
        <v>236</v>
      </c>
      <c r="B3" s="159"/>
      <c r="C3" s="160" t="str">
        <f>IF('I_State&amp;Prog_Info'!I15="","[Program 5]",'I_State&amp;Prog_Info'!I15)</f>
        <v>[Program 5]</v>
      </c>
      <c r="E3" s="67"/>
      <c r="G3" s="6"/>
      <c r="H3" s="6"/>
      <c r="I3" s="6"/>
      <c r="J3" s="6"/>
      <c r="K3" s="6"/>
      <c r="L3" s="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row>
    <row r="4" spans="1:104" ht="23.25" customHeight="1" x14ac:dyDescent="0.3">
      <c r="A4" s="193" t="s">
        <v>317</v>
      </c>
      <c r="B4" s="194"/>
      <c r="C4" s="92" t="str">
        <f>IF('I_State&amp;Prog_Info'!I17="","(Placeholder for plan type)",'I_State&amp;Prog_Info'!I17)</f>
        <v>(Placeholder for plan type)</v>
      </c>
      <c r="E4" s="6"/>
      <c r="F4" s="6"/>
      <c r="G4" s="6"/>
      <c r="H4" s="6"/>
      <c r="I4" s="6"/>
      <c r="J4" s="6"/>
      <c r="K4" s="6"/>
      <c r="L4" s="6"/>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c r="AM4" s="156"/>
      <c r="AN4" s="156"/>
      <c r="AO4" s="156"/>
      <c r="AP4" s="156"/>
      <c r="AQ4" s="156"/>
      <c r="AR4" s="156"/>
    </row>
    <row r="5" spans="1:104" ht="23.25" customHeight="1" x14ac:dyDescent="0.3">
      <c r="A5" s="193" t="s">
        <v>318</v>
      </c>
      <c r="B5" s="194"/>
      <c r="C5" s="92" t="str">
        <f>IF('I_State&amp;Prog_Info'!I59="","(Placeholder for providers)",'I_State&amp;Prog_Info'!I59)</f>
        <v>(Placeholder for providers)</v>
      </c>
      <c r="E5" s="6"/>
      <c r="G5" s="6"/>
      <c r="H5" s="6"/>
      <c r="I5" s="6"/>
      <c r="J5" s="6"/>
      <c r="K5" s="6"/>
      <c r="L5" s="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row>
    <row r="6" spans="1:104" ht="23.25" customHeight="1" x14ac:dyDescent="0.3">
      <c r="A6" s="193" t="s">
        <v>319</v>
      </c>
      <c r="B6" s="194"/>
      <c r="C6" s="93" t="str">
        <f>IF('I_State&amp;Prog_Info'!I39="","(Placeholder for separate analysis and results document)",'I_State&amp;Prog_Info'!I39)</f>
        <v>(Placeholder for separate analysis and results document)</v>
      </c>
      <c r="D6" s="77" t="str">
        <f>IF(C6="Yes, analysis methods and results are contained in a separate document(s)","",(IF(AND(C6="No, analysis methods and results are not contained in a separate document(s)",COUNTA(E23:L25)&gt;1),"DATA OK: Analysis and results correctly reported to II.B.1-3","WARNING: Info not yet reported to II.B.1-3")))</f>
        <v>WARNING: Info not yet reported to II.B.1-3</v>
      </c>
      <c r="H6" s="6"/>
      <c r="I6" s="6"/>
      <c r="J6" s="6"/>
      <c r="K6" s="6"/>
      <c r="L6" s="6"/>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56"/>
      <c r="AP6" s="156"/>
      <c r="AQ6" s="156"/>
      <c r="AR6" s="156"/>
    </row>
    <row r="7" spans="1:104" ht="23.15" customHeight="1" x14ac:dyDescent="0.3">
      <c r="A7" s="193" t="s">
        <v>424</v>
      </c>
      <c r="B7" s="194"/>
      <c r="C7" s="93" t="str">
        <f>IF('I_State&amp;Prog_Info'!I40="","(Placeholder for separate analysis and results document)",'I_State&amp;Prog_Info'!I40)</f>
        <v>(Placeholder for separate analysis and results document)</v>
      </c>
      <c r="D7" s="3"/>
      <c r="E7" s="6"/>
      <c r="F7" s="6"/>
      <c r="G7" s="6"/>
      <c r="H7" s="6"/>
      <c r="I7" s="6"/>
      <c r="J7" s="6"/>
      <c r="K7" s="6"/>
      <c r="L7" s="6"/>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row>
    <row r="8" spans="1:104" ht="23.15" customHeight="1" thickBot="1" x14ac:dyDescent="0.35">
      <c r="A8" s="197" t="s">
        <v>425</v>
      </c>
      <c r="B8" s="198"/>
      <c r="C8" s="94" t="str">
        <f>IF('I_State&amp;Prog_Info'!I41="","(Placeholder for separate analysis and results document)",'I_State&amp;Prog_Info'!I41)</f>
        <v>(Placeholder for separate analysis and results document)</v>
      </c>
      <c r="D8" s="3"/>
      <c r="E8" s="6"/>
      <c r="F8" s="6"/>
      <c r="G8" s="6"/>
      <c r="H8" s="6"/>
      <c r="I8" s="6"/>
      <c r="J8" s="6"/>
      <c r="K8" s="6"/>
      <c r="L8" s="6"/>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c r="AM8" s="156"/>
      <c r="AN8" s="156"/>
      <c r="AO8" s="156"/>
      <c r="AP8" s="156"/>
      <c r="AQ8" s="156"/>
      <c r="AR8" s="156"/>
    </row>
    <row r="9" spans="1:104" ht="87.75" customHeight="1" x14ac:dyDescent="0.3">
      <c r="A9" s="195" t="s">
        <v>400</v>
      </c>
      <c r="B9" s="195"/>
      <c r="C9" s="195"/>
      <c r="E9" s="6"/>
      <c r="F9" s="6"/>
      <c r="G9" s="6"/>
      <c r="H9" s="6"/>
      <c r="I9" s="6"/>
      <c r="J9" s="6"/>
      <c r="K9" s="6"/>
      <c r="L9" s="6"/>
      <c r="M9" s="156"/>
      <c r="N9" s="156"/>
      <c r="O9" s="156"/>
      <c r="P9" s="156"/>
      <c r="Q9" s="156"/>
      <c r="R9" s="156"/>
      <c r="S9" s="156"/>
      <c r="T9" s="156"/>
      <c r="U9" s="156"/>
      <c r="V9" s="156"/>
      <c r="W9" s="156"/>
      <c r="X9" s="156"/>
      <c r="Y9" s="156"/>
      <c r="Z9" s="156"/>
      <c r="AA9" s="156"/>
      <c r="AB9" s="156"/>
      <c r="AC9" s="156"/>
      <c r="AD9" s="156"/>
      <c r="AE9" s="156"/>
      <c r="AF9" s="156"/>
      <c r="AG9" s="156"/>
      <c r="AH9" s="156"/>
      <c r="AI9" s="156"/>
      <c r="AJ9" s="156"/>
      <c r="AK9" s="156"/>
      <c r="AL9" s="156"/>
      <c r="AM9" s="156"/>
      <c r="AN9" s="156"/>
      <c r="AO9" s="156"/>
      <c r="AP9" s="156"/>
      <c r="AQ9" s="156"/>
      <c r="AR9" s="156"/>
    </row>
    <row r="10" spans="1:104" ht="18" customHeight="1" x14ac:dyDescent="0.3">
      <c r="A10" s="76"/>
      <c r="B10" s="76"/>
      <c r="D10" s="3"/>
      <c r="E10" s="6"/>
      <c r="F10" s="6"/>
      <c r="G10" s="6"/>
      <c r="H10" s="6"/>
      <c r="I10" s="6"/>
      <c r="J10" s="6"/>
      <c r="K10" s="6"/>
      <c r="L10" s="6"/>
      <c r="M10" s="156"/>
      <c r="N10" s="156"/>
      <c r="O10" s="156"/>
      <c r="P10" s="156"/>
      <c r="Q10" s="156"/>
      <c r="R10" s="156"/>
      <c r="S10" s="156"/>
      <c r="T10" s="156"/>
      <c r="U10" s="156"/>
      <c r="V10" s="156"/>
      <c r="W10" s="156"/>
      <c r="X10" s="156"/>
      <c r="Y10" s="156"/>
      <c r="Z10" s="156"/>
      <c r="AA10" s="156"/>
      <c r="AB10" s="156"/>
      <c r="AC10" s="156"/>
      <c r="AD10" s="156"/>
      <c r="AE10" s="156"/>
      <c r="AF10" s="156"/>
      <c r="AG10" s="156"/>
      <c r="AH10" s="156"/>
      <c r="AI10" s="156"/>
      <c r="AJ10" s="156"/>
      <c r="AK10" s="156"/>
      <c r="AL10" s="156"/>
      <c r="AM10" s="156"/>
      <c r="AN10" s="156"/>
      <c r="AO10" s="156"/>
      <c r="AP10" s="156"/>
      <c r="AQ10" s="156"/>
      <c r="AR10" s="156"/>
    </row>
    <row r="11" spans="1:104" ht="41.25" customHeight="1" thickBot="1" x14ac:dyDescent="0.45">
      <c r="A11" s="196" t="s">
        <v>242</v>
      </c>
      <c r="B11" s="196"/>
      <c r="C11" s="196"/>
      <c r="D11" s="6"/>
      <c r="E11" s="6"/>
      <c r="F11" s="6"/>
      <c r="G11" s="6"/>
      <c r="H11" s="6"/>
      <c r="I11" s="6"/>
      <c r="J11" s="6"/>
      <c r="K11" s="6"/>
      <c r="L11" s="6"/>
      <c r="M11" s="156"/>
      <c r="N11" s="156"/>
      <c r="O11" s="156"/>
      <c r="P11" s="156"/>
      <c r="Q11" s="156"/>
      <c r="R11" s="156"/>
      <c r="S11" s="156"/>
      <c r="T11" s="156"/>
      <c r="U11" s="156"/>
      <c r="V11" s="156"/>
      <c r="W11" s="156"/>
      <c r="X11" s="156"/>
      <c r="Y11" s="156"/>
      <c r="Z11" s="156"/>
      <c r="AA11" s="156"/>
      <c r="AB11" s="156"/>
      <c r="AC11" s="156"/>
      <c r="AD11" s="156"/>
      <c r="AE11" s="156"/>
      <c r="AF11" s="156"/>
      <c r="AG11" s="156"/>
      <c r="AH11" s="156"/>
      <c r="AI11" s="156"/>
      <c r="AJ11" s="156"/>
      <c r="AK11" s="156"/>
      <c r="AL11" s="156"/>
      <c r="AM11" s="156"/>
      <c r="AN11" s="156"/>
      <c r="AO11" s="156"/>
      <c r="AP11" s="156"/>
      <c r="AQ11" s="156"/>
      <c r="AR11" s="156"/>
    </row>
    <row r="12" spans="1:104" ht="30" customHeight="1" x14ac:dyDescent="0.3">
      <c r="A12" s="180" t="s">
        <v>322</v>
      </c>
      <c r="B12" s="180"/>
      <c r="C12" s="180"/>
      <c r="D12" s="152"/>
      <c r="E12" s="161" t="s">
        <v>449</v>
      </c>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c r="AT12" s="162"/>
      <c r="AU12" s="162"/>
      <c r="AV12" s="162"/>
      <c r="AW12" s="162"/>
      <c r="AX12" s="162"/>
      <c r="AY12" s="162"/>
      <c r="AZ12" s="162"/>
      <c r="BA12" s="162"/>
      <c r="BB12" s="162"/>
      <c r="BC12" s="162"/>
      <c r="BD12" s="162"/>
      <c r="BE12" s="162"/>
      <c r="BF12" s="162"/>
      <c r="BG12" s="162"/>
      <c r="BH12" s="162"/>
      <c r="BI12" s="162"/>
      <c r="BJ12" s="162"/>
      <c r="BK12" s="162"/>
      <c r="BL12" s="162"/>
      <c r="BM12" s="162"/>
      <c r="BN12" s="162"/>
      <c r="BO12" s="162"/>
      <c r="BP12" s="162"/>
      <c r="BQ12" s="162"/>
      <c r="BR12" s="162"/>
      <c r="BS12" s="162"/>
      <c r="BT12" s="162"/>
      <c r="BU12" s="162"/>
      <c r="BV12" s="162"/>
      <c r="BW12" s="162"/>
      <c r="BX12" s="162"/>
      <c r="BY12" s="162"/>
      <c r="BZ12" s="162"/>
      <c r="CA12" s="162"/>
      <c r="CB12" s="162"/>
      <c r="CC12" s="162"/>
      <c r="CD12" s="162"/>
      <c r="CE12" s="162"/>
      <c r="CF12" s="162"/>
      <c r="CG12" s="162"/>
      <c r="CH12" s="162"/>
      <c r="CI12" s="162"/>
      <c r="CJ12" s="162"/>
      <c r="CK12" s="162"/>
      <c r="CL12" s="162"/>
      <c r="CM12" s="162"/>
      <c r="CN12" s="162"/>
      <c r="CO12" s="162"/>
      <c r="CP12" s="162"/>
      <c r="CQ12" s="162"/>
      <c r="CR12" s="162"/>
      <c r="CS12" s="162"/>
      <c r="CT12" s="162"/>
      <c r="CU12" s="162"/>
      <c r="CV12" s="162"/>
      <c r="CW12" s="162"/>
      <c r="CX12" s="162"/>
      <c r="CY12" s="162"/>
      <c r="CZ12" s="163"/>
    </row>
    <row r="13" spans="1:104" ht="29.25" customHeight="1" x14ac:dyDescent="0.3">
      <c r="A13" s="8" t="s">
        <v>0</v>
      </c>
      <c r="B13" s="9" t="s">
        <v>1</v>
      </c>
      <c r="C13" s="9" t="s">
        <v>5</v>
      </c>
      <c r="D13" s="9" t="s">
        <v>69</v>
      </c>
      <c r="E13" s="5" t="s">
        <v>94</v>
      </c>
      <c r="F13" s="5" t="s">
        <v>95</v>
      </c>
      <c r="G13" s="5" t="s">
        <v>96</v>
      </c>
      <c r="H13" s="5" t="s">
        <v>97</v>
      </c>
      <c r="I13" s="5" t="s">
        <v>98</v>
      </c>
      <c r="J13" s="5" t="s">
        <v>99</v>
      </c>
      <c r="K13" s="5" t="s">
        <v>100</v>
      </c>
      <c r="L13" s="5" t="s">
        <v>101</v>
      </c>
      <c r="M13" s="5" t="s">
        <v>102</v>
      </c>
      <c r="N13" s="5" t="s">
        <v>103</v>
      </c>
      <c r="O13" s="5" t="s">
        <v>104</v>
      </c>
      <c r="P13" s="5" t="s">
        <v>105</v>
      </c>
      <c r="Q13" s="5" t="s">
        <v>106</v>
      </c>
      <c r="R13" s="5" t="s">
        <v>107</v>
      </c>
      <c r="S13" s="5" t="s">
        <v>108</v>
      </c>
      <c r="T13" s="5" t="s">
        <v>109</v>
      </c>
      <c r="U13" s="5" t="s">
        <v>110</v>
      </c>
      <c r="V13" s="5" t="s">
        <v>111</v>
      </c>
      <c r="W13" s="5" t="s">
        <v>112</v>
      </c>
      <c r="X13" s="5" t="s">
        <v>113</v>
      </c>
      <c r="Y13" s="5" t="s">
        <v>114</v>
      </c>
      <c r="Z13" s="5" t="s">
        <v>115</v>
      </c>
      <c r="AA13" s="5" t="s">
        <v>116</v>
      </c>
      <c r="AB13" s="5" t="s">
        <v>117</v>
      </c>
      <c r="AC13" s="5" t="s">
        <v>118</v>
      </c>
      <c r="AD13" s="5" t="s">
        <v>119</v>
      </c>
      <c r="AE13" s="5" t="s">
        <v>120</v>
      </c>
      <c r="AF13" s="5" t="s">
        <v>121</v>
      </c>
      <c r="AG13" s="5" t="s">
        <v>122</v>
      </c>
      <c r="AH13" s="5" t="s">
        <v>123</v>
      </c>
      <c r="AI13" s="5" t="s">
        <v>124</v>
      </c>
      <c r="AJ13" s="5" t="s">
        <v>125</v>
      </c>
      <c r="AK13" s="5" t="s">
        <v>126</v>
      </c>
      <c r="AL13" s="5" t="s">
        <v>127</v>
      </c>
      <c r="AM13" s="5" t="s">
        <v>128</v>
      </c>
      <c r="AN13" s="5" t="s">
        <v>129</v>
      </c>
      <c r="AO13" s="5" t="s">
        <v>130</v>
      </c>
      <c r="AP13" s="5" t="s">
        <v>131</v>
      </c>
      <c r="AQ13" s="5" t="s">
        <v>132</v>
      </c>
      <c r="AR13" s="5" t="s">
        <v>133</v>
      </c>
      <c r="AS13" s="5" t="s">
        <v>137</v>
      </c>
      <c r="AT13" s="5" t="s">
        <v>138</v>
      </c>
      <c r="AU13" s="5" t="s">
        <v>139</v>
      </c>
      <c r="AV13" s="5" t="s">
        <v>140</v>
      </c>
      <c r="AW13" s="5" t="s">
        <v>141</v>
      </c>
      <c r="AX13" s="5" t="s">
        <v>142</v>
      </c>
      <c r="AY13" s="5" t="s">
        <v>143</v>
      </c>
      <c r="AZ13" s="5" t="s">
        <v>144</v>
      </c>
      <c r="BA13" s="5" t="s">
        <v>145</v>
      </c>
      <c r="BB13" s="5" t="s">
        <v>146</v>
      </c>
      <c r="BC13" s="5" t="s">
        <v>147</v>
      </c>
      <c r="BD13" s="5" t="s">
        <v>148</v>
      </c>
      <c r="BE13" s="5" t="s">
        <v>149</v>
      </c>
      <c r="BF13" s="5" t="s">
        <v>150</v>
      </c>
      <c r="BG13" s="5" t="s">
        <v>151</v>
      </c>
      <c r="BH13" s="5" t="s">
        <v>152</v>
      </c>
      <c r="BI13" s="5" t="s">
        <v>153</v>
      </c>
      <c r="BJ13" s="5" t="s">
        <v>154</v>
      </c>
      <c r="BK13" s="5" t="s">
        <v>155</v>
      </c>
      <c r="BL13" s="5" t="s">
        <v>156</v>
      </c>
      <c r="BM13" s="5" t="s">
        <v>157</v>
      </c>
      <c r="BN13" s="5" t="s">
        <v>158</v>
      </c>
      <c r="BO13" s="5" t="s">
        <v>159</v>
      </c>
      <c r="BP13" s="5" t="s">
        <v>160</v>
      </c>
      <c r="BQ13" s="5" t="s">
        <v>161</v>
      </c>
      <c r="BR13" s="5" t="s">
        <v>162</v>
      </c>
      <c r="BS13" s="5" t="s">
        <v>163</v>
      </c>
      <c r="BT13" s="5" t="s">
        <v>164</v>
      </c>
      <c r="BU13" s="5" t="s">
        <v>165</v>
      </c>
      <c r="BV13" s="5" t="s">
        <v>166</v>
      </c>
      <c r="BW13" s="5" t="s">
        <v>167</v>
      </c>
      <c r="BX13" s="5" t="s">
        <v>168</v>
      </c>
      <c r="BY13" s="5" t="s">
        <v>169</v>
      </c>
      <c r="BZ13" s="5" t="s">
        <v>170</v>
      </c>
      <c r="CA13" s="5" t="s">
        <v>171</v>
      </c>
      <c r="CB13" s="5" t="s">
        <v>172</v>
      </c>
      <c r="CC13" s="5" t="s">
        <v>173</v>
      </c>
      <c r="CD13" s="5" t="s">
        <v>174</v>
      </c>
      <c r="CE13" s="5" t="s">
        <v>175</v>
      </c>
      <c r="CF13" s="5" t="s">
        <v>176</v>
      </c>
      <c r="CG13" s="5" t="s">
        <v>177</v>
      </c>
      <c r="CH13" s="5" t="s">
        <v>178</v>
      </c>
      <c r="CI13" s="5" t="s">
        <v>179</v>
      </c>
      <c r="CJ13" s="5" t="s">
        <v>180</v>
      </c>
      <c r="CK13" s="5" t="s">
        <v>181</v>
      </c>
      <c r="CL13" s="5" t="s">
        <v>182</v>
      </c>
      <c r="CM13" s="5" t="s">
        <v>183</v>
      </c>
      <c r="CN13" s="5" t="s">
        <v>184</v>
      </c>
      <c r="CO13" s="5" t="s">
        <v>185</v>
      </c>
      <c r="CP13" s="5" t="s">
        <v>186</v>
      </c>
      <c r="CQ13" s="5" t="s">
        <v>187</v>
      </c>
      <c r="CR13" s="5" t="s">
        <v>188</v>
      </c>
      <c r="CS13" s="5" t="s">
        <v>189</v>
      </c>
      <c r="CT13" s="5" t="s">
        <v>190</v>
      </c>
      <c r="CU13" s="5" t="s">
        <v>191</v>
      </c>
      <c r="CV13" s="5" t="s">
        <v>192</v>
      </c>
      <c r="CW13" s="5" t="s">
        <v>193</v>
      </c>
      <c r="CX13" s="5" t="s">
        <v>194</v>
      </c>
      <c r="CY13" s="5" t="s">
        <v>195</v>
      </c>
      <c r="CZ13" s="5" t="s">
        <v>196</v>
      </c>
    </row>
    <row r="14" spans="1:104" ht="28" x14ac:dyDescent="0.3">
      <c r="A14" s="73" t="s">
        <v>273</v>
      </c>
      <c r="B14" s="48" t="s">
        <v>93</v>
      </c>
      <c r="C14" s="25" t="s">
        <v>223</v>
      </c>
      <c r="D14" s="58" t="s">
        <v>289</v>
      </c>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c r="CD14" s="100"/>
      <c r="CE14" s="100"/>
      <c r="CF14" s="100"/>
      <c r="CG14" s="100"/>
      <c r="CH14" s="100"/>
      <c r="CI14" s="100"/>
      <c r="CJ14" s="100"/>
      <c r="CK14" s="100"/>
      <c r="CL14" s="100"/>
      <c r="CM14" s="100"/>
      <c r="CN14" s="100"/>
      <c r="CO14" s="100"/>
      <c r="CP14" s="100"/>
      <c r="CQ14" s="100"/>
      <c r="CR14" s="100"/>
      <c r="CS14" s="100"/>
      <c r="CT14" s="100"/>
      <c r="CU14" s="100"/>
      <c r="CV14" s="100"/>
      <c r="CW14" s="100"/>
      <c r="CX14" s="100"/>
      <c r="CY14" s="100"/>
      <c r="CZ14" s="100"/>
    </row>
    <row r="15" spans="1:104" ht="28" x14ac:dyDescent="0.3">
      <c r="A15" s="73" t="s">
        <v>274</v>
      </c>
      <c r="B15" s="48" t="s">
        <v>222</v>
      </c>
      <c r="C15" s="25" t="s">
        <v>134</v>
      </c>
      <c r="D15" s="58" t="s">
        <v>2</v>
      </c>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100"/>
      <c r="CC15" s="100"/>
      <c r="CD15" s="100"/>
      <c r="CE15" s="100"/>
      <c r="CF15" s="100"/>
      <c r="CG15" s="100"/>
      <c r="CH15" s="100"/>
      <c r="CI15" s="100"/>
      <c r="CJ15" s="100"/>
      <c r="CK15" s="100"/>
      <c r="CL15" s="100"/>
      <c r="CM15" s="100"/>
      <c r="CN15" s="100"/>
      <c r="CO15" s="100"/>
      <c r="CP15" s="100"/>
      <c r="CQ15" s="100"/>
      <c r="CR15" s="100"/>
      <c r="CS15" s="100"/>
      <c r="CT15" s="100"/>
      <c r="CU15" s="100"/>
      <c r="CV15" s="100"/>
      <c r="CW15" s="100"/>
      <c r="CX15" s="100"/>
      <c r="CY15" s="100"/>
      <c r="CZ15" s="100"/>
    </row>
    <row r="16" spans="1:104" ht="28" x14ac:dyDescent="0.3">
      <c r="A16" s="73" t="s">
        <v>275</v>
      </c>
      <c r="B16" s="48" t="s">
        <v>320</v>
      </c>
      <c r="C16" s="48" t="s">
        <v>135</v>
      </c>
      <c r="D16" s="58" t="s">
        <v>289</v>
      </c>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row>
    <row r="17" spans="1:104" s="7" customFormat="1" ht="28" x14ac:dyDescent="0.3">
      <c r="A17" s="73" t="s">
        <v>276</v>
      </c>
      <c r="B17" s="74" t="s">
        <v>321</v>
      </c>
      <c r="C17" s="33" t="s">
        <v>136</v>
      </c>
      <c r="D17" s="59" t="s">
        <v>289</v>
      </c>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row>
    <row r="18" spans="1:104" ht="28.5" thickBot="1" x14ac:dyDescent="0.35">
      <c r="A18" s="81" t="s">
        <v>277</v>
      </c>
      <c r="B18" s="53" t="s">
        <v>225</v>
      </c>
      <c r="C18" s="30" t="s">
        <v>216</v>
      </c>
      <c r="D18" s="60" t="s">
        <v>289</v>
      </c>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c r="BO18" s="102"/>
      <c r="BP18" s="102"/>
      <c r="BQ18" s="102"/>
      <c r="BR18" s="102"/>
      <c r="BS18" s="102"/>
      <c r="BT18" s="102"/>
      <c r="BU18" s="102"/>
      <c r="BV18" s="102"/>
      <c r="BW18" s="102"/>
      <c r="BX18" s="102"/>
      <c r="BY18" s="102"/>
      <c r="BZ18" s="102"/>
      <c r="CA18" s="102"/>
      <c r="CB18" s="102"/>
      <c r="CC18" s="102"/>
      <c r="CD18" s="102"/>
      <c r="CE18" s="102"/>
      <c r="CF18" s="102"/>
      <c r="CG18" s="102"/>
      <c r="CH18" s="102"/>
      <c r="CI18" s="102"/>
      <c r="CJ18" s="102"/>
      <c r="CK18" s="102"/>
      <c r="CL18" s="102"/>
      <c r="CM18" s="102"/>
      <c r="CN18" s="102"/>
      <c r="CO18" s="102"/>
      <c r="CP18" s="102"/>
      <c r="CQ18" s="102"/>
      <c r="CR18" s="102"/>
      <c r="CS18" s="102"/>
      <c r="CT18" s="102"/>
      <c r="CU18" s="102"/>
      <c r="CV18" s="102"/>
      <c r="CW18" s="102"/>
      <c r="CX18" s="102"/>
      <c r="CY18" s="102"/>
      <c r="CZ18" s="102"/>
    </row>
    <row r="19" spans="1:104" s="47" customFormat="1" x14ac:dyDescent="0.3">
      <c r="A19" s="146" t="s">
        <v>448</v>
      </c>
      <c r="B19" s="46"/>
      <c r="C19" s="46"/>
      <c r="D19" s="46"/>
    </row>
    <row r="20" spans="1:104" ht="43.5" customHeight="1" thickBot="1" x14ac:dyDescent="0.45">
      <c r="A20" s="196" t="s">
        <v>290</v>
      </c>
      <c r="B20" s="196"/>
      <c r="C20" s="196"/>
      <c r="D20" s="31"/>
      <c r="E20" s="6"/>
      <c r="F20" s="6"/>
      <c r="G20" s="6"/>
      <c r="H20" s="6"/>
      <c r="I20" s="6"/>
      <c r="J20" s="6"/>
      <c r="K20" s="6"/>
      <c r="L20" s="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c r="AM20" s="156"/>
      <c r="AN20" s="156"/>
      <c r="AO20" s="156"/>
      <c r="AP20" s="156"/>
      <c r="AQ20" s="156"/>
      <c r="AR20" s="156"/>
    </row>
    <row r="21" spans="1:104" ht="39.75" customHeight="1" x14ac:dyDescent="0.3">
      <c r="A21" s="183" t="s">
        <v>351</v>
      </c>
      <c r="B21" s="183"/>
      <c r="C21" s="183"/>
      <c r="D21" s="152"/>
      <c r="E21" s="161" t="s">
        <v>233</v>
      </c>
      <c r="F21" s="164"/>
      <c r="G21" s="164"/>
      <c r="H21" s="164"/>
      <c r="I21" s="162"/>
      <c r="J21" s="162"/>
      <c r="K21" s="162"/>
      <c r="L21" s="163"/>
      <c r="M21" s="156"/>
      <c r="N21" s="156"/>
      <c r="O21" s="156"/>
      <c r="P21" s="156"/>
      <c r="Q21" s="156"/>
      <c r="R21" s="156"/>
      <c r="S21" s="156"/>
      <c r="T21" s="156"/>
      <c r="U21" s="156"/>
      <c r="V21" s="156"/>
      <c r="W21" s="156"/>
      <c r="X21" s="156"/>
      <c r="Y21" s="156"/>
      <c r="Z21" s="156"/>
      <c r="AA21" s="156"/>
      <c r="AB21" s="156"/>
      <c r="AC21" s="156"/>
      <c r="AD21" s="156"/>
      <c r="AE21" s="156"/>
      <c r="AF21" s="156"/>
      <c r="AG21" s="156"/>
      <c r="AH21" s="156"/>
      <c r="AI21" s="156"/>
      <c r="AJ21" s="156"/>
      <c r="AK21" s="156"/>
      <c r="AL21" s="156"/>
      <c r="AM21" s="156"/>
      <c r="AN21" s="156"/>
      <c r="AO21" s="156"/>
      <c r="AP21" s="156"/>
      <c r="AQ21" s="156"/>
      <c r="AR21" s="156"/>
    </row>
    <row r="22" spans="1:104" ht="47.25" customHeight="1" x14ac:dyDescent="0.3">
      <c r="A22" s="8" t="s">
        <v>0</v>
      </c>
      <c r="B22" s="9" t="s">
        <v>1</v>
      </c>
      <c r="C22" s="9" t="s">
        <v>5</v>
      </c>
      <c r="D22" s="9" t="s">
        <v>69</v>
      </c>
      <c r="E22" s="83" t="s">
        <v>66</v>
      </c>
      <c r="F22" s="83" t="s">
        <v>420</v>
      </c>
      <c r="G22" s="83" t="s">
        <v>243</v>
      </c>
      <c r="H22" s="83" t="s">
        <v>244</v>
      </c>
      <c r="I22" s="83" t="s">
        <v>63</v>
      </c>
      <c r="J22" s="83" t="s">
        <v>64</v>
      </c>
      <c r="K22" s="83" t="s">
        <v>67</v>
      </c>
      <c r="L22" s="83" t="s">
        <v>68</v>
      </c>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row>
    <row r="23" spans="1:104" ht="102" customHeight="1" x14ac:dyDescent="0.3">
      <c r="A23" s="49" t="s">
        <v>280</v>
      </c>
      <c r="B23" s="48" t="s">
        <v>217</v>
      </c>
      <c r="C23" s="48" t="s">
        <v>386</v>
      </c>
      <c r="D23" s="25" t="s">
        <v>289</v>
      </c>
      <c r="E23" s="69"/>
      <c r="F23" s="96"/>
      <c r="G23" s="69"/>
      <c r="H23" s="69"/>
      <c r="I23" s="69"/>
      <c r="J23" s="69"/>
      <c r="K23" s="69"/>
      <c r="L23" s="69"/>
      <c r="M23" s="6"/>
      <c r="N23" s="4"/>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row>
    <row r="24" spans="1:104" ht="102" customHeight="1" x14ac:dyDescent="0.3">
      <c r="A24" s="85" t="s">
        <v>281</v>
      </c>
      <c r="B24" s="86" t="s">
        <v>65</v>
      </c>
      <c r="C24" s="86" t="s">
        <v>352</v>
      </c>
      <c r="D24" s="82" t="s">
        <v>289</v>
      </c>
      <c r="E24" s="97"/>
      <c r="F24" s="98"/>
      <c r="G24" s="97"/>
      <c r="H24" s="97"/>
      <c r="I24" s="97"/>
      <c r="J24" s="97"/>
      <c r="K24" s="97"/>
      <c r="L24" s="97"/>
      <c r="M24" s="6"/>
      <c r="N24" s="4"/>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row>
    <row r="25" spans="1:104" ht="78" customHeight="1" thickBot="1" x14ac:dyDescent="0.35">
      <c r="A25" s="56" t="s">
        <v>282</v>
      </c>
      <c r="B25" s="53" t="s">
        <v>323</v>
      </c>
      <c r="C25" s="53" t="s">
        <v>349</v>
      </c>
      <c r="D25" s="84" t="s">
        <v>2</v>
      </c>
      <c r="E25" s="95"/>
      <c r="F25" s="95"/>
      <c r="G25" s="95"/>
      <c r="H25" s="95"/>
      <c r="I25" s="95"/>
      <c r="J25" s="95"/>
      <c r="K25" s="95"/>
      <c r="L25" s="95"/>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row>
    <row r="26" spans="1:104" x14ac:dyDescent="0.3">
      <c r="A26" s="148" t="s">
        <v>448</v>
      </c>
      <c r="C26" s="6"/>
      <c r="D26" s="6"/>
      <c r="E26" s="6"/>
      <c r="F26" s="6"/>
      <c r="G26" s="6"/>
      <c r="H26" s="6"/>
      <c r="I26" s="6"/>
      <c r="J26" s="6"/>
      <c r="K26" s="6"/>
      <c r="L26" s="6"/>
    </row>
    <row r="27" spans="1:104" ht="28.5" customHeight="1" thickBot="1" x14ac:dyDescent="0.45">
      <c r="A27" s="192" t="s">
        <v>234</v>
      </c>
      <c r="B27" s="192"/>
      <c r="C27" s="192"/>
      <c r="D27" s="3"/>
      <c r="E27" s="6"/>
      <c r="F27" s="6"/>
      <c r="G27" s="6"/>
      <c r="H27" s="6"/>
      <c r="I27" s="6"/>
      <c r="J27" s="6"/>
      <c r="K27" s="6"/>
      <c r="L27" s="6"/>
    </row>
    <row r="28" spans="1:104" ht="36" customHeight="1" x14ac:dyDescent="0.3">
      <c r="A28" s="190" t="s">
        <v>357</v>
      </c>
      <c r="B28" s="191"/>
      <c r="C28" s="191"/>
      <c r="D28" s="66"/>
      <c r="E28" s="161" t="s">
        <v>450</v>
      </c>
      <c r="F28" s="162"/>
      <c r="G28" s="162"/>
      <c r="H28" s="162"/>
      <c r="I28" s="162"/>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3"/>
    </row>
    <row r="29" spans="1:104" ht="29.25" customHeight="1" x14ac:dyDescent="0.3">
      <c r="A29" s="8" t="s">
        <v>0</v>
      </c>
      <c r="B29" s="9" t="s">
        <v>1</v>
      </c>
      <c r="C29" s="9" t="s">
        <v>5</v>
      </c>
      <c r="D29" s="9" t="s">
        <v>69</v>
      </c>
      <c r="E29" s="5" t="str">
        <f>IF(E30&lt;&gt;"",E30,"[Plan 1]")</f>
        <v>[Plan 1]</v>
      </c>
      <c r="F29" s="5" t="str">
        <f>IF(F30&lt;&gt;"",F30,"[Plan 2]")</f>
        <v>[Plan 2]</v>
      </c>
      <c r="G29" s="5" t="str">
        <f>IF(G30&lt;&gt;"",G30,"[Plan 3]")</f>
        <v>[Plan 3]</v>
      </c>
      <c r="H29" s="5" t="str">
        <f>IF(H30&lt;&gt;"",H30,"[Plan 4]")</f>
        <v>[Plan 4]</v>
      </c>
      <c r="I29" s="5" t="str">
        <f>IF(I30&lt;&gt;"",I30,"[Plan 5]")</f>
        <v>[Plan 5]</v>
      </c>
      <c r="J29" s="5" t="str">
        <f>IF(J30&lt;&gt;"",J30,"[Plan 6]")</f>
        <v>[Plan 6]</v>
      </c>
      <c r="K29" s="5" t="str">
        <f>IF(K30&lt;&gt;"",K30,"[Plan 7]")</f>
        <v>[Plan 7]</v>
      </c>
      <c r="L29" s="5" t="str">
        <f>IF(L30&lt;&gt;"",L30,"[Plan 8]")</f>
        <v>[Plan 8]</v>
      </c>
      <c r="M29" s="5" t="str">
        <f>IF(M30&lt;&gt;"",M30,"[Plan 9]")</f>
        <v>[Plan 9]</v>
      </c>
      <c r="N29" s="5" t="str">
        <f>IF(N30&lt;&gt;"",N30,"[Plan 10]")</f>
        <v>[Plan 10]</v>
      </c>
      <c r="O29" s="5" t="str">
        <f>IF(O30&lt;&gt;"",O30,"[Plan 11]")</f>
        <v>[Plan 11]</v>
      </c>
      <c r="P29" s="5" t="str">
        <f>IF(P30&lt;&gt;"",P30,"[Plan 12]")</f>
        <v>[Plan 12]</v>
      </c>
      <c r="Q29" s="5" t="str">
        <f>IF(Q30&lt;&gt;"",Q30,"[Plan 13]")</f>
        <v>[Plan 13]</v>
      </c>
      <c r="R29" s="5" t="str">
        <f>IF(R30&lt;&gt;"",R30,"[Plan 14]")</f>
        <v>[Plan 14]</v>
      </c>
      <c r="S29" s="5" t="str">
        <f>IF(S30&lt;&gt;"",S30,"[Plan 15]")</f>
        <v>[Plan 15]</v>
      </c>
      <c r="T29" s="5" t="str">
        <f>IF(T30&lt;&gt;"",T30,"[Plan 16]")</f>
        <v>[Plan 16]</v>
      </c>
      <c r="U29" s="5" t="str">
        <f>IF(U30&lt;&gt;"",U30,"[Plan 17]")</f>
        <v>[Plan 17]</v>
      </c>
      <c r="V29" s="5" t="str">
        <f>IF(V30&lt;&gt;"",V30,"[Plan 18]")</f>
        <v>[Plan 18]</v>
      </c>
      <c r="W29" s="5" t="str">
        <f>IF(W30&lt;&gt;"",W30,"[Plan 19]")</f>
        <v>[Plan 19]</v>
      </c>
      <c r="X29" s="5" t="str">
        <f>IF(X30&lt;&gt;"",X30,"[Plan 20]")</f>
        <v>[Plan 20]</v>
      </c>
      <c r="Y29" s="5" t="str">
        <f>IF(Y30&lt;&gt;"",Y30,"[Plan 21]")</f>
        <v>[Plan 21]</v>
      </c>
      <c r="Z29" s="5" t="str">
        <f>IF(Z30&lt;&gt;"",Z30,"[Plan 22]")</f>
        <v>[Plan 22]</v>
      </c>
      <c r="AA29" s="5" t="str">
        <f>IF(AA30&lt;&gt;"",AA30,"[Plan 23]")</f>
        <v>[Plan 23]</v>
      </c>
      <c r="AB29" s="5" t="str">
        <f>IF(AB30&lt;&gt;"",AB30,"[Plan 24]")</f>
        <v>[Plan 24]</v>
      </c>
      <c r="AC29" s="5" t="str">
        <f>IF(AC30&lt;&gt;"",AC30,"[Plan 25]")</f>
        <v>[Plan 25]</v>
      </c>
      <c r="AD29" s="5" t="str">
        <f>IF(AD30&lt;&gt;"",AD30,"[Plan 26]")</f>
        <v>[Plan 26]</v>
      </c>
      <c r="AE29" s="5" t="str">
        <f>IF(AE30&lt;&gt;"",AE30,"[Plan 27]")</f>
        <v>[Plan 27]</v>
      </c>
      <c r="AF29" s="5" t="str">
        <f>IF(AF30&lt;&gt;"",AF30,"[Plan 28]")</f>
        <v>[Plan 28]</v>
      </c>
      <c r="AG29" s="5" t="str">
        <f>IF(AG30&lt;&gt;"",AG30,"[Plan 29]")</f>
        <v>[Plan 29]</v>
      </c>
      <c r="AH29" s="5" t="str">
        <f>IF(AH30&lt;&gt;"",AH30,"[Plan 30]")</f>
        <v>[Plan 30]</v>
      </c>
      <c r="AI29" s="5" t="str">
        <f>IF(AI30&lt;&gt;"",AI30,"[Plan 31]")</f>
        <v>[Plan 31]</v>
      </c>
      <c r="AJ29" s="5" t="str">
        <f>IF(AJ30&lt;&gt;"",AJ30,"[Plan 32]")</f>
        <v>[Plan 32]</v>
      </c>
      <c r="AK29" s="5" t="str">
        <f>IF(AK30&lt;&gt;"",AK30,"[Plan 33]")</f>
        <v>[Plan 33]</v>
      </c>
      <c r="AL29" s="5" t="str">
        <f>IF(AL30&lt;&gt;"",AL30,"[Plan 34]")</f>
        <v>[Plan 34]</v>
      </c>
      <c r="AM29" s="5" t="str">
        <f>IF(AM30&lt;&gt;"",AM30,"[Plan 35]")</f>
        <v>[Plan 35]</v>
      </c>
      <c r="AN29" s="5" t="str">
        <f>IF(AN30&lt;&gt;"",AN30,"[Plan 36]")</f>
        <v>[Plan 36]</v>
      </c>
      <c r="AO29" s="5" t="str">
        <f>IF(AO30&lt;&gt;"",AO30,"[Plan 37]")</f>
        <v>[Plan 37]</v>
      </c>
      <c r="AP29" s="5" t="str">
        <f>IF(AP30&lt;&gt;"",AP30,"[Plan 38]")</f>
        <v>[Plan 38]</v>
      </c>
      <c r="AQ29" s="5" t="str">
        <f>IF(AQ30&lt;&gt;"",AQ30,"[Plan 39]")</f>
        <v>[Plan 39]</v>
      </c>
      <c r="AR29" s="5" t="str">
        <f>IF(AR30&lt;&gt;"",AR30,"[Plan 40]")</f>
        <v>[Plan 40]</v>
      </c>
    </row>
    <row r="30" spans="1:104" ht="31.5" customHeight="1" x14ac:dyDescent="0.3">
      <c r="A30" s="49" t="s">
        <v>362</v>
      </c>
      <c r="B30" s="25" t="s">
        <v>8</v>
      </c>
      <c r="C30" s="48" t="s">
        <v>395</v>
      </c>
      <c r="D30" s="29" t="s">
        <v>2</v>
      </c>
      <c r="E30" s="103"/>
      <c r="F30" s="103"/>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row>
    <row r="31" spans="1:104" ht="257.25" customHeight="1" x14ac:dyDescent="0.3">
      <c r="A31" s="49" t="s">
        <v>283</v>
      </c>
      <c r="B31" s="25" t="s">
        <v>353</v>
      </c>
      <c r="C31" s="48" t="s">
        <v>385</v>
      </c>
      <c r="D31" s="57" t="s">
        <v>232</v>
      </c>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row>
    <row r="32" spans="1:104" ht="184.5" customHeight="1" x14ac:dyDescent="0.3">
      <c r="A32" s="49" t="s">
        <v>284</v>
      </c>
      <c r="B32" s="25" t="s">
        <v>354</v>
      </c>
      <c r="C32" s="75" t="s">
        <v>370</v>
      </c>
      <c r="D32" s="32" t="s">
        <v>2</v>
      </c>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row>
    <row r="33" spans="1:44" ht="184.5" customHeight="1" x14ac:dyDescent="0.3">
      <c r="A33" s="49" t="s">
        <v>285</v>
      </c>
      <c r="B33" s="48" t="s">
        <v>389</v>
      </c>
      <c r="C33" s="48" t="s">
        <v>421</v>
      </c>
      <c r="D33" s="32" t="s">
        <v>2</v>
      </c>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row>
    <row r="34" spans="1:44" ht="105" customHeight="1" x14ac:dyDescent="0.3">
      <c r="A34" s="49" t="s">
        <v>361</v>
      </c>
      <c r="B34" s="48" t="s">
        <v>390</v>
      </c>
      <c r="C34" s="48" t="s">
        <v>404</v>
      </c>
      <c r="D34" s="32" t="s">
        <v>2</v>
      </c>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row>
    <row r="35" spans="1:44" ht="106.5" customHeight="1" x14ac:dyDescent="0.3">
      <c r="A35" s="49" t="s">
        <v>379</v>
      </c>
      <c r="B35" s="48" t="s">
        <v>382</v>
      </c>
      <c r="C35" s="48" t="s">
        <v>401</v>
      </c>
      <c r="D35" s="89" t="s">
        <v>75</v>
      </c>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row>
    <row r="36" spans="1:44" ht="51.75" customHeight="1" x14ac:dyDescent="0.3">
      <c r="A36" s="49" t="s">
        <v>388</v>
      </c>
      <c r="B36" s="48" t="s">
        <v>369</v>
      </c>
      <c r="C36" s="48" t="s">
        <v>363</v>
      </c>
      <c r="D36" s="82" t="s">
        <v>2</v>
      </c>
      <c r="E36" s="103"/>
      <c r="F36" s="103"/>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row>
    <row r="37" spans="1:44" ht="76.5" customHeight="1" x14ac:dyDescent="0.3">
      <c r="A37" s="49" t="s">
        <v>409</v>
      </c>
      <c r="B37" s="48" t="s">
        <v>410</v>
      </c>
      <c r="C37" s="48" t="s">
        <v>411</v>
      </c>
      <c r="D37" s="91" t="s">
        <v>2</v>
      </c>
      <c r="E37" s="103"/>
      <c r="F37" s="103"/>
      <c r="G37" s="100"/>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row>
    <row r="38" spans="1:44" ht="260.25" customHeight="1" x14ac:dyDescent="0.3">
      <c r="A38" s="49" t="s">
        <v>286</v>
      </c>
      <c r="B38" s="25" t="s">
        <v>355</v>
      </c>
      <c r="C38" s="48" t="s">
        <v>383</v>
      </c>
      <c r="D38" s="57" t="s">
        <v>232</v>
      </c>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row>
    <row r="39" spans="1:44" ht="70" x14ac:dyDescent="0.3">
      <c r="A39" s="49" t="s">
        <v>287</v>
      </c>
      <c r="B39" s="25" t="s">
        <v>356</v>
      </c>
      <c r="C39" s="48" t="s">
        <v>371</v>
      </c>
      <c r="D39" s="32" t="s">
        <v>2</v>
      </c>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row>
    <row r="40" spans="1:44" ht="117.75" customHeight="1" x14ac:dyDescent="0.3">
      <c r="A40" s="49" t="s">
        <v>288</v>
      </c>
      <c r="B40" s="25" t="s">
        <v>392</v>
      </c>
      <c r="C40" s="48" t="s">
        <v>402</v>
      </c>
      <c r="D40" s="32" t="s">
        <v>2</v>
      </c>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row>
    <row r="41" spans="1:44" ht="104.25" customHeight="1" x14ac:dyDescent="0.3">
      <c r="A41" s="49" t="s">
        <v>380</v>
      </c>
      <c r="B41" s="25" t="s">
        <v>393</v>
      </c>
      <c r="C41" s="48" t="s">
        <v>405</v>
      </c>
      <c r="D41" s="32" t="s">
        <v>2</v>
      </c>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row>
    <row r="42" spans="1:44" ht="106.5" customHeight="1" thickBot="1" x14ac:dyDescent="0.35">
      <c r="A42" s="56" t="s">
        <v>391</v>
      </c>
      <c r="B42" s="53" t="s">
        <v>384</v>
      </c>
      <c r="C42" s="53" t="s">
        <v>403</v>
      </c>
      <c r="D42" s="88" t="s">
        <v>75</v>
      </c>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row>
    <row r="43" spans="1:44" ht="14.25" customHeight="1" x14ac:dyDescent="0.3">
      <c r="A43" s="148" t="s">
        <v>443</v>
      </c>
    </row>
    <row r="44" spans="1:44" ht="14.25" customHeight="1" x14ac:dyDescent="0.3"/>
    <row r="45" spans="1:44" ht="14.25" customHeight="1" x14ac:dyDescent="0.3"/>
    <row r="46" spans="1:44" ht="14.25" customHeight="1" x14ac:dyDescent="0.3"/>
    <row r="47" spans="1:44" ht="14.25" customHeight="1" x14ac:dyDescent="0.3"/>
    <row r="48" spans="1:4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sheetData>
  <sheetProtection algorithmName="SHA-512" hashValue="/okgwnehEvDcu87WaVsnqyunyMtWws3zvbS+q0iKlECb+KYBWuIJn8GnHrx7H3rdzmo5nhuzcCtYk8NY1FbXFQ==" saltValue="1fPscsEaU43BBoA0S55YEg==" spinCount="100000" sheet="1" objects="1" scenarios="1" formatColumns="0" formatRows="0"/>
  <mergeCells count="12">
    <mergeCell ref="A28:C28"/>
    <mergeCell ref="A4:B4"/>
    <mergeCell ref="A5:B5"/>
    <mergeCell ref="A6:B6"/>
    <mergeCell ref="A7:B7"/>
    <mergeCell ref="A8:B8"/>
    <mergeCell ref="A9:C9"/>
    <mergeCell ref="A11:C11"/>
    <mergeCell ref="A12:C12"/>
    <mergeCell ref="A20:C20"/>
    <mergeCell ref="A21:C21"/>
    <mergeCell ref="A27:C27"/>
  </mergeCells>
  <dataValidations count="1">
    <dataValidation allowBlank="1" showInputMessage="1" prompt="To enter free text, select cell and type - do not click into cell" sqref="E15:CZ15" xr:uid="{71C06A35-F759-4EF0-801D-8E42BD234408}"/>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xr:uid="{FF1596F2-1F28-49DE-A909-92546480BD8C}">
          <x14:formula1>
            <xm:f>'Set Values'!$I$3:$I$7</xm:f>
          </x14:formula1>
          <xm:sqref>E19:CZ19</xm:sqref>
        </x14:dataValidation>
        <x14:dataValidation type="list" allowBlank="1" showInputMessage="1" prompt="To enter free text, select cell and type - do not click into cell" xr:uid="{F6A2B33B-CF29-4282-ACAC-E38BE041D3C5}">
          <x14:formula1>
            <xm:f>'Set Values'!$I$3:$I$7</xm:f>
          </x14:formula1>
          <xm:sqref>E17:CZ17</xm:sqref>
        </x14:dataValidation>
        <x14:dataValidation type="list" allowBlank="1" showInputMessage="1" prompt="To enter free text, select cell and type - do not click into cell" xr:uid="{8FB97D96-608C-4A69-82AA-4C3FAC5D6E69}">
          <x14:formula1>
            <xm:f>'Set Values'!$F$3:$F$12</xm:f>
          </x14:formula1>
          <xm:sqref>E14:CZ14</xm:sqref>
        </x14:dataValidation>
        <x14:dataValidation type="list" allowBlank="1" showInputMessage="1" showErrorMessage="1" xr:uid="{7215C5B3-3991-47D9-9E1F-B0645AD4BD9B}">
          <x14:formula1>
            <xm:f>'Set Values'!$M$3:$M$4</xm:f>
          </x14:formula1>
          <xm:sqref>E31:AR31 E38:AR38</xm:sqref>
        </x14:dataValidation>
        <x14:dataValidation type="list" allowBlank="1" showInputMessage="1" showErrorMessage="1" xr:uid="{EACE38A1-424C-4B5E-BCF6-DAA91F88B1B8}">
          <x14:formula1>
            <xm:f>'Set Values'!$L$3:$L$5</xm:f>
          </x14:formula1>
          <xm:sqref>E24:L24</xm:sqref>
        </x14:dataValidation>
        <x14:dataValidation type="list" allowBlank="1" showInputMessage="1" prompt="To enter free text, select cell and type - do not click into cell" xr:uid="{8900E7E3-E39F-4758-970B-65F80E78A446}">
          <x14:formula1>
            <xm:f>'Set Values'!$G$3:$G$14</xm:f>
          </x14:formula1>
          <xm:sqref>E16:CZ16</xm:sqref>
        </x14:dataValidation>
        <x14:dataValidation type="list" allowBlank="1" showInputMessage="1" xr:uid="{2E303D3C-8360-494F-BFF7-80671E745BD8}">
          <x14:formula1>
            <xm:f>'Set Values'!$K$3:$K$10</xm:f>
          </x14:formula1>
          <xm:sqref>E23:L23</xm:sqref>
        </x14:dataValidation>
        <x14:dataValidation type="list" allowBlank="1" showInputMessage="1" prompt="To enter free text, select cell and type - do not click into cell" xr:uid="{46EE457C-656B-407E-B6D9-69DB97122C63}">
          <x14:formula1>
            <xm:f>'Set Values'!$H$3:$H$12</xm:f>
          </x14:formula1>
          <xm:sqref>E18:CZ18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B33F7-D166-4C4D-823E-7AF74F39BFB7}">
  <dimension ref="A1:CZ135"/>
  <sheetViews>
    <sheetView showGridLines="0" zoomScale="85" zoomScaleNormal="85" workbookViewId="0"/>
  </sheetViews>
  <sheetFormatPr defaultColWidth="9.1796875" defaultRowHeight="14" x14ac:dyDescent="0.3"/>
  <cols>
    <col min="1" max="1" width="7.54296875" style="6" customWidth="1"/>
    <col min="2" max="2" width="39.54296875" style="6" customWidth="1"/>
    <col min="3" max="3" width="71.54296875" style="76" customWidth="1"/>
    <col min="4" max="4" width="29.453125" style="76" customWidth="1"/>
    <col min="5" max="12" width="24.81640625" style="76" customWidth="1"/>
    <col min="13" max="44" width="20.54296875" style="76" customWidth="1"/>
    <col min="45" max="105" width="20.54296875" style="6" customWidth="1"/>
    <col min="106" max="16384" width="9.1796875" style="6"/>
  </cols>
  <sheetData>
    <row r="1" spans="1:104" ht="28.5" customHeight="1" x14ac:dyDescent="0.35">
      <c r="A1" s="23" t="s">
        <v>237</v>
      </c>
      <c r="B1" s="23"/>
      <c r="C1" s="6"/>
      <c r="D1" s="90"/>
      <c r="E1" s="61"/>
      <c r="F1" s="67"/>
      <c r="G1" s="67"/>
      <c r="H1" s="67"/>
      <c r="I1" s="67"/>
      <c r="J1" s="6"/>
      <c r="K1" s="6"/>
      <c r="L1" s="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row>
    <row r="2" spans="1:104" ht="19.5" customHeight="1" thickBot="1" x14ac:dyDescent="0.35">
      <c r="A2" s="157" t="s">
        <v>399</v>
      </c>
      <c r="B2" s="23"/>
      <c r="C2" s="6"/>
      <c r="D2" s="78" t="str">
        <f>IF(COUNTA(E31, E38)=2,"DATA OK: Assurances correctly reported to II.C.2.a and II.C.3.a","WARNING: Assurances not yet reported to II.C.2.a and II.C.3.a")</f>
        <v>WARNING: Assurances not yet reported to II.C.2.a and II.C.3.a</v>
      </c>
      <c r="E2" s="6"/>
      <c r="F2" s="6"/>
      <c r="G2" s="6"/>
      <c r="H2" s="6"/>
      <c r="I2" s="6"/>
      <c r="J2" s="6"/>
      <c r="K2" s="6"/>
      <c r="L2" s="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row>
    <row r="3" spans="1:104" ht="28.5" customHeight="1" x14ac:dyDescent="0.3">
      <c r="A3" s="158" t="s">
        <v>236</v>
      </c>
      <c r="B3" s="159"/>
      <c r="C3" s="160" t="str">
        <f>IF('I_State&amp;Prog_Info'!J15="","[Program 6]",'I_State&amp;Prog_Info'!J15)</f>
        <v>[Program 6]</v>
      </c>
      <c r="E3" s="67"/>
      <c r="G3" s="6"/>
      <c r="H3" s="6"/>
      <c r="I3" s="6"/>
      <c r="J3" s="6"/>
      <c r="K3" s="6"/>
      <c r="L3" s="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row>
    <row r="4" spans="1:104" ht="23.25" customHeight="1" x14ac:dyDescent="0.3">
      <c r="A4" s="193" t="s">
        <v>317</v>
      </c>
      <c r="B4" s="194"/>
      <c r="C4" s="92" t="str">
        <f>IF('I_State&amp;Prog_Info'!J17="","(Placeholder for plan type)",'I_State&amp;Prog_Info'!J17)</f>
        <v>(Placeholder for plan type)</v>
      </c>
      <c r="E4" s="6"/>
      <c r="F4" s="6"/>
      <c r="G4" s="6"/>
      <c r="H4" s="6"/>
      <c r="I4" s="6"/>
      <c r="J4" s="6"/>
      <c r="K4" s="6"/>
      <c r="L4" s="6"/>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c r="AM4" s="156"/>
      <c r="AN4" s="156"/>
      <c r="AO4" s="156"/>
      <c r="AP4" s="156"/>
      <c r="AQ4" s="156"/>
      <c r="AR4" s="156"/>
    </row>
    <row r="5" spans="1:104" ht="23.25" customHeight="1" x14ac:dyDescent="0.3">
      <c r="A5" s="193" t="s">
        <v>318</v>
      </c>
      <c r="B5" s="194"/>
      <c r="C5" s="92" t="str">
        <f>IF('I_State&amp;Prog_Info'!J59="","(Placeholder for providers)",'I_State&amp;Prog_Info'!J59)</f>
        <v>(Placeholder for providers)</v>
      </c>
      <c r="E5" s="6"/>
      <c r="G5" s="6"/>
      <c r="H5" s="6"/>
      <c r="I5" s="6"/>
      <c r="J5" s="6"/>
      <c r="K5" s="6"/>
      <c r="L5" s="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row>
    <row r="6" spans="1:104" ht="23.25" customHeight="1" x14ac:dyDescent="0.3">
      <c r="A6" s="193" t="s">
        <v>319</v>
      </c>
      <c r="B6" s="194"/>
      <c r="C6" s="93" t="str">
        <f>IF('I_State&amp;Prog_Info'!J39="","(Placeholder for separate analysis and results document)",'I_State&amp;Prog_Info'!J39)</f>
        <v>(Placeholder for separate analysis and results document)</v>
      </c>
      <c r="D6" s="77" t="str">
        <f>IF(C6="Yes, analysis methods and results are contained in a separate document(s)","",(IF(AND(C6="No, analysis methods and results are not contained in a separate document(s)",COUNTA(E23:L25)&gt;1),"DATA OK: Analysis and results correctly reported to II.B.1-3","WARNING: Info not yet reported to II.B.1-3")))</f>
        <v>WARNING: Info not yet reported to II.B.1-3</v>
      </c>
      <c r="H6" s="6"/>
      <c r="I6" s="6"/>
      <c r="J6" s="6"/>
      <c r="K6" s="6"/>
      <c r="L6" s="6"/>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56"/>
      <c r="AP6" s="156"/>
      <c r="AQ6" s="156"/>
      <c r="AR6" s="156"/>
    </row>
    <row r="7" spans="1:104" ht="23.15" customHeight="1" x14ac:dyDescent="0.3">
      <c r="A7" s="193" t="s">
        <v>424</v>
      </c>
      <c r="B7" s="194"/>
      <c r="C7" s="93" t="str">
        <f>IF('I_State&amp;Prog_Info'!J40="","(Placeholder for separate analysis and results document)",'I_State&amp;Prog_Info'!J40)</f>
        <v>(Placeholder for separate analysis and results document)</v>
      </c>
      <c r="D7" s="3"/>
      <c r="E7" s="6"/>
      <c r="F7" s="6"/>
      <c r="G7" s="6"/>
      <c r="H7" s="6"/>
      <c r="I7" s="6"/>
      <c r="J7" s="6"/>
      <c r="K7" s="6"/>
      <c r="L7" s="6"/>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row>
    <row r="8" spans="1:104" ht="23.15" customHeight="1" thickBot="1" x14ac:dyDescent="0.35">
      <c r="A8" s="197" t="s">
        <v>425</v>
      </c>
      <c r="B8" s="198"/>
      <c r="C8" s="94" t="str">
        <f>IF('I_State&amp;Prog_Info'!J41="","(Placeholder for separate analysis and results document)",'I_State&amp;Prog_Info'!J41)</f>
        <v>(Placeholder for separate analysis and results document)</v>
      </c>
      <c r="D8" s="3"/>
      <c r="E8" s="6"/>
      <c r="F8" s="6"/>
      <c r="G8" s="6"/>
      <c r="H8" s="6"/>
      <c r="I8" s="6"/>
      <c r="J8" s="6"/>
      <c r="K8" s="6"/>
      <c r="L8" s="6"/>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c r="AM8" s="156"/>
      <c r="AN8" s="156"/>
      <c r="AO8" s="156"/>
      <c r="AP8" s="156"/>
      <c r="AQ8" s="156"/>
      <c r="AR8" s="156"/>
    </row>
    <row r="9" spans="1:104" ht="87.75" customHeight="1" x14ac:dyDescent="0.3">
      <c r="A9" s="195" t="s">
        <v>400</v>
      </c>
      <c r="B9" s="195"/>
      <c r="C9" s="195"/>
      <c r="E9" s="6"/>
      <c r="F9" s="6"/>
      <c r="G9" s="6"/>
      <c r="H9" s="6"/>
      <c r="I9" s="6"/>
      <c r="J9" s="6"/>
      <c r="K9" s="6"/>
      <c r="L9" s="6"/>
      <c r="M9" s="156"/>
      <c r="N9" s="156"/>
      <c r="O9" s="156"/>
      <c r="P9" s="156"/>
      <c r="Q9" s="156"/>
      <c r="R9" s="156"/>
      <c r="S9" s="156"/>
      <c r="T9" s="156"/>
      <c r="U9" s="156"/>
      <c r="V9" s="156"/>
      <c r="W9" s="156"/>
      <c r="X9" s="156"/>
      <c r="Y9" s="156"/>
      <c r="Z9" s="156"/>
      <c r="AA9" s="156"/>
      <c r="AB9" s="156"/>
      <c r="AC9" s="156"/>
      <c r="AD9" s="156"/>
      <c r="AE9" s="156"/>
      <c r="AF9" s="156"/>
      <c r="AG9" s="156"/>
      <c r="AH9" s="156"/>
      <c r="AI9" s="156"/>
      <c r="AJ9" s="156"/>
      <c r="AK9" s="156"/>
      <c r="AL9" s="156"/>
      <c r="AM9" s="156"/>
      <c r="AN9" s="156"/>
      <c r="AO9" s="156"/>
      <c r="AP9" s="156"/>
      <c r="AQ9" s="156"/>
      <c r="AR9" s="156"/>
    </row>
    <row r="10" spans="1:104" ht="18" customHeight="1" x14ac:dyDescent="0.3">
      <c r="A10" s="76"/>
      <c r="B10" s="76"/>
      <c r="D10" s="3"/>
      <c r="E10" s="6"/>
      <c r="F10" s="6"/>
      <c r="G10" s="6"/>
      <c r="H10" s="6"/>
      <c r="I10" s="6"/>
      <c r="J10" s="6"/>
      <c r="K10" s="6"/>
      <c r="L10" s="6"/>
      <c r="M10" s="156"/>
      <c r="N10" s="156"/>
      <c r="O10" s="156"/>
      <c r="P10" s="156"/>
      <c r="Q10" s="156"/>
      <c r="R10" s="156"/>
      <c r="S10" s="156"/>
      <c r="T10" s="156"/>
      <c r="U10" s="156"/>
      <c r="V10" s="156"/>
      <c r="W10" s="156"/>
      <c r="X10" s="156"/>
      <c r="Y10" s="156"/>
      <c r="Z10" s="156"/>
      <c r="AA10" s="156"/>
      <c r="AB10" s="156"/>
      <c r="AC10" s="156"/>
      <c r="AD10" s="156"/>
      <c r="AE10" s="156"/>
      <c r="AF10" s="156"/>
      <c r="AG10" s="156"/>
      <c r="AH10" s="156"/>
      <c r="AI10" s="156"/>
      <c r="AJ10" s="156"/>
      <c r="AK10" s="156"/>
      <c r="AL10" s="156"/>
      <c r="AM10" s="156"/>
      <c r="AN10" s="156"/>
      <c r="AO10" s="156"/>
      <c r="AP10" s="156"/>
      <c r="AQ10" s="156"/>
      <c r="AR10" s="156"/>
    </row>
    <row r="11" spans="1:104" ht="41.25" customHeight="1" thickBot="1" x14ac:dyDescent="0.45">
      <c r="A11" s="196" t="s">
        <v>242</v>
      </c>
      <c r="B11" s="196"/>
      <c r="C11" s="196"/>
      <c r="D11" s="6"/>
      <c r="E11" s="6"/>
      <c r="F11" s="6"/>
      <c r="G11" s="6"/>
      <c r="H11" s="6"/>
      <c r="I11" s="6"/>
      <c r="J11" s="6"/>
      <c r="K11" s="6"/>
      <c r="L11" s="6"/>
      <c r="M11" s="156"/>
      <c r="N11" s="156"/>
      <c r="O11" s="156"/>
      <c r="P11" s="156"/>
      <c r="Q11" s="156"/>
      <c r="R11" s="156"/>
      <c r="S11" s="156"/>
      <c r="T11" s="156"/>
      <c r="U11" s="156"/>
      <c r="V11" s="156"/>
      <c r="W11" s="156"/>
      <c r="X11" s="156"/>
      <c r="Y11" s="156"/>
      <c r="Z11" s="156"/>
      <c r="AA11" s="156"/>
      <c r="AB11" s="156"/>
      <c r="AC11" s="156"/>
      <c r="AD11" s="156"/>
      <c r="AE11" s="156"/>
      <c r="AF11" s="156"/>
      <c r="AG11" s="156"/>
      <c r="AH11" s="156"/>
      <c r="AI11" s="156"/>
      <c r="AJ11" s="156"/>
      <c r="AK11" s="156"/>
      <c r="AL11" s="156"/>
      <c r="AM11" s="156"/>
      <c r="AN11" s="156"/>
      <c r="AO11" s="156"/>
      <c r="AP11" s="156"/>
      <c r="AQ11" s="156"/>
      <c r="AR11" s="156"/>
    </row>
    <row r="12" spans="1:104" ht="30" customHeight="1" x14ac:dyDescent="0.3">
      <c r="A12" s="180" t="s">
        <v>322</v>
      </c>
      <c r="B12" s="180"/>
      <c r="C12" s="180"/>
      <c r="D12" s="152"/>
      <c r="E12" s="161" t="s">
        <v>449</v>
      </c>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c r="AT12" s="162"/>
      <c r="AU12" s="162"/>
      <c r="AV12" s="162"/>
      <c r="AW12" s="162"/>
      <c r="AX12" s="162"/>
      <c r="AY12" s="162"/>
      <c r="AZ12" s="162"/>
      <c r="BA12" s="162"/>
      <c r="BB12" s="162"/>
      <c r="BC12" s="162"/>
      <c r="BD12" s="162"/>
      <c r="BE12" s="162"/>
      <c r="BF12" s="162"/>
      <c r="BG12" s="162"/>
      <c r="BH12" s="162"/>
      <c r="BI12" s="162"/>
      <c r="BJ12" s="162"/>
      <c r="BK12" s="162"/>
      <c r="BL12" s="162"/>
      <c r="BM12" s="162"/>
      <c r="BN12" s="162"/>
      <c r="BO12" s="162"/>
      <c r="BP12" s="162"/>
      <c r="BQ12" s="162"/>
      <c r="BR12" s="162"/>
      <c r="BS12" s="162"/>
      <c r="BT12" s="162"/>
      <c r="BU12" s="162"/>
      <c r="BV12" s="162"/>
      <c r="BW12" s="162"/>
      <c r="BX12" s="162"/>
      <c r="BY12" s="162"/>
      <c r="BZ12" s="162"/>
      <c r="CA12" s="162"/>
      <c r="CB12" s="162"/>
      <c r="CC12" s="162"/>
      <c r="CD12" s="162"/>
      <c r="CE12" s="162"/>
      <c r="CF12" s="162"/>
      <c r="CG12" s="162"/>
      <c r="CH12" s="162"/>
      <c r="CI12" s="162"/>
      <c r="CJ12" s="162"/>
      <c r="CK12" s="162"/>
      <c r="CL12" s="162"/>
      <c r="CM12" s="162"/>
      <c r="CN12" s="162"/>
      <c r="CO12" s="162"/>
      <c r="CP12" s="162"/>
      <c r="CQ12" s="162"/>
      <c r="CR12" s="162"/>
      <c r="CS12" s="162"/>
      <c r="CT12" s="162"/>
      <c r="CU12" s="162"/>
      <c r="CV12" s="162"/>
      <c r="CW12" s="162"/>
      <c r="CX12" s="162"/>
      <c r="CY12" s="162"/>
      <c r="CZ12" s="163"/>
    </row>
    <row r="13" spans="1:104" ht="29.25" customHeight="1" x14ac:dyDescent="0.3">
      <c r="A13" s="8" t="s">
        <v>0</v>
      </c>
      <c r="B13" s="9" t="s">
        <v>1</v>
      </c>
      <c r="C13" s="9" t="s">
        <v>5</v>
      </c>
      <c r="D13" s="9" t="s">
        <v>69</v>
      </c>
      <c r="E13" s="5" t="s">
        <v>94</v>
      </c>
      <c r="F13" s="5" t="s">
        <v>95</v>
      </c>
      <c r="G13" s="5" t="s">
        <v>96</v>
      </c>
      <c r="H13" s="5" t="s">
        <v>97</v>
      </c>
      <c r="I13" s="5" t="s">
        <v>98</v>
      </c>
      <c r="J13" s="5" t="s">
        <v>99</v>
      </c>
      <c r="K13" s="5" t="s">
        <v>100</v>
      </c>
      <c r="L13" s="5" t="s">
        <v>101</v>
      </c>
      <c r="M13" s="5" t="s">
        <v>102</v>
      </c>
      <c r="N13" s="5" t="s">
        <v>103</v>
      </c>
      <c r="O13" s="5" t="s">
        <v>104</v>
      </c>
      <c r="P13" s="5" t="s">
        <v>105</v>
      </c>
      <c r="Q13" s="5" t="s">
        <v>106</v>
      </c>
      <c r="R13" s="5" t="s">
        <v>107</v>
      </c>
      <c r="S13" s="5" t="s">
        <v>108</v>
      </c>
      <c r="T13" s="5" t="s">
        <v>109</v>
      </c>
      <c r="U13" s="5" t="s">
        <v>110</v>
      </c>
      <c r="V13" s="5" t="s">
        <v>111</v>
      </c>
      <c r="W13" s="5" t="s">
        <v>112</v>
      </c>
      <c r="X13" s="5" t="s">
        <v>113</v>
      </c>
      <c r="Y13" s="5" t="s">
        <v>114</v>
      </c>
      <c r="Z13" s="5" t="s">
        <v>115</v>
      </c>
      <c r="AA13" s="5" t="s">
        <v>116</v>
      </c>
      <c r="AB13" s="5" t="s">
        <v>117</v>
      </c>
      <c r="AC13" s="5" t="s">
        <v>118</v>
      </c>
      <c r="AD13" s="5" t="s">
        <v>119</v>
      </c>
      <c r="AE13" s="5" t="s">
        <v>120</v>
      </c>
      <c r="AF13" s="5" t="s">
        <v>121</v>
      </c>
      <c r="AG13" s="5" t="s">
        <v>122</v>
      </c>
      <c r="AH13" s="5" t="s">
        <v>123</v>
      </c>
      <c r="AI13" s="5" t="s">
        <v>124</v>
      </c>
      <c r="AJ13" s="5" t="s">
        <v>125</v>
      </c>
      <c r="AK13" s="5" t="s">
        <v>126</v>
      </c>
      <c r="AL13" s="5" t="s">
        <v>127</v>
      </c>
      <c r="AM13" s="5" t="s">
        <v>128</v>
      </c>
      <c r="AN13" s="5" t="s">
        <v>129</v>
      </c>
      <c r="AO13" s="5" t="s">
        <v>130</v>
      </c>
      <c r="AP13" s="5" t="s">
        <v>131</v>
      </c>
      <c r="AQ13" s="5" t="s">
        <v>132</v>
      </c>
      <c r="AR13" s="5" t="s">
        <v>133</v>
      </c>
      <c r="AS13" s="5" t="s">
        <v>137</v>
      </c>
      <c r="AT13" s="5" t="s">
        <v>138</v>
      </c>
      <c r="AU13" s="5" t="s">
        <v>139</v>
      </c>
      <c r="AV13" s="5" t="s">
        <v>140</v>
      </c>
      <c r="AW13" s="5" t="s">
        <v>141</v>
      </c>
      <c r="AX13" s="5" t="s">
        <v>142</v>
      </c>
      <c r="AY13" s="5" t="s">
        <v>143</v>
      </c>
      <c r="AZ13" s="5" t="s">
        <v>144</v>
      </c>
      <c r="BA13" s="5" t="s">
        <v>145</v>
      </c>
      <c r="BB13" s="5" t="s">
        <v>146</v>
      </c>
      <c r="BC13" s="5" t="s">
        <v>147</v>
      </c>
      <c r="BD13" s="5" t="s">
        <v>148</v>
      </c>
      <c r="BE13" s="5" t="s">
        <v>149</v>
      </c>
      <c r="BF13" s="5" t="s">
        <v>150</v>
      </c>
      <c r="BG13" s="5" t="s">
        <v>151</v>
      </c>
      <c r="BH13" s="5" t="s">
        <v>152</v>
      </c>
      <c r="BI13" s="5" t="s">
        <v>153</v>
      </c>
      <c r="BJ13" s="5" t="s">
        <v>154</v>
      </c>
      <c r="BK13" s="5" t="s">
        <v>155</v>
      </c>
      <c r="BL13" s="5" t="s">
        <v>156</v>
      </c>
      <c r="BM13" s="5" t="s">
        <v>157</v>
      </c>
      <c r="BN13" s="5" t="s">
        <v>158</v>
      </c>
      <c r="BO13" s="5" t="s">
        <v>159</v>
      </c>
      <c r="BP13" s="5" t="s">
        <v>160</v>
      </c>
      <c r="BQ13" s="5" t="s">
        <v>161</v>
      </c>
      <c r="BR13" s="5" t="s">
        <v>162</v>
      </c>
      <c r="BS13" s="5" t="s">
        <v>163</v>
      </c>
      <c r="BT13" s="5" t="s">
        <v>164</v>
      </c>
      <c r="BU13" s="5" t="s">
        <v>165</v>
      </c>
      <c r="BV13" s="5" t="s">
        <v>166</v>
      </c>
      <c r="BW13" s="5" t="s">
        <v>167</v>
      </c>
      <c r="BX13" s="5" t="s">
        <v>168</v>
      </c>
      <c r="BY13" s="5" t="s">
        <v>169</v>
      </c>
      <c r="BZ13" s="5" t="s">
        <v>170</v>
      </c>
      <c r="CA13" s="5" t="s">
        <v>171</v>
      </c>
      <c r="CB13" s="5" t="s">
        <v>172</v>
      </c>
      <c r="CC13" s="5" t="s">
        <v>173</v>
      </c>
      <c r="CD13" s="5" t="s">
        <v>174</v>
      </c>
      <c r="CE13" s="5" t="s">
        <v>175</v>
      </c>
      <c r="CF13" s="5" t="s">
        <v>176</v>
      </c>
      <c r="CG13" s="5" t="s">
        <v>177</v>
      </c>
      <c r="CH13" s="5" t="s">
        <v>178</v>
      </c>
      <c r="CI13" s="5" t="s">
        <v>179</v>
      </c>
      <c r="CJ13" s="5" t="s">
        <v>180</v>
      </c>
      <c r="CK13" s="5" t="s">
        <v>181</v>
      </c>
      <c r="CL13" s="5" t="s">
        <v>182</v>
      </c>
      <c r="CM13" s="5" t="s">
        <v>183</v>
      </c>
      <c r="CN13" s="5" t="s">
        <v>184</v>
      </c>
      <c r="CO13" s="5" t="s">
        <v>185</v>
      </c>
      <c r="CP13" s="5" t="s">
        <v>186</v>
      </c>
      <c r="CQ13" s="5" t="s">
        <v>187</v>
      </c>
      <c r="CR13" s="5" t="s">
        <v>188</v>
      </c>
      <c r="CS13" s="5" t="s">
        <v>189</v>
      </c>
      <c r="CT13" s="5" t="s">
        <v>190</v>
      </c>
      <c r="CU13" s="5" t="s">
        <v>191</v>
      </c>
      <c r="CV13" s="5" t="s">
        <v>192</v>
      </c>
      <c r="CW13" s="5" t="s">
        <v>193</v>
      </c>
      <c r="CX13" s="5" t="s">
        <v>194</v>
      </c>
      <c r="CY13" s="5" t="s">
        <v>195</v>
      </c>
      <c r="CZ13" s="5" t="s">
        <v>196</v>
      </c>
    </row>
    <row r="14" spans="1:104" ht="28" x14ac:dyDescent="0.3">
      <c r="A14" s="73" t="s">
        <v>273</v>
      </c>
      <c r="B14" s="48" t="s">
        <v>93</v>
      </c>
      <c r="C14" s="25" t="s">
        <v>223</v>
      </c>
      <c r="D14" s="58" t="s">
        <v>289</v>
      </c>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c r="CD14" s="100"/>
      <c r="CE14" s="100"/>
      <c r="CF14" s="100"/>
      <c r="CG14" s="100"/>
      <c r="CH14" s="100"/>
      <c r="CI14" s="100"/>
      <c r="CJ14" s="100"/>
      <c r="CK14" s="100"/>
      <c r="CL14" s="100"/>
      <c r="CM14" s="100"/>
      <c r="CN14" s="100"/>
      <c r="CO14" s="100"/>
      <c r="CP14" s="100"/>
      <c r="CQ14" s="100"/>
      <c r="CR14" s="100"/>
      <c r="CS14" s="100"/>
      <c r="CT14" s="100"/>
      <c r="CU14" s="100"/>
      <c r="CV14" s="100"/>
      <c r="CW14" s="100"/>
      <c r="CX14" s="100"/>
      <c r="CY14" s="100"/>
      <c r="CZ14" s="100"/>
    </row>
    <row r="15" spans="1:104" ht="28" x14ac:dyDescent="0.3">
      <c r="A15" s="73" t="s">
        <v>274</v>
      </c>
      <c r="B15" s="48" t="s">
        <v>222</v>
      </c>
      <c r="C15" s="25" t="s">
        <v>134</v>
      </c>
      <c r="D15" s="58" t="s">
        <v>2</v>
      </c>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100"/>
      <c r="CC15" s="100"/>
      <c r="CD15" s="100"/>
      <c r="CE15" s="100"/>
      <c r="CF15" s="100"/>
      <c r="CG15" s="100"/>
      <c r="CH15" s="100"/>
      <c r="CI15" s="100"/>
      <c r="CJ15" s="100"/>
      <c r="CK15" s="100"/>
      <c r="CL15" s="100"/>
      <c r="CM15" s="100"/>
      <c r="CN15" s="100"/>
      <c r="CO15" s="100"/>
      <c r="CP15" s="100"/>
      <c r="CQ15" s="100"/>
      <c r="CR15" s="100"/>
      <c r="CS15" s="100"/>
      <c r="CT15" s="100"/>
      <c r="CU15" s="100"/>
      <c r="CV15" s="100"/>
      <c r="CW15" s="100"/>
      <c r="CX15" s="100"/>
      <c r="CY15" s="100"/>
      <c r="CZ15" s="100"/>
    </row>
    <row r="16" spans="1:104" ht="28" x14ac:dyDescent="0.3">
      <c r="A16" s="73" t="s">
        <v>275</v>
      </c>
      <c r="B16" s="48" t="s">
        <v>320</v>
      </c>
      <c r="C16" s="48" t="s">
        <v>135</v>
      </c>
      <c r="D16" s="58" t="s">
        <v>289</v>
      </c>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row>
    <row r="17" spans="1:104" s="7" customFormat="1" ht="28" x14ac:dyDescent="0.3">
      <c r="A17" s="73" t="s">
        <v>276</v>
      </c>
      <c r="B17" s="74" t="s">
        <v>321</v>
      </c>
      <c r="C17" s="33" t="s">
        <v>136</v>
      </c>
      <c r="D17" s="59" t="s">
        <v>289</v>
      </c>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row>
    <row r="18" spans="1:104" ht="28.5" thickBot="1" x14ac:dyDescent="0.35">
      <c r="A18" s="81" t="s">
        <v>277</v>
      </c>
      <c r="B18" s="53" t="s">
        <v>225</v>
      </c>
      <c r="C18" s="30" t="s">
        <v>216</v>
      </c>
      <c r="D18" s="60" t="s">
        <v>289</v>
      </c>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c r="BO18" s="102"/>
      <c r="BP18" s="102"/>
      <c r="BQ18" s="102"/>
      <c r="BR18" s="102"/>
      <c r="BS18" s="102"/>
      <c r="BT18" s="102"/>
      <c r="BU18" s="102"/>
      <c r="BV18" s="102"/>
      <c r="BW18" s="102"/>
      <c r="BX18" s="102"/>
      <c r="BY18" s="102"/>
      <c r="BZ18" s="102"/>
      <c r="CA18" s="102"/>
      <c r="CB18" s="102"/>
      <c r="CC18" s="102"/>
      <c r="CD18" s="102"/>
      <c r="CE18" s="102"/>
      <c r="CF18" s="102"/>
      <c r="CG18" s="102"/>
      <c r="CH18" s="102"/>
      <c r="CI18" s="102"/>
      <c r="CJ18" s="102"/>
      <c r="CK18" s="102"/>
      <c r="CL18" s="102"/>
      <c r="CM18" s="102"/>
      <c r="CN18" s="102"/>
      <c r="CO18" s="102"/>
      <c r="CP18" s="102"/>
      <c r="CQ18" s="102"/>
      <c r="CR18" s="102"/>
      <c r="CS18" s="102"/>
      <c r="CT18" s="102"/>
      <c r="CU18" s="102"/>
      <c r="CV18" s="102"/>
      <c r="CW18" s="102"/>
      <c r="CX18" s="102"/>
      <c r="CY18" s="102"/>
      <c r="CZ18" s="102"/>
    </row>
    <row r="19" spans="1:104" s="47" customFormat="1" x14ac:dyDescent="0.3">
      <c r="A19" s="146" t="s">
        <v>448</v>
      </c>
      <c r="B19" s="46"/>
      <c r="C19" s="46"/>
      <c r="D19" s="46"/>
    </row>
    <row r="20" spans="1:104" ht="43.5" customHeight="1" thickBot="1" x14ac:dyDescent="0.45">
      <c r="A20" s="196" t="s">
        <v>290</v>
      </c>
      <c r="B20" s="196"/>
      <c r="C20" s="196"/>
      <c r="D20" s="31"/>
      <c r="E20" s="6"/>
      <c r="F20" s="6"/>
      <c r="G20" s="6"/>
      <c r="H20" s="6"/>
      <c r="I20" s="6"/>
      <c r="J20" s="6"/>
      <c r="K20" s="6"/>
      <c r="L20" s="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c r="AM20" s="156"/>
      <c r="AN20" s="156"/>
      <c r="AO20" s="156"/>
      <c r="AP20" s="156"/>
      <c r="AQ20" s="156"/>
      <c r="AR20" s="156"/>
    </row>
    <row r="21" spans="1:104" ht="39.75" customHeight="1" x14ac:dyDescent="0.3">
      <c r="A21" s="183" t="s">
        <v>351</v>
      </c>
      <c r="B21" s="183"/>
      <c r="C21" s="183"/>
      <c r="D21" s="152"/>
      <c r="E21" s="161" t="s">
        <v>233</v>
      </c>
      <c r="F21" s="164"/>
      <c r="G21" s="164"/>
      <c r="H21" s="164"/>
      <c r="I21" s="162"/>
      <c r="J21" s="162"/>
      <c r="K21" s="162"/>
      <c r="L21" s="163"/>
      <c r="M21" s="156"/>
      <c r="N21" s="156"/>
      <c r="O21" s="156"/>
      <c r="P21" s="156"/>
      <c r="Q21" s="156"/>
      <c r="R21" s="156"/>
      <c r="S21" s="156"/>
      <c r="T21" s="156"/>
      <c r="U21" s="156"/>
      <c r="V21" s="156"/>
      <c r="W21" s="156"/>
      <c r="X21" s="156"/>
      <c r="Y21" s="156"/>
      <c r="Z21" s="156"/>
      <c r="AA21" s="156"/>
      <c r="AB21" s="156"/>
      <c r="AC21" s="156"/>
      <c r="AD21" s="156"/>
      <c r="AE21" s="156"/>
      <c r="AF21" s="156"/>
      <c r="AG21" s="156"/>
      <c r="AH21" s="156"/>
      <c r="AI21" s="156"/>
      <c r="AJ21" s="156"/>
      <c r="AK21" s="156"/>
      <c r="AL21" s="156"/>
      <c r="AM21" s="156"/>
      <c r="AN21" s="156"/>
      <c r="AO21" s="156"/>
      <c r="AP21" s="156"/>
      <c r="AQ21" s="156"/>
      <c r="AR21" s="156"/>
    </row>
    <row r="22" spans="1:104" ht="47.25" customHeight="1" x14ac:dyDescent="0.3">
      <c r="A22" s="8" t="s">
        <v>0</v>
      </c>
      <c r="B22" s="9" t="s">
        <v>1</v>
      </c>
      <c r="C22" s="9" t="s">
        <v>5</v>
      </c>
      <c r="D22" s="9" t="s">
        <v>69</v>
      </c>
      <c r="E22" s="83" t="s">
        <v>66</v>
      </c>
      <c r="F22" s="83" t="s">
        <v>420</v>
      </c>
      <c r="G22" s="83" t="s">
        <v>243</v>
      </c>
      <c r="H22" s="83" t="s">
        <v>244</v>
      </c>
      <c r="I22" s="83" t="s">
        <v>63</v>
      </c>
      <c r="J22" s="83" t="s">
        <v>64</v>
      </c>
      <c r="K22" s="83" t="s">
        <v>67</v>
      </c>
      <c r="L22" s="83" t="s">
        <v>68</v>
      </c>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row>
    <row r="23" spans="1:104" ht="102" customHeight="1" x14ac:dyDescent="0.3">
      <c r="A23" s="49" t="s">
        <v>280</v>
      </c>
      <c r="B23" s="48" t="s">
        <v>217</v>
      </c>
      <c r="C23" s="48" t="s">
        <v>386</v>
      </c>
      <c r="D23" s="25" t="s">
        <v>289</v>
      </c>
      <c r="E23" s="69"/>
      <c r="F23" s="96"/>
      <c r="G23" s="69"/>
      <c r="H23" s="69"/>
      <c r="I23" s="69"/>
      <c r="J23" s="69"/>
      <c r="K23" s="69"/>
      <c r="L23" s="69"/>
      <c r="M23" s="6"/>
      <c r="N23" s="4"/>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row>
    <row r="24" spans="1:104" ht="102" customHeight="1" x14ac:dyDescent="0.3">
      <c r="A24" s="85" t="s">
        <v>281</v>
      </c>
      <c r="B24" s="86" t="s">
        <v>65</v>
      </c>
      <c r="C24" s="86" t="s">
        <v>352</v>
      </c>
      <c r="D24" s="82" t="s">
        <v>289</v>
      </c>
      <c r="E24" s="97"/>
      <c r="F24" s="98"/>
      <c r="G24" s="97"/>
      <c r="H24" s="97"/>
      <c r="I24" s="97"/>
      <c r="J24" s="97"/>
      <c r="K24" s="97"/>
      <c r="L24" s="97"/>
      <c r="M24" s="6"/>
      <c r="N24" s="4"/>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row>
    <row r="25" spans="1:104" ht="78" customHeight="1" thickBot="1" x14ac:dyDescent="0.35">
      <c r="A25" s="56" t="s">
        <v>282</v>
      </c>
      <c r="B25" s="53" t="s">
        <v>323</v>
      </c>
      <c r="C25" s="53" t="s">
        <v>349</v>
      </c>
      <c r="D25" s="84" t="s">
        <v>2</v>
      </c>
      <c r="E25" s="95"/>
      <c r="F25" s="95"/>
      <c r="G25" s="95"/>
      <c r="H25" s="95"/>
      <c r="I25" s="95"/>
      <c r="J25" s="95"/>
      <c r="K25" s="95"/>
      <c r="L25" s="95"/>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row>
    <row r="26" spans="1:104" x14ac:dyDescent="0.3">
      <c r="A26" s="148" t="s">
        <v>448</v>
      </c>
      <c r="C26" s="6"/>
      <c r="D26" s="6"/>
      <c r="E26" s="6"/>
      <c r="F26" s="6"/>
      <c r="G26" s="6"/>
      <c r="H26" s="6"/>
      <c r="I26" s="6"/>
      <c r="J26" s="6"/>
      <c r="K26" s="6"/>
      <c r="L26" s="6"/>
    </row>
    <row r="27" spans="1:104" ht="28.5" customHeight="1" thickBot="1" x14ac:dyDescent="0.45">
      <c r="A27" s="192" t="s">
        <v>234</v>
      </c>
      <c r="B27" s="192"/>
      <c r="C27" s="192"/>
      <c r="D27" s="3"/>
      <c r="E27" s="6"/>
      <c r="F27" s="6"/>
      <c r="G27" s="6"/>
      <c r="H27" s="6"/>
      <c r="I27" s="6"/>
      <c r="J27" s="6"/>
      <c r="K27" s="6"/>
      <c r="L27" s="6"/>
    </row>
    <row r="28" spans="1:104" ht="36" customHeight="1" x14ac:dyDescent="0.3">
      <c r="A28" s="190" t="s">
        <v>357</v>
      </c>
      <c r="B28" s="191"/>
      <c r="C28" s="191"/>
      <c r="D28" s="66"/>
      <c r="E28" s="161" t="s">
        <v>450</v>
      </c>
      <c r="F28" s="162"/>
      <c r="G28" s="162"/>
      <c r="H28" s="162"/>
      <c r="I28" s="162"/>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3"/>
    </row>
    <row r="29" spans="1:104" ht="29.25" customHeight="1" x14ac:dyDescent="0.3">
      <c r="A29" s="8" t="s">
        <v>0</v>
      </c>
      <c r="B29" s="9" t="s">
        <v>1</v>
      </c>
      <c r="C29" s="9" t="s">
        <v>5</v>
      </c>
      <c r="D29" s="9" t="s">
        <v>69</v>
      </c>
      <c r="E29" s="5" t="str">
        <f>IF(E30&lt;&gt;"",E30,"[Plan 1]")</f>
        <v>[Plan 1]</v>
      </c>
      <c r="F29" s="5" t="str">
        <f>IF(F30&lt;&gt;"",F30,"[Plan 2]")</f>
        <v>[Plan 2]</v>
      </c>
      <c r="G29" s="5" t="str">
        <f>IF(G30&lt;&gt;"",G30,"[Plan 3]")</f>
        <v>[Plan 3]</v>
      </c>
      <c r="H29" s="5" t="str">
        <f>IF(H30&lt;&gt;"",H30,"[Plan 4]")</f>
        <v>[Plan 4]</v>
      </c>
      <c r="I29" s="5" t="str">
        <f>IF(I30&lt;&gt;"",I30,"[Plan 5]")</f>
        <v>[Plan 5]</v>
      </c>
      <c r="J29" s="5" t="str">
        <f>IF(J30&lt;&gt;"",J30,"[Plan 6]")</f>
        <v>[Plan 6]</v>
      </c>
      <c r="K29" s="5" t="str">
        <f>IF(K30&lt;&gt;"",K30,"[Plan 7]")</f>
        <v>[Plan 7]</v>
      </c>
      <c r="L29" s="5" t="str">
        <f>IF(L30&lt;&gt;"",L30,"[Plan 8]")</f>
        <v>[Plan 8]</v>
      </c>
      <c r="M29" s="5" t="str">
        <f>IF(M30&lt;&gt;"",M30,"[Plan 9]")</f>
        <v>[Plan 9]</v>
      </c>
      <c r="N29" s="5" t="str">
        <f>IF(N30&lt;&gt;"",N30,"[Plan 10]")</f>
        <v>[Plan 10]</v>
      </c>
      <c r="O29" s="5" t="str">
        <f>IF(O30&lt;&gt;"",O30,"[Plan 11]")</f>
        <v>[Plan 11]</v>
      </c>
      <c r="P29" s="5" t="str">
        <f>IF(P30&lt;&gt;"",P30,"[Plan 12]")</f>
        <v>[Plan 12]</v>
      </c>
      <c r="Q29" s="5" t="str">
        <f>IF(Q30&lt;&gt;"",Q30,"[Plan 13]")</f>
        <v>[Plan 13]</v>
      </c>
      <c r="R29" s="5" t="str">
        <f>IF(R30&lt;&gt;"",R30,"[Plan 14]")</f>
        <v>[Plan 14]</v>
      </c>
      <c r="S29" s="5" t="str">
        <f>IF(S30&lt;&gt;"",S30,"[Plan 15]")</f>
        <v>[Plan 15]</v>
      </c>
      <c r="T29" s="5" t="str">
        <f>IF(T30&lt;&gt;"",T30,"[Plan 16]")</f>
        <v>[Plan 16]</v>
      </c>
      <c r="U29" s="5" t="str">
        <f>IF(U30&lt;&gt;"",U30,"[Plan 17]")</f>
        <v>[Plan 17]</v>
      </c>
      <c r="V29" s="5" t="str">
        <f>IF(V30&lt;&gt;"",V30,"[Plan 18]")</f>
        <v>[Plan 18]</v>
      </c>
      <c r="W29" s="5" t="str">
        <f>IF(W30&lt;&gt;"",W30,"[Plan 19]")</f>
        <v>[Plan 19]</v>
      </c>
      <c r="X29" s="5" t="str">
        <f>IF(X30&lt;&gt;"",X30,"[Plan 20]")</f>
        <v>[Plan 20]</v>
      </c>
      <c r="Y29" s="5" t="str">
        <f>IF(Y30&lt;&gt;"",Y30,"[Plan 21]")</f>
        <v>[Plan 21]</v>
      </c>
      <c r="Z29" s="5" t="str">
        <f>IF(Z30&lt;&gt;"",Z30,"[Plan 22]")</f>
        <v>[Plan 22]</v>
      </c>
      <c r="AA29" s="5" t="str">
        <f>IF(AA30&lt;&gt;"",AA30,"[Plan 23]")</f>
        <v>[Plan 23]</v>
      </c>
      <c r="AB29" s="5" t="str">
        <f>IF(AB30&lt;&gt;"",AB30,"[Plan 24]")</f>
        <v>[Plan 24]</v>
      </c>
      <c r="AC29" s="5" t="str">
        <f>IF(AC30&lt;&gt;"",AC30,"[Plan 25]")</f>
        <v>[Plan 25]</v>
      </c>
      <c r="AD29" s="5" t="str">
        <f>IF(AD30&lt;&gt;"",AD30,"[Plan 26]")</f>
        <v>[Plan 26]</v>
      </c>
      <c r="AE29" s="5" t="str">
        <f>IF(AE30&lt;&gt;"",AE30,"[Plan 27]")</f>
        <v>[Plan 27]</v>
      </c>
      <c r="AF29" s="5" t="str">
        <f>IF(AF30&lt;&gt;"",AF30,"[Plan 28]")</f>
        <v>[Plan 28]</v>
      </c>
      <c r="AG29" s="5" t="str">
        <f>IF(AG30&lt;&gt;"",AG30,"[Plan 29]")</f>
        <v>[Plan 29]</v>
      </c>
      <c r="AH29" s="5" t="str">
        <f>IF(AH30&lt;&gt;"",AH30,"[Plan 30]")</f>
        <v>[Plan 30]</v>
      </c>
      <c r="AI29" s="5" t="str">
        <f>IF(AI30&lt;&gt;"",AI30,"[Plan 31]")</f>
        <v>[Plan 31]</v>
      </c>
      <c r="AJ29" s="5" t="str">
        <f>IF(AJ30&lt;&gt;"",AJ30,"[Plan 32]")</f>
        <v>[Plan 32]</v>
      </c>
      <c r="AK29" s="5" t="str">
        <f>IF(AK30&lt;&gt;"",AK30,"[Plan 33]")</f>
        <v>[Plan 33]</v>
      </c>
      <c r="AL29" s="5" t="str">
        <f>IF(AL30&lt;&gt;"",AL30,"[Plan 34]")</f>
        <v>[Plan 34]</v>
      </c>
      <c r="AM29" s="5" t="str">
        <f>IF(AM30&lt;&gt;"",AM30,"[Plan 35]")</f>
        <v>[Plan 35]</v>
      </c>
      <c r="AN29" s="5" t="str">
        <f>IF(AN30&lt;&gt;"",AN30,"[Plan 36]")</f>
        <v>[Plan 36]</v>
      </c>
      <c r="AO29" s="5" t="str">
        <f>IF(AO30&lt;&gt;"",AO30,"[Plan 37]")</f>
        <v>[Plan 37]</v>
      </c>
      <c r="AP29" s="5" t="str">
        <f>IF(AP30&lt;&gt;"",AP30,"[Plan 38]")</f>
        <v>[Plan 38]</v>
      </c>
      <c r="AQ29" s="5" t="str">
        <f>IF(AQ30&lt;&gt;"",AQ30,"[Plan 39]")</f>
        <v>[Plan 39]</v>
      </c>
      <c r="AR29" s="5" t="str">
        <f>IF(AR30&lt;&gt;"",AR30,"[Plan 40]")</f>
        <v>[Plan 40]</v>
      </c>
    </row>
    <row r="30" spans="1:104" ht="31.5" customHeight="1" x14ac:dyDescent="0.3">
      <c r="A30" s="49" t="s">
        <v>362</v>
      </c>
      <c r="B30" s="25" t="s">
        <v>8</v>
      </c>
      <c r="C30" s="48" t="s">
        <v>395</v>
      </c>
      <c r="D30" s="29" t="s">
        <v>2</v>
      </c>
      <c r="E30" s="103"/>
      <c r="F30" s="103"/>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row>
    <row r="31" spans="1:104" ht="257.25" customHeight="1" x14ac:dyDescent="0.3">
      <c r="A31" s="49" t="s">
        <v>283</v>
      </c>
      <c r="B31" s="25" t="s">
        <v>353</v>
      </c>
      <c r="C31" s="48" t="s">
        <v>385</v>
      </c>
      <c r="D31" s="57" t="s">
        <v>232</v>
      </c>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row>
    <row r="32" spans="1:104" ht="184.5" customHeight="1" x14ac:dyDescent="0.3">
      <c r="A32" s="49" t="s">
        <v>284</v>
      </c>
      <c r="B32" s="25" t="s">
        <v>354</v>
      </c>
      <c r="C32" s="75" t="s">
        <v>370</v>
      </c>
      <c r="D32" s="32" t="s">
        <v>2</v>
      </c>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row>
    <row r="33" spans="1:44" ht="184.5" customHeight="1" x14ac:dyDescent="0.3">
      <c r="A33" s="49" t="s">
        <v>285</v>
      </c>
      <c r="B33" s="48" t="s">
        <v>389</v>
      </c>
      <c r="C33" s="48" t="s">
        <v>421</v>
      </c>
      <c r="D33" s="32" t="s">
        <v>2</v>
      </c>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row>
    <row r="34" spans="1:44" ht="105" customHeight="1" x14ac:dyDescent="0.3">
      <c r="A34" s="49" t="s">
        <v>361</v>
      </c>
      <c r="B34" s="48" t="s">
        <v>390</v>
      </c>
      <c r="C34" s="48" t="s">
        <v>404</v>
      </c>
      <c r="D34" s="32" t="s">
        <v>2</v>
      </c>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row>
    <row r="35" spans="1:44" ht="106.5" customHeight="1" x14ac:dyDescent="0.3">
      <c r="A35" s="49" t="s">
        <v>379</v>
      </c>
      <c r="B35" s="48" t="s">
        <v>382</v>
      </c>
      <c r="C35" s="48" t="s">
        <v>401</v>
      </c>
      <c r="D35" s="89" t="s">
        <v>75</v>
      </c>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row>
    <row r="36" spans="1:44" ht="51.75" customHeight="1" x14ac:dyDescent="0.3">
      <c r="A36" s="49" t="s">
        <v>388</v>
      </c>
      <c r="B36" s="48" t="s">
        <v>369</v>
      </c>
      <c r="C36" s="48" t="s">
        <v>363</v>
      </c>
      <c r="D36" s="82" t="s">
        <v>2</v>
      </c>
      <c r="E36" s="103"/>
      <c r="F36" s="103"/>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row>
    <row r="37" spans="1:44" ht="76.5" customHeight="1" x14ac:dyDescent="0.3">
      <c r="A37" s="49" t="s">
        <v>409</v>
      </c>
      <c r="B37" s="48" t="s">
        <v>410</v>
      </c>
      <c r="C37" s="48" t="s">
        <v>411</v>
      </c>
      <c r="D37" s="91" t="s">
        <v>2</v>
      </c>
      <c r="E37" s="103"/>
      <c r="F37" s="103"/>
      <c r="G37" s="100"/>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row>
    <row r="38" spans="1:44" ht="260.25" customHeight="1" x14ac:dyDescent="0.3">
      <c r="A38" s="49" t="s">
        <v>286</v>
      </c>
      <c r="B38" s="25" t="s">
        <v>355</v>
      </c>
      <c r="C38" s="48" t="s">
        <v>383</v>
      </c>
      <c r="D38" s="57" t="s">
        <v>232</v>
      </c>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row>
    <row r="39" spans="1:44" ht="70" x14ac:dyDescent="0.3">
      <c r="A39" s="49" t="s">
        <v>287</v>
      </c>
      <c r="B39" s="25" t="s">
        <v>356</v>
      </c>
      <c r="C39" s="48" t="s">
        <v>371</v>
      </c>
      <c r="D39" s="32" t="s">
        <v>2</v>
      </c>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row>
    <row r="40" spans="1:44" ht="117.75" customHeight="1" x14ac:dyDescent="0.3">
      <c r="A40" s="49" t="s">
        <v>288</v>
      </c>
      <c r="B40" s="25" t="s">
        <v>392</v>
      </c>
      <c r="C40" s="48" t="s">
        <v>402</v>
      </c>
      <c r="D40" s="32" t="s">
        <v>2</v>
      </c>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row>
    <row r="41" spans="1:44" ht="104.25" customHeight="1" x14ac:dyDescent="0.3">
      <c r="A41" s="49" t="s">
        <v>380</v>
      </c>
      <c r="B41" s="25" t="s">
        <v>393</v>
      </c>
      <c r="C41" s="48" t="s">
        <v>405</v>
      </c>
      <c r="D41" s="32" t="s">
        <v>2</v>
      </c>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row>
    <row r="42" spans="1:44" ht="106.5" customHeight="1" thickBot="1" x14ac:dyDescent="0.35">
      <c r="A42" s="56" t="s">
        <v>391</v>
      </c>
      <c r="B42" s="53" t="s">
        <v>384</v>
      </c>
      <c r="C42" s="53" t="s">
        <v>403</v>
      </c>
      <c r="D42" s="88" t="s">
        <v>75</v>
      </c>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row>
    <row r="43" spans="1:44" ht="14.25" customHeight="1" x14ac:dyDescent="0.3">
      <c r="A43" s="148" t="s">
        <v>443</v>
      </c>
    </row>
    <row r="44" spans="1:44" ht="14.25" customHeight="1" x14ac:dyDescent="0.3"/>
    <row r="45" spans="1:44" ht="14.25" customHeight="1" x14ac:dyDescent="0.3"/>
    <row r="46" spans="1:44" ht="14.25" customHeight="1" x14ac:dyDescent="0.3"/>
    <row r="47" spans="1:44" ht="14.25" customHeight="1" x14ac:dyDescent="0.3"/>
    <row r="48" spans="1:4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sheetData>
  <sheetProtection algorithmName="SHA-512" hashValue="tq59JChWbPjtt66QALw/WRHnpNol8rhUHRXaZCzNFaaO7Bi3EJibpcclibEVXKQPjy6kVVypKmIgVvS3xcDMIw==" saltValue="fv0WmapgBgKl0sDmtmdZPQ==" spinCount="100000" sheet="1" objects="1" scenarios="1" formatColumns="0" formatRows="0"/>
  <mergeCells count="12">
    <mergeCell ref="A28:C28"/>
    <mergeCell ref="A4:B4"/>
    <mergeCell ref="A5:B5"/>
    <mergeCell ref="A6:B6"/>
    <mergeCell ref="A7:B7"/>
    <mergeCell ref="A8:B8"/>
    <mergeCell ref="A9:C9"/>
    <mergeCell ref="A11:C11"/>
    <mergeCell ref="A12:C12"/>
    <mergeCell ref="A20:C20"/>
    <mergeCell ref="A21:C21"/>
    <mergeCell ref="A27:C27"/>
  </mergeCells>
  <dataValidations count="1">
    <dataValidation allowBlank="1" showInputMessage="1" prompt="To enter free text, select cell and type - do not click into cell" sqref="E15:CZ15" xr:uid="{6FA7A765-43D5-46F3-BA54-1E24A56EEFC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prompt="To enter free text, select cell and type - do not click into cell" xr:uid="{0BD723BB-B56F-41D6-8CA6-8089A6C90843}">
          <x14:formula1>
            <xm:f>'Set Values'!$H$3:$H$12</xm:f>
          </x14:formula1>
          <xm:sqref>E18:CZ18</xm:sqref>
        </x14:dataValidation>
        <x14:dataValidation type="list" allowBlank="1" showInputMessage="1" xr:uid="{A4EE3942-D75F-4FA7-8D33-68FAF592F6A3}">
          <x14:formula1>
            <xm:f>'Set Values'!$K$3:$K$10</xm:f>
          </x14:formula1>
          <xm:sqref>E23:L23</xm:sqref>
        </x14:dataValidation>
        <x14:dataValidation type="list" allowBlank="1" showInputMessage="1" prompt="To enter free text, select cell and type - do not click into cell" xr:uid="{DCBA87D4-EAAC-4A4F-ADA0-AE456D5FD771}">
          <x14:formula1>
            <xm:f>'Set Values'!$G$3:$G$14</xm:f>
          </x14:formula1>
          <xm:sqref>E16:CZ16</xm:sqref>
        </x14:dataValidation>
        <x14:dataValidation type="list" allowBlank="1" showInputMessage="1" showErrorMessage="1" xr:uid="{5046CDA5-AE5C-4414-A145-7224E70E1872}">
          <x14:formula1>
            <xm:f>'Set Values'!$L$3:$L$5</xm:f>
          </x14:formula1>
          <xm:sqref>E24:L24</xm:sqref>
        </x14:dataValidation>
        <x14:dataValidation type="list" allowBlank="1" showInputMessage="1" showErrorMessage="1" xr:uid="{B9B7571A-7AE4-4FAB-9DE8-63509BDA970B}">
          <x14:formula1>
            <xm:f>'Set Values'!$M$3:$M$4</xm:f>
          </x14:formula1>
          <xm:sqref>E31:AR31 E38:AR38</xm:sqref>
        </x14:dataValidation>
        <x14:dataValidation type="list" allowBlank="1" showInputMessage="1" prompt="To enter free text, select cell and type - do not click into cell" xr:uid="{1C9C3AEE-DA1D-4113-B0DD-FC4C55B795E9}">
          <x14:formula1>
            <xm:f>'Set Values'!$F$3:$F$12</xm:f>
          </x14:formula1>
          <xm:sqref>E14:CZ14</xm:sqref>
        </x14:dataValidation>
        <x14:dataValidation type="list" allowBlank="1" showInputMessage="1" prompt="To enter free text, select cell and type - do not click into cell" xr:uid="{B42C8B14-1477-4A40-87F0-AC63C21E76BC}">
          <x14:formula1>
            <xm:f>'Set Values'!$I$3:$I$7</xm:f>
          </x14:formula1>
          <xm:sqref>E17:CZ17</xm:sqref>
        </x14:dataValidation>
        <x14:dataValidation type="list" allowBlank="1" showInputMessage="1" xr:uid="{DAC8CEA9-DB44-4791-AE91-2735E02A87EC}">
          <x14:formula1>
            <xm:f>'Set Values'!$I$3:$I$7</xm:f>
          </x14:formula1>
          <xm:sqref>E19:CZ19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5CCDD-1F45-4338-AFB3-2D15EAE63548}">
  <dimension ref="A1:CZ135"/>
  <sheetViews>
    <sheetView showGridLines="0" zoomScale="85" zoomScaleNormal="85" workbookViewId="0"/>
  </sheetViews>
  <sheetFormatPr defaultColWidth="9.1796875" defaultRowHeight="14" x14ac:dyDescent="0.3"/>
  <cols>
    <col min="1" max="1" width="7.54296875" style="6" customWidth="1"/>
    <col min="2" max="2" width="39.54296875" style="6" customWidth="1"/>
    <col min="3" max="3" width="71.54296875" style="76" customWidth="1"/>
    <col min="4" max="4" width="29.453125" style="76" customWidth="1"/>
    <col min="5" max="12" width="24.81640625" style="76" customWidth="1"/>
    <col min="13" max="44" width="20.54296875" style="76" customWidth="1"/>
    <col min="45" max="105" width="20.54296875" style="6" customWidth="1"/>
    <col min="106" max="16384" width="9.1796875" style="6"/>
  </cols>
  <sheetData>
    <row r="1" spans="1:104" ht="28.5" customHeight="1" x14ac:dyDescent="0.35">
      <c r="A1" s="23" t="s">
        <v>237</v>
      </c>
      <c r="B1" s="23"/>
      <c r="C1" s="6"/>
      <c r="D1" s="90"/>
      <c r="E1" s="61"/>
      <c r="F1" s="67"/>
      <c r="G1" s="67"/>
      <c r="H1" s="67"/>
      <c r="I1" s="67"/>
      <c r="J1" s="6"/>
      <c r="K1" s="6"/>
      <c r="L1" s="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row>
    <row r="2" spans="1:104" ht="19.5" customHeight="1" thickBot="1" x14ac:dyDescent="0.35">
      <c r="A2" s="157" t="s">
        <v>399</v>
      </c>
      <c r="B2" s="23"/>
      <c r="C2" s="6"/>
      <c r="D2" s="78" t="str">
        <f>IF(COUNTA(E31, E38)=2,"DATA OK: Assurances correctly reported to II.C.2.a and II.C.3.a","WARNING: Assurances not yet reported to II.C.2.a and II.C.3.a")</f>
        <v>WARNING: Assurances not yet reported to II.C.2.a and II.C.3.a</v>
      </c>
      <c r="E2" s="6"/>
      <c r="F2" s="6"/>
      <c r="G2" s="6"/>
      <c r="H2" s="6"/>
      <c r="I2" s="6"/>
      <c r="J2" s="6"/>
      <c r="K2" s="6"/>
      <c r="L2" s="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row>
    <row r="3" spans="1:104" ht="28.5" customHeight="1" x14ac:dyDescent="0.3">
      <c r="A3" s="158" t="s">
        <v>236</v>
      </c>
      <c r="B3" s="159"/>
      <c r="C3" s="160" t="str">
        <f>IF('I_State&amp;Prog_Info'!K15="","[Program 7]",'I_State&amp;Prog_Info'!K15)</f>
        <v>[Program 7]</v>
      </c>
      <c r="E3" s="67"/>
      <c r="G3" s="6"/>
      <c r="H3" s="6"/>
      <c r="I3" s="6"/>
      <c r="J3" s="6"/>
      <c r="K3" s="6"/>
      <c r="L3" s="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row>
    <row r="4" spans="1:104" ht="23.25" customHeight="1" x14ac:dyDescent="0.3">
      <c r="A4" s="193" t="s">
        <v>317</v>
      </c>
      <c r="B4" s="194"/>
      <c r="C4" s="92" t="str">
        <f>IF('I_State&amp;Prog_Info'!K17="","(Placeholder for plan type)",'I_State&amp;Prog_Info'!K17)</f>
        <v>(Placeholder for plan type)</v>
      </c>
      <c r="E4" s="6"/>
      <c r="F4" s="6"/>
      <c r="G4" s="6"/>
      <c r="H4" s="6"/>
      <c r="I4" s="6"/>
      <c r="J4" s="6"/>
      <c r="K4" s="6"/>
      <c r="L4" s="6"/>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c r="AM4" s="156"/>
      <c r="AN4" s="156"/>
      <c r="AO4" s="156"/>
      <c r="AP4" s="156"/>
      <c r="AQ4" s="156"/>
      <c r="AR4" s="156"/>
    </row>
    <row r="5" spans="1:104" ht="23.25" customHeight="1" x14ac:dyDescent="0.3">
      <c r="A5" s="193" t="s">
        <v>318</v>
      </c>
      <c r="B5" s="194"/>
      <c r="C5" s="92" t="str">
        <f>IF('I_State&amp;Prog_Info'!K59="","(Placeholder for providers)",'I_State&amp;Prog_Info'!K59)</f>
        <v>(Placeholder for providers)</v>
      </c>
      <c r="E5" s="6"/>
      <c r="G5" s="6"/>
      <c r="H5" s="6"/>
      <c r="I5" s="6"/>
      <c r="J5" s="6"/>
      <c r="K5" s="6"/>
      <c r="L5" s="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row>
    <row r="6" spans="1:104" ht="23.25" customHeight="1" x14ac:dyDescent="0.3">
      <c r="A6" s="193" t="s">
        <v>319</v>
      </c>
      <c r="B6" s="194"/>
      <c r="C6" s="93" t="str">
        <f>IF('I_State&amp;Prog_Info'!K39="","(Placeholder for separate analysis and results document)",'I_State&amp;Prog_Info'!K39)</f>
        <v>(Placeholder for separate analysis and results document)</v>
      </c>
      <c r="D6" s="77" t="str">
        <f>IF(C6="Yes, analysis methods and results are contained in a separate document(s)","",(IF(AND(C6="No, analysis methods and results are not contained in a separate document(s)",COUNTA(E23:L25)&gt;1),"DATA OK: Analysis and results correctly reported to II.B.1-3","WARNING: Info not yet reported to II.B.1-3")))</f>
        <v>WARNING: Info not yet reported to II.B.1-3</v>
      </c>
      <c r="H6" s="6"/>
      <c r="I6" s="6"/>
      <c r="J6" s="6"/>
      <c r="K6" s="6"/>
      <c r="L6" s="6"/>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56"/>
      <c r="AP6" s="156"/>
      <c r="AQ6" s="156"/>
      <c r="AR6" s="156"/>
    </row>
    <row r="7" spans="1:104" ht="23.15" customHeight="1" x14ac:dyDescent="0.3">
      <c r="A7" s="193" t="s">
        <v>424</v>
      </c>
      <c r="B7" s="194"/>
      <c r="C7" s="93" t="str">
        <f>IF('I_State&amp;Prog_Info'!K40="","(Placeholder for separate analysis and results document)",'I_State&amp;Prog_Info'!K40)</f>
        <v>(Placeholder for separate analysis and results document)</v>
      </c>
      <c r="D7" s="3"/>
      <c r="E7" s="6"/>
      <c r="F7" s="6"/>
      <c r="G7" s="6"/>
      <c r="H7" s="6"/>
      <c r="I7" s="6"/>
      <c r="J7" s="6"/>
      <c r="K7" s="6"/>
      <c r="L7" s="6"/>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row>
    <row r="8" spans="1:104" ht="23.15" customHeight="1" thickBot="1" x14ac:dyDescent="0.35">
      <c r="A8" s="197" t="s">
        <v>425</v>
      </c>
      <c r="B8" s="198"/>
      <c r="C8" s="94" t="str">
        <f>IF('I_State&amp;Prog_Info'!K41="","(Placeholder for separate analysis and results document)",'I_State&amp;Prog_Info'!K41)</f>
        <v>(Placeholder for separate analysis and results document)</v>
      </c>
      <c r="D8" s="3"/>
      <c r="E8" s="6"/>
      <c r="F8" s="6"/>
      <c r="G8" s="6"/>
      <c r="H8" s="6"/>
      <c r="I8" s="6"/>
      <c r="J8" s="6"/>
      <c r="K8" s="6"/>
      <c r="L8" s="6"/>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c r="AM8" s="156"/>
      <c r="AN8" s="156"/>
      <c r="AO8" s="156"/>
      <c r="AP8" s="156"/>
      <c r="AQ8" s="156"/>
      <c r="AR8" s="156"/>
    </row>
    <row r="9" spans="1:104" ht="87.75" customHeight="1" x14ac:dyDescent="0.3">
      <c r="A9" s="195" t="s">
        <v>400</v>
      </c>
      <c r="B9" s="195"/>
      <c r="C9" s="195"/>
      <c r="E9" s="6"/>
      <c r="F9" s="6"/>
      <c r="G9" s="6"/>
      <c r="H9" s="6"/>
      <c r="I9" s="6"/>
      <c r="J9" s="6"/>
      <c r="K9" s="6"/>
      <c r="L9" s="6"/>
      <c r="M9" s="156"/>
      <c r="N9" s="156"/>
      <c r="O9" s="156"/>
      <c r="P9" s="156"/>
      <c r="Q9" s="156"/>
      <c r="R9" s="156"/>
      <c r="S9" s="156"/>
      <c r="T9" s="156"/>
      <c r="U9" s="156"/>
      <c r="V9" s="156"/>
      <c r="W9" s="156"/>
      <c r="X9" s="156"/>
      <c r="Y9" s="156"/>
      <c r="Z9" s="156"/>
      <c r="AA9" s="156"/>
      <c r="AB9" s="156"/>
      <c r="AC9" s="156"/>
      <c r="AD9" s="156"/>
      <c r="AE9" s="156"/>
      <c r="AF9" s="156"/>
      <c r="AG9" s="156"/>
      <c r="AH9" s="156"/>
      <c r="AI9" s="156"/>
      <c r="AJ9" s="156"/>
      <c r="AK9" s="156"/>
      <c r="AL9" s="156"/>
      <c r="AM9" s="156"/>
      <c r="AN9" s="156"/>
      <c r="AO9" s="156"/>
      <c r="AP9" s="156"/>
      <c r="AQ9" s="156"/>
      <c r="AR9" s="156"/>
    </row>
    <row r="10" spans="1:104" ht="18" customHeight="1" x14ac:dyDescent="0.3">
      <c r="A10" s="76"/>
      <c r="B10" s="76"/>
      <c r="D10" s="3"/>
      <c r="E10" s="6"/>
      <c r="F10" s="6"/>
      <c r="G10" s="6"/>
      <c r="H10" s="6"/>
      <c r="I10" s="6"/>
      <c r="J10" s="6"/>
      <c r="K10" s="6"/>
      <c r="L10" s="6"/>
      <c r="M10" s="156"/>
      <c r="N10" s="156"/>
      <c r="O10" s="156"/>
      <c r="P10" s="156"/>
      <c r="Q10" s="156"/>
      <c r="R10" s="156"/>
      <c r="S10" s="156"/>
      <c r="T10" s="156"/>
      <c r="U10" s="156"/>
      <c r="V10" s="156"/>
      <c r="W10" s="156"/>
      <c r="X10" s="156"/>
      <c r="Y10" s="156"/>
      <c r="Z10" s="156"/>
      <c r="AA10" s="156"/>
      <c r="AB10" s="156"/>
      <c r="AC10" s="156"/>
      <c r="AD10" s="156"/>
      <c r="AE10" s="156"/>
      <c r="AF10" s="156"/>
      <c r="AG10" s="156"/>
      <c r="AH10" s="156"/>
      <c r="AI10" s="156"/>
      <c r="AJ10" s="156"/>
      <c r="AK10" s="156"/>
      <c r="AL10" s="156"/>
      <c r="AM10" s="156"/>
      <c r="AN10" s="156"/>
      <c r="AO10" s="156"/>
      <c r="AP10" s="156"/>
      <c r="AQ10" s="156"/>
      <c r="AR10" s="156"/>
    </row>
    <row r="11" spans="1:104" ht="41.25" customHeight="1" thickBot="1" x14ac:dyDescent="0.45">
      <c r="A11" s="196" t="s">
        <v>242</v>
      </c>
      <c r="B11" s="196"/>
      <c r="C11" s="196"/>
      <c r="D11" s="6"/>
      <c r="E11" s="6"/>
      <c r="F11" s="6"/>
      <c r="G11" s="6"/>
      <c r="H11" s="6"/>
      <c r="I11" s="6"/>
      <c r="J11" s="6"/>
      <c r="K11" s="6"/>
      <c r="L11" s="6"/>
      <c r="M11" s="156"/>
      <c r="N11" s="156"/>
      <c r="O11" s="156"/>
      <c r="P11" s="156"/>
      <c r="Q11" s="156"/>
      <c r="R11" s="156"/>
      <c r="S11" s="156"/>
      <c r="T11" s="156"/>
      <c r="U11" s="156"/>
      <c r="V11" s="156"/>
      <c r="W11" s="156"/>
      <c r="X11" s="156"/>
      <c r="Y11" s="156"/>
      <c r="Z11" s="156"/>
      <c r="AA11" s="156"/>
      <c r="AB11" s="156"/>
      <c r="AC11" s="156"/>
      <c r="AD11" s="156"/>
      <c r="AE11" s="156"/>
      <c r="AF11" s="156"/>
      <c r="AG11" s="156"/>
      <c r="AH11" s="156"/>
      <c r="AI11" s="156"/>
      <c r="AJ11" s="156"/>
      <c r="AK11" s="156"/>
      <c r="AL11" s="156"/>
      <c r="AM11" s="156"/>
      <c r="AN11" s="156"/>
      <c r="AO11" s="156"/>
      <c r="AP11" s="156"/>
      <c r="AQ11" s="156"/>
      <c r="AR11" s="156"/>
    </row>
    <row r="12" spans="1:104" ht="30" customHeight="1" x14ac:dyDescent="0.3">
      <c r="A12" s="180" t="s">
        <v>322</v>
      </c>
      <c r="B12" s="180"/>
      <c r="C12" s="180"/>
      <c r="D12" s="152"/>
      <c r="E12" s="161" t="s">
        <v>449</v>
      </c>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c r="AT12" s="162"/>
      <c r="AU12" s="162"/>
      <c r="AV12" s="162"/>
      <c r="AW12" s="162"/>
      <c r="AX12" s="162"/>
      <c r="AY12" s="162"/>
      <c r="AZ12" s="162"/>
      <c r="BA12" s="162"/>
      <c r="BB12" s="162"/>
      <c r="BC12" s="162"/>
      <c r="BD12" s="162"/>
      <c r="BE12" s="162"/>
      <c r="BF12" s="162"/>
      <c r="BG12" s="162"/>
      <c r="BH12" s="162"/>
      <c r="BI12" s="162"/>
      <c r="BJ12" s="162"/>
      <c r="BK12" s="162"/>
      <c r="BL12" s="162"/>
      <c r="BM12" s="162"/>
      <c r="BN12" s="162"/>
      <c r="BO12" s="162"/>
      <c r="BP12" s="162"/>
      <c r="BQ12" s="162"/>
      <c r="BR12" s="162"/>
      <c r="BS12" s="162"/>
      <c r="BT12" s="162"/>
      <c r="BU12" s="162"/>
      <c r="BV12" s="162"/>
      <c r="BW12" s="162"/>
      <c r="BX12" s="162"/>
      <c r="BY12" s="162"/>
      <c r="BZ12" s="162"/>
      <c r="CA12" s="162"/>
      <c r="CB12" s="162"/>
      <c r="CC12" s="162"/>
      <c r="CD12" s="162"/>
      <c r="CE12" s="162"/>
      <c r="CF12" s="162"/>
      <c r="CG12" s="162"/>
      <c r="CH12" s="162"/>
      <c r="CI12" s="162"/>
      <c r="CJ12" s="162"/>
      <c r="CK12" s="162"/>
      <c r="CL12" s="162"/>
      <c r="CM12" s="162"/>
      <c r="CN12" s="162"/>
      <c r="CO12" s="162"/>
      <c r="CP12" s="162"/>
      <c r="CQ12" s="162"/>
      <c r="CR12" s="162"/>
      <c r="CS12" s="162"/>
      <c r="CT12" s="162"/>
      <c r="CU12" s="162"/>
      <c r="CV12" s="162"/>
      <c r="CW12" s="162"/>
      <c r="CX12" s="162"/>
      <c r="CY12" s="162"/>
      <c r="CZ12" s="163"/>
    </row>
    <row r="13" spans="1:104" ht="29.25" customHeight="1" x14ac:dyDescent="0.3">
      <c r="A13" s="8" t="s">
        <v>0</v>
      </c>
      <c r="B13" s="9" t="s">
        <v>1</v>
      </c>
      <c r="C13" s="9" t="s">
        <v>5</v>
      </c>
      <c r="D13" s="9" t="s">
        <v>69</v>
      </c>
      <c r="E13" s="5" t="s">
        <v>94</v>
      </c>
      <c r="F13" s="5" t="s">
        <v>95</v>
      </c>
      <c r="G13" s="5" t="s">
        <v>96</v>
      </c>
      <c r="H13" s="5" t="s">
        <v>97</v>
      </c>
      <c r="I13" s="5" t="s">
        <v>98</v>
      </c>
      <c r="J13" s="5" t="s">
        <v>99</v>
      </c>
      <c r="K13" s="5" t="s">
        <v>100</v>
      </c>
      <c r="L13" s="5" t="s">
        <v>101</v>
      </c>
      <c r="M13" s="5" t="s">
        <v>102</v>
      </c>
      <c r="N13" s="5" t="s">
        <v>103</v>
      </c>
      <c r="O13" s="5" t="s">
        <v>104</v>
      </c>
      <c r="P13" s="5" t="s">
        <v>105</v>
      </c>
      <c r="Q13" s="5" t="s">
        <v>106</v>
      </c>
      <c r="R13" s="5" t="s">
        <v>107</v>
      </c>
      <c r="S13" s="5" t="s">
        <v>108</v>
      </c>
      <c r="T13" s="5" t="s">
        <v>109</v>
      </c>
      <c r="U13" s="5" t="s">
        <v>110</v>
      </c>
      <c r="V13" s="5" t="s">
        <v>111</v>
      </c>
      <c r="W13" s="5" t="s">
        <v>112</v>
      </c>
      <c r="X13" s="5" t="s">
        <v>113</v>
      </c>
      <c r="Y13" s="5" t="s">
        <v>114</v>
      </c>
      <c r="Z13" s="5" t="s">
        <v>115</v>
      </c>
      <c r="AA13" s="5" t="s">
        <v>116</v>
      </c>
      <c r="AB13" s="5" t="s">
        <v>117</v>
      </c>
      <c r="AC13" s="5" t="s">
        <v>118</v>
      </c>
      <c r="AD13" s="5" t="s">
        <v>119</v>
      </c>
      <c r="AE13" s="5" t="s">
        <v>120</v>
      </c>
      <c r="AF13" s="5" t="s">
        <v>121</v>
      </c>
      <c r="AG13" s="5" t="s">
        <v>122</v>
      </c>
      <c r="AH13" s="5" t="s">
        <v>123</v>
      </c>
      <c r="AI13" s="5" t="s">
        <v>124</v>
      </c>
      <c r="AJ13" s="5" t="s">
        <v>125</v>
      </c>
      <c r="AK13" s="5" t="s">
        <v>126</v>
      </c>
      <c r="AL13" s="5" t="s">
        <v>127</v>
      </c>
      <c r="AM13" s="5" t="s">
        <v>128</v>
      </c>
      <c r="AN13" s="5" t="s">
        <v>129</v>
      </c>
      <c r="AO13" s="5" t="s">
        <v>130</v>
      </c>
      <c r="AP13" s="5" t="s">
        <v>131</v>
      </c>
      <c r="AQ13" s="5" t="s">
        <v>132</v>
      </c>
      <c r="AR13" s="5" t="s">
        <v>133</v>
      </c>
      <c r="AS13" s="5" t="s">
        <v>137</v>
      </c>
      <c r="AT13" s="5" t="s">
        <v>138</v>
      </c>
      <c r="AU13" s="5" t="s">
        <v>139</v>
      </c>
      <c r="AV13" s="5" t="s">
        <v>140</v>
      </c>
      <c r="AW13" s="5" t="s">
        <v>141</v>
      </c>
      <c r="AX13" s="5" t="s">
        <v>142</v>
      </c>
      <c r="AY13" s="5" t="s">
        <v>143</v>
      </c>
      <c r="AZ13" s="5" t="s">
        <v>144</v>
      </c>
      <c r="BA13" s="5" t="s">
        <v>145</v>
      </c>
      <c r="BB13" s="5" t="s">
        <v>146</v>
      </c>
      <c r="BC13" s="5" t="s">
        <v>147</v>
      </c>
      <c r="BD13" s="5" t="s">
        <v>148</v>
      </c>
      <c r="BE13" s="5" t="s">
        <v>149</v>
      </c>
      <c r="BF13" s="5" t="s">
        <v>150</v>
      </c>
      <c r="BG13" s="5" t="s">
        <v>151</v>
      </c>
      <c r="BH13" s="5" t="s">
        <v>152</v>
      </c>
      <c r="BI13" s="5" t="s">
        <v>153</v>
      </c>
      <c r="BJ13" s="5" t="s">
        <v>154</v>
      </c>
      <c r="BK13" s="5" t="s">
        <v>155</v>
      </c>
      <c r="BL13" s="5" t="s">
        <v>156</v>
      </c>
      <c r="BM13" s="5" t="s">
        <v>157</v>
      </c>
      <c r="BN13" s="5" t="s">
        <v>158</v>
      </c>
      <c r="BO13" s="5" t="s">
        <v>159</v>
      </c>
      <c r="BP13" s="5" t="s">
        <v>160</v>
      </c>
      <c r="BQ13" s="5" t="s">
        <v>161</v>
      </c>
      <c r="BR13" s="5" t="s">
        <v>162</v>
      </c>
      <c r="BS13" s="5" t="s">
        <v>163</v>
      </c>
      <c r="BT13" s="5" t="s">
        <v>164</v>
      </c>
      <c r="BU13" s="5" t="s">
        <v>165</v>
      </c>
      <c r="BV13" s="5" t="s">
        <v>166</v>
      </c>
      <c r="BW13" s="5" t="s">
        <v>167</v>
      </c>
      <c r="BX13" s="5" t="s">
        <v>168</v>
      </c>
      <c r="BY13" s="5" t="s">
        <v>169</v>
      </c>
      <c r="BZ13" s="5" t="s">
        <v>170</v>
      </c>
      <c r="CA13" s="5" t="s">
        <v>171</v>
      </c>
      <c r="CB13" s="5" t="s">
        <v>172</v>
      </c>
      <c r="CC13" s="5" t="s">
        <v>173</v>
      </c>
      <c r="CD13" s="5" t="s">
        <v>174</v>
      </c>
      <c r="CE13" s="5" t="s">
        <v>175</v>
      </c>
      <c r="CF13" s="5" t="s">
        <v>176</v>
      </c>
      <c r="CG13" s="5" t="s">
        <v>177</v>
      </c>
      <c r="CH13" s="5" t="s">
        <v>178</v>
      </c>
      <c r="CI13" s="5" t="s">
        <v>179</v>
      </c>
      <c r="CJ13" s="5" t="s">
        <v>180</v>
      </c>
      <c r="CK13" s="5" t="s">
        <v>181</v>
      </c>
      <c r="CL13" s="5" t="s">
        <v>182</v>
      </c>
      <c r="CM13" s="5" t="s">
        <v>183</v>
      </c>
      <c r="CN13" s="5" t="s">
        <v>184</v>
      </c>
      <c r="CO13" s="5" t="s">
        <v>185</v>
      </c>
      <c r="CP13" s="5" t="s">
        <v>186</v>
      </c>
      <c r="CQ13" s="5" t="s">
        <v>187</v>
      </c>
      <c r="CR13" s="5" t="s">
        <v>188</v>
      </c>
      <c r="CS13" s="5" t="s">
        <v>189</v>
      </c>
      <c r="CT13" s="5" t="s">
        <v>190</v>
      </c>
      <c r="CU13" s="5" t="s">
        <v>191</v>
      </c>
      <c r="CV13" s="5" t="s">
        <v>192</v>
      </c>
      <c r="CW13" s="5" t="s">
        <v>193</v>
      </c>
      <c r="CX13" s="5" t="s">
        <v>194</v>
      </c>
      <c r="CY13" s="5" t="s">
        <v>195</v>
      </c>
      <c r="CZ13" s="5" t="s">
        <v>196</v>
      </c>
    </row>
    <row r="14" spans="1:104" ht="28" x14ac:dyDescent="0.3">
      <c r="A14" s="73" t="s">
        <v>273</v>
      </c>
      <c r="B14" s="48" t="s">
        <v>93</v>
      </c>
      <c r="C14" s="25" t="s">
        <v>223</v>
      </c>
      <c r="D14" s="58" t="s">
        <v>289</v>
      </c>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c r="CD14" s="100"/>
      <c r="CE14" s="100"/>
      <c r="CF14" s="100"/>
      <c r="CG14" s="100"/>
      <c r="CH14" s="100"/>
      <c r="CI14" s="100"/>
      <c r="CJ14" s="100"/>
      <c r="CK14" s="100"/>
      <c r="CL14" s="100"/>
      <c r="CM14" s="100"/>
      <c r="CN14" s="100"/>
      <c r="CO14" s="100"/>
      <c r="CP14" s="100"/>
      <c r="CQ14" s="100"/>
      <c r="CR14" s="100"/>
      <c r="CS14" s="100"/>
      <c r="CT14" s="100"/>
      <c r="CU14" s="100"/>
      <c r="CV14" s="100"/>
      <c r="CW14" s="100"/>
      <c r="CX14" s="100"/>
      <c r="CY14" s="100"/>
      <c r="CZ14" s="100"/>
    </row>
    <row r="15" spans="1:104" ht="28" x14ac:dyDescent="0.3">
      <c r="A15" s="73" t="s">
        <v>274</v>
      </c>
      <c r="B15" s="48" t="s">
        <v>222</v>
      </c>
      <c r="C15" s="25" t="s">
        <v>134</v>
      </c>
      <c r="D15" s="58" t="s">
        <v>2</v>
      </c>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100"/>
      <c r="CC15" s="100"/>
      <c r="CD15" s="100"/>
      <c r="CE15" s="100"/>
      <c r="CF15" s="100"/>
      <c r="CG15" s="100"/>
      <c r="CH15" s="100"/>
      <c r="CI15" s="100"/>
      <c r="CJ15" s="100"/>
      <c r="CK15" s="100"/>
      <c r="CL15" s="100"/>
      <c r="CM15" s="100"/>
      <c r="CN15" s="100"/>
      <c r="CO15" s="100"/>
      <c r="CP15" s="100"/>
      <c r="CQ15" s="100"/>
      <c r="CR15" s="100"/>
      <c r="CS15" s="100"/>
      <c r="CT15" s="100"/>
      <c r="CU15" s="100"/>
      <c r="CV15" s="100"/>
      <c r="CW15" s="100"/>
      <c r="CX15" s="100"/>
      <c r="CY15" s="100"/>
      <c r="CZ15" s="100"/>
    </row>
    <row r="16" spans="1:104" ht="28" x14ac:dyDescent="0.3">
      <c r="A16" s="73" t="s">
        <v>275</v>
      </c>
      <c r="B16" s="48" t="s">
        <v>320</v>
      </c>
      <c r="C16" s="48" t="s">
        <v>135</v>
      </c>
      <c r="D16" s="58" t="s">
        <v>289</v>
      </c>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row>
    <row r="17" spans="1:104" s="7" customFormat="1" ht="28" x14ac:dyDescent="0.3">
      <c r="A17" s="73" t="s">
        <v>276</v>
      </c>
      <c r="B17" s="74" t="s">
        <v>321</v>
      </c>
      <c r="C17" s="33" t="s">
        <v>136</v>
      </c>
      <c r="D17" s="59" t="s">
        <v>289</v>
      </c>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row>
    <row r="18" spans="1:104" ht="28.5" thickBot="1" x14ac:dyDescent="0.35">
      <c r="A18" s="81" t="s">
        <v>277</v>
      </c>
      <c r="B18" s="53" t="s">
        <v>225</v>
      </c>
      <c r="C18" s="30" t="s">
        <v>216</v>
      </c>
      <c r="D18" s="60" t="s">
        <v>289</v>
      </c>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c r="BO18" s="102"/>
      <c r="BP18" s="102"/>
      <c r="BQ18" s="102"/>
      <c r="BR18" s="102"/>
      <c r="BS18" s="102"/>
      <c r="BT18" s="102"/>
      <c r="BU18" s="102"/>
      <c r="BV18" s="102"/>
      <c r="BW18" s="102"/>
      <c r="BX18" s="102"/>
      <c r="BY18" s="102"/>
      <c r="BZ18" s="102"/>
      <c r="CA18" s="102"/>
      <c r="CB18" s="102"/>
      <c r="CC18" s="102"/>
      <c r="CD18" s="102"/>
      <c r="CE18" s="102"/>
      <c r="CF18" s="102"/>
      <c r="CG18" s="102"/>
      <c r="CH18" s="102"/>
      <c r="CI18" s="102"/>
      <c r="CJ18" s="102"/>
      <c r="CK18" s="102"/>
      <c r="CL18" s="102"/>
      <c r="CM18" s="102"/>
      <c r="CN18" s="102"/>
      <c r="CO18" s="102"/>
      <c r="CP18" s="102"/>
      <c r="CQ18" s="102"/>
      <c r="CR18" s="102"/>
      <c r="CS18" s="102"/>
      <c r="CT18" s="102"/>
      <c r="CU18" s="102"/>
      <c r="CV18" s="102"/>
      <c r="CW18" s="102"/>
      <c r="CX18" s="102"/>
      <c r="CY18" s="102"/>
      <c r="CZ18" s="102"/>
    </row>
    <row r="19" spans="1:104" s="47" customFormat="1" x14ac:dyDescent="0.3">
      <c r="A19" s="146" t="s">
        <v>448</v>
      </c>
      <c r="B19" s="46"/>
      <c r="C19" s="46"/>
      <c r="D19" s="46"/>
    </row>
    <row r="20" spans="1:104" ht="43.5" customHeight="1" thickBot="1" x14ac:dyDescent="0.45">
      <c r="A20" s="196" t="s">
        <v>290</v>
      </c>
      <c r="B20" s="196"/>
      <c r="C20" s="196"/>
      <c r="D20" s="31"/>
      <c r="E20" s="6"/>
      <c r="F20" s="6"/>
      <c r="G20" s="6"/>
      <c r="H20" s="6"/>
      <c r="I20" s="6"/>
      <c r="J20" s="6"/>
      <c r="K20" s="6"/>
      <c r="L20" s="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c r="AM20" s="156"/>
      <c r="AN20" s="156"/>
      <c r="AO20" s="156"/>
      <c r="AP20" s="156"/>
      <c r="AQ20" s="156"/>
      <c r="AR20" s="156"/>
    </row>
    <row r="21" spans="1:104" ht="39.75" customHeight="1" x14ac:dyDescent="0.3">
      <c r="A21" s="183" t="s">
        <v>351</v>
      </c>
      <c r="B21" s="183"/>
      <c r="C21" s="183"/>
      <c r="D21" s="152"/>
      <c r="E21" s="161" t="s">
        <v>233</v>
      </c>
      <c r="F21" s="164"/>
      <c r="G21" s="164"/>
      <c r="H21" s="164"/>
      <c r="I21" s="162"/>
      <c r="J21" s="162"/>
      <c r="K21" s="162"/>
      <c r="L21" s="163"/>
      <c r="M21" s="156"/>
      <c r="N21" s="156"/>
      <c r="O21" s="156"/>
      <c r="P21" s="156"/>
      <c r="Q21" s="156"/>
      <c r="R21" s="156"/>
      <c r="S21" s="156"/>
      <c r="T21" s="156"/>
      <c r="U21" s="156"/>
      <c r="V21" s="156"/>
      <c r="W21" s="156"/>
      <c r="X21" s="156"/>
      <c r="Y21" s="156"/>
      <c r="Z21" s="156"/>
      <c r="AA21" s="156"/>
      <c r="AB21" s="156"/>
      <c r="AC21" s="156"/>
      <c r="AD21" s="156"/>
      <c r="AE21" s="156"/>
      <c r="AF21" s="156"/>
      <c r="AG21" s="156"/>
      <c r="AH21" s="156"/>
      <c r="AI21" s="156"/>
      <c r="AJ21" s="156"/>
      <c r="AK21" s="156"/>
      <c r="AL21" s="156"/>
      <c r="AM21" s="156"/>
      <c r="AN21" s="156"/>
      <c r="AO21" s="156"/>
      <c r="AP21" s="156"/>
      <c r="AQ21" s="156"/>
      <c r="AR21" s="156"/>
    </row>
    <row r="22" spans="1:104" ht="47.25" customHeight="1" x14ac:dyDescent="0.3">
      <c r="A22" s="8" t="s">
        <v>0</v>
      </c>
      <c r="B22" s="9" t="s">
        <v>1</v>
      </c>
      <c r="C22" s="9" t="s">
        <v>5</v>
      </c>
      <c r="D22" s="9" t="s">
        <v>69</v>
      </c>
      <c r="E22" s="83" t="s">
        <v>66</v>
      </c>
      <c r="F22" s="83" t="s">
        <v>420</v>
      </c>
      <c r="G22" s="83" t="s">
        <v>243</v>
      </c>
      <c r="H22" s="83" t="s">
        <v>244</v>
      </c>
      <c r="I22" s="83" t="s">
        <v>63</v>
      </c>
      <c r="J22" s="83" t="s">
        <v>64</v>
      </c>
      <c r="K22" s="83" t="s">
        <v>67</v>
      </c>
      <c r="L22" s="83" t="s">
        <v>68</v>
      </c>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row>
    <row r="23" spans="1:104" ht="102" customHeight="1" x14ac:dyDescent="0.3">
      <c r="A23" s="49" t="s">
        <v>280</v>
      </c>
      <c r="B23" s="48" t="s">
        <v>217</v>
      </c>
      <c r="C23" s="48" t="s">
        <v>386</v>
      </c>
      <c r="D23" s="25" t="s">
        <v>289</v>
      </c>
      <c r="E23" s="69"/>
      <c r="F23" s="96"/>
      <c r="G23" s="69"/>
      <c r="H23" s="69"/>
      <c r="I23" s="69"/>
      <c r="J23" s="69"/>
      <c r="K23" s="69"/>
      <c r="L23" s="69"/>
      <c r="M23" s="6"/>
      <c r="N23" s="4"/>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row>
    <row r="24" spans="1:104" ht="102" customHeight="1" x14ac:dyDescent="0.3">
      <c r="A24" s="85" t="s">
        <v>281</v>
      </c>
      <c r="B24" s="86" t="s">
        <v>65</v>
      </c>
      <c r="C24" s="86" t="s">
        <v>352</v>
      </c>
      <c r="D24" s="82" t="s">
        <v>289</v>
      </c>
      <c r="E24" s="97"/>
      <c r="F24" s="98"/>
      <c r="G24" s="97"/>
      <c r="H24" s="97"/>
      <c r="I24" s="97"/>
      <c r="J24" s="97"/>
      <c r="K24" s="97"/>
      <c r="L24" s="97"/>
      <c r="M24" s="6"/>
      <c r="N24" s="4"/>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row>
    <row r="25" spans="1:104" ht="78" customHeight="1" thickBot="1" x14ac:dyDescent="0.35">
      <c r="A25" s="56" t="s">
        <v>282</v>
      </c>
      <c r="B25" s="53" t="s">
        <v>323</v>
      </c>
      <c r="C25" s="53" t="s">
        <v>349</v>
      </c>
      <c r="D25" s="84" t="s">
        <v>2</v>
      </c>
      <c r="E25" s="95"/>
      <c r="F25" s="95"/>
      <c r="G25" s="95"/>
      <c r="H25" s="95"/>
      <c r="I25" s="95"/>
      <c r="J25" s="95"/>
      <c r="K25" s="95"/>
      <c r="L25" s="95"/>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row>
    <row r="26" spans="1:104" x14ac:dyDescent="0.3">
      <c r="A26" s="148" t="s">
        <v>448</v>
      </c>
      <c r="C26" s="6"/>
      <c r="D26" s="6"/>
      <c r="E26" s="6"/>
      <c r="F26" s="6"/>
      <c r="G26" s="6"/>
      <c r="H26" s="6"/>
      <c r="I26" s="6"/>
      <c r="J26" s="6"/>
      <c r="K26" s="6"/>
      <c r="L26" s="6"/>
    </row>
    <row r="27" spans="1:104" ht="28.5" customHeight="1" thickBot="1" x14ac:dyDescent="0.45">
      <c r="A27" s="192" t="s">
        <v>234</v>
      </c>
      <c r="B27" s="192"/>
      <c r="C27" s="192"/>
      <c r="D27" s="3"/>
      <c r="E27" s="6"/>
      <c r="F27" s="6"/>
      <c r="G27" s="6"/>
      <c r="H27" s="6"/>
      <c r="I27" s="6"/>
      <c r="J27" s="6"/>
      <c r="K27" s="6"/>
      <c r="L27" s="6"/>
    </row>
    <row r="28" spans="1:104" ht="36" customHeight="1" x14ac:dyDescent="0.3">
      <c r="A28" s="190" t="s">
        <v>357</v>
      </c>
      <c r="B28" s="191"/>
      <c r="C28" s="191"/>
      <c r="D28" s="66"/>
      <c r="E28" s="161" t="s">
        <v>450</v>
      </c>
      <c r="F28" s="162"/>
      <c r="G28" s="162"/>
      <c r="H28" s="162"/>
      <c r="I28" s="162"/>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3"/>
    </row>
    <row r="29" spans="1:104" ht="29.25" customHeight="1" x14ac:dyDescent="0.3">
      <c r="A29" s="8" t="s">
        <v>0</v>
      </c>
      <c r="B29" s="9" t="s">
        <v>1</v>
      </c>
      <c r="C29" s="9" t="s">
        <v>5</v>
      </c>
      <c r="D29" s="9" t="s">
        <v>69</v>
      </c>
      <c r="E29" s="5" t="str">
        <f>IF(E30&lt;&gt;"",E30,"[Plan 1]")</f>
        <v>[Plan 1]</v>
      </c>
      <c r="F29" s="5" t="str">
        <f>IF(F30&lt;&gt;"",F30,"[Plan 2]")</f>
        <v>[Plan 2]</v>
      </c>
      <c r="G29" s="5" t="str">
        <f>IF(G30&lt;&gt;"",G30,"[Plan 3]")</f>
        <v>[Plan 3]</v>
      </c>
      <c r="H29" s="5" t="str">
        <f>IF(H30&lt;&gt;"",H30,"[Plan 4]")</f>
        <v>[Plan 4]</v>
      </c>
      <c r="I29" s="5" t="str">
        <f>IF(I30&lt;&gt;"",I30,"[Plan 5]")</f>
        <v>[Plan 5]</v>
      </c>
      <c r="J29" s="5" t="str">
        <f>IF(J30&lt;&gt;"",J30,"[Plan 6]")</f>
        <v>[Plan 6]</v>
      </c>
      <c r="K29" s="5" t="str">
        <f>IF(K30&lt;&gt;"",K30,"[Plan 7]")</f>
        <v>[Plan 7]</v>
      </c>
      <c r="L29" s="5" t="str">
        <f>IF(L30&lt;&gt;"",L30,"[Plan 8]")</f>
        <v>[Plan 8]</v>
      </c>
      <c r="M29" s="5" t="str">
        <f>IF(M30&lt;&gt;"",M30,"[Plan 9]")</f>
        <v>[Plan 9]</v>
      </c>
      <c r="N29" s="5" t="str">
        <f>IF(N30&lt;&gt;"",N30,"[Plan 10]")</f>
        <v>[Plan 10]</v>
      </c>
      <c r="O29" s="5" t="str">
        <f>IF(O30&lt;&gt;"",O30,"[Plan 11]")</f>
        <v>[Plan 11]</v>
      </c>
      <c r="P29" s="5" t="str">
        <f>IF(P30&lt;&gt;"",P30,"[Plan 12]")</f>
        <v>[Plan 12]</v>
      </c>
      <c r="Q29" s="5" t="str">
        <f>IF(Q30&lt;&gt;"",Q30,"[Plan 13]")</f>
        <v>[Plan 13]</v>
      </c>
      <c r="R29" s="5" t="str">
        <f>IF(R30&lt;&gt;"",R30,"[Plan 14]")</f>
        <v>[Plan 14]</v>
      </c>
      <c r="S29" s="5" t="str">
        <f>IF(S30&lt;&gt;"",S30,"[Plan 15]")</f>
        <v>[Plan 15]</v>
      </c>
      <c r="T29" s="5" t="str">
        <f>IF(T30&lt;&gt;"",T30,"[Plan 16]")</f>
        <v>[Plan 16]</v>
      </c>
      <c r="U29" s="5" t="str">
        <f>IF(U30&lt;&gt;"",U30,"[Plan 17]")</f>
        <v>[Plan 17]</v>
      </c>
      <c r="V29" s="5" t="str">
        <f>IF(V30&lt;&gt;"",V30,"[Plan 18]")</f>
        <v>[Plan 18]</v>
      </c>
      <c r="W29" s="5" t="str">
        <f>IF(W30&lt;&gt;"",W30,"[Plan 19]")</f>
        <v>[Plan 19]</v>
      </c>
      <c r="X29" s="5" t="str">
        <f>IF(X30&lt;&gt;"",X30,"[Plan 20]")</f>
        <v>[Plan 20]</v>
      </c>
      <c r="Y29" s="5" t="str">
        <f>IF(Y30&lt;&gt;"",Y30,"[Plan 21]")</f>
        <v>[Plan 21]</v>
      </c>
      <c r="Z29" s="5" t="str">
        <f>IF(Z30&lt;&gt;"",Z30,"[Plan 22]")</f>
        <v>[Plan 22]</v>
      </c>
      <c r="AA29" s="5" t="str">
        <f>IF(AA30&lt;&gt;"",AA30,"[Plan 23]")</f>
        <v>[Plan 23]</v>
      </c>
      <c r="AB29" s="5" t="str">
        <f>IF(AB30&lt;&gt;"",AB30,"[Plan 24]")</f>
        <v>[Plan 24]</v>
      </c>
      <c r="AC29" s="5" t="str">
        <f>IF(AC30&lt;&gt;"",AC30,"[Plan 25]")</f>
        <v>[Plan 25]</v>
      </c>
      <c r="AD29" s="5" t="str">
        <f>IF(AD30&lt;&gt;"",AD30,"[Plan 26]")</f>
        <v>[Plan 26]</v>
      </c>
      <c r="AE29" s="5" t="str">
        <f>IF(AE30&lt;&gt;"",AE30,"[Plan 27]")</f>
        <v>[Plan 27]</v>
      </c>
      <c r="AF29" s="5" t="str">
        <f>IF(AF30&lt;&gt;"",AF30,"[Plan 28]")</f>
        <v>[Plan 28]</v>
      </c>
      <c r="AG29" s="5" t="str">
        <f>IF(AG30&lt;&gt;"",AG30,"[Plan 29]")</f>
        <v>[Plan 29]</v>
      </c>
      <c r="AH29" s="5" t="str">
        <f>IF(AH30&lt;&gt;"",AH30,"[Plan 30]")</f>
        <v>[Plan 30]</v>
      </c>
      <c r="AI29" s="5" t="str">
        <f>IF(AI30&lt;&gt;"",AI30,"[Plan 31]")</f>
        <v>[Plan 31]</v>
      </c>
      <c r="AJ29" s="5" t="str">
        <f>IF(AJ30&lt;&gt;"",AJ30,"[Plan 32]")</f>
        <v>[Plan 32]</v>
      </c>
      <c r="AK29" s="5" t="str">
        <f>IF(AK30&lt;&gt;"",AK30,"[Plan 33]")</f>
        <v>[Plan 33]</v>
      </c>
      <c r="AL29" s="5" t="str">
        <f>IF(AL30&lt;&gt;"",AL30,"[Plan 34]")</f>
        <v>[Plan 34]</v>
      </c>
      <c r="AM29" s="5" t="str">
        <f>IF(AM30&lt;&gt;"",AM30,"[Plan 35]")</f>
        <v>[Plan 35]</v>
      </c>
      <c r="AN29" s="5" t="str">
        <f>IF(AN30&lt;&gt;"",AN30,"[Plan 36]")</f>
        <v>[Plan 36]</v>
      </c>
      <c r="AO29" s="5" t="str">
        <f>IF(AO30&lt;&gt;"",AO30,"[Plan 37]")</f>
        <v>[Plan 37]</v>
      </c>
      <c r="AP29" s="5" t="str">
        <f>IF(AP30&lt;&gt;"",AP30,"[Plan 38]")</f>
        <v>[Plan 38]</v>
      </c>
      <c r="AQ29" s="5" t="str">
        <f>IF(AQ30&lt;&gt;"",AQ30,"[Plan 39]")</f>
        <v>[Plan 39]</v>
      </c>
      <c r="AR29" s="5" t="str">
        <f>IF(AR30&lt;&gt;"",AR30,"[Plan 40]")</f>
        <v>[Plan 40]</v>
      </c>
    </row>
    <row r="30" spans="1:104" ht="31.5" customHeight="1" x14ac:dyDescent="0.3">
      <c r="A30" s="49" t="s">
        <v>362</v>
      </c>
      <c r="B30" s="25" t="s">
        <v>8</v>
      </c>
      <c r="C30" s="48" t="s">
        <v>395</v>
      </c>
      <c r="D30" s="29" t="s">
        <v>2</v>
      </c>
      <c r="E30" s="103"/>
      <c r="F30" s="103"/>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row>
    <row r="31" spans="1:104" ht="257.25" customHeight="1" x14ac:dyDescent="0.3">
      <c r="A31" s="49" t="s">
        <v>283</v>
      </c>
      <c r="B31" s="25" t="s">
        <v>353</v>
      </c>
      <c r="C31" s="48" t="s">
        <v>385</v>
      </c>
      <c r="D31" s="57" t="s">
        <v>232</v>
      </c>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row>
    <row r="32" spans="1:104" ht="184.5" customHeight="1" x14ac:dyDescent="0.3">
      <c r="A32" s="49" t="s">
        <v>284</v>
      </c>
      <c r="B32" s="25" t="s">
        <v>354</v>
      </c>
      <c r="C32" s="75" t="s">
        <v>370</v>
      </c>
      <c r="D32" s="32" t="s">
        <v>2</v>
      </c>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row>
    <row r="33" spans="1:44" ht="184.5" customHeight="1" x14ac:dyDescent="0.3">
      <c r="A33" s="49" t="s">
        <v>285</v>
      </c>
      <c r="B33" s="48" t="s">
        <v>389</v>
      </c>
      <c r="C33" s="48" t="s">
        <v>421</v>
      </c>
      <c r="D33" s="32" t="s">
        <v>2</v>
      </c>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row>
    <row r="34" spans="1:44" ht="105" customHeight="1" x14ac:dyDescent="0.3">
      <c r="A34" s="49" t="s">
        <v>361</v>
      </c>
      <c r="B34" s="48" t="s">
        <v>390</v>
      </c>
      <c r="C34" s="48" t="s">
        <v>404</v>
      </c>
      <c r="D34" s="32" t="s">
        <v>2</v>
      </c>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row>
    <row r="35" spans="1:44" ht="106.5" customHeight="1" x14ac:dyDescent="0.3">
      <c r="A35" s="49" t="s">
        <v>379</v>
      </c>
      <c r="B35" s="48" t="s">
        <v>382</v>
      </c>
      <c r="C35" s="48" t="s">
        <v>401</v>
      </c>
      <c r="D35" s="89" t="s">
        <v>75</v>
      </c>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row>
    <row r="36" spans="1:44" ht="51.75" customHeight="1" x14ac:dyDescent="0.3">
      <c r="A36" s="49" t="s">
        <v>388</v>
      </c>
      <c r="B36" s="48" t="s">
        <v>369</v>
      </c>
      <c r="C36" s="48" t="s">
        <v>363</v>
      </c>
      <c r="D36" s="82" t="s">
        <v>2</v>
      </c>
      <c r="E36" s="103"/>
      <c r="F36" s="103"/>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row>
    <row r="37" spans="1:44" ht="76.5" customHeight="1" x14ac:dyDescent="0.3">
      <c r="A37" s="49" t="s">
        <v>409</v>
      </c>
      <c r="B37" s="48" t="s">
        <v>410</v>
      </c>
      <c r="C37" s="48" t="s">
        <v>411</v>
      </c>
      <c r="D37" s="91" t="s">
        <v>2</v>
      </c>
      <c r="E37" s="103"/>
      <c r="F37" s="103"/>
      <c r="G37" s="100"/>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row>
    <row r="38" spans="1:44" ht="260.25" customHeight="1" x14ac:dyDescent="0.3">
      <c r="A38" s="49" t="s">
        <v>286</v>
      </c>
      <c r="B38" s="25" t="s">
        <v>355</v>
      </c>
      <c r="C38" s="48" t="s">
        <v>383</v>
      </c>
      <c r="D38" s="57" t="s">
        <v>232</v>
      </c>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row>
    <row r="39" spans="1:44" ht="70" x14ac:dyDescent="0.3">
      <c r="A39" s="49" t="s">
        <v>287</v>
      </c>
      <c r="B39" s="25" t="s">
        <v>356</v>
      </c>
      <c r="C39" s="48" t="s">
        <v>371</v>
      </c>
      <c r="D39" s="32" t="s">
        <v>2</v>
      </c>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row>
    <row r="40" spans="1:44" ht="117.75" customHeight="1" x14ac:dyDescent="0.3">
      <c r="A40" s="49" t="s">
        <v>288</v>
      </c>
      <c r="B40" s="25" t="s">
        <v>392</v>
      </c>
      <c r="C40" s="48" t="s">
        <v>402</v>
      </c>
      <c r="D40" s="32" t="s">
        <v>2</v>
      </c>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row>
    <row r="41" spans="1:44" ht="104.25" customHeight="1" x14ac:dyDescent="0.3">
      <c r="A41" s="49" t="s">
        <v>380</v>
      </c>
      <c r="B41" s="25" t="s">
        <v>393</v>
      </c>
      <c r="C41" s="48" t="s">
        <v>405</v>
      </c>
      <c r="D41" s="32" t="s">
        <v>2</v>
      </c>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row>
    <row r="42" spans="1:44" ht="106.5" customHeight="1" thickBot="1" x14ac:dyDescent="0.35">
      <c r="A42" s="56" t="s">
        <v>391</v>
      </c>
      <c r="B42" s="53" t="s">
        <v>384</v>
      </c>
      <c r="C42" s="53" t="s">
        <v>403</v>
      </c>
      <c r="D42" s="88" t="s">
        <v>75</v>
      </c>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row>
    <row r="43" spans="1:44" ht="14.25" customHeight="1" x14ac:dyDescent="0.3">
      <c r="A43" s="148" t="s">
        <v>443</v>
      </c>
    </row>
    <row r="44" spans="1:44" ht="14.25" customHeight="1" x14ac:dyDescent="0.3"/>
    <row r="45" spans="1:44" ht="14.25" customHeight="1" x14ac:dyDescent="0.3"/>
    <row r="46" spans="1:44" ht="14.25" customHeight="1" x14ac:dyDescent="0.3"/>
    <row r="47" spans="1:44" ht="14.25" customHeight="1" x14ac:dyDescent="0.3"/>
    <row r="48" spans="1:4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sheetData>
  <sheetProtection algorithmName="SHA-512" hashValue="9WVVY0XCIB/QZJGDaX8lN2xMmFlVVmPd+UH165NtYF9iA0epmu3kqQz1iF7j8OAzqzPb1Smx5wK6n00KCF/liA==" saltValue="XYqeTzWe/hFS/i2vcZ4pCg==" spinCount="100000" sheet="1" objects="1" scenarios="1" formatColumns="0" formatRows="0"/>
  <mergeCells count="12">
    <mergeCell ref="A28:C28"/>
    <mergeCell ref="A4:B4"/>
    <mergeCell ref="A5:B5"/>
    <mergeCell ref="A6:B6"/>
    <mergeCell ref="A7:B7"/>
    <mergeCell ref="A8:B8"/>
    <mergeCell ref="A9:C9"/>
    <mergeCell ref="A11:C11"/>
    <mergeCell ref="A12:C12"/>
    <mergeCell ref="A20:C20"/>
    <mergeCell ref="A21:C21"/>
    <mergeCell ref="A27:C27"/>
  </mergeCells>
  <dataValidations count="1">
    <dataValidation allowBlank="1" showInputMessage="1" prompt="To enter free text, select cell and type - do not click into cell" sqref="E15:CZ15" xr:uid="{6FC749E2-F5F3-4011-B5AC-23EA2310BDB7}"/>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xr:uid="{EFA789F6-FEB6-4D35-BA4E-E8C3A76FD77C}">
          <x14:formula1>
            <xm:f>'Set Values'!$I$3:$I$7</xm:f>
          </x14:formula1>
          <xm:sqref>E19:CZ19</xm:sqref>
        </x14:dataValidation>
        <x14:dataValidation type="list" allowBlank="1" showInputMessage="1" prompt="To enter free text, select cell and type - do not click into cell" xr:uid="{2D41FCFE-E209-4D20-9F25-D96AAAB91792}">
          <x14:formula1>
            <xm:f>'Set Values'!$I$3:$I$7</xm:f>
          </x14:formula1>
          <xm:sqref>E17:CZ17</xm:sqref>
        </x14:dataValidation>
        <x14:dataValidation type="list" allowBlank="1" showInputMessage="1" prompt="To enter free text, select cell and type - do not click into cell" xr:uid="{894966D7-0667-4FAB-882D-0A1142A4D1DF}">
          <x14:formula1>
            <xm:f>'Set Values'!$F$3:$F$12</xm:f>
          </x14:formula1>
          <xm:sqref>E14:CZ14</xm:sqref>
        </x14:dataValidation>
        <x14:dataValidation type="list" allowBlank="1" showInputMessage="1" showErrorMessage="1" xr:uid="{9009E7BC-4C8B-424F-BD0B-5E5157049E86}">
          <x14:formula1>
            <xm:f>'Set Values'!$M$3:$M$4</xm:f>
          </x14:formula1>
          <xm:sqref>E31:AR31 E38:AR38</xm:sqref>
        </x14:dataValidation>
        <x14:dataValidation type="list" allowBlank="1" showInputMessage="1" showErrorMessage="1" xr:uid="{DF12D50C-BC75-48E6-8520-E21625E9231E}">
          <x14:formula1>
            <xm:f>'Set Values'!$L$3:$L$5</xm:f>
          </x14:formula1>
          <xm:sqref>E24:L24</xm:sqref>
        </x14:dataValidation>
        <x14:dataValidation type="list" allowBlank="1" showInputMessage="1" prompt="To enter free text, select cell and type - do not click into cell" xr:uid="{29471A7C-B691-45DC-A306-262BE035DC39}">
          <x14:formula1>
            <xm:f>'Set Values'!$G$3:$G$14</xm:f>
          </x14:formula1>
          <xm:sqref>E16:CZ16</xm:sqref>
        </x14:dataValidation>
        <x14:dataValidation type="list" allowBlank="1" showInputMessage="1" xr:uid="{BED3B6FC-542D-44DD-887B-61D0BDDF2211}">
          <x14:formula1>
            <xm:f>'Set Values'!$K$3:$K$10</xm:f>
          </x14:formula1>
          <xm:sqref>E23:L23</xm:sqref>
        </x14:dataValidation>
        <x14:dataValidation type="list" allowBlank="1" showInputMessage="1" prompt="To enter free text, select cell and type - do not click into cell" xr:uid="{0C4F6F3A-B20B-45DD-9895-15B83B746E69}">
          <x14:formula1>
            <xm:f>'Set Values'!$H$3:$H$12</xm:f>
          </x14:formula1>
          <xm:sqref>E18:CZ18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B45DBC87FF0EB47ADB97251C46EC409" ma:contentTypeVersion="10" ma:contentTypeDescription="Create a new document." ma:contentTypeScope="" ma:versionID="4a159abec422dc146bedc20a7a29f3a8">
  <xsd:schema xmlns:xsd="http://www.w3.org/2001/XMLSchema" xmlns:xs="http://www.w3.org/2001/XMLSchema" xmlns:p="http://schemas.microsoft.com/office/2006/metadata/properties" xmlns:ns3="c87c70f9-ce00-4b4f-8430-823df24ad0b9" targetNamespace="http://schemas.microsoft.com/office/2006/metadata/properties" ma:root="true" ma:fieldsID="08324421c2d1ea254d1db5dc77cfebf0" ns3:_="">
    <xsd:import namespace="c87c70f9-ce00-4b4f-8430-823df24ad0b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7c70f9-ce00-4b4f-8430-823df24ad0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0E8E6A-D8F9-4CEF-882F-14C8DA6BE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7c70f9-ce00-4b4f-8430-823df24ad0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D8E59B-BF42-402C-8054-ADAE42B327B5}">
  <ds:schemaRefs>
    <ds:schemaRef ds:uri="http://purl.org/dc/elements/1.1/"/>
    <ds:schemaRef ds:uri="http://www.w3.org/XML/1998/namespace"/>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c87c70f9-ce00-4b4f-8430-823df24ad0b9"/>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5F931835-44FF-42EE-BC92-8D3B99DADF7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49</vt:i4>
      </vt:variant>
    </vt:vector>
  </HeadingPairs>
  <TitlesOfParts>
    <vt:vector size="67" baseType="lpstr">
      <vt:lpstr>Instructions</vt:lpstr>
      <vt:lpstr>I_State&amp;Prog_Info</vt:lpstr>
      <vt:lpstr>II_Prog_1</vt:lpstr>
      <vt:lpstr>II_Prog_2</vt:lpstr>
      <vt:lpstr>II_Prog_3</vt:lpstr>
      <vt:lpstr>II_Prog_4</vt:lpstr>
      <vt:lpstr>II_Prog_5</vt:lpstr>
      <vt:lpstr>II_Prog_6</vt:lpstr>
      <vt:lpstr>II_Prog_7</vt:lpstr>
      <vt:lpstr>II_Prog_8</vt:lpstr>
      <vt:lpstr>II_Prog_9</vt:lpstr>
      <vt:lpstr>II_Prog_10</vt:lpstr>
      <vt:lpstr>II_Prog_11</vt:lpstr>
      <vt:lpstr>II_Prog_12</vt:lpstr>
      <vt:lpstr>II_Prog_13</vt:lpstr>
      <vt:lpstr>II_Prog_14</vt:lpstr>
      <vt:lpstr>II_Prog_15</vt:lpstr>
      <vt:lpstr>Set Values</vt:lpstr>
      <vt:lpstr>TitleRegion1.A12.C14.1</vt:lpstr>
      <vt:lpstr>TitleRegion1.A13.CZ18.13</vt:lpstr>
      <vt:lpstr>TitleRegion1.A13.CZ18.14</vt:lpstr>
      <vt:lpstr>TitleRegion1.A13.CZ18.15</vt:lpstr>
      <vt:lpstr>TitleRegion1.A13.CZ18.16</vt:lpstr>
      <vt:lpstr>TitleRegion1.A29.AR42.10</vt:lpstr>
      <vt:lpstr>TitleRegion1.A29.AR42.11</vt:lpstr>
      <vt:lpstr>TitleRegion1.A29.AR42.12</vt:lpstr>
      <vt:lpstr>TitleRegion1.A29.AR42.17</vt:lpstr>
      <vt:lpstr>TitleRegion1.A29.AR42.3</vt:lpstr>
      <vt:lpstr>TitleRegion1.A29.AR42.4</vt:lpstr>
      <vt:lpstr>TitleRegion1.A29.AR42.5</vt:lpstr>
      <vt:lpstr>TitleRegion1.A29.AR42.6</vt:lpstr>
      <vt:lpstr>TitleRegion1.A29.AR42.7</vt:lpstr>
      <vt:lpstr>TitleRegion1.A29.AR42.8</vt:lpstr>
      <vt:lpstr>TitleRegion1.A29.AR42.9</vt:lpstr>
      <vt:lpstr>TitleRegion1.A37.S42.2</vt:lpstr>
      <vt:lpstr>TitleRegion2.A14.S33.2</vt:lpstr>
      <vt:lpstr>TitleRegion2.A22.L25.10</vt:lpstr>
      <vt:lpstr>TitleRegion2.A22.L25.11</vt:lpstr>
      <vt:lpstr>TitleRegion2.A22.L25.12</vt:lpstr>
      <vt:lpstr>TitleRegion2.A22.L25.13</vt:lpstr>
      <vt:lpstr>TitleRegion2.A22.L25.14</vt:lpstr>
      <vt:lpstr>TitleRegion2.A22.L25.15</vt:lpstr>
      <vt:lpstr>TitleRegion2.A22.L25.16</vt:lpstr>
      <vt:lpstr>TitleRegion2.A22.L25.17</vt:lpstr>
      <vt:lpstr>TitleRegion2.A22.L25.3</vt:lpstr>
      <vt:lpstr>TitleRegion2.A22.L25.4</vt:lpstr>
      <vt:lpstr>TitleRegion2.A22.L25.5</vt:lpstr>
      <vt:lpstr>TitleRegion2.A22.L25.6</vt:lpstr>
      <vt:lpstr>TitleRegion2.A22.L25.7</vt:lpstr>
      <vt:lpstr>TitleRegion2.A22.L25.8</vt:lpstr>
      <vt:lpstr>TitleRegion2.A22.L25.9</vt:lpstr>
      <vt:lpstr>TitleRegion3.A13.CZ18.10</vt:lpstr>
      <vt:lpstr>TitleRegion3.A13.CZ18.11</vt:lpstr>
      <vt:lpstr>TitleRegion3.A13.CZ18.12</vt:lpstr>
      <vt:lpstr>TitleRegion3.A13.CZ18.17</vt:lpstr>
      <vt:lpstr>TitleRegion3.A13.CZ18.3</vt:lpstr>
      <vt:lpstr>TitleRegion3.A13.CZ18.4</vt:lpstr>
      <vt:lpstr>TitleRegion3.A13.CZ18.5</vt:lpstr>
      <vt:lpstr>TitleRegion3.A13.CZ18.6</vt:lpstr>
      <vt:lpstr>TitleRegion3.A13.CZ18.7</vt:lpstr>
      <vt:lpstr>TitleRegion3.A13.CZ18.8</vt:lpstr>
      <vt:lpstr>TitleRegion3.A13.CZ18.9</vt:lpstr>
      <vt:lpstr>TitleRegion3.A29.AR42.13</vt:lpstr>
      <vt:lpstr>TitleRegion3.A29.AR42.14</vt:lpstr>
      <vt:lpstr>TitleRegion3.A29.AR42.15</vt:lpstr>
      <vt:lpstr>TitleRegion3.A29.AR42.16</vt:lpstr>
      <vt:lpstr>TitleRegion3.A4.E10.2</vt:lpstr>
    </vt:vector>
  </TitlesOfParts>
  <Company>Mathematica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Access and Network Adequacy Assurances Reporting Tool</dc:title>
  <dc:subject>A tool for states to submit to CMCS an assurance that their Medicaid managed care plans comply with state access and network adequacy standards as required under 42 CFR 438.207.</dc:subject>
  <dc:creator>Center for Medicaid and CHIP Services (CMCS)</dc:creator>
  <cp:keywords>Medicaid managed care; network adequacy; access; availability of services; 42 CFR 438.207</cp:keywords>
  <cp:lastModifiedBy>Ryan Stringer</cp:lastModifiedBy>
  <dcterms:created xsi:type="dcterms:W3CDTF">2020-07-01T16:29:44Z</dcterms:created>
  <dcterms:modified xsi:type="dcterms:W3CDTF">2022-06-30T19:02:15Z</dcterms:modified>
  <dc:language>English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0x0101003B45DBC87FF0EB47ADB97251C46EC409</vt:lpwstr>
  </property>
</Properties>
</file>