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codeName="ThisWorkbook" defaultThemeVersion="166925"/>
  <mc:AlternateContent xmlns:mc="http://schemas.openxmlformats.org/markup-compatibility/2006">
    <mc:Choice Requires="x15">
      <x15ac:absPath xmlns:x15ac="http://schemas.microsoft.com/office/spreadsheetml/2010/11/ac" url="https://abtassoc-my.sharepoint.com/personal/mimi_shen_abtassoc_com/Documents/Desktop/T13 - naaar/MDCT NAAAR Excel/8 version/"/>
    </mc:Choice>
  </mc:AlternateContent>
  <xr:revisionPtr revIDLastSave="1596" documentId="8_{D052C5BB-3BCF-4D42-9242-51B7C4CB0EAB}" xr6:coauthVersionLast="47" xr6:coauthVersionMax="47" xr10:uidLastSave="{A654D007-9D21-4F37-B389-CE270465B2F3}"/>
  <workbookProtection workbookAlgorithmName="SHA-512" workbookHashValue="259zWZjvczABp/hMhJdYFpEE4JG5YxMbJtR5Cz4IqMJ6KsjtfOo1CxdiLchtH+ab8QxsUokNASaxUpeDBlg2Sg==" workbookSaltValue="6l2gnu0RF1Q7Ph6TKVq6Bw==" workbookSpinCount="100000" lockStructure="1"/>
  <bookViews>
    <workbookView xWindow="9012" yWindow="360" windowWidth="20688" windowHeight="14652" tabRatio="719" xr2:uid="{00000000-000D-0000-FFFF-FFFF00000000}"/>
  </bookViews>
  <sheets>
    <sheet name="Start here" sheetId="46" r:id="rId1"/>
    <sheet name="Instructions" sheetId="48" r:id="rId2"/>
    <sheet name="I_State and program information" sheetId="2" r:id="rId3"/>
    <sheet name="II_Program-level standards" sheetId="9" r:id="rId4"/>
    <sheet name="III_Plan comp 438.68 {Plan 1}" sheetId="49" r:id="rId5"/>
    <sheet name="III_Plan comp 438.68 {Plan 2}" sheetId="58" r:id="rId6"/>
    <sheet name="III_Plan comp 438.68 {Plan 3}" sheetId="59" r:id="rId7"/>
    <sheet name="III_Plan comp 438.68 {Plan 4}" sheetId="60" r:id="rId8"/>
    <sheet name="III_Plan comp 438.68 {Plan 5}" sheetId="61" r:id="rId9"/>
    <sheet name="III_Plan comp 438.68 {Plan 6}" sheetId="62" r:id="rId10"/>
    <sheet name="III_Plan comp 438.68 {Plan 7}" sheetId="63" r:id="rId11"/>
    <sheet name="III_Plan comp 438.68 {Plan 8}" sheetId="64" r:id="rId12"/>
    <sheet name="III_Plan comp 438.68 {Plan 9}" sheetId="65" r:id="rId13"/>
    <sheet name="III_Plan comp 438.68 {Plan 10}" sheetId="66" r:id="rId14"/>
    <sheet name="III_Plan comp 438.206 All plans" sheetId="56" r:id="rId15"/>
    <sheet name="Set Values" sheetId="14" state="hidden" r:id="rId16"/>
  </sheets>
  <definedNames>
    <definedName name="AdditionalStandards" localSheetId="14">'III_Plan comp 438.206 All plans'!#REF!</definedName>
    <definedName name="AdditionalStandards" localSheetId="4">'III_Plan comp 438.68 {Plan 1}'!#REF!</definedName>
    <definedName name="AdditionalStandards" localSheetId="13">'III_Plan comp 438.68 {Plan 10}'!#REF!</definedName>
    <definedName name="AdditionalStandards" localSheetId="5">'III_Plan comp 438.68 {Plan 2}'!#REF!</definedName>
    <definedName name="AdditionalStandards" localSheetId="6">'III_Plan comp 438.68 {Plan 3}'!#REF!</definedName>
    <definedName name="AdditionalStandards" localSheetId="7">'III_Plan comp 438.68 {Plan 4}'!#REF!</definedName>
    <definedName name="AdditionalStandards" localSheetId="8">'III_Plan comp 438.68 {Plan 5}'!#REF!</definedName>
    <definedName name="AdditionalStandards" localSheetId="9">'III_Plan comp 438.68 {Plan 6}'!#REF!</definedName>
    <definedName name="AdditionalStandards" localSheetId="10">'III_Plan comp 438.68 {Plan 7}'!#REF!</definedName>
    <definedName name="AdditionalStandards" localSheetId="11">'III_Plan comp 438.68 {Plan 8}'!#REF!</definedName>
    <definedName name="AdditionalStandards" localSheetId="12">'III_Plan comp 438.68 {Plan 9}'!#REF!</definedName>
    <definedName name="AdditionalStandards">#REF!</definedName>
    <definedName name="analysismethod1">'Set Values'!$BK$3</definedName>
    <definedName name="analysismethod10">'Set Values'!$BK$12</definedName>
    <definedName name="analysismethod11">'Set Values'!$BK$13</definedName>
    <definedName name="analysismethod2">'Set Values'!$BK$4</definedName>
    <definedName name="analysismethod3">'Set Values'!$BK$5</definedName>
    <definedName name="analysismethod4">'Set Values'!$BK$6</definedName>
    <definedName name="analysismethod5">'Set Values'!$BK$7</definedName>
    <definedName name="analysismethod6">'Set Values'!$BK$8</definedName>
    <definedName name="analysismethod7">'Set Values'!$BK$9</definedName>
    <definedName name="analysismethod8">'Set Values'!$BK$10</definedName>
    <definedName name="analysismethod9">'Set Values'!$BK$11</definedName>
    <definedName name="benefits">'Set Values'!$E$4</definedName>
    <definedName name="composition">'Set Values'!$E$6</definedName>
    <definedName name="dsreq1">'Set Values'!$AD$3</definedName>
    <definedName name="dsreq2">'Set Values'!$AD$4</definedName>
    <definedName name="dsreq3">'Set Values'!$AD$5</definedName>
    <definedName name="dsreq4">'Set Values'!$AD$6</definedName>
    <definedName name="dsreq5">'Set Values'!$AD$7</definedName>
    <definedName name="dsreq6">'Set Values'!$AD$8</definedName>
    <definedName name="dsreq7">'Set Values'!$AD$9</definedName>
    <definedName name="enrollment">'Set Values'!$E$8</definedName>
    <definedName name="furnish1">'Set Values'!$AO$3</definedName>
    <definedName name="furnish2">'Set Values'!$AO$4</definedName>
    <definedName name="furnish3">'Set Values'!$AO$5</definedName>
    <definedName name="furnish4">'Set Values'!$AO$6</definedName>
    <definedName name="furnish5">'Set Values'!$AO$7</definedName>
    <definedName name="furnish6">'Set Values'!$AO$8</definedName>
    <definedName name="geographic">'Set Values'!$E$5</definedName>
    <definedName name="otherreq1">'Set Values'!$AZ$3</definedName>
    <definedName name="otherreq2">'Set Values'!$AZ$4</definedName>
    <definedName name="otherreq3">'Set Values'!$AZ$5</definedName>
    <definedName name="otherreq4">'Set Values'!$AZ$6</definedName>
    <definedName name="payments">'Set Values'!$E$7</definedName>
    <definedName name="plan1">'Set Values'!$J$3</definedName>
    <definedName name="plan10">'Set Values'!$J$12</definedName>
    <definedName name="plan11">'Set Values'!$J$13</definedName>
    <definedName name="plan12">'Set Values'!$J$14</definedName>
    <definedName name="plan13">'Set Values'!$J$15</definedName>
    <definedName name="plan14">'Set Values'!$J$16</definedName>
    <definedName name="plan15">'Set Values'!$J$17</definedName>
    <definedName name="plan16">'Set Values'!$J$18</definedName>
    <definedName name="plan17">'Set Values'!$J$19</definedName>
    <definedName name="plan18">'Set Values'!$J$20</definedName>
    <definedName name="plan19">'Set Values'!$J$21</definedName>
    <definedName name="plan2">'Set Values'!$J$4</definedName>
    <definedName name="plan20">'Set Values'!$J$22</definedName>
    <definedName name="plan21">'Set Values'!$J$23</definedName>
    <definedName name="plan22">'Set Values'!$J$24</definedName>
    <definedName name="plan23">'Set Values'!$J$25</definedName>
    <definedName name="plan24">'Set Values'!$J$26</definedName>
    <definedName name="plan25">'Set Values'!$J$27</definedName>
    <definedName name="plan26">'Set Values'!$J$28</definedName>
    <definedName name="plan27">'Set Values'!$J$29</definedName>
    <definedName name="plan28">'Set Values'!$J$30</definedName>
    <definedName name="plan29">'Set Values'!$J$31</definedName>
    <definedName name="plan3">'Set Values'!$J$5</definedName>
    <definedName name="plan30">'Set Values'!$J$32</definedName>
    <definedName name="plan31">'Set Values'!$J$33</definedName>
    <definedName name="plan32">'Set Values'!$J$34</definedName>
    <definedName name="plan33">'Set Values'!$J$35</definedName>
    <definedName name="plan34">'Set Values'!$J$36</definedName>
    <definedName name="plan35">'Set Values'!$J$37</definedName>
    <definedName name="plan4">'Set Values'!$J$6</definedName>
    <definedName name="plan5">'Set Values'!$J$7</definedName>
    <definedName name="plan6">'Set Values'!$J$8</definedName>
    <definedName name="plan7">'Set Values'!$J$9</definedName>
    <definedName name="plan8">'Set Values'!$J$10</definedName>
    <definedName name="plan9">'Set Values'!$J$11</definedName>
    <definedName name="PlanList">'Set Values'!$J$3:$J$35</definedName>
    <definedName name="Section1" localSheetId="14">'III_Plan comp 438.206 All plans'!#REF!</definedName>
    <definedName name="Section1" localSheetId="4">'III_Plan comp 438.68 {Plan 1}'!#REF!</definedName>
    <definedName name="Section1" localSheetId="13">'III_Plan comp 438.68 {Plan 10}'!#REF!</definedName>
    <definedName name="Section1" localSheetId="5">'III_Plan comp 438.68 {Plan 2}'!#REF!</definedName>
    <definedName name="Section1" localSheetId="6">'III_Plan comp 438.68 {Plan 3}'!#REF!</definedName>
    <definedName name="Section1" localSheetId="7">'III_Plan comp 438.68 {Plan 4}'!#REF!</definedName>
    <definedName name="Section1" localSheetId="8">'III_Plan comp 438.68 {Plan 5}'!#REF!</definedName>
    <definedName name="Section1" localSheetId="9">'III_Plan comp 438.68 {Plan 6}'!#REF!</definedName>
    <definedName name="Section1" localSheetId="10">'III_Plan comp 438.68 {Plan 7}'!#REF!</definedName>
    <definedName name="Section1" localSheetId="11">'III_Plan comp 438.68 {Plan 8}'!#REF!</definedName>
    <definedName name="Section1" localSheetId="12">'III_Plan comp 438.68 {Plan 9}'!#REF!</definedName>
    <definedName name="Section1">#REF!</definedName>
    <definedName name="Section2" localSheetId="14">'III_Plan comp 438.206 All plans'!#REF!</definedName>
    <definedName name="Section2" localSheetId="4">'III_Plan comp 438.68 {Plan 1}'!#REF!</definedName>
    <definedName name="Section2" localSheetId="13">'III_Plan comp 438.68 {Plan 10}'!#REF!</definedName>
    <definedName name="Section2" localSheetId="5">'III_Plan comp 438.68 {Plan 2}'!#REF!</definedName>
    <definedName name="Section2" localSheetId="6">'III_Plan comp 438.68 {Plan 3}'!#REF!</definedName>
    <definedName name="Section2" localSheetId="7">'III_Plan comp 438.68 {Plan 4}'!#REF!</definedName>
    <definedName name="Section2" localSheetId="8">'III_Plan comp 438.68 {Plan 5}'!#REF!</definedName>
    <definedName name="Section2" localSheetId="9">'III_Plan comp 438.68 {Plan 6}'!#REF!</definedName>
    <definedName name="Section2" localSheetId="10">'III_Plan comp 438.68 {Plan 7}'!#REF!</definedName>
    <definedName name="Section2" localSheetId="11">'III_Plan comp 438.68 {Plan 8}'!#REF!</definedName>
    <definedName name="Section2" localSheetId="12">'III_Plan comp 438.68 {Plan 9}'!#REF!</definedName>
    <definedName name="Section2">#REF!</definedName>
    <definedName name="SectionE_AnalysisMethods">'I_State and program information'!$A$47</definedName>
    <definedName name="services">'Set Values'!$E$3</definedName>
    <definedName name="stan1">'Set Values'!#REF!</definedName>
    <definedName name="stan10">'Set Values'!#REF!</definedName>
    <definedName name="stan100">'Set Values'!#REF!</definedName>
    <definedName name="stan11">'Set Values'!#REF!</definedName>
    <definedName name="stan12">'Set Values'!#REF!</definedName>
    <definedName name="stan13">'Set Values'!#REF!</definedName>
    <definedName name="stan14">'Set Values'!#REF!</definedName>
    <definedName name="stan15">'Set Values'!#REF!</definedName>
    <definedName name="stan16">'Set Values'!#REF!</definedName>
    <definedName name="stan17">'Set Values'!#REF!</definedName>
    <definedName name="stan18">'Set Values'!#REF!</definedName>
    <definedName name="stan19">'Set Values'!#REF!</definedName>
    <definedName name="stan2">'Set Values'!#REF!</definedName>
    <definedName name="stan20">'Set Values'!#REF!</definedName>
    <definedName name="stan21">'Set Values'!#REF!</definedName>
    <definedName name="stan22">'Set Values'!#REF!</definedName>
    <definedName name="stan23">'Set Values'!#REF!</definedName>
    <definedName name="stan24">'Set Values'!#REF!</definedName>
    <definedName name="stan25">'Set Values'!#REF!</definedName>
    <definedName name="stan26">'Set Values'!#REF!</definedName>
    <definedName name="stan27">'Set Values'!#REF!</definedName>
    <definedName name="stan28">'Set Values'!#REF!</definedName>
    <definedName name="stan29">'Set Values'!#REF!</definedName>
    <definedName name="stan3">'Set Values'!#REF!</definedName>
    <definedName name="stan30">'Set Values'!#REF!</definedName>
    <definedName name="stan31">'Set Values'!#REF!</definedName>
    <definedName name="stan32">'Set Values'!#REF!</definedName>
    <definedName name="stan33">'Set Values'!#REF!</definedName>
    <definedName name="stan34">'Set Values'!#REF!</definedName>
    <definedName name="stan35">'Set Values'!#REF!</definedName>
    <definedName name="stan36">'Set Values'!#REF!</definedName>
    <definedName name="stan37">'Set Values'!#REF!</definedName>
    <definedName name="stan38">'Set Values'!#REF!</definedName>
    <definedName name="stan39">'Set Values'!#REF!</definedName>
    <definedName name="stan4">'Set Values'!#REF!</definedName>
    <definedName name="stan40">'Set Values'!#REF!</definedName>
    <definedName name="stan41">'Set Values'!#REF!</definedName>
    <definedName name="stan42">'Set Values'!#REF!</definedName>
    <definedName name="stan43">'Set Values'!#REF!</definedName>
    <definedName name="stan44">'Set Values'!#REF!</definedName>
    <definedName name="stan45">'Set Values'!#REF!</definedName>
    <definedName name="stan46">'Set Values'!#REF!</definedName>
    <definedName name="stan47">'Set Values'!#REF!</definedName>
    <definedName name="stan48">'Set Values'!#REF!</definedName>
    <definedName name="stan49">'Set Values'!#REF!</definedName>
    <definedName name="stan5">'Set Values'!#REF!</definedName>
    <definedName name="stan50">'Set Values'!#REF!</definedName>
    <definedName name="stan51">'Set Values'!#REF!</definedName>
    <definedName name="stan52">'Set Values'!#REF!</definedName>
    <definedName name="stan53">'Set Values'!#REF!</definedName>
    <definedName name="stan54">'Set Values'!#REF!</definedName>
    <definedName name="stan55">'Set Values'!#REF!</definedName>
    <definedName name="stan56">'Set Values'!#REF!</definedName>
    <definedName name="stan57">'Set Values'!#REF!</definedName>
    <definedName name="stan58">'Set Values'!#REF!</definedName>
    <definedName name="stan59">'Set Values'!#REF!</definedName>
    <definedName name="stan6">'Set Values'!#REF!</definedName>
    <definedName name="stan60">'Set Values'!#REF!</definedName>
    <definedName name="stan61">'Set Values'!#REF!</definedName>
    <definedName name="stan62">'Set Values'!#REF!</definedName>
    <definedName name="stan63">'Set Values'!#REF!</definedName>
    <definedName name="stan64">'Set Values'!#REF!</definedName>
    <definedName name="stan65">'Set Values'!#REF!</definedName>
    <definedName name="stan66">'Set Values'!#REF!</definedName>
    <definedName name="stan67">'Set Values'!#REF!</definedName>
    <definedName name="stan68">'Set Values'!#REF!</definedName>
    <definedName name="stan69">'Set Values'!#REF!</definedName>
    <definedName name="stan7">'Set Values'!#REF!</definedName>
    <definedName name="stan70">'Set Values'!#REF!</definedName>
    <definedName name="stan71">'Set Values'!#REF!</definedName>
    <definedName name="stan72">'Set Values'!#REF!</definedName>
    <definedName name="stan73">'Set Values'!#REF!</definedName>
    <definedName name="stan74">'Set Values'!#REF!</definedName>
    <definedName name="stan75">'Set Values'!#REF!</definedName>
    <definedName name="stan76">'Set Values'!#REF!</definedName>
    <definedName name="stan77">'Set Values'!#REF!</definedName>
    <definedName name="stan78">'Set Values'!#REF!</definedName>
    <definedName name="stan79">'Set Values'!#REF!</definedName>
    <definedName name="stan8">'Set Values'!#REF!</definedName>
    <definedName name="stan80">'Set Values'!#REF!</definedName>
    <definedName name="stan81">'Set Values'!#REF!</definedName>
    <definedName name="stan82">'Set Values'!#REF!</definedName>
    <definedName name="stan83">'Set Values'!#REF!</definedName>
    <definedName name="stan84">'Set Values'!#REF!</definedName>
    <definedName name="stan85">'Set Values'!#REF!</definedName>
    <definedName name="stan86">'Set Values'!#REF!</definedName>
    <definedName name="stan87">'Set Values'!#REF!</definedName>
    <definedName name="stan88">'Set Values'!#REF!</definedName>
    <definedName name="stan89">'Set Values'!#REF!</definedName>
    <definedName name="stan9">'Set Values'!#REF!</definedName>
    <definedName name="stan90">'Set Values'!#REF!</definedName>
    <definedName name="stan91">'Set Values'!#REF!</definedName>
    <definedName name="stan92">'Set Values'!#REF!</definedName>
    <definedName name="stan93">'Set Values'!#REF!</definedName>
    <definedName name="stan94">'Set Values'!#REF!</definedName>
    <definedName name="stan95">'Set Values'!#REF!</definedName>
    <definedName name="stan96">'Set Values'!#REF!</definedName>
    <definedName name="stan97">'Set Values'!#REF!</definedName>
    <definedName name="stan98">'Set Values'!#REF!</definedName>
    <definedName name="stan99">'Set Values'!#REF!</definedName>
    <definedName name="Standard10" localSheetId="14">'III_Plan comp 438.206 All plans'!#REF!</definedName>
    <definedName name="Standard10" localSheetId="4">'III_Plan comp 438.68 {Plan 1}'!#REF!</definedName>
    <definedName name="Standard10" localSheetId="13">'III_Plan comp 438.68 {Plan 10}'!#REF!</definedName>
    <definedName name="Standard10" localSheetId="5">'III_Plan comp 438.68 {Plan 2}'!#REF!</definedName>
    <definedName name="Standard10" localSheetId="6">'III_Plan comp 438.68 {Plan 3}'!#REF!</definedName>
    <definedName name="Standard10" localSheetId="7">'III_Plan comp 438.68 {Plan 4}'!#REF!</definedName>
    <definedName name="Standard10" localSheetId="8">'III_Plan comp 438.68 {Plan 5}'!#REF!</definedName>
    <definedName name="Standard10" localSheetId="9">'III_Plan comp 438.68 {Plan 6}'!#REF!</definedName>
    <definedName name="Standard10" localSheetId="10">'III_Plan comp 438.68 {Plan 7}'!#REF!</definedName>
    <definedName name="Standard10" localSheetId="11">'III_Plan comp 438.68 {Plan 8}'!#REF!</definedName>
    <definedName name="Standard10" localSheetId="12">'III_Plan comp 438.68 {Plan 9}'!#REF!</definedName>
    <definedName name="Standard10">#REF!</definedName>
    <definedName name="Standard2" localSheetId="14">'III_Plan comp 438.206 All plans'!#REF!</definedName>
    <definedName name="Standard2" localSheetId="4">'III_Plan comp 438.68 {Plan 1}'!#REF!</definedName>
    <definedName name="Standard2" localSheetId="13">'III_Plan comp 438.68 {Plan 10}'!#REF!</definedName>
    <definedName name="Standard2" localSheetId="5">'III_Plan comp 438.68 {Plan 2}'!#REF!</definedName>
    <definedName name="Standard2" localSheetId="6">'III_Plan comp 438.68 {Plan 3}'!#REF!</definedName>
    <definedName name="Standard2" localSheetId="7">'III_Plan comp 438.68 {Plan 4}'!#REF!</definedName>
    <definedName name="Standard2" localSheetId="8">'III_Plan comp 438.68 {Plan 5}'!#REF!</definedName>
    <definedName name="Standard2" localSheetId="9">'III_Plan comp 438.68 {Plan 6}'!#REF!</definedName>
    <definedName name="Standard2" localSheetId="10">'III_Plan comp 438.68 {Plan 7}'!#REF!</definedName>
    <definedName name="Standard2" localSheetId="11">'III_Plan comp 438.68 {Plan 8}'!#REF!</definedName>
    <definedName name="Standard2" localSheetId="12">'III_Plan comp 438.68 {Plan 9}'!#REF!</definedName>
    <definedName name="Standard2">#REF!</definedName>
    <definedName name="Standard3" localSheetId="14">'III_Plan comp 438.206 All plans'!#REF!</definedName>
    <definedName name="Standard3" localSheetId="4">'III_Plan comp 438.68 {Plan 1}'!#REF!</definedName>
    <definedName name="Standard3" localSheetId="13">'III_Plan comp 438.68 {Plan 10}'!#REF!</definedName>
    <definedName name="Standard3" localSheetId="5">'III_Plan comp 438.68 {Plan 2}'!#REF!</definedName>
    <definedName name="Standard3" localSheetId="6">'III_Plan comp 438.68 {Plan 3}'!#REF!</definedName>
    <definedName name="Standard3" localSheetId="7">'III_Plan comp 438.68 {Plan 4}'!#REF!</definedName>
    <definedName name="Standard3" localSheetId="8">'III_Plan comp 438.68 {Plan 5}'!#REF!</definedName>
    <definedName name="Standard3" localSheetId="9">'III_Plan comp 438.68 {Plan 6}'!#REF!</definedName>
    <definedName name="Standard3" localSheetId="10">'III_Plan comp 438.68 {Plan 7}'!#REF!</definedName>
    <definedName name="Standard3" localSheetId="11">'III_Plan comp 438.68 {Plan 8}'!#REF!</definedName>
    <definedName name="Standard3" localSheetId="12">'III_Plan comp 438.68 {Plan 9}'!#REF!</definedName>
    <definedName name="Standard3">#REF!</definedName>
    <definedName name="Standard4" localSheetId="14">'III_Plan comp 438.206 All plans'!#REF!</definedName>
    <definedName name="Standard4" localSheetId="4">'III_Plan comp 438.68 {Plan 1}'!#REF!</definedName>
    <definedName name="Standard4" localSheetId="13">'III_Plan comp 438.68 {Plan 10}'!#REF!</definedName>
    <definedName name="Standard4" localSheetId="5">'III_Plan comp 438.68 {Plan 2}'!#REF!</definedName>
    <definedName name="Standard4" localSheetId="6">'III_Plan comp 438.68 {Plan 3}'!#REF!</definedName>
    <definedName name="Standard4" localSheetId="7">'III_Plan comp 438.68 {Plan 4}'!#REF!</definedName>
    <definedName name="Standard4" localSheetId="8">'III_Plan comp 438.68 {Plan 5}'!#REF!</definedName>
    <definedName name="Standard4" localSheetId="9">'III_Plan comp 438.68 {Plan 6}'!#REF!</definedName>
    <definedName name="Standard4" localSheetId="10">'III_Plan comp 438.68 {Plan 7}'!#REF!</definedName>
    <definedName name="Standard4" localSheetId="11">'III_Plan comp 438.68 {Plan 8}'!#REF!</definedName>
    <definedName name="Standard4" localSheetId="12">'III_Plan comp 438.68 {Plan 9}'!#REF!</definedName>
    <definedName name="Standard4">#REF!</definedName>
    <definedName name="Standard5" localSheetId="14">'III_Plan comp 438.206 All plans'!#REF!</definedName>
    <definedName name="Standard5" localSheetId="4">'III_Plan comp 438.68 {Plan 1}'!#REF!</definedName>
    <definedName name="Standard5" localSheetId="13">'III_Plan comp 438.68 {Plan 10}'!#REF!</definedName>
    <definedName name="Standard5" localSheetId="5">'III_Plan comp 438.68 {Plan 2}'!#REF!</definedName>
    <definedName name="Standard5" localSheetId="6">'III_Plan comp 438.68 {Plan 3}'!#REF!</definedName>
    <definedName name="Standard5" localSheetId="7">'III_Plan comp 438.68 {Plan 4}'!#REF!</definedName>
    <definedName name="Standard5" localSheetId="8">'III_Plan comp 438.68 {Plan 5}'!#REF!</definedName>
    <definedName name="Standard5" localSheetId="9">'III_Plan comp 438.68 {Plan 6}'!#REF!</definedName>
    <definedName name="Standard5" localSheetId="10">'III_Plan comp 438.68 {Plan 7}'!#REF!</definedName>
    <definedName name="Standard5" localSheetId="11">'III_Plan comp 438.68 {Plan 8}'!#REF!</definedName>
    <definedName name="Standard5" localSheetId="12">'III_Plan comp 438.68 {Plan 9}'!#REF!</definedName>
    <definedName name="Standard5">#REF!</definedName>
    <definedName name="Standard6" localSheetId="14">'III_Plan comp 438.206 All plans'!#REF!</definedName>
    <definedName name="Standard6" localSheetId="4">'III_Plan comp 438.68 {Plan 1}'!#REF!</definedName>
    <definedName name="Standard6" localSheetId="13">'III_Plan comp 438.68 {Plan 10}'!#REF!</definedName>
    <definedName name="Standard6" localSheetId="5">'III_Plan comp 438.68 {Plan 2}'!#REF!</definedName>
    <definedName name="Standard6" localSheetId="6">'III_Plan comp 438.68 {Plan 3}'!#REF!</definedName>
    <definedName name="Standard6" localSheetId="7">'III_Plan comp 438.68 {Plan 4}'!#REF!</definedName>
    <definedName name="Standard6" localSheetId="8">'III_Plan comp 438.68 {Plan 5}'!#REF!</definedName>
    <definedName name="Standard6" localSheetId="9">'III_Plan comp 438.68 {Plan 6}'!#REF!</definedName>
    <definedName name="Standard6" localSheetId="10">'III_Plan comp 438.68 {Plan 7}'!#REF!</definedName>
    <definedName name="Standard6" localSheetId="11">'III_Plan comp 438.68 {Plan 8}'!#REF!</definedName>
    <definedName name="Standard6" localSheetId="12">'III_Plan comp 438.68 {Plan 9}'!#REF!</definedName>
    <definedName name="Standard6">#REF!</definedName>
    <definedName name="Standard7" localSheetId="14">'III_Plan comp 438.206 All plans'!#REF!</definedName>
    <definedName name="Standard7" localSheetId="4">'III_Plan comp 438.68 {Plan 1}'!#REF!</definedName>
    <definedName name="Standard7" localSheetId="13">'III_Plan comp 438.68 {Plan 10}'!#REF!</definedName>
    <definedName name="Standard7" localSheetId="5">'III_Plan comp 438.68 {Plan 2}'!#REF!</definedName>
    <definedName name="Standard7" localSheetId="6">'III_Plan comp 438.68 {Plan 3}'!#REF!</definedName>
    <definedName name="Standard7" localSheetId="7">'III_Plan comp 438.68 {Plan 4}'!#REF!</definedName>
    <definedName name="Standard7" localSheetId="8">'III_Plan comp 438.68 {Plan 5}'!#REF!</definedName>
    <definedName name="Standard7" localSheetId="9">'III_Plan comp 438.68 {Plan 6}'!#REF!</definedName>
    <definedName name="Standard7" localSheetId="10">'III_Plan comp 438.68 {Plan 7}'!#REF!</definedName>
    <definedName name="Standard7" localSheetId="11">'III_Plan comp 438.68 {Plan 8}'!#REF!</definedName>
    <definedName name="Standard7" localSheetId="12">'III_Plan comp 438.68 {Plan 9}'!#REF!</definedName>
    <definedName name="Standard7">#REF!</definedName>
    <definedName name="Standard8" localSheetId="14">'III_Plan comp 438.206 All plans'!#REF!</definedName>
    <definedName name="Standard8" localSheetId="4">'III_Plan comp 438.68 {Plan 1}'!#REF!</definedName>
    <definedName name="Standard8" localSheetId="13">'III_Plan comp 438.68 {Plan 10}'!#REF!</definedName>
    <definedName name="Standard8" localSheetId="5">'III_Plan comp 438.68 {Plan 2}'!#REF!</definedName>
    <definedName name="Standard8" localSheetId="6">'III_Plan comp 438.68 {Plan 3}'!#REF!</definedName>
    <definedName name="Standard8" localSheetId="7">'III_Plan comp 438.68 {Plan 4}'!#REF!</definedName>
    <definedName name="Standard8" localSheetId="8">'III_Plan comp 438.68 {Plan 5}'!#REF!</definedName>
    <definedName name="Standard8" localSheetId="9">'III_Plan comp 438.68 {Plan 6}'!#REF!</definedName>
    <definedName name="Standard8" localSheetId="10">'III_Plan comp 438.68 {Plan 7}'!#REF!</definedName>
    <definedName name="Standard8" localSheetId="11">'III_Plan comp 438.68 {Plan 8}'!#REF!</definedName>
    <definedName name="Standard8" localSheetId="12">'III_Plan comp 438.68 {Plan 9}'!#REF!</definedName>
    <definedName name="Standard8">#REF!</definedName>
    <definedName name="Standard9" localSheetId="14">'III_Plan comp 438.206 All plans'!#REF!</definedName>
    <definedName name="Standard9" localSheetId="4">'III_Plan comp 438.68 {Plan 1}'!#REF!</definedName>
    <definedName name="Standard9" localSheetId="13">'III_Plan comp 438.68 {Plan 10}'!#REF!</definedName>
    <definedName name="Standard9" localSheetId="5">'III_Plan comp 438.68 {Plan 2}'!#REF!</definedName>
    <definedName name="Standard9" localSheetId="6">'III_Plan comp 438.68 {Plan 3}'!#REF!</definedName>
    <definedName name="Standard9" localSheetId="7">'III_Plan comp 438.68 {Plan 4}'!#REF!</definedName>
    <definedName name="Standard9" localSheetId="8">'III_Plan comp 438.68 {Plan 5}'!#REF!</definedName>
    <definedName name="Standard9" localSheetId="9">'III_Plan comp 438.68 {Plan 6}'!#REF!</definedName>
    <definedName name="Standard9" localSheetId="10">'III_Plan comp 438.68 {Plan 7}'!#REF!</definedName>
    <definedName name="Standard9" localSheetId="11">'III_Plan comp 438.68 {Plan 8}'!#REF!</definedName>
    <definedName name="Standard9" localSheetId="12">'III_Plan comp 438.68 {Plan 9}'!#REF!</definedName>
    <definedName name="Standard9">#REF!</definedName>
    <definedName name="StateSelectedAnalysisMethods">'Set Values'!$BK$3:$BK$35</definedName>
    <definedName name="TitleRegion1.A12.C14.1" localSheetId="14">#REF!</definedName>
    <definedName name="TitleRegion1.A12.C14.1" localSheetId="4">#REF!</definedName>
    <definedName name="TitleRegion1.A12.C14.1" localSheetId="13">#REF!</definedName>
    <definedName name="TitleRegion1.A12.C14.1" localSheetId="5">#REF!</definedName>
    <definedName name="TitleRegion1.A12.C14.1" localSheetId="6">#REF!</definedName>
    <definedName name="TitleRegion1.A12.C14.1" localSheetId="7">#REF!</definedName>
    <definedName name="TitleRegion1.A12.C14.1" localSheetId="8">#REF!</definedName>
    <definedName name="TitleRegion1.A12.C14.1" localSheetId="9">#REF!</definedName>
    <definedName name="TitleRegion1.A12.C14.1" localSheetId="10">#REF!</definedName>
    <definedName name="TitleRegion1.A12.C14.1" localSheetId="11">#REF!</definedName>
    <definedName name="TitleRegion1.A12.C14.1" localSheetId="12">#REF!</definedName>
    <definedName name="TitleRegion1.A12.C14.1" localSheetId="1">#REF!</definedName>
    <definedName name="TitleRegion1.A12.C14.1">#REF!</definedName>
    <definedName name="TitleRegion1.A13.CZ18.13">#REF!</definedName>
    <definedName name="TitleRegion1.A13.CZ18.14">#REF!</definedName>
    <definedName name="TitleRegion1.A13.CZ18.15">#REF!</definedName>
    <definedName name="TitleRegion1.A13.CZ18.16">#REF!</definedName>
    <definedName name="TitleRegion1.A29.AR42.10">#REF!</definedName>
    <definedName name="TitleRegion1.A29.AR42.11">#REF!</definedName>
    <definedName name="TitleRegion1.A29.AR42.12">#REF!</definedName>
    <definedName name="TitleRegion1.A29.AR42.17">#REF!</definedName>
    <definedName name="TitleRegion1.A29.AR42.3" localSheetId="14">'III_Plan comp 438.206 All plans'!#REF!</definedName>
    <definedName name="TitleRegion1.A29.AR42.3" localSheetId="4">'III_Plan comp 438.68 {Plan 1}'!#REF!</definedName>
    <definedName name="TitleRegion1.A29.AR42.3" localSheetId="13">'III_Plan comp 438.68 {Plan 10}'!#REF!</definedName>
    <definedName name="TitleRegion1.A29.AR42.3" localSheetId="5">'III_Plan comp 438.68 {Plan 2}'!#REF!</definedName>
    <definedName name="TitleRegion1.A29.AR42.3" localSheetId="6">'III_Plan comp 438.68 {Plan 3}'!#REF!</definedName>
    <definedName name="TitleRegion1.A29.AR42.3" localSheetId="7">'III_Plan comp 438.68 {Plan 4}'!#REF!</definedName>
    <definedName name="TitleRegion1.A29.AR42.3" localSheetId="8">'III_Plan comp 438.68 {Plan 5}'!#REF!</definedName>
    <definedName name="TitleRegion1.A29.AR42.3" localSheetId="9">'III_Plan comp 438.68 {Plan 6}'!#REF!</definedName>
    <definedName name="TitleRegion1.A29.AR42.3" localSheetId="10">'III_Plan comp 438.68 {Plan 7}'!#REF!</definedName>
    <definedName name="TitleRegion1.A29.AR42.3" localSheetId="11">'III_Plan comp 438.68 {Plan 8}'!#REF!</definedName>
    <definedName name="TitleRegion1.A29.AR42.3" localSheetId="12">'III_Plan comp 438.68 {Plan 9}'!#REF!</definedName>
    <definedName name="TitleRegion1.A29.AR42.3">'II_Program-level standards'!#REF!</definedName>
    <definedName name="TitleRegion1.A29.AR42.4">#REF!</definedName>
    <definedName name="TitleRegion1.A29.AR42.5">#REF!</definedName>
    <definedName name="TitleRegion1.A29.AR42.6">#REF!</definedName>
    <definedName name="TitleRegion1.A29.AR42.7">#REF!</definedName>
    <definedName name="TitleRegion1.A29.AR42.8">#REF!</definedName>
    <definedName name="TitleRegion1.A29.AR42.9">#REF!</definedName>
    <definedName name="TitleRegion1.A37.S42.2">'I_State and program information'!#REF!</definedName>
    <definedName name="TitleRegion2.A14.S33.2">'I_State and program information'!#REF!</definedName>
    <definedName name="TitleRegion2.A22.L25.10">#REF!</definedName>
    <definedName name="TitleRegion2.A22.L25.11">#REF!</definedName>
    <definedName name="TitleRegion2.A22.L25.12">#REF!</definedName>
    <definedName name="TitleRegion2.A22.L25.13">#REF!</definedName>
    <definedName name="TitleRegion2.A22.L25.14">#REF!</definedName>
    <definedName name="TitleRegion2.A22.L25.15">#REF!</definedName>
    <definedName name="TitleRegion2.A22.L25.16">#REF!</definedName>
    <definedName name="TitleRegion2.A22.L25.17">#REF!</definedName>
    <definedName name="TitleRegion2.A22.L25.3" localSheetId="14">'III_Plan comp 438.206 All plans'!#REF!</definedName>
    <definedName name="TitleRegion2.A22.L25.3" localSheetId="4">'III_Plan comp 438.68 {Plan 1}'!#REF!</definedName>
    <definedName name="TitleRegion2.A22.L25.3" localSheetId="13">'III_Plan comp 438.68 {Plan 10}'!#REF!</definedName>
    <definedName name="TitleRegion2.A22.L25.3" localSheetId="5">'III_Plan comp 438.68 {Plan 2}'!#REF!</definedName>
    <definedName name="TitleRegion2.A22.L25.3" localSheetId="6">'III_Plan comp 438.68 {Plan 3}'!#REF!</definedName>
    <definedName name="TitleRegion2.A22.L25.3" localSheetId="7">'III_Plan comp 438.68 {Plan 4}'!#REF!</definedName>
    <definedName name="TitleRegion2.A22.L25.3" localSheetId="8">'III_Plan comp 438.68 {Plan 5}'!#REF!</definedName>
    <definedName name="TitleRegion2.A22.L25.3" localSheetId="9">'III_Plan comp 438.68 {Plan 6}'!#REF!</definedName>
    <definedName name="TitleRegion2.A22.L25.3" localSheetId="10">'III_Plan comp 438.68 {Plan 7}'!#REF!</definedName>
    <definedName name="TitleRegion2.A22.L25.3" localSheetId="11">'III_Plan comp 438.68 {Plan 8}'!#REF!</definedName>
    <definedName name="TitleRegion2.A22.L25.3" localSheetId="12">'III_Plan comp 438.68 {Plan 9}'!#REF!</definedName>
    <definedName name="TitleRegion2.A22.L25.3">'II_Program-level standards'!#REF!</definedName>
    <definedName name="TitleRegion2.A22.L25.4">#REF!</definedName>
    <definedName name="TitleRegion2.A22.L25.5">#REF!</definedName>
    <definedName name="TitleRegion2.A22.L25.6">#REF!</definedName>
    <definedName name="TitleRegion2.A22.L25.7">#REF!</definedName>
    <definedName name="TitleRegion2.A22.L25.8">#REF!</definedName>
    <definedName name="TitleRegion2.A22.L25.9">#REF!</definedName>
    <definedName name="TitleRegion3.A13.CZ18.10">#REF!</definedName>
    <definedName name="TitleRegion3.A13.CZ18.11">#REF!</definedName>
    <definedName name="TitleRegion3.A13.CZ18.12">#REF!</definedName>
    <definedName name="TitleRegion3.A13.CZ18.17">#REF!</definedName>
    <definedName name="TitleRegion3.A13.CZ18.3" localSheetId="14">'III_Plan comp 438.206 All plans'!#REF!</definedName>
    <definedName name="TitleRegion3.A13.CZ18.3" localSheetId="4">'III_Plan comp 438.68 {Plan 1}'!#REF!</definedName>
    <definedName name="TitleRegion3.A13.CZ18.3" localSheetId="13">'III_Plan comp 438.68 {Plan 10}'!#REF!</definedName>
    <definedName name="TitleRegion3.A13.CZ18.3" localSheetId="5">'III_Plan comp 438.68 {Plan 2}'!#REF!</definedName>
    <definedName name="TitleRegion3.A13.CZ18.3" localSheetId="6">'III_Plan comp 438.68 {Plan 3}'!#REF!</definedName>
    <definedName name="TitleRegion3.A13.CZ18.3" localSheetId="7">'III_Plan comp 438.68 {Plan 4}'!#REF!</definedName>
    <definedName name="TitleRegion3.A13.CZ18.3" localSheetId="8">'III_Plan comp 438.68 {Plan 5}'!#REF!</definedName>
    <definedName name="TitleRegion3.A13.CZ18.3" localSheetId="9">'III_Plan comp 438.68 {Plan 6}'!#REF!</definedName>
    <definedName name="TitleRegion3.A13.CZ18.3" localSheetId="10">'III_Plan comp 438.68 {Plan 7}'!#REF!</definedName>
    <definedName name="TitleRegion3.A13.CZ18.3" localSheetId="11">'III_Plan comp 438.68 {Plan 8}'!#REF!</definedName>
    <definedName name="TitleRegion3.A13.CZ18.3" localSheetId="12">'III_Plan comp 438.68 {Plan 9}'!#REF!</definedName>
    <definedName name="TitleRegion3.A13.CZ18.3">'II_Program-level standards'!$A$6</definedName>
    <definedName name="TitleRegion3.A13.CZ18.4">#REF!</definedName>
    <definedName name="TitleRegion3.A13.CZ18.5">#REF!</definedName>
    <definedName name="TitleRegion3.A13.CZ18.6">#REF!</definedName>
    <definedName name="TitleRegion3.A13.CZ18.7">#REF!</definedName>
    <definedName name="TitleRegion3.A13.CZ18.8">#REF!</definedName>
    <definedName name="TitleRegion3.A13.CZ18.9">#REF!</definedName>
    <definedName name="TitleRegion3.A29.AR42.13">#REF!</definedName>
    <definedName name="TitleRegion3.A29.AR42.14">#REF!</definedName>
    <definedName name="TitleRegion3.A29.AR42.15">#REF!</definedName>
    <definedName name="TitleRegion3.A29.AR42.16">#REF!</definedName>
    <definedName name="TitleRegion3.A4.E10.2">'I_State and program information'!$A$14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M130" i="14" l="1"/>
  <c r="BN130" i="14"/>
  <c r="BO130" i="14"/>
  <c r="BP130" i="14"/>
  <c r="BQ130" i="14"/>
  <c r="BR130" i="14"/>
  <c r="BS130" i="14"/>
  <c r="BT130" i="14"/>
  <c r="BU130" i="14"/>
  <c r="BV130" i="14"/>
  <c r="BW130" i="14"/>
  <c r="BX130" i="14"/>
  <c r="BY130" i="14"/>
  <c r="BZ130" i="14"/>
  <c r="CA130" i="14"/>
  <c r="CB130" i="14"/>
  <c r="CC130" i="14"/>
  <c r="CD130" i="14"/>
  <c r="CE130" i="14"/>
  <c r="CF130" i="14"/>
  <c r="CG130" i="14"/>
  <c r="CH130" i="14"/>
  <c r="CI130" i="14"/>
  <c r="CJ130" i="14"/>
  <c r="CK130" i="14"/>
  <c r="CL130" i="14"/>
  <c r="CM130" i="14"/>
  <c r="CN130" i="14"/>
  <c r="CO130" i="14"/>
  <c r="CP130" i="14"/>
  <c r="CQ130" i="14"/>
  <c r="CR130" i="14"/>
  <c r="CS130" i="14"/>
  <c r="CT130" i="14"/>
  <c r="CU130" i="14"/>
  <c r="CV130" i="14"/>
  <c r="CW130" i="14"/>
  <c r="CX130" i="14"/>
  <c r="CY130" i="14"/>
  <c r="CZ130" i="14"/>
  <c r="DA130" i="14"/>
  <c r="DB130" i="14"/>
  <c r="DC130" i="14"/>
  <c r="DD130" i="14"/>
  <c r="DE130" i="14"/>
  <c r="DF130" i="14"/>
  <c r="DG130" i="14"/>
  <c r="DH130" i="14"/>
  <c r="DI130" i="14"/>
  <c r="DJ130" i="14"/>
  <c r="DK130" i="14"/>
  <c r="DL130" i="14"/>
  <c r="DM130" i="14"/>
  <c r="DN130" i="14"/>
  <c r="DO130" i="14"/>
  <c r="DP130" i="14"/>
  <c r="DQ130" i="14"/>
  <c r="DR130" i="14"/>
  <c r="DS130" i="14"/>
  <c r="DT130" i="14"/>
  <c r="DU130" i="14"/>
  <c r="DV130" i="14"/>
  <c r="DW130" i="14"/>
  <c r="DX130" i="14"/>
  <c r="DY130" i="14"/>
  <c r="DZ130" i="14"/>
  <c r="EA130" i="14"/>
  <c r="EB130" i="14"/>
  <c r="EC130" i="14"/>
  <c r="ED130" i="14"/>
  <c r="EE130" i="14"/>
  <c r="EF130" i="14"/>
  <c r="EG130" i="14"/>
  <c r="EH130" i="14"/>
  <c r="EI130" i="14"/>
  <c r="EJ130" i="14"/>
  <c r="EK130" i="14"/>
  <c r="EL130" i="14"/>
  <c r="EM130" i="14"/>
  <c r="EN130" i="14"/>
  <c r="EO130" i="14"/>
  <c r="EP130" i="14"/>
  <c r="EQ130" i="14"/>
  <c r="ER130" i="14"/>
  <c r="ES130" i="14"/>
  <c r="ET130" i="14"/>
  <c r="EU130" i="14"/>
  <c r="EV130" i="14"/>
  <c r="EW130" i="14"/>
  <c r="EX130" i="14"/>
  <c r="EY130" i="14"/>
  <c r="EZ130" i="14"/>
  <c r="FA130" i="14"/>
  <c r="FB130" i="14"/>
  <c r="FC130" i="14"/>
  <c r="FD130" i="14"/>
  <c r="FE130" i="14"/>
  <c r="FF130" i="14"/>
  <c r="FG130" i="14"/>
  <c r="BM131" i="14"/>
  <c r="BN131" i="14"/>
  <c r="BO131" i="14"/>
  <c r="BP131" i="14"/>
  <c r="BQ131" i="14"/>
  <c r="BR131" i="14"/>
  <c r="BS131" i="14"/>
  <c r="BT131" i="14"/>
  <c r="BU131" i="14"/>
  <c r="BV131" i="14"/>
  <c r="BW131" i="14"/>
  <c r="BX131" i="14"/>
  <c r="BY131" i="14"/>
  <c r="BZ131" i="14"/>
  <c r="CA131" i="14"/>
  <c r="CB131" i="14"/>
  <c r="CC131" i="14"/>
  <c r="CD131" i="14"/>
  <c r="CE131" i="14"/>
  <c r="CF131" i="14"/>
  <c r="CG131" i="14"/>
  <c r="CH131" i="14"/>
  <c r="CI131" i="14"/>
  <c r="CJ131" i="14"/>
  <c r="CK131" i="14"/>
  <c r="CL131" i="14"/>
  <c r="CM131" i="14"/>
  <c r="CN131" i="14"/>
  <c r="CO131" i="14"/>
  <c r="CP131" i="14"/>
  <c r="CQ131" i="14"/>
  <c r="CR131" i="14"/>
  <c r="CS131" i="14"/>
  <c r="CT131" i="14"/>
  <c r="CU131" i="14"/>
  <c r="CV131" i="14"/>
  <c r="CW131" i="14"/>
  <c r="CX131" i="14"/>
  <c r="CY131" i="14"/>
  <c r="CZ131" i="14"/>
  <c r="DA131" i="14"/>
  <c r="DB131" i="14"/>
  <c r="DC131" i="14"/>
  <c r="DD131" i="14"/>
  <c r="DE131" i="14"/>
  <c r="DF131" i="14"/>
  <c r="DG131" i="14"/>
  <c r="DH131" i="14"/>
  <c r="DI131" i="14"/>
  <c r="DJ131" i="14"/>
  <c r="DK131" i="14"/>
  <c r="DL131" i="14"/>
  <c r="DM131" i="14"/>
  <c r="DN131" i="14"/>
  <c r="DO131" i="14"/>
  <c r="DP131" i="14"/>
  <c r="DQ131" i="14"/>
  <c r="DR131" i="14"/>
  <c r="DS131" i="14"/>
  <c r="DT131" i="14"/>
  <c r="DU131" i="14"/>
  <c r="DV131" i="14"/>
  <c r="DW131" i="14"/>
  <c r="DX131" i="14"/>
  <c r="DY131" i="14"/>
  <c r="DZ131" i="14"/>
  <c r="EA131" i="14"/>
  <c r="EB131" i="14"/>
  <c r="EC131" i="14"/>
  <c r="ED131" i="14"/>
  <c r="EE131" i="14"/>
  <c r="EF131" i="14"/>
  <c r="EG131" i="14"/>
  <c r="EH131" i="14"/>
  <c r="EI131" i="14"/>
  <c r="EJ131" i="14"/>
  <c r="EK131" i="14"/>
  <c r="EL131" i="14"/>
  <c r="EM131" i="14"/>
  <c r="EN131" i="14"/>
  <c r="EO131" i="14"/>
  <c r="EP131" i="14"/>
  <c r="EQ131" i="14"/>
  <c r="ER131" i="14"/>
  <c r="ES131" i="14"/>
  <c r="ET131" i="14"/>
  <c r="EU131" i="14"/>
  <c r="EV131" i="14"/>
  <c r="EW131" i="14"/>
  <c r="EX131" i="14"/>
  <c r="EY131" i="14"/>
  <c r="EZ131" i="14"/>
  <c r="FA131" i="14"/>
  <c r="FB131" i="14"/>
  <c r="FC131" i="14"/>
  <c r="FD131" i="14"/>
  <c r="FE131" i="14"/>
  <c r="FF131" i="14"/>
  <c r="FG131" i="14"/>
  <c r="BM132" i="14"/>
  <c r="BN132" i="14"/>
  <c r="BO132" i="14"/>
  <c r="BP132" i="14"/>
  <c r="BQ132" i="14"/>
  <c r="BR132" i="14"/>
  <c r="BS132" i="14"/>
  <c r="BT132" i="14"/>
  <c r="BU132" i="14"/>
  <c r="BV132" i="14"/>
  <c r="BW132" i="14"/>
  <c r="BX132" i="14"/>
  <c r="BY132" i="14"/>
  <c r="BZ132" i="14"/>
  <c r="CA132" i="14"/>
  <c r="CB132" i="14"/>
  <c r="CC132" i="14"/>
  <c r="CD132" i="14"/>
  <c r="CE132" i="14"/>
  <c r="CF132" i="14"/>
  <c r="CG132" i="14"/>
  <c r="CH132" i="14"/>
  <c r="CI132" i="14"/>
  <c r="CJ132" i="14"/>
  <c r="CK132" i="14"/>
  <c r="CL132" i="14"/>
  <c r="CM132" i="14"/>
  <c r="CN132" i="14"/>
  <c r="CO132" i="14"/>
  <c r="CP132" i="14"/>
  <c r="CQ132" i="14"/>
  <c r="CR132" i="14"/>
  <c r="CS132" i="14"/>
  <c r="CT132" i="14"/>
  <c r="CU132" i="14"/>
  <c r="CV132" i="14"/>
  <c r="CW132" i="14"/>
  <c r="CX132" i="14"/>
  <c r="CY132" i="14"/>
  <c r="CZ132" i="14"/>
  <c r="DA132" i="14"/>
  <c r="DB132" i="14"/>
  <c r="DC132" i="14"/>
  <c r="DD132" i="14"/>
  <c r="DE132" i="14"/>
  <c r="DF132" i="14"/>
  <c r="DG132" i="14"/>
  <c r="DH132" i="14"/>
  <c r="DI132" i="14"/>
  <c r="DJ132" i="14"/>
  <c r="DK132" i="14"/>
  <c r="DL132" i="14"/>
  <c r="DM132" i="14"/>
  <c r="DN132" i="14"/>
  <c r="DO132" i="14"/>
  <c r="DP132" i="14"/>
  <c r="DQ132" i="14"/>
  <c r="DR132" i="14"/>
  <c r="DS132" i="14"/>
  <c r="DT132" i="14"/>
  <c r="DU132" i="14"/>
  <c r="DV132" i="14"/>
  <c r="DW132" i="14"/>
  <c r="DX132" i="14"/>
  <c r="DY132" i="14"/>
  <c r="DZ132" i="14"/>
  <c r="EA132" i="14"/>
  <c r="EB132" i="14"/>
  <c r="EC132" i="14"/>
  <c r="ED132" i="14"/>
  <c r="EE132" i="14"/>
  <c r="EF132" i="14"/>
  <c r="EG132" i="14"/>
  <c r="EH132" i="14"/>
  <c r="EI132" i="14"/>
  <c r="EJ132" i="14"/>
  <c r="EK132" i="14"/>
  <c r="EL132" i="14"/>
  <c r="EM132" i="14"/>
  <c r="EN132" i="14"/>
  <c r="EO132" i="14"/>
  <c r="EP132" i="14"/>
  <c r="EQ132" i="14"/>
  <c r="ER132" i="14"/>
  <c r="ES132" i="14"/>
  <c r="ET132" i="14"/>
  <c r="EU132" i="14"/>
  <c r="EV132" i="14"/>
  <c r="EW132" i="14"/>
  <c r="EX132" i="14"/>
  <c r="EY132" i="14"/>
  <c r="EZ132" i="14"/>
  <c r="FA132" i="14"/>
  <c r="FB132" i="14"/>
  <c r="FC132" i="14"/>
  <c r="FD132" i="14"/>
  <c r="FE132" i="14"/>
  <c r="FF132" i="14"/>
  <c r="FG132" i="14"/>
  <c r="BM133" i="14"/>
  <c r="BN133" i="14"/>
  <c r="BO133" i="14"/>
  <c r="BP133" i="14"/>
  <c r="BQ133" i="14"/>
  <c r="BR133" i="14"/>
  <c r="BS133" i="14"/>
  <c r="BT133" i="14"/>
  <c r="BU133" i="14"/>
  <c r="BV133" i="14"/>
  <c r="BW133" i="14"/>
  <c r="BX133" i="14"/>
  <c r="BY133" i="14"/>
  <c r="BZ133" i="14"/>
  <c r="CA133" i="14"/>
  <c r="CB133" i="14"/>
  <c r="CC133" i="14"/>
  <c r="CD133" i="14"/>
  <c r="CE133" i="14"/>
  <c r="CF133" i="14"/>
  <c r="CG133" i="14"/>
  <c r="CH133" i="14"/>
  <c r="CI133" i="14"/>
  <c r="CJ133" i="14"/>
  <c r="CK133" i="14"/>
  <c r="CL133" i="14"/>
  <c r="CM133" i="14"/>
  <c r="CN133" i="14"/>
  <c r="CO133" i="14"/>
  <c r="CP133" i="14"/>
  <c r="CQ133" i="14"/>
  <c r="CR133" i="14"/>
  <c r="CS133" i="14"/>
  <c r="CT133" i="14"/>
  <c r="CU133" i="14"/>
  <c r="CV133" i="14"/>
  <c r="CW133" i="14"/>
  <c r="CX133" i="14"/>
  <c r="CY133" i="14"/>
  <c r="CZ133" i="14"/>
  <c r="DA133" i="14"/>
  <c r="DB133" i="14"/>
  <c r="DC133" i="14"/>
  <c r="DD133" i="14"/>
  <c r="DE133" i="14"/>
  <c r="DF133" i="14"/>
  <c r="DG133" i="14"/>
  <c r="DH133" i="14"/>
  <c r="DI133" i="14"/>
  <c r="DJ133" i="14"/>
  <c r="DK133" i="14"/>
  <c r="DL133" i="14"/>
  <c r="DM133" i="14"/>
  <c r="DN133" i="14"/>
  <c r="DO133" i="14"/>
  <c r="DP133" i="14"/>
  <c r="DQ133" i="14"/>
  <c r="DR133" i="14"/>
  <c r="DS133" i="14"/>
  <c r="DT133" i="14"/>
  <c r="DU133" i="14"/>
  <c r="DV133" i="14"/>
  <c r="DW133" i="14"/>
  <c r="DX133" i="14"/>
  <c r="DY133" i="14"/>
  <c r="DZ133" i="14"/>
  <c r="EA133" i="14"/>
  <c r="EB133" i="14"/>
  <c r="EC133" i="14"/>
  <c r="ED133" i="14"/>
  <c r="EE133" i="14"/>
  <c r="EF133" i="14"/>
  <c r="EG133" i="14"/>
  <c r="EH133" i="14"/>
  <c r="EI133" i="14"/>
  <c r="EJ133" i="14"/>
  <c r="EK133" i="14"/>
  <c r="EL133" i="14"/>
  <c r="EM133" i="14"/>
  <c r="EN133" i="14"/>
  <c r="EO133" i="14"/>
  <c r="EP133" i="14"/>
  <c r="EQ133" i="14"/>
  <c r="ER133" i="14"/>
  <c r="ES133" i="14"/>
  <c r="ET133" i="14"/>
  <c r="EU133" i="14"/>
  <c r="EV133" i="14"/>
  <c r="EW133" i="14"/>
  <c r="EX133" i="14"/>
  <c r="EY133" i="14"/>
  <c r="EZ133" i="14"/>
  <c r="FA133" i="14"/>
  <c r="FB133" i="14"/>
  <c r="FC133" i="14"/>
  <c r="FD133" i="14"/>
  <c r="FE133" i="14"/>
  <c r="FF133" i="14"/>
  <c r="FG133" i="14"/>
  <c r="BL133" i="14"/>
  <c r="BL132" i="14"/>
  <c r="BL131" i="14"/>
  <c r="BL130" i="14"/>
  <c r="D4" i="66"/>
  <c r="CZ11" i="66"/>
  <c r="CY11" i="66"/>
  <c r="CX11" i="66"/>
  <c r="CW11" i="66"/>
  <c r="CV11" i="66"/>
  <c r="CU11" i="66"/>
  <c r="CT11" i="66"/>
  <c r="CS11" i="66"/>
  <c r="CR11" i="66"/>
  <c r="CQ11" i="66"/>
  <c r="CP11" i="66"/>
  <c r="CO11" i="66"/>
  <c r="CN11" i="66"/>
  <c r="CM11" i="66"/>
  <c r="CL11" i="66"/>
  <c r="CK11" i="66"/>
  <c r="CJ11" i="66"/>
  <c r="CI11" i="66"/>
  <c r="CH11" i="66"/>
  <c r="CG11" i="66"/>
  <c r="CF11" i="66"/>
  <c r="CE11" i="66"/>
  <c r="CD11" i="66"/>
  <c r="CC11" i="66"/>
  <c r="CB11" i="66"/>
  <c r="CA11" i="66"/>
  <c r="BZ11" i="66"/>
  <c r="BY11" i="66"/>
  <c r="BX11" i="66"/>
  <c r="BW11" i="66"/>
  <c r="BV11" i="66"/>
  <c r="BU11" i="66"/>
  <c r="BT11" i="66"/>
  <c r="BS11" i="66"/>
  <c r="BR11" i="66"/>
  <c r="BQ11" i="66"/>
  <c r="BP11" i="66"/>
  <c r="BO11" i="66"/>
  <c r="BN11" i="66"/>
  <c r="BM11" i="66"/>
  <c r="BL11" i="66"/>
  <c r="BK11" i="66"/>
  <c r="BJ11" i="66"/>
  <c r="BI11" i="66"/>
  <c r="BH11" i="66"/>
  <c r="BG11" i="66"/>
  <c r="BF11" i="66"/>
  <c r="BE11" i="66"/>
  <c r="BD11" i="66"/>
  <c r="BC11" i="66"/>
  <c r="BB11" i="66"/>
  <c r="BA11" i="66"/>
  <c r="AZ11" i="66"/>
  <c r="AY11" i="66"/>
  <c r="AX11" i="66"/>
  <c r="AW11" i="66"/>
  <c r="AV11" i="66"/>
  <c r="AU11" i="66"/>
  <c r="AT11" i="66"/>
  <c r="AS11" i="66"/>
  <c r="AR11" i="66"/>
  <c r="AQ11" i="66"/>
  <c r="AP11" i="66"/>
  <c r="AO11" i="66"/>
  <c r="AN11" i="66"/>
  <c r="AM11" i="66"/>
  <c r="AL11" i="66"/>
  <c r="AK11" i="66"/>
  <c r="AJ11" i="66"/>
  <c r="AI11" i="66"/>
  <c r="AH11" i="66"/>
  <c r="AG11" i="66"/>
  <c r="AF11" i="66"/>
  <c r="AE11" i="66"/>
  <c r="AD11" i="66"/>
  <c r="AC11" i="66"/>
  <c r="AB11" i="66"/>
  <c r="AA11" i="66"/>
  <c r="Z11" i="66"/>
  <c r="Y11" i="66"/>
  <c r="X11" i="66"/>
  <c r="W11" i="66"/>
  <c r="V11" i="66"/>
  <c r="U11" i="66"/>
  <c r="T11" i="66"/>
  <c r="S11" i="66"/>
  <c r="R11" i="66"/>
  <c r="Q11" i="66"/>
  <c r="P11" i="66"/>
  <c r="O11" i="66"/>
  <c r="N11" i="66"/>
  <c r="M11" i="66"/>
  <c r="L11" i="66"/>
  <c r="K11" i="66"/>
  <c r="J11" i="66"/>
  <c r="I11" i="66"/>
  <c r="H11" i="66"/>
  <c r="G11" i="66"/>
  <c r="F11" i="66"/>
  <c r="E11" i="66"/>
  <c r="BM118" i="14"/>
  <c r="BN118" i="14"/>
  <c r="BO118" i="14"/>
  <c r="BP118" i="14"/>
  <c r="BQ118" i="14"/>
  <c r="BR118" i="14"/>
  <c r="BS118" i="14"/>
  <c r="BT118" i="14"/>
  <c r="BU118" i="14"/>
  <c r="BV118" i="14"/>
  <c r="BW118" i="14"/>
  <c r="BX118" i="14"/>
  <c r="BY118" i="14"/>
  <c r="BZ118" i="14"/>
  <c r="CA118" i="14"/>
  <c r="CB118" i="14"/>
  <c r="CC118" i="14"/>
  <c r="CD118" i="14"/>
  <c r="CE118" i="14"/>
  <c r="CF118" i="14"/>
  <c r="CG118" i="14"/>
  <c r="CH118" i="14"/>
  <c r="CI118" i="14"/>
  <c r="CJ118" i="14"/>
  <c r="CK118" i="14"/>
  <c r="CL118" i="14"/>
  <c r="CM118" i="14"/>
  <c r="CN118" i="14"/>
  <c r="CO118" i="14"/>
  <c r="CP118" i="14"/>
  <c r="CQ118" i="14"/>
  <c r="CR118" i="14"/>
  <c r="CS118" i="14"/>
  <c r="CT118" i="14"/>
  <c r="CU118" i="14"/>
  <c r="CV118" i="14"/>
  <c r="CW118" i="14"/>
  <c r="CX118" i="14"/>
  <c r="CY118" i="14"/>
  <c r="CZ118" i="14"/>
  <c r="DA118" i="14"/>
  <c r="DB118" i="14"/>
  <c r="DC118" i="14"/>
  <c r="DD118" i="14"/>
  <c r="DE118" i="14"/>
  <c r="DF118" i="14"/>
  <c r="DG118" i="14"/>
  <c r="DH118" i="14"/>
  <c r="DI118" i="14"/>
  <c r="DJ118" i="14"/>
  <c r="DK118" i="14"/>
  <c r="DL118" i="14"/>
  <c r="DM118" i="14"/>
  <c r="DN118" i="14"/>
  <c r="DO118" i="14"/>
  <c r="DP118" i="14"/>
  <c r="DQ118" i="14"/>
  <c r="DR118" i="14"/>
  <c r="DS118" i="14"/>
  <c r="DT118" i="14"/>
  <c r="DU118" i="14"/>
  <c r="DV118" i="14"/>
  <c r="DW118" i="14"/>
  <c r="DX118" i="14"/>
  <c r="DY118" i="14"/>
  <c r="DZ118" i="14"/>
  <c r="EA118" i="14"/>
  <c r="EB118" i="14"/>
  <c r="EC118" i="14"/>
  <c r="ED118" i="14"/>
  <c r="EE118" i="14"/>
  <c r="EF118" i="14"/>
  <c r="EG118" i="14"/>
  <c r="EH118" i="14"/>
  <c r="EI118" i="14"/>
  <c r="EJ118" i="14"/>
  <c r="EK118" i="14"/>
  <c r="EL118" i="14"/>
  <c r="EM118" i="14"/>
  <c r="EN118" i="14"/>
  <c r="EO118" i="14"/>
  <c r="EP118" i="14"/>
  <c r="EQ118" i="14"/>
  <c r="ER118" i="14"/>
  <c r="ES118" i="14"/>
  <c r="ET118" i="14"/>
  <c r="EU118" i="14"/>
  <c r="EV118" i="14"/>
  <c r="EW118" i="14"/>
  <c r="EX118" i="14"/>
  <c r="EY118" i="14"/>
  <c r="EZ118" i="14"/>
  <c r="FA118" i="14"/>
  <c r="FB118" i="14"/>
  <c r="FC118" i="14"/>
  <c r="FD118" i="14"/>
  <c r="FE118" i="14"/>
  <c r="FF118" i="14"/>
  <c r="FG118" i="14"/>
  <c r="BM119" i="14"/>
  <c r="BN119" i="14"/>
  <c r="BO119" i="14"/>
  <c r="BP119" i="14"/>
  <c r="BQ119" i="14"/>
  <c r="BR119" i="14"/>
  <c r="BS119" i="14"/>
  <c r="BT119" i="14"/>
  <c r="BU119" i="14"/>
  <c r="BV119" i="14"/>
  <c r="BW119" i="14"/>
  <c r="BX119" i="14"/>
  <c r="BY119" i="14"/>
  <c r="BZ119" i="14"/>
  <c r="CA119" i="14"/>
  <c r="CB119" i="14"/>
  <c r="CC119" i="14"/>
  <c r="CD119" i="14"/>
  <c r="CE119" i="14"/>
  <c r="CF119" i="14"/>
  <c r="CG119" i="14"/>
  <c r="CH119" i="14"/>
  <c r="CI119" i="14"/>
  <c r="CJ119" i="14"/>
  <c r="CK119" i="14"/>
  <c r="CL119" i="14"/>
  <c r="CM119" i="14"/>
  <c r="CN119" i="14"/>
  <c r="CO119" i="14"/>
  <c r="CP119" i="14"/>
  <c r="CQ119" i="14"/>
  <c r="CR119" i="14"/>
  <c r="CS119" i="14"/>
  <c r="CT119" i="14"/>
  <c r="CU119" i="14"/>
  <c r="CV119" i="14"/>
  <c r="CW119" i="14"/>
  <c r="CX119" i="14"/>
  <c r="CY119" i="14"/>
  <c r="CZ119" i="14"/>
  <c r="DA119" i="14"/>
  <c r="DB119" i="14"/>
  <c r="DC119" i="14"/>
  <c r="DD119" i="14"/>
  <c r="DE119" i="14"/>
  <c r="DF119" i="14"/>
  <c r="DG119" i="14"/>
  <c r="DH119" i="14"/>
  <c r="DI119" i="14"/>
  <c r="DJ119" i="14"/>
  <c r="DK119" i="14"/>
  <c r="DL119" i="14"/>
  <c r="DM119" i="14"/>
  <c r="DN119" i="14"/>
  <c r="DO119" i="14"/>
  <c r="DP119" i="14"/>
  <c r="DQ119" i="14"/>
  <c r="DR119" i="14"/>
  <c r="DS119" i="14"/>
  <c r="DT119" i="14"/>
  <c r="DU119" i="14"/>
  <c r="DV119" i="14"/>
  <c r="DW119" i="14"/>
  <c r="DX119" i="14"/>
  <c r="DY119" i="14"/>
  <c r="DZ119" i="14"/>
  <c r="EA119" i="14"/>
  <c r="EB119" i="14"/>
  <c r="EC119" i="14"/>
  <c r="ED119" i="14"/>
  <c r="EE119" i="14"/>
  <c r="EF119" i="14"/>
  <c r="EG119" i="14"/>
  <c r="EH119" i="14"/>
  <c r="EI119" i="14"/>
  <c r="EJ119" i="14"/>
  <c r="EK119" i="14"/>
  <c r="EL119" i="14"/>
  <c r="EM119" i="14"/>
  <c r="EN119" i="14"/>
  <c r="EO119" i="14"/>
  <c r="EP119" i="14"/>
  <c r="EQ119" i="14"/>
  <c r="ER119" i="14"/>
  <c r="ES119" i="14"/>
  <c r="ET119" i="14"/>
  <c r="EU119" i="14"/>
  <c r="EV119" i="14"/>
  <c r="EW119" i="14"/>
  <c r="EX119" i="14"/>
  <c r="EY119" i="14"/>
  <c r="EZ119" i="14"/>
  <c r="FA119" i="14"/>
  <c r="FB119" i="14"/>
  <c r="FC119" i="14"/>
  <c r="FD119" i="14"/>
  <c r="FE119" i="14"/>
  <c r="FF119" i="14"/>
  <c r="FG119" i="14"/>
  <c r="BM120" i="14"/>
  <c r="BN120" i="14"/>
  <c r="BO120" i="14"/>
  <c r="BP120" i="14"/>
  <c r="BQ120" i="14"/>
  <c r="BR120" i="14"/>
  <c r="BS120" i="14"/>
  <c r="BT120" i="14"/>
  <c r="BU120" i="14"/>
  <c r="BV120" i="14"/>
  <c r="BW120" i="14"/>
  <c r="BX120" i="14"/>
  <c r="BY120" i="14"/>
  <c r="BZ120" i="14"/>
  <c r="CA120" i="14"/>
  <c r="CB120" i="14"/>
  <c r="CC120" i="14"/>
  <c r="CD120" i="14"/>
  <c r="CE120" i="14"/>
  <c r="CF120" i="14"/>
  <c r="CG120" i="14"/>
  <c r="CH120" i="14"/>
  <c r="CI120" i="14"/>
  <c r="CJ120" i="14"/>
  <c r="CK120" i="14"/>
  <c r="CL120" i="14"/>
  <c r="CM120" i="14"/>
  <c r="CN120" i="14"/>
  <c r="CO120" i="14"/>
  <c r="CP120" i="14"/>
  <c r="CQ120" i="14"/>
  <c r="CR120" i="14"/>
  <c r="CS120" i="14"/>
  <c r="CT120" i="14"/>
  <c r="CU120" i="14"/>
  <c r="CV120" i="14"/>
  <c r="CW120" i="14"/>
  <c r="CX120" i="14"/>
  <c r="CY120" i="14"/>
  <c r="CZ120" i="14"/>
  <c r="DA120" i="14"/>
  <c r="DB120" i="14"/>
  <c r="DC120" i="14"/>
  <c r="DD120" i="14"/>
  <c r="DE120" i="14"/>
  <c r="DF120" i="14"/>
  <c r="DG120" i="14"/>
  <c r="DH120" i="14"/>
  <c r="DI120" i="14"/>
  <c r="DJ120" i="14"/>
  <c r="DK120" i="14"/>
  <c r="DL120" i="14"/>
  <c r="DM120" i="14"/>
  <c r="DN120" i="14"/>
  <c r="DO120" i="14"/>
  <c r="DP120" i="14"/>
  <c r="DQ120" i="14"/>
  <c r="DR120" i="14"/>
  <c r="DS120" i="14"/>
  <c r="DT120" i="14"/>
  <c r="DU120" i="14"/>
  <c r="DV120" i="14"/>
  <c r="DW120" i="14"/>
  <c r="DX120" i="14"/>
  <c r="DY120" i="14"/>
  <c r="DZ120" i="14"/>
  <c r="EA120" i="14"/>
  <c r="EB120" i="14"/>
  <c r="EC120" i="14"/>
  <c r="ED120" i="14"/>
  <c r="EE120" i="14"/>
  <c r="EF120" i="14"/>
  <c r="EG120" i="14"/>
  <c r="EH120" i="14"/>
  <c r="EI120" i="14"/>
  <c r="EJ120" i="14"/>
  <c r="EK120" i="14"/>
  <c r="EL120" i="14"/>
  <c r="EM120" i="14"/>
  <c r="EN120" i="14"/>
  <c r="EO120" i="14"/>
  <c r="EP120" i="14"/>
  <c r="EQ120" i="14"/>
  <c r="ER120" i="14"/>
  <c r="ES120" i="14"/>
  <c r="ET120" i="14"/>
  <c r="EU120" i="14"/>
  <c r="EV120" i="14"/>
  <c r="EW120" i="14"/>
  <c r="EX120" i="14"/>
  <c r="EY120" i="14"/>
  <c r="EZ120" i="14"/>
  <c r="FA120" i="14"/>
  <c r="FB120" i="14"/>
  <c r="FC120" i="14"/>
  <c r="FD120" i="14"/>
  <c r="FE120" i="14"/>
  <c r="FF120" i="14"/>
  <c r="FG120" i="14"/>
  <c r="BM121" i="14"/>
  <c r="BN121" i="14"/>
  <c r="BO121" i="14"/>
  <c r="BP121" i="14"/>
  <c r="BQ121" i="14"/>
  <c r="BR121" i="14"/>
  <c r="BS121" i="14"/>
  <c r="BT121" i="14"/>
  <c r="BU121" i="14"/>
  <c r="BV121" i="14"/>
  <c r="BW121" i="14"/>
  <c r="BX121" i="14"/>
  <c r="BY121" i="14"/>
  <c r="BZ121" i="14"/>
  <c r="CA121" i="14"/>
  <c r="CB121" i="14"/>
  <c r="CC121" i="14"/>
  <c r="CD121" i="14"/>
  <c r="CE121" i="14"/>
  <c r="CF121" i="14"/>
  <c r="CG121" i="14"/>
  <c r="CH121" i="14"/>
  <c r="CI121" i="14"/>
  <c r="CJ121" i="14"/>
  <c r="CK121" i="14"/>
  <c r="CL121" i="14"/>
  <c r="CM121" i="14"/>
  <c r="CN121" i="14"/>
  <c r="CO121" i="14"/>
  <c r="CP121" i="14"/>
  <c r="CQ121" i="14"/>
  <c r="CR121" i="14"/>
  <c r="CS121" i="14"/>
  <c r="CT121" i="14"/>
  <c r="CU121" i="14"/>
  <c r="CV121" i="14"/>
  <c r="CW121" i="14"/>
  <c r="CX121" i="14"/>
  <c r="CY121" i="14"/>
  <c r="CZ121" i="14"/>
  <c r="DA121" i="14"/>
  <c r="DB121" i="14"/>
  <c r="DC121" i="14"/>
  <c r="DD121" i="14"/>
  <c r="DE121" i="14"/>
  <c r="DF121" i="14"/>
  <c r="DG121" i="14"/>
  <c r="DH121" i="14"/>
  <c r="DI121" i="14"/>
  <c r="DJ121" i="14"/>
  <c r="DK121" i="14"/>
  <c r="DL121" i="14"/>
  <c r="DM121" i="14"/>
  <c r="DN121" i="14"/>
  <c r="DO121" i="14"/>
  <c r="DP121" i="14"/>
  <c r="DQ121" i="14"/>
  <c r="DR121" i="14"/>
  <c r="DS121" i="14"/>
  <c r="DT121" i="14"/>
  <c r="DU121" i="14"/>
  <c r="DV121" i="14"/>
  <c r="DW121" i="14"/>
  <c r="DX121" i="14"/>
  <c r="DY121" i="14"/>
  <c r="DZ121" i="14"/>
  <c r="EA121" i="14"/>
  <c r="EB121" i="14"/>
  <c r="EC121" i="14"/>
  <c r="ED121" i="14"/>
  <c r="EE121" i="14"/>
  <c r="EF121" i="14"/>
  <c r="EG121" i="14"/>
  <c r="EH121" i="14"/>
  <c r="EI121" i="14"/>
  <c r="EJ121" i="14"/>
  <c r="EK121" i="14"/>
  <c r="EL121" i="14"/>
  <c r="EM121" i="14"/>
  <c r="EN121" i="14"/>
  <c r="EO121" i="14"/>
  <c r="EP121" i="14"/>
  <c r="EQ121" i="14"/>
  <c r="ER121" i="14"/>
  <c r="ES121" i="14"/>
  <c r="ET121" i="14"/>
  <c r="EU121" i="14"/>
  <c r="EV121" i="14"/>
  <c r="EW121" i="14"/>
  <c r="EX121" i="14"/>
  <c r="EY121" i="14"/>
  <c r="EZ121" i="14"/>
  <c r="FA121" i="14"/>
  <c r="FB121" i="14"/>
  <c r="FC121" i="14"/>
  <c r="FD121" i="14"/>
  <c r="FE121" i="14"/>
  <c r="FF121" i="14"/>
  <c r="FG121" i="14"/>
  <c r="BL120" i="14"/>
  <c r="BL119" i="14"/>
  <c r="BL118" i="14"/>
  <c r="D4" i="65"/>
  <c r="CZ11" i="65"/>
  <c r="CY11" i="65"/>
  <c r="CX11" i="65"/>
  <c r="CW11" i="65"/>
  <c r="CV11" i="65"/>
  <c r="CU11" i="65"/>
  <c r="CT11" i="65"/>
  <c r="CS11" i="65"/>
  <c r="CR11" i="65"/>
  <c r="CQ11" i="65"/>
  <c r="CP11" i="65"/>
  <c r="CO11" i="65"/>
  <c r="CN11" i="65"/>
  <c r="CM11" i="65"/>
  <c r="CL11" i="65"/>
  <c r="CK11" i="65"/>
  <c r="CJ11" i="65"/>
  <c r="CI11" i="65"/>
  <c r="CH11" i="65"/>
  <c r="CG11" i="65"/>
  <c r="CF11" i="65"/>
  <c r="CE11" i="65"/>
  <c r="CD11" i="65"/>
  <c r="CC11" i="65"/>
  <c r="CB11" i="65"/>
  <c r="CA11" i="65"/>
  <c r="BZ11" i="65"/>
  <c r="BY11" i="65"/>
  <c r="BX11" i="65"/>
  <c r="BW11" i="65"/>
  <c r="BV11" i="65"/>
  <c r="BU11" i="65"/>
  <c r="BT11" i="65"/>
  <c r="BS11" i="65"/>
  <c r="BR11" i="65"/>
  <c r="BQ11" i="65"/>
  <c r="BP11" i="65"/>
  <c r="BO11" i="65"/>
  <c r="BN11" i="65"/>
  <c r="BM11" i="65"/>
  <c r="BL11" i="65"/>
  <c r="BK11" i="65"/>
  <c r="BJ11" i="65"/>
  <c r="BI11" i="65"/>
  <c r="BH11" i="65"/>
  <c r="BG11" i="65"/>
  <c r="BF11" i="65"/>
  <c r="BE11" i="65"/>
  <c r="BD11" i="65"/>
  <c r="BC11" i="65"/>
  <c r="BB11" i="65"/>
  <c r="BA11" i="65"/>
  <c r="AZ11" i="65"/>
  <c r="AY11" i="65"/>
  <c r="AX11" i="65"/>
  <c r="AW11" i="65"/>
  <c r="AV11" i="65"/>
  <c r="AU11" i="65"/>
  <c r="AT11" i="65"/>
  <c r="AS11" i="65"/>
  <c r="AR11" i="65"/>
  <c r="AQ11" i="65"/>
  <c r="AP11" i="65"/>
  <c r="AO11" i="65"/>
  <c r="AN11" i="65"/>
  <c r="AM11" i="65"/>
  <c r="AL11" i="65"/>
  <c r="AK11" i="65"/>
  <c r="AJ11" i="65"/>
  <c r="AI11" i="65"/>
  <c r="AH11" i="65"/>
  <c r="AG11" i="65"/>
  <c r="AF11" i="65"/>
  <c r="AE11" i="65"/>
  <c r="AD11" i="65"/>
  <c r="AC11" i="65"/>
  <c r="AB11" i="65"/>
  <c r="AA11" i="65"/>
  <c r="Z11" i="65"/>
  <c r="Y11" i="65"/>
  <c r="X11" i="65"/>
  <c r="W11" i="65"/>
  <c r="V11" i="65"/>
  <c r="U11" i="65"/>
  <c r="T11" i="65"/>
  <c r="S11" i="65"/>
  <c r="R11" i="65"/>
  <c r="Q11" i="65"/>
  <c r="P11" i="65"/>
  <c r="O11" i="65"/>
  <c r="N11" i="65"/>
  <c r="M11" i="65"/>
  <c r="L11" i="65"/>
  <c r="K11" i="65"/>
  <c r="J11" i="65"/>
  <c r="I11" i="65"/>
  <c r="H11" i="65"/>
  <c r="G11" i="65"/>
  <c r="F11" i="65"/>
  <c r="E11" i="65"/>
  <c r="BM106" i="14"/>
  <c r="BN106" i="14"/>
  <c r="BO106" i="14"/>
  <c r="BP106" i="14"/>
  <c r="BQ106" i="14"/>
  <c r="BR106" i="14"/>
  <c r="BS106" i="14"/>
  <c r="BT106" i="14"/>
  <c r="BU106" i="14"/>
  <c r="BV106" i="14"/>
  <c r="BW106" i="14"/>
  <c r="BX106" i="14"/>
  <c r="BY106" i="14"/>
  <c r="BZ106" i="14"/>
  <c r="CA106" i="14"/>
  <c r="CB106" i="14"/>
  <c r="CC106" i="14"/>
  <c r="CD106" i="14"/>
  <c r="CE106" i="14"/>
  <c r="CF106" i="14"/>
  <c r="CG106" i="14"/>
  <c r="CH106" i="14"/>
  <c r="CI106" i="14"/>
  <c r="CJ106" i="14"/>
  <c r="CK106" i="14"/>
  <c r="CL106" i="14"/>
  <c r="CM106" i="14"/>
  <c r="CN106" i="14"/>
  <c r="CO106" i="14"/>
  <c r="CP106" i="14"/>
  <c r="CQ106" i="14"/>
  <c r="CR106" i="14"/>
  <c r="CS106" i="14"/>
  <c r="CT106" i="14"/>
  <c r="CU106" i="14"/>
  <c r="CV106" i="14"/>
  <c r="CW106" i="14"/>
  <c r="CX106" i="14"/>
  <c r="CY106" i="14"/>
  <c r="CZ106" i="14"/>
  <c r="DA106" i="14"/>
  <c r="DB106" i="14"/>
  <c r="DC106" i="14"/>
  <c r="DD106" i="14"/>
  <c r="DE106" i="14"/>
  <c r="DF106" i="14"/>
  <c r="DG106" i="14"/>
  <c r="DH106" i="14"/>
  <c r="DI106" i="14"/>
  <c r="DJ106" i="14"/>
  <c r="DK106" i="14"/>
  <c r="DL106" i="14"/>
  <c r="DM106" i="14"/>
  <c r="DN106" i="14"/>
  <c r="DO106" i="14"/>
  <c r="DP106" i="14"/>
  <c r="DQ106" i="14"/>
  <c r="DR106" i="14"/>
  <c r="DS106" i="14"/>
  <c r="DT106" i="14"/>
  <c r="DU106" i="14"/>
  <c r="DV106" i="14"/>
  <c r="DW106" i="14"/>
  <c r="DX106" i="14"/>
  <c r="DY106" i="14"/>
  <c r="DZ106" i="14"/>
  <c r="EA106" i="14"/>
  <c r="EB106" i="14"/>
  <c r="EC106" i="14"/>
  <c r="ED106" i="14"/>
  <c r="EE106" i="14"/>
  <c r="EF106" i="14"/>
  <c r="EG106" i="14"/>
  <c r="EH106" i="14"/>
  <c r="EI106" i="14"/>
  <c r="EJ106" i="14"/>
  <c r="EK106" i="14"/>
  <c r="EL106" i="14"/>
  <c r="EM106" i="14"/>
  <c r="EN106" i="14"/>
  <c r="EO106" i="14"/>
  <c r="EP106" i="14"/>
  <c r="EQ106" i="14"/>
  <c r="ER106" i="14"/>
  <c r="ES106" i="14"/>
  <c r="ET106" i="14"/>
  <c r="EU106" i="14"/>
  <c r="EV106" i="14"/>
  <c r="EW106" i="14"/>
  <c r="EX106" i="14"/>
  <c r="EY106" i="14"/>
  <c r="EZ106" i="14"/>
  <c r="FA106" i="14"/>
  <c r="FB106" i="14"/>
  <c r="FC106" i="14"/>
  <c r="FD106" i="14"/>
  <c r="FE106" i="14"/>
  <c r="FF106" i="14"/>
  <c r="FG106" i="14"/>
  <c r="BM107" i="14"/>
  <c r="BN107" i="14"/>
  <c r="BO107" i="14"/>
  <c r="BP107" i="14"/>
  <c r="BQ107" i="14"/>
  <c r="BR107" i="14"/>
  <c r="BS107" i="14"/>
  <c r="BT107" i="14"/>
  <c r="BU107" i="14"/>
  <c r="BV107" i="14"/>
  <c r="BW107" i="14"/>
  <c r="BX107" i="14"/>
  <c r="BY107" i="14"/>
  <c r="BZ107" i="14"/>
  <c r="CA107" i="14"/>
  <c r="CB107" i="14"/>
  <c r="CC107" i="14"/>
  <c r="CD107" i="14"/>
  <c r="CE107" i="14"/>
  <c r="CF107" i="14"/>
  <c r="CG107" i="14"/>
  <c r="CH107" i="14"/>
  <c r="CI107" i="14"/>
  <c r="CJ107" i="14"/>
  <c r="CK107" i="14"/>
  <c r="CL107" i="14"/>
  <c r="CM107" i="14"/>
  <c r="CN107" i="14"/>
  <c r="CO107" i="14"/>
  <c r="CP107" i="14"/>
  <c r="CQ107" i="14"/>
  <c r="CR107" i="14"/>
  <c r="CS107" i="14"/>
  <c r="CT107" i="14"/>
  <c r="CU107" i="14"/>
  <c r="CV107" i="14"/>
  <c r="CW107" i="14"/>
  <c r="CX107" i="14"/>
  <c r="CY107" i="14"/>
  <c r="CZ107" i="14"/>
  <c r="DA107" i="14"/>
  <c r="DB107" i="14"/>
  <c r="DC107" i="14"/>
  <c r="DD107" i="14"/>
  <c r="DE107" i="14"/>
  <c r="DF107" i="14"/>
  <c r="DG107" i="14"/>
  <c r="DH107" i="14"/>
  <c r="DI107" i="14"/>
  <c r="DJ107" i="14"/>
  <c r="DK107" i="14"/>
  <c r="DL107" i="14"/>
  <c r="DM107" i="14"/>
  <c r="DN107" i="14"/>
  <c r="DO107" i="14"/>
  <c r="DP107" i="14"/>
  <c r="DQ107" i="14"/>
  <c r="DR107" i="14"/>
  <c r="DS107" i="14"/>
  <c r="DT107" i="14"/>
  <c r="DU107" i="14"/>
  <c r="DV107" i="14"/>
  <c r="DW107" i="14"/>
  <c r="DX107" i="14"/>
  <c r="DY107" i="14"/>
  <c r="DZ107" i="14"/>
  <c r="EA107" i="14"/>
  <c r="EB107" i="14"/>
  <c r="EC107" i="14"/>
  <c r="ED107" i="14"/>
  <c r="EE107" i="14"/>
  <c r="EF107" i="14"/>
  <c r="EG107" i="14"/>
  <c r="EH107" i="14"/>
  <c r="EI107" i="14"/>
  <c r="EJ107" i="14"/>
  <c r="EK107" i="14"/>
  <c r="EL107" i="14"/>
  <c r="EM107" i="14"/>
  <c r="EN107" i="14"/>
  <c r="EO107" i="14"/>
  <c r="EP107" i="14"/>
  <c r="EQ107" i="14"/>
  <c r="ER107" i="14"/>
  <c r="ES107" i="14"/>
  <c r="ET107" i="14"/>
  <c r="EU107" i="14"/>
  <c r="EV107" i="14"/>
  <c r="EW107" i="14"/>
  <c r="EX107" i="14"/>
  <c r="EY107" i="14"/>
  <c r="EZ107" i="14"/>
  <c r="FA107" i="14"/>
  <c r="FB107" i="14"/>
  <c r="FC107" i="14"/>
  <c r="FD107" i="14"/>
  <c r="FE107" i="14"/>
  <c r="FF107" i="14"/>
  <c r="FG107" i="14"/>
  <c r="BM108" i="14"/>
  <c r="BN108" i="14"/>
  <c r="BO108" i="14"/>
  <c r="BP108" i="14"/>
  <c r="BQ108" i="14"/>
  <c r="BR108" i="14"/>
  <c r="BS108" i="14"/>
  <c r="BT108" i="14"/>
  <c r="BU108" i="14"/>
  <c r="BV108" i="14"/>
  <c r="BW108" i="14"/>
  <c r="BX108" i="14"/>
  <c r="BY108" i="14"/>
  <c r="BZ108" i="14"/>
  <c r="CA108" i="14"/>
  <c r="CB108" i="14"/>
  <c r="CC108" i="14"/>
  <c r="CD108" i="14"/>
  <c r="CE108" i="14"/>
  <c r="CF108" i="14"/>
  <c r="CG108" i="14"/>
  <c r="CH108" i="14"/>
  <c r="CI108" i="14"/>
  <c r="CJ108" i="14"/>
  <c r="CK108" i="14"/>
  <c r="CL108" i="14"/>
  <c r="CM108" i="14"/>
  <c r="CN108" i="14"/>
  <c r="CO108" i="14"/>
  <c r="CP108" i="14"/>
  <c r="CQ108" i="14"/>
  <c r="CR108" i="14"/>
  <c r="CS108" i="14"/>
  <c r="CT108" i="14"/>
  <c r="CU108" i="14"/>
  <c r="CV108" i="14"/>
  <c r="CW108" i="14"/>
  <c r="CX108" i="14"/>
  <c r="CY108" i="14"/>
  <c r="CZ108" i="14"/>
  <c r="DA108" i="14"/>
  <c r="DB108" i="14"/>
  <c r="DC108" i="14"/>
  <c r="DD108" i="14"/>
  <c r="DE108" i="14"/>
  <c r="DF108" i="14"/>
  <c r="DG108" i="14"/>
  <c r="DH108" i="14"/>
  <c r="DI108" i="14"/>
  <c r="DJ108" i="14"/>
  <c r="DK108" i="14"/>
  <c r="DL108" i="14"/>
  <c r="DM108" i="14"/>
  <c r="DN108" i="14"/>
  <c r="DO108" i="14"/>
  <c r="DP108" i="14"/>
  <c r="DQ108" i="14"/>
  <c r="DR108" i="14"/>
  <c r="DS108" i="14"/>
  <c r="DT108" i="14"/>
  <c r="DU108" i="14"/>
  <c r="DV108" i="14"/>
  <c r="DW108" i="14"/>
  <c r="DX108" i="14"/>
  <c r="DY108" i="14"/>
  <c r="DZ108" i="14"/>
  <c r="EA108" i="14"/>
  <c r="EB108" i="14"/>
  <c r="EC108" i="14"/>
  <c r="ED108" i="14"/>
  <c r="EE108" i="14"/>
  <c r="EF108" i="14"/>
  <c r="EG108" i="14"/>
  <c r="EH108" i="14"/>
  <c r="EI108" i="14"/>
  <c r="EJ108" i="14"/>
  <c r="EK108" i="14"/>
  <c r="EL108" i="14"/>
  <c r="EM108" i="14"/>
  <c r="EN108" i="14"/>
  <c r="EO108" i="14"/>
  <c r="EP108" i="14"/>
  <c r="EQ108" i="14"/>
  <c r="ER108" i="14"/>
  <c r="ES108" i="14"/>
  <c r="ET108" i="14"/>
  <c r="EU108" i="14"/>
  <c r="EV108" i="14"/>
  <c r="EW108" i="14"/>
  <c r="EX108" i="14"/>
  <c r="EY108" i="14"/>
  <c r="EZ108" i="14"/>
  <c r="FA108" i="14"/>
  <c r="FB108" i="14"/>
  <c r="FC108" i="14"/>
  <c r="FD108" i="14"/>
  <c r="FE108" i="14"/>
  <c r="FF108" i="14"/>
  <c r="FG108" i="14"/>
  <c r="BM109" i="14"/>
  <c r="BN109" i="14"/>
  <c r="BO109" i="14"/>
  <c r="BP109" i="14"/>
  <c r="BQ109" i="14"/>
  <c r="BR109" i="14"/>
  <c r="BS109" i="14"/>
  <c r="BT109" i="14"/>
  <c r="BU109" i="14"/>
  <c r="BV109" i="14"/>
  <c r="BW109" i="14"/>
  <c r="BX109" i="14"/>
  <c r="BY109" i="14"/>
  <c r="BZ109" i="14"/>
  <c r="CA109" i="14"/>
  <c r="CB109" i="14"/>
  <c r="CC109" i="14"/>
  <c r="CD109" i="14"/>
  <c r="CE109" i="14"/>
  <c r="CF109" i="14"/>
  <c r="CG109" i="14"/>
  <c r="CH109" i="14"/>
  <c r="CI109" i="14"/>
  <c r="CJ109" i="14"/>
  <c r="CK109" i="14"/>
  <c r="CL109" i="14"/>
  <c r="CM109" i="14"/>
  <c r="CN109" i="14"/>
  <c r="CO109" i="14"/>
  <c r="CP109" i="14"/>
  <c r="CQ109" i="14"/>
  <c r="CR109" i="14"/>
  <c r="CS109" i="14"/>
  <c r="CT109" i="14"/>
  <c r="CU109" i="14"/>
  <c r="CV109" i="14"/>
  <c r="CW109" i="14"/>
  <c r="CX109" i="14"/>
  <c r="CY109" i="14"/>
  <c r="CZ109" i="14"/>
  <c r="DA109" i="14"/>
  <c r="DB109" i="14"/>
  <c r="DC109" i="14"/>
  <c r="DD109" i="14"/>
  <c r="DE109" i="14"/>
  <c r="DF109" i="14"/>
  <c r="DG109" i="14"/>
  <c r="DH109" i="14"/>
  <c r="DI109" i="14"/>
  <c r="DJ109" i="14"/>
  <c r="DK109" i="14"/>
  <c r="DL109" i="14"/>
  <c r="DM109" i="14"/>
  <c r="DN109" i="14"/>
  <c r="DO109" i="14"/>
  <c r="DP109" i="14"/>
  <c r="DQ109" i="14"/>
  <c r="DR109" i="14"/>
  <c r="DS109" i="14"/>
  <c r="DT109" i="14"/>
  <c r="DU109" i="14"/>
  <c r="DV109" i="14"/>
  <c r="DW109" i="14"/>
  <c r="DX109" i="14"/>
  <c r="DY109" i="14"/>
  <c r="DZ109" i="14"/>
  <c r="EA109" i="14"/>
  <c r="EB109" i="14"/>
  <c r="EC109" i="14"/>
  <c r="ED109" i="14"/>
  <c r="EE109" i="14"/>
  <c r="EF109" i="14"/>
  <c r="EG109" i="14"/>
  <c r="EH109" i="14"/>
  <c r="EI109" i="14"/>
  <c r="EJ109" i="14"/>
  <c r="EK109" i="14"/>
  <c r="EL109" i="14"/>
  <c r="EM109" i="14"/>
  <c r="EN109" i="14"/>
  <c r="EO109" i="14"/>
  <c r="EP109" i="14"/>
  <c r="EQ109" i="14"/>
  <c r="ER109" i="14"/>
  <c r="ES109" i="14"/>
  <c r="ET109" i="14"/>
  <c r="EU109" i="14"/>
  <c r="EV109" i="14"/>
  <c r="EW109" i="14"/>
  <c r="EX109" i="14"/>
  <c r="EY109" i="14"/>
  <c r="EZ109" i="14"/>
  <c r="FA109" i="14"/>
  <c r="FB109" i="14"/>
  <c r="FC109" i="14"/>
  <c r="FD109" i="14"/>
  <c r="FE109" i="14"/>
  <c r="FF109" i="14"/>
  <c r="FG109" i="14"/>
  <c r="BL109" i="14"/>
  <c r="BL108" i="14"/>
  <c r="BL107" i="14"/>
  <c r="BL106" i="14"/>
  <c r="D4" i="64"/>
  <c r="CZ11" i="64"/>
  <c r="CY11" i="64"/>
  <c r="CX11" i="64"/>
  <c r="CW11" i="64"/>
  <c r="CV11" i="64"/>
  <c r="CU11" i="64"/>
  <c r="CT11" i="64"/>
  <c r="CS11" i="64"/>
  <c r="CR11" i="64"/>
  <c r="CQ11" i="64"/>
  <c r="CP11" i="64"/>
  <c r="CO11" i="64"/>
  <c r="CN11" i="64"/>
  <c r="CM11" i="64"/>
  <c r="CL11" i="64"/>
  <c r="CK11" i="64"/>
  <c r="CJ11" i="64"/>
  <c r="CI11" i="64"/>
  <c r="CH11" i="64"/>
  <c r="CG11" i="64"/>
  <c r="CF11" i="64"/>
  <c r="CE11" i="64"/>
  <c r="CD11" i="64"/>
  <c r="CC11" i="64"/>
  <c r="CB11" i="64"/>
  <c r="CA11" i="64"/>
  <c r="BZ11" i="64"/>
  <c r="BY11" i="64"/>
  <c r="BX11" i="64"/>
  <c r="BW11" i="64"/>
  <c r="BV11" i="64"/>
  <c r="BU11" i="64"/>
  <c r="BT11" i="64"/>
  <c r="BS11" i="64"/>
  <c r="BR11" i="64"/>
  <c r="BQ11" i="64"/>
  <c r="BP11" i="64"/>
  <c r="BO11" i="64"/>
  <c r="BN11" i="64"/>
  <c r="BM11" i="64"/>
  <c r="BL11" i="64"/>
  <c r="BK11" i="64"/>
  <c r="BJ11" i="64"/>
  <c r="BI11" i="64"/>
  <c r="BH11" i="64"/>
  <c r="BG11" i="64"/>
  <c r="BF11" i="64"/>
  <c r="BE11" i="64"/>
  <c r="BD11" i="64"/>
  <c r="BC11" i="64"/>
  <c r="BB11" i="64"/>
  <c r="BA11" i="64"/>
  <c r="AZ11" i="64"/>
  <c r="AY11" i="64"/>
  <c r="AX11" i="64"/>
  <c r="AW11" i="64"/>
  <c r="AV11" i="64"/>
  <c r="AU11" i="64"/>
  <c r="AT11" i="64"/>
  <c r="AS11" i="64"/>
  <c r="AR11" i="64"/>
  <c r="AQ11" i="64"/>
  <c r="AP11" i="64"/>
  <c r="AO11" i="64"/>
  <c r="AN11" i="64"/>
  <c r="AM11" i="64"/>
  <c r="AL11" i="64"/>
  <c r="AK11" i="64"/>
  <c r="AJ11" i="64"/>
  <c r="AI11" i="64"/>
  <c r="AH11" i="64"/>
  <c r="AG11" i="64"/>
  <c r="AF11" i="64"/>
  <c r="AE11" i="64"/>
  <c r="AD11" i="64"/>
  <c r="AC11" i="64"/>
  <c r="AB11" i="64"/>
  <c r="AA11" i="64"/>
  <c r="Z11" i="64"/>
  <c r="Y11" i="64"/>
  <c r="X11" i="64"/>
  <c r="W11" i="64"/>
  <c r="V11" i="64"/>
  <c r="U11" i="64"/>
  <c r="T11" i="64"/>
  <c r="S11" i="64"/>
  <c r="R11" i="64"/>
  <c r="Q11" i="64"/>
  <c r="P11" i="64"/>
  <c r="O11" i="64"/>
  <c r="N11" i="64"/>
  <c r="M11" i="64"/>
  <c r="L11" i="64"/>
  <c r="K11" i="64"/>
  <c r="J11" i="64"/>
  <c r="I11" i="64"/>
  <c r="H11" i="64"/>
  <c r="G11" i="64"/>
  <c r="F11" i="64"/>
  <c r="E11" i="64"/>
  <c r="BM94" i="14"/>
  <c r="BN94" i="14"/>
  <c r="BO94" i="14"/>
  <c r="BP94" i="14"/>
  <c r="BQ94" i="14"/>
  <c r="BR94" i="14"/>
  <c r="BS94" i="14"/>
  <c r="BT94" i="14"/>
  <c r="BU94" i="14"/>
  <c r="BV94" i="14"/>
  <c r="BW94" i="14"/>
  <c r="BX94" i="14"/>
  <c r="BY94" i="14"/>
  <c r="BZ94" i="14"/>
  <c r="CA94" i="14"/>
  <c r="CB94" i="14"/>
  <c r="CC94" i="14"/>
  <c r="CD94" i="14"/>
  <c r="CE94" i="14"/>
  <c r="CF94" i="14"/>
  <c r="CG94" i="14"/>
  <c r="CH94" i="14"/>
  <c r="CI94" i="14"/>
  <c r="CJ94" i="14"/>
  <c r="CK94" i="14"/>
  <c r="CL94" i="14"/>
  <c r="CM94" i="14"/>
  <c r="CN94" i="14"/>
  <c r="CO94" i="14"/>
  <c r="CP94" i="14"/>
  <c r="CQ94" i="14"/>
  <c r="CR94" i="14"/>
  <c r="CS94" i="14"/>
  <c r="CT94" i="14"/>
  <c r="CU94" i="14"/>
  <c r="CV94" i="14"/>
  <c r="CW94" i="14"/>
  <c r="CX94" i="14"/>
  <c r="CY94" i="14"/>
  <c r="CZ94" i="14"/>
  <c r="DA94" i="14"/>
  <c r="DB94" i="14"/>
  <c r="DC94" i="14"/>
  <c r="DD94" i="14"/>
  <c r="DE94" i="14"/>
  <c r="DF94" i="14"/>
  <c r="DG94" i="14"/>
  <c r="DH94" i="14"/>
  <c r="DI94" i="14"/>
  <c r="DJ94" i="14"/>
  <c r="DK94" i="14"/>
  <c r="DL94" i="14"/>
  <c r="DM94" i="14"/>
  <c r="DN94" i="14"/>
  <c r="DO94" i="14"/>
  <c r="DP94" i="14"/>
  <c r="DQ94" i="14"/>
  <c r="DR94" i="14"/>
  <c r="DS94" i="14"/>
  <c r="DT94" i="14"/>
  <c r="DU94" i="14"/>
  <c r="DV94" i="14"/>
  <c r="DW94" i="14"/>
  <c r="DX94" i="14"/>
  <c r="DY94" i="14"/>
  <c r="DZ94" i="14"/>
  <c r="EA94" i="14"/>
  <c r="EB94" i="14"/>
  <c r="EC94" i="14"/>
  <c r="ED94" i="14"/>
  <c r="EE94" i="14"/>
  <c r="EF94" i="14"/>
  <c r="EG94" i="14"/>
  <c r="EH94" i="14"/>
  <c r="EI94" i="14"/>
  <c r="EJ94" i="14"/>
  <c r="EK94" i="14"/>
  <c r="EL94" i="14"/>
  <c r="EM94" i="14"/>
  <c r="EN94" i="14"/>
  <c r="EO94" i="14"/>
  <c r="EP94" i="14"/>
  <c r="EQ94" i="14"/>
  <c r="ER94" i="14"/>
  <c r="ES94" i="14"/>
  <c r="ET94" i="14"/>
  <c r="EU94" i="14"/>
  <c r="EV94" i="14"/>
  <c r="EW94" i="14"/>
  <c r="EX94" i="14"/>
  <c r="EY94" i="14"/>
  <c r="EZ94" i="14"/>
  <c r="FA94" i="14"/>
  <c r="FB94" i="14"/>
  <c r="FC94" i="14"/>
  <c r="FD94" i="14"/>
  <c r="FE94" i="14"/>
  <c r="FF94" i="14"/>
  <c r="FG94" i="14"/>
  <c r="BM95" i="14"/>
  <c r="BN95" i="14"/>
  <c r="BO95" i="14"/>
  <c r="BP95" i="14"/>
  <c r="BQ95" i="14"/>
  <c r="BR95" i="14"/>
  <c r="BS95" i="14"/>
  <c r="BT95" i="14"/>
  <c r="BU95" i="14"/>
  <c r="BV95" i="14"/>
  <c r="BW95" i="14"/>
  <c r="BX95" i="14"/>
  <c r="BY95" i="14"/>
  <c r="BZ95" i="14"/>
  <c r="CA95" i="14"/>
  <c r="CB95" i="14"/>
  <c r="CC95" i="14"/>
  <c r="CD95" i="14"/>
  <c r="CE95" i="14"/>
  <c r="CF95" i="14"/>
  <c r="CG95" i="14"/>
  <c r="CH95" i="14"/>
  <c r="CI95" i="14"/>
  <c r="CJ95" i="14"/>
  <c r="CK95" i="14"/>
  <c r="CL95" i="14"/>
  <c r="CM95" i="14"/>
  <c r="CN95" i="14"/>
  <c r="CO95" i="14"/>
  <c r="CP95" i="14"/>
  <c r="CQ95" i="14"/>
  <c r="CR95" i="14"/>
  <c r="CS95" i="14"/>
  <c r="CT95" i="14"/>
  <c r="CU95" i="14"/>
  <c r="CV95" i="14"/>
  <c r="CW95" i="14"/>
  <c r="CX95" i="14"/>
  <c r="CY95" i="14"/>
  <c r="CZ95" i="14"/>
  <c r="DA95" i="14"/>
  <c r="DB95" i="14"/>
  <c r="DC95" i="14"/>
  <c r="DD95" i="14"/>
  <c r="DE95" i="14"/>
  <c r="DF95" i="14"/>
  <c r="DG95" i="14"/>
  <c r="DH95" i="14"/>
  <c r="DI95" i="14"/>
  <c r="DJ95" i="14"/>
  <c r="DK95" i="14"/>
  <c r="DL95" i="14"/>
  <c r="DM95" i="14"/>
  <c r="DN95" i="14"/>
  <c r="DO95" i="14"/>
  <c r="DP95" i="14"/>
  <c r="DQ95" i="14"/>
  <c r="DR95" i="14"/>
  <c r="DS95" i="14"/>
  <c r="DT95" i="14"/>
  <c r="DU95" i="14"/>
  <c r="DV95" i="14"/>
  <c r="DW95" i="14"/>
  <c r="DX95" i="14"/>
  <c r="DY95" i="14"/>
  <c r="DZ95" i="14"/>
  <c r="EA95" i="14"/>
  <c r="EB95" i="14"/>
  <c r="EC95" i="14"/>
  <c r="ED95" i="14"/>
  <c r="EE95" i="14"/>
  <c r="EF95" i="14"/>
  <c r="EG95" i="14"/>
  <c r="EH95" i="14"/>
  <c r="EI95" i="14"/>
  <c r="EJ95" i="14"/>
  <c r="EK95" i="14"/>
  <c r="EL95" i="14"/>
  <c r="EM95" i="14"/>
  <c r="EN95" i="14"/>
  <c r="EO95" i="14"/>
  <c r="EP95" i="14"/>
  <c r="EQ95" i="14"/>
  <c r="ER95" i="14"/>
  <c r="ES95" i="14"/>
  <c r="ET95" i="14"/>
  <c r="EU95" i="14"/>
  <c r="EV95" i="14"/>
  <c r="EW95" i="14"/>
  <c r="EX95" i="14"/>
  <c r="EY95" i="14"/>
  <c r="EZ95" i="14"/>
  <c r="FA95" i="14"/>
  <c r="FB95" i="14"/>
  <c r="FC95" i="14"/>
  <c r="FD95" i="14"/>
  <c r="FE95" i="14"/>
  <c r="FF95" i="14"/>
  <c r="FG95" i="14"/>
  <c r="BM96" i="14"/>
  <c r="BN96" i="14"/>
  <c r="BO96" i="14"/>
  <c r="BP96" i="14"/>
  <c r="BQ96" i="14"/>
  <c r="BR96" i="14"/>
  <c r="BS96" i="14"/>
  <c r="BT96" i="14"/>
  <c r="BU96" i="14"/>
  <c r="BV96" i="14"/>
  <c r="BW96" i="14"/>
  <c r="BX96" i="14"/>
  <c r="BY96" i="14"/>
  <c r="BZ96" i="14"/>
  <c r="CA96" i="14"/>
  <c r="CB96" i="14"/>
  <c r="CC96" i="14"/>
  <c r="CD96" i="14"/>
  <c r="CE96" i="14"/>
  <c r="CF96" i="14"/>
  <c r="CG96" i="14"/>
  <c r="CH96" i="14"/>
  <c r="CI96" i="14"/>
  <c r="CJ96" i="14"/>
  <c r="CK96" i="14"/>
  <c r="CL96" i="14"/>
  <c r="CM96" i="14"/>
  <c r="CN96" i="14"/>
  <c r="CO96" i="14"/>
  <c r="CP96" i="14"/>
  <c r="CQ96" i="14"/>
  <c r="CR96" i="14"/>
  <c r="CS96" i="14"/>
  <c r="CT96" i="14"/>
  <c r="CU96" i="14"/>
  <c r="CV96" i="14"/>
  <c r="CW96" i="14"/>
  <c r="CX96" i="14"/>
  <c r="CY96" i="14"/>
  <c r="CZ96" i="14"/>
  <c r="DA96" i="14"/>
  <c r="DB96" i="14"/>
  <c r="DC96" i="14"/>
  <c r="DD96" i="14"/>
  <c r="DE96" i="14"/>
  <c r="DF96" i="14"/>
  <c r="DG96" i="14"/>
  <c r="DH96" i="14"/>
  <c r="DI96" i="14"/>
  <c r="DJ96" i="14"/>
  <c r="DK96" i="14"/>
  <c r="DL96" i="14"/>
  <c r="DM96" i="14"/>
  <c r="DN96" i="14"/>
  <c r="DO96" i="14"/>
  <c r="DP96" i="14"/>
  <c r="DQ96" i="14"/>
  <c r="DR96" i="14"/>
  <c r="DS96" i="14"/>
  <c r="DT96" i="14"/>
  <c r="DU96" i="14"/>
  <c r="DV96" i="14"/>
  <c r="DW96" i="14"/>
  <c r="DX96" i="14"/>
  <c r="DY96" i="14"/>
  <c r="DZ96" i="14"/>
  <c r="EA96" i="14"/>
  <c r="EB96" i="14"/>
  <c r="EC96" i="14"/>
  <c r="ED96" i="14"/>
  <c r="EE96" i="14"/>
  <c r="EF96" i="14"/>
  <c r="EG96" i="14"/>
  <c r="EH96" i="14"/>
  <c r="EI96" i="14"/>
  <c r="EJ96" i="14"/>
  <c r="EK96" i="14"/>
  <c r="EL96" i="14"/>
  <c r="EM96" i="14"/>
  <c r="EN96" i="14"/>
  <c r="EO96" i="14"/>
  <c r="EP96" i="14"/>
  <c r="EQ96" i="14"/>
  <c r="ER96" i="14"/>
  <c r="ES96" i="14"/>
  <c r="ET96" i="14"/>
  <c r="EU96" i="14"/>
  <c r="EV96" i="14"/>
  <c r="EW96" i="14"/>
  <c r="EX96" i="14"/>
  <c r="EY96" i="14"/>
  <c r="EZ96" i="14"/>
  <c r="FA96" i="14"/>
  <c r="FB96" i="14"/>
  <c r="FC96" i="14"/>
  <c r="FD96" i="14"/>
  <c r="FE96" i="14"/>
  <c r="FF96" i="14"/>
  <c r="FG96" i="14"/>
  <c r="BM97" i="14"/>
  <c r="BN97" i="14"/>
  <c r="BO97" i="14"/>
  <c r="BP97" i="14"/>
  <c r="BQ97" i="14"/>
  <c r="BR97" i="14"/>
  <c r="BS97" i="14"/>
  <c r="BT97" i="14"/>
  <c r="BU97" i="14"/>
  <c r="BV97" i="14"/>
  <c r="BW97" i="14"/>
  <c r="BX97" i="14"/>
  <c r="BY97" i="14"/>
  <c r="BZ97" i="14"/>
  <c r="CA97" i="14"/>
  <c r="CB97" i="14"/>
  <c r="CC97" i="14"/>
  <c r="CD97" i="14"/>
  <c r="CE97" i="14"/>
  <c r="CF97" i="14"/>
  <c r="CG97" i="14"/>
  <c r="CH97" i="14"/>
  <c r="CI97" i="14"/>
  <c r="CJ97" i="14"/>
  <c r="CK97" i="14"/>
  <c r="CL97" i="14"/>
  <c r="CM97" i="14"/>
  <c r="CN97" i="14"/>
  <c r="CO97" i="14"/>
  <c r="CP97" i="14"/>
  <c r="CQ97" i="14"/>
  <c r="CR97" i="14"/>
  <c r="CS97" i="14"/>
  <c r="CT97" i="14"/>
  <c r="CU97" i="14"/>
  <c r="CV97" i="14"/>
  <c r="CW97" i="14"/>
  <c r="CX97" i="14"/>
  <c r="CY97" i="14"/>
  <c r="CZ97" i="14"/>
  <c r="DA97" i="14"/>
  <c r="DB97" i="14"/>
  <c r="DC97" i="14"/>
  <c r="DD97" i="14"/>
  <c r="DE97" i="14"/>
  <c r="DF97" i="14"/>
  <c r="DG97" i="14"/>
  <c r="DH97" i="14"/>
  <c r="DI97" i="14"/>
  <c r="DJ97" i="14"/>
  <c r="DK97" i="14"/>
  <c r="DL97" i="14"/>
  <c r="DM97" i="14"/>
  <c r="DN97" i="14"/>
  <c r="DO97" i="14"/>
  <c r="DP97" i="14"/>
  <c r="DQ97" i="14"/>
  <c r="DR97" i="14"/>
  <c r="DS97" i="14"/>
  <c r="DT97" i="14"/>
  <c r="DU97" i="14"/>
  <c r="DV97" i="14"/>
  <c r="DW97" i="14"/>
  <c r="DX97" i="14"/>
  <c r="DY97" i="14"/>
  <c r="DZ97" i="14"/>
  <c r="EA97" i="14"/>
  <c r="EB97" i="14"/>
  <c r="EC97" i="14"/>
  <c r="ED97" i="14"/>
  <c r="EE97" i="14"/>
  <c r="EF97" i="14"/>
  <c r="EG97" i="14"/>
  <c r="EH97" i="14"/>
  <c r="EI97" i="14"/>
  <c r="EJ97" i="14"/>
  <c r="EK97" i="14"/>
  <c r="EL97" i="14"/>
  <c r="EM97" i="14"/>
  <c r="EN97" i="14"/>
  <c r="EO97" i="14"/>
  <c r="EP97" i="14"/>
  <c r="EQ97" i="14"/>
  <c r="ER97" i="14"/>
  <c r="ES97" i="14"/>
  <c r="ET97" i="14"/>
  <c r="EU97" i="14"/>
  <c r="EV97" i="14"/>
  <c r="EW97" i="14"/>
  <c r="EX97" i="14"/>
  <c r="EY97" i="14"/>
  <c r="EZ97" i="14"/>
  <c r="FA97" i="14"/>
  <c r="FB97" i="14"/>
  <c r="FC97" i="14"/>
  <c r="FD97" i="14"/>
  <c r="FE97" i="14"/>
  <c r="FF97" i="14"/>
  <c r="FG97" i="14"/>
  <c r="BL97" i="14"/>
  <c r="BL96" i="14"/>
  <c r="BL95" i="14"/>
  <c r="BL94" i="14"/>
  <c r="D4" i="63"/>
  <c r="CZ11" i="63"/>
  <c r="CY11" i="63"/>
  <c r="CX11" i="63"/>
  <c r="CW11" i="63"/>
  <c r="CV11" i="63"/>
  <c r="CU11" i="63"/>
  <c r="CT11" i="63"/>
  <c r="CS11" i="63"/>
  <c r="CR11" i="63"/>
  <c r="CQ11" i="63"/>
  <c r="CP11" i="63"/>
  <c r="CO11" i="63"/>
  <c r="CN11" i="63"/>
  <c r="CM11" i="63"/>
  <c r="CL11" i="63"/>
  <c r="CK11" i="63"/>
  <c r="CJ11" i="63"/>
  <c r="CI11" i="63"/>
  <c r="CH11" i="63"/>
  <c r="CG11" i="63"/>
  <c r="CF11" i="63"/>
  <c r="CE11" i="63"/>
  <c r="CD11" i="63"/>
  <c r="CC11" i="63"/>
  <c r="CB11" i="63"/>
  <c r="CA11" i="63"/>
  <c r="BZ11" i="63"/>
  <c r="BY11" i="63"/>
  <c r="BX11" i="63"/>
  <c r="BW11" i="63"/>
  <c r="BV11" i="63"/>
  <c r="BU11" i="63"/>
  <c r="BT11" i="63"/>
  <c r="BS11" i="63"/>
  <c r="BR11" i="63"/>
  <c r="BQ11" i="63"/>
  <c r="BP11" i="63"/>
  <c r="BO11" i="63"/>
  <c r="BN11" i="63"/>
  <c r="BM11" i="63"/>
  <c r="BL11" i="63"/>
  <c r="BK11" i="63"/>
  <c r="BJ11" i="63"/>
  <c r="BI11" i="63"/>
  <c r="BH11" i="63"/>
  <c r="BG11" i="63"/>
  <c r="BF11" i="63"/>
  <c r="BE11" i="63"/>
  <c r="BD11" i="63"/>
  <c r="BC11" i="63"/>
  <c r="BB11" i="63"/>
  <c r="BA11" i="63"/>
  <c r="AZ11" i="63"/>
  <c r="AY11" i="63"/>
  <c r="AX11" i="63"/>
  <c r="AW11" i="63"/>
  <c r="AV11" i="63"/>
  <c r="AU11" i="63"/>
  <c r="AT11" i="63"/>
  <c r="AS11" i="63"/>
  <c r="AR11" i="63"/>
  <c r="AQ11" i="63"/>
  <c r="AP11" i="63"/>
  <c r="AO11" i="63"/>
  <c r="AN11" i="63"/>
  <c r="AM11" i="63"/>
  <c r="AL11" i="63"/>
  <c r="AK11" i="63"/>
  <c r="AJ11" i="63"/>
  <c r="AI11" i="63"/>
  <c r="AH11" i="63"/>
  <c r="AG11" i="63"/>
  <c r="AF11" i="63"/>
  <c r="AE11" i="63"/>
  <c r="AD11" i="63"/>
  <c r="AC11" i="63"/>
  <c r="AB11" i="63"/>
  <c r="AA11" i="63"/>
  <c r="Z11" i="63"/>
  <c r="Y11" i="63"/>
  <c r="X11" i="63"/>
  <c r="W11" i="63"/>
  <c r="V11" i="63"/>
  <c r="U11" i="63"/>
  <c r="T11" i="63"/>
  <c r="S11" i="63"/>
  <c r="R11" i="63"/>
  <c r="Q11" i="63"/>
  <c r="P11" i="63"/>
  <c r="O11" i="63"/>
  <c r="N11" i="63"/>
  <c r="M11" i="63"/>
  <c r="L11" i="63"/>
  <c r="K11" i="63"/>
  <c r="J11" i="63"/>
  <c r="I11" i="63"/>
  <c r="H11" i="63"/>
  <c r="G11" i="63"/>
  <c r="F11" i="63"/>
  <c r="E11" i="63"/>
  <c r="BM82" i="14"/>
  <c r="BN82" i="14"/>
  <c r="BO82" i="14"/>
  <c r="BP82" i="14"/>
  <c r="BQ82" i="14"/>
  <c r="BR82" i="14"/>
  <c r="BS82" i="14"/>
  <c r="BT82" i="14"/>
  <c r="BU82" i="14"/>
  <c r="BV82" i="14"/>
  <c r="BW82" i="14"/>
  <c r="BX82" i="14"/>
  <c r="BY82" i="14"/>
  <c r="BZ82" i="14"/>
  <c r="CA82" i="14"/>
  <c r="CB82" i="14"/>
  <c r="CC82" i="14"/>
  <c r="CD82" i="14"/>
  <c r="CE82" i="14"/>
  <c r="CF82" i="14"/>
  <c r="CG82" i="14"/>
  <c r="CH82" i="14"/>
  <c r="CI82" i="14"/>
  <c r="CJ82" i="14"/>
  <c r="CK82" i="14"/>
  <c r="CL82" i="14"/>
  <c r="CM82" i="14"/>
  <c r="CN82" i="14"/>
  <c r="CO82" i="14"/>
  <c r="CP82" i="14"/>
  <c r="CQ82" i="14"/>
  <c r="CR82" i="14"/>
  <c r="CS82" i="14"/>
  <c r="CT82" i="14"/>
  <c r="CU82" i="14"/>
  <c r="CV82" i="14"/>
  <c r="CW82" i="14"/>
  <c r="CX82" i="14"/>
  <c r="CY82" i="14"/>
  <c r="CZ82" i="14"/>
  <c r="DA82" i="14"/>
  <c r="DB82" i="14"/>
  <c r="DC82" i="14"/>
  <c r="DD82" i="14"/>
  <c r="DE82" i="14"/>
  <c r="DF82" i="14"/>
  <c r="DG82" i="14"/>
  <c r="DH82" i="14"/>
  <c r="DI82" i="14"/>
  <c r="DJ82" i="14"/>
  <c r="DK82" i="14"/>
  <c r="DL82" i="14"/>
  <c r="DM82" i="14"/>
  <c r="DN82" i="14"/>
  <c r="DO82" i="14"/>
  <c r="DP82" i="14"/>
  <c r="DQ82" i="14"/>
  <c r="DR82" i="14"/>
  <c r="DS82" i="14"/>
  <c r="DT82" i="14"/>
  <c r="DU82" i="14"/>
  <c r="DV82" i="14"/>
  <c r="DW82" i="14"/>
  <c r="DX82" i="14"/>
  <c r="DY82" i="14"/>
  <c r="DZ82" i="14"/>
  <c r="EA82" i="14"/>
  <c r="EB82" i="14"/>
  <c r="EC82" i="14"/>
  <c r="ED82" i="14"/>
  <c r="EE82" i="14"/>
  <c r="EF82" i="14"/>
  <c r="EG82" i="14"/>
  <c r="EH82" i="14"/>
  <c r="EI82" i="14"/>
  <c r="EJ82" i="14"/>
  <c r="EK82" i="14"/>
  <c r="EL82" i="14"/>
  <c r="EM82" i="14"/>
  <c r="EN82" i="14"/>
  <c r="EO82" i="14"/>
  <c r="EP82" i="14"/>
  <c r="EQ82" i="14"/>
  <c r="ER82" i="14"/>
  <c r="ES82" i="14"/>
  <c r="ET82" i="14"/>
  <c r="EU82" i="14"/>
  <c r="EV82" i="14"/>
  <c r="EW82" i="14"/>
  <c r="EX82" i="14"/>
  <c r="EY82" i="14"/>
  <c r="EZ82" i="14"/>
  <c r="FA82" i="14"/>
  <c r="FB82" i="14"/>
  <c r="FC82" i="14"/>
  <c r="FD82" i="14"/>
  <c r="FE82" i="14"/>
  <c r="FF82" i="14"/>
  <c r="FG82" i="14"/>
  <c r="BM83" i="14"/>
  <c r="BN83" i="14"/>
  <c r="BO83" i="14"/>
  <c r="BP83" i="14"/>
  <c r="BQ83" i="14"/>
  <c r="BR83" i="14"/>
  <c r="BS83" i="14"/>
  <c r="BT83" i="14"/>
  <c r="BU83" i="14"/>
  <c r="BV83" i="14"/>
  <c r="BW83" i="14"/>
  <c r="BX83" i="14"/>
  <c r="BY83" i="14"/>
  <c r="BZ83" i="14"/>
  <c r="CA83" i="14"/>
  <c r="CB83" i="14"/>
  <c r="CC83" i="14"/>
  <c r="CD83" i="14"/>
  <c r="CE83" i="14"/>
  <c r="CF83" i="14"/>
  <c r="CG83" i="14"/>
  <c r="CH83" i="14"/>
  <c r="CI83" i="14"/>
  <c r="CJ83" i="14"/>
  <c r="CK83" i="14"/>
  <c r="CL83" i="14"/>
  <c r="CM83" i="14"/>
  <c r="CN83" i="14"/>
  <c r="CO83" i="14"/>
  <c r="CP83" i="14"/>
  <c r="CQ83" i="14"/>
  <c r="CR83" i="14"/>
  <c r="CS83" i="14"/>
  <c r="CT83" i="14"/>
  <c r="CU83" i="14"/>
  <c r="CV83" i="14"/>
  <c r="CW83" i="14"/>
  <c r="CX83" i="14"/>
  <c r="CY83" i="14"/>
  <c r="CZ83" i="14"/>
  <c r="DA83" i="14"/>
  <c r="DB83" i="14"/>
  <c r="DC83" i="14"/>
  <c r="DD83" i="14"/>
  <c r="DE83" i="14"/>
  <c r="DF83" i="14"/>
  <c r="DG83" i="14"/>
  <c r="DH83" i="14"/>
  <c r="DI83" i="14"/>
  <c r="DJ83" i="14"/>
  <c r="DK83" i="14"/>
  <c r="DL83" i="14"/>
  <c r="DM83" i="14"/>
  <c r="DN83" i="14"/>
  <c r="DO83" i="14"/>
  <c r="DP83" i="14"/>
  <c r="DQ83" i="14"/>
  <c r="DR83" i="14"/>
  <c r="DS83" i="14"/>
  <c r="DT83" i="14"/>
  <c r="DU83" i="14"/>
  <c r="DV83" i="14"/>
  <c r="DW83" i="14"/>
  <c r="DX83" i="14"/>
  <c r="DY83" i="14"/>
  <c r="DZ83" i="14"/>
  <c r="EA83" i="14"/>
  <c r="EB83" i="14"/>
  <c r="EC83" i="14"/>
  <c r="ED83" i="14"/>
  <c r="EE83" i="14"/>
  <c r="EF83" i="14"/>
  <c r="EG83" i="14"/>
  <c r="EH83" i="14"/>
  <c r="EI83" i="14"/>
  <c r="EJ83" i="14"/>
  <c r="EK83" i="14"/>
  <c r="EL83" i="14"/>
  <c r="EM83" i="14"/>
  <c r="EN83" i="14"/>
  <c r="EO83" i="14"/>
  <c r="EP83" i="14"/>
  <c r="EQ83" i="14"/>
  <c r="ER83" i="14"/>
  <c r="ES83" i="14"/>
  <c r="ET83" i="14"/>
  <c r="EU83" i="14"/>
  <c r="EV83" i="14"/>
  <c r="EW83" i="14"/>
  <c r="EX83" i="14"/>
  <c r="EY83" i="14"/>
  <c r="EZ83" i="14"/>
  <c r="FA83" i="14"/>
  <c r="FB83" i="14"/>
  <c r="FC83" i="14"/>
  <c r="FD83" i="14"/>
  <c r="FE83" i="14"/>
  <c r="FF83" i="14"/>
  <c r="FG83" i="14"/>
  <c r="BM84" i="14"/>
  <c r="BN84" i="14"/>
  <c r="BO84" i="14"/>
  <c r="BP84" i="14"/>
  <c r="BQ84" i="14"/>
  <c r="BR84" i="14"/>
  <c r="BS84" i="14"/>
  <c r="BT84" i="14"/>
  <c r="BU84" i="14"/>
  <c r="BV84" i="14"/>
  <c r="BW84" i="14"/>
  <c r="BX84" i="14"/>
  <c r="BY84" i="14"/>
  <c r="BZ84" i="14"/>
  <c r="CA84" i="14"/>
  <c r="CB84" i="14"/>
  <c r="CC84" i="14"/>
  <c r="CD84" i="14"/>
  <c r="CE84" i="14"/>
  <c r="CF84" i="14"/>
  <c r="CG84" i="14"/>
  <c r="CH84" i="14"/>
  <c r="CI84" i="14"/>
  <c r="CJ84" i="14"/>
  <c r="CK84" i="14"/>
  <c r="CL84" i="14"/>
  <c r="CM84" i="14"/>
  <c r="CN84" i="14"/>
  <c r="CO84" i="14"/>
  <c r="CP84" i="14"/>
  <c r="CQ84" i="14"/>
  <c r="CR84" i="14"/>
  <c r="CS84" i="14"/>
  <c r="CT84" i="14"/>
  <c r="CU84" i="14"/>
  <c r="CV84" i="14"/>
  <c r="CW84" i="14"/>
  <c r="CX84" i="14"/>
  <c r="CY84" i="14"/>
  <c r="CZ84" i="14"/>
  <c r="DA84" i="14"/>
  <c r="DB84" i="14"/>
  <c r="DC84" i="14"/>
  <c r="DD84" i="14"/>
  <c r="DE84" i="14"/>
  <c r="DF84" i="14"/>
  <c r="DG84" i="14"/>
  <c r="DH84" i="14"/>
  <c r="DI84" i="14"/>
  <c r="DJ84" i="14"/>
  <c r="DK84" i="14"/>
  <c r="DL84" i="14"/>
  <c r="DM84" i="14"/>
  <c r="DN84" i="14"/>
  <c r="DO84" i="14"/>
  <c r="DP84" i="14"/>
  <c r="DQ84" i="14"/>
  <c r="DR84" i="14"/>
  <c r="DS84" i="14"/>
  <c r="DT84" i="14"/>
  <c r="DU84" i="14"/>
  <c r="DV84" i="14"/>
  <c r="DW84" i="14"/>
  <c r="DX84" i="14"/>
  <c r="DY84" i="14"/>
  <c r="DZ84" i="14"/>
  <c r="EA84" i="14"/>
  <c r="EB84" i="14"/>
  <c r="EC84" i="14"/>
  <c r="ED84" i="14"/>
  <c r="EE84" i="14"/>
  <c r="EF84" i="14"/>
  <c r="EG84" i="14"/>
  <c r="EH84" i="14"/>
  <c r="EI84" i="14"/>
  <c r="EJ84" i="14"/>
  <c r="EK84" i="14"/>
  <c r="EL84" i="14"/>
  <c r="EM84" i="14"/>
  <c r="EN84" i="14"/>
  <c r="EO84" i="14"/>
  <c r="EP84" i="14"/>
  <c r="EQ84" i="14"/>
  <c r="ER84" i="14"/>
  <c r="ES84" i="14"/>
  <c r="ET84" i="14"/>
  <c r="EU84" i="14"/>
  <c r="EV84" i="14"/>
  <c r="EW84" i="14"/>
  <c r="EX84" i="14"/>
  <c r="EY84" i="14"/>
  <c r="EZ84" i="14"/>
  <c r="FA84" i="14"/>
  <c r="FB84" i="14"/>
  <c r="FC84" i="14"/>
  <c r="FD84" i="14"/>
  <c r="FE84" i="14"/>
  <c r="FF84" i="14"/>
  <c r="FG84" i="14"/>
  <c r="BM85" i="14"/>
  <c r="BN85" i="14"/>
  <c r="BO85" i="14"/>
  <c r="BP85" i="14"/>
  <c r="BQ85" i="14"/>
  <c r="BR85" i="14"/>
  <c r="BS85" i="14"/>
  <c r="BT85" i="14"/>
  <c r="BU85" i="14"/>
  <c r="BV85" i="14"/>
  <c r="BW85" i="14"/>
  <c r="BX85" i="14"/>
  <c r="BY85" i="14"/>
  <c r="BZ85" i="14"/>
  <c r="CA85" i="14"/>
  <c r="CB85" i="14"/>
  <c r="CC85" i="14"/>
  <c r="CD85" i="14"/>
  <c r="CE85" i="14"/>
  <c r="CF85" i="14"/>
  <c r="CG85" i="14"/>
  <c r="CH85" i="14"/>
  <c r="CI85" i="14"/>
  <c r="CJ85" i="14"/>
  <c r="CK85" i="14"/>
  <c r="CL85" i="14"/>
  <c r="CM85" i="14"/>
  <c r="CN85" i="14"/>
  <c r="CO85" i="14"/>
  <c r="CP85" i="14"/>
  <c r="CQ85" i="14"/>
  <c r="CR85" i="14"/>
  <c r="CS85" i="14"/>
  <c r="CT85" i="14"/>
  <c r="CU85" i="14"/>
  <c r="CV85" i="14"/>
  <c r="CW85" i="14"/>
  <c r="CX85" i="14"/>
  <c r="CY85" i="14"/>
  <c r="CZ85" i="14"/>
  <c r="DA85" i="14"/>
  <c r="DB85" i="14"/>
  <c r="DC85" i="14"/>
  <c r="DD85" i="14"/>
  <c r="DE85" i="14"/>
  <c r="DF85" i="14"/>
  <c r="DG85" i="14"/>
  <c r="DH85" i="14"/>
  <c r="DI85" i="14"/>
  <c r="DJ85" i="14"/>
  <c r="DK85" i="14"/>
  <c r="DL85" i="14"/>
  <c r="DM85" i="14"/>
  <c r="DN85" i="14"/>
  <c r="DO85" i="14"/>
  <c r="DP85" i="14"/>
  <c r="DQ85" i="14"/>
  <c r="DR85" i="14"/>
  <c r="DS85" i="14"/>
  <c r="DT85" i="14"/>
  <c r="DU85" i="14"/>
  <c r="DV85" i="14"/>
  <c r="DW85" i="14"/>
  <c r="DX85" i="14"/>
  <c r="DY85" i="14"/>
  <c r="DZ85" i="14"/>
  <c r="EA85" i="14"/>
  <c r="EB85" i="14"/>
  <c r="EC85" i="14"/>
  <c r="ED85" i="14"/>
  <c r="EE85" i="14"/>
  <c r="EF85" i="14"/>
  <c r="EG85" i="14"/>
  <c r="EH85" i="14"/>
  <c r="EI85" i="14"/>
  <c r="EJ85" i="14"/>
  <c r="EK85" i="14"/>
  <c r="EL85" i="14"/>
  <c r="EM85" i="14"/>
  <c r="EN85" i="14"/>
  <c r="EO85" i="14"/>
  <c r="EP85" i="14"/>
  <c r="EQ85" i="14"/>
  <c r="ER85" i="14"/>
  <c r="ES85" i="14"/>
  <c r="ET85" i="14"/>
  <c r="EU85" i="14"/>
  <c r="EV85" i="14"/>
  <c r="EW85" i="14"/>
  <c r="EX85" i="14"/>
  <c r="EY85" i="14"/>
  <c r="EZ85" i="14"/>
  <c r="FA85" i="14"/>
  <c r="FB85" i="14"/>
  <c r="FC85" i="14"/>
  <c r="FD85" i="14"/>
  <c r="FE85" i="14"/>
  <c r="FF85" i="14"/>
  <c r="FG85" i="14"/>
  <c r="BL85" i="14"/>
  <c r="BL84" i="14"/>
  <c r="BL83" i="14"/>
  <c r="BL82" i="14"/>
  <c r="D4" i="62"/>
  <c r="D4" i="61"/>
  <c r="CZ11" i="62"/>
  <c r="CY11" i="62"/>
  <c r="CX11" i="62"/>
  <c r="CW11" i="62"/>
  <c r="CV11" i="62"/>
  <c r="CU11" i="62"/>
  <c r="CT11" i="62"/>
  <c r="CS11" i="62"/>
  <c r="CR11" i="62"/>
  <c r="CQ11" i="62"/>
  <c r="CP11" i="62"/>
  <c r="CO11" i="62"/>
  <c r="CN11" i="62"/>
  <c r="CM11" i="62"/>
  <c r="CL11" i="62"/>
  <c r="CK11" i="62"/>
  <c r="CJ11" i="62"/>
  <c r="CI11" i="62"/>
  <c r="CH11" i="62"/>
  <c r="CG11" i="62"/>
  <c r="CF11" i="62"/>
  <c r="CE11" i="62"/>
  <c r="CD11" i="62"/>
  <c r="CC11" i="62"/>
  <c r="CB11" i="62"/>
  <c r="CA11" i="62"/>
  <c r="BZ11" i="62"/>
  <c r="BY11" i="62"/>
  <c r="BX11" i="62"/>
  <c r="BW11" i="62"/>
  <c r="BV11" i="62"/>
  <c r="BU11" i="62"/>
  <c r="BT11" i="62"/>
  <c r="BS11" i="62"/>
  <c r="BR11" i="62"/>
  <c r="BQ11" i="62"/>
  <c r="BP11" i="62"/>
  <c r="BO11" i="62"/>
  <c r="BN11" i="62"/>
  <c r="BM11" i="62"/>
  <c r="BL11" i="62"/>
  <c r="BK11" i="62"/>
  <c r="BJ11" i="62"/>
  <c r="BI11" i="62"/>
  <c r="BH11" i="62"/>
  <c r="BG11" i="62"/>
  <c r="BF11" i="62"/>
  <c r="BE11" i="62"/>
  <c r="BD11" i="62"/>
  <c r="BC11" i="62"/>
  <c r="BB11" i="62"/>
  <c r="BA11" i="62"/>
  <c r="AZ11" i="62"/>
  <c r="AY11" i="62"/>
  <c r="AX11" i="62"/>
  <c r="AW11" i="62"/>
  <c r="AV11" i="62"/>
  <c r="AU11" i="62"/>
  <c r="AT11" i="62"/>
  <c r="AS11" i="62"/>
  <c r="AR11" i="62"/>
  <c r="AQ11" i="62"/>
  <c r="AP11" i="62"/>
  <c r="AO11" i="62"/>
  <c r="AN11" i="62"/>
  <c r="AM11" i="62"/>
  <c r="AL11" i="62"/>
  <c r="AK11" i="62"/>
  <c r="AJ11" i="62"/>
  <c r="AI11" i="62"/>
  <c r="AH11" i="62"/>
  <c r="AG11" i="62"/>
  <c r="AF11" i="62"/>
  <c r="AE11" i="62"/>
  <c r="AD11" i="62"/>
  <c r="AC11" i="62"/>
  <c r="AB11" i="62"/>
  <c r="AA11" i="62"/>
  <c r="Z11" i="62"/>
  <c r="Y11" i="62"/>
  <c r="X11" i="62"/>
  <c r="W11" i="62"/>
  <c r="V11" i="62"/>
  <c r="U11" i="62"/>
  <c r="T11" i="62"/>
  <c r="S11" i="62"/>
  <c r="R11" i="62"/>
  <c r="Q11" i="62"/>
  <c r="P11" i="62"/>
  <c r="O11" i="62"/>
  <c r="N11" i="62"/>
  <c r="M11" i="62"/>
  <c r="L11" i="62"/>
  <c r="K11" i="62"/>
  <c r="J11" i="62"/>
  <c r="I11" i="62"/>
  <c r="H11" i="62"/>
  <c r="G11" i="62"/>
  <c r="F11" i="62"/>
  <c r="E11" i="62"/>
  <c r="BM70" i="14"/>
  <c r="BN70" i="14"/>
  <c r="BO70" i="14"/>
  <c r="BP70" i="14"/>
  <c r="BQ70" i="14"/>
  <c r="BR70" i="14"/>
  <c r="BS70" i="14"/>
  <c r="BT70" i="14"/>
  <c r="BU70" i="14"/>
  <c r="BV70" i="14"/>
  <c r="BW70" i="14"/>
  <c r="BX70" i="14"/>
  <c r="BY70" i="14"/>
  <c r="BZ70" i="14"/>
  <c r="CA70" i="14"/>
  <c r="CB70" i="14"/>
  <c r="CC70" i="14"/>
  <c r="CD70" i="14"/>
  <c r="CE70" i="14"/>
  <c r="CF70" i="14"/>
  <c r="CG70" i="14"/>
  <c r="CH70" i="14"/>
  <c r="CI70" i="14"/>
  <c r="CJ70" i="14"/>
  <c r="CK70" i="14"/>
  <c r="CL70" i="14"/>
  <c r="CM70" i="14"/>
  <c r="CN70" i="14"/>
  <c r="CO70" i="14"/>
  <c r="CP70" i="14"/>
  <c r="CQ70" i="14"/>
  <c r="CR70" i="14"/>
  <c r="CS70" i="14"/>
  <c r="CT70" i="14"/>
  <c r="CU70" i="14"/>
  <c r="CV70" i="14"/>
  <c r="CW70" i="14"/>
  <c r="CX70" i="14"/>
  <c r="CY70" i="14"/>
  <c r="CZ70" i="14"/>
  <c r="DA70" i="14"/>
  <c r="DB70" i="14"/>
  <c r="DC70" i="14"/>
  <c r="DD70" i="14"/>
  <c r="DE70" i="14"/>
  <c r="DF70" i="14"/>
  <c r="DG70" i="14"/>
  <c r="DH70" i="14"/>
  <c r="DI70" i="14"/>
  <c r="DJ70" i="14"/>
  <c r="DK70" i="14"/>
  <c r="DL70" i="14"/>
  <c r="DM70" i="14"/>
  <c r="DN70" i="14"/>
  <c r="DO70" i="14"/>
  <c r="DP70" i="14"/>
  <c r="DQ70" i="14"/>
  <c r="DR70" i="14"/>
  <c r="DS70" i="14"/>
  <c r="DT70" i="14"/>
  <c r="DU70" i="14"/>
  <c r="DV70" i="14"/>
  <c r="DW70" i="14"/>
  <c r="DX70" i="14"/>
  <c r="DY70" i="14"/>
  <c r="DZ70" i="14"/>
  <c r="EA70" i="14"/>
  <c r="EB70" i="14"/>
  <c r="EC70" i="14"/>
  <c r="ED70" i="14"/>
  <c r="EE70" i="14"/>
  <c r="EF70" i="14"/>
  <c r="EG70" i="14"/>
  <c r="EH70" i="14"/>
  <c r="EI70" i="14"/>
  <c r="EJ70" i="14"/>
  <c r="EK70" i="14"/>
  <c r="EL70" i="14"/>
  <c r="EM70" i="14"/>
  <c r="EN70" i="14"/>
  <c r="EO70" i="14"/>
  <c r="EP70" i="14"/>
  <c r="EQ70" i="14"/>
  <c r="ER70" i="14"/>
  <c r="ES70" i="14"/>
  <c r="ET70" i="14"/>
  <c r="EU70" i="14"/>
  <c r="EV70" i="14"/>
  <c r="EW70" i="14"/>
  <c r="EX70" i="14"/>
  <c r="EY70" i="14"/>
  <c r="EZ70" i="14"/>
  <c r="FA70" i="14"/>
  <c r="FB70" i="14"/>
  <c r="FC70" i="14"/>
  <c r="FD70" i="14"/>
  <c r="FE70" i="14"/>
  <c r="FF70" i="14"/>
  <c r="FG70" i="14"/>
  <c r="BM71" i="14"/>
  <c r="BN71" i="14"/>
  <c r="BO71" i="14"/>
  <c r="BP71" i="14"/>
  <c r="BQ71" i="14"/>
  <c r="BR71" i="14"/>
  <c r="BS71" i="14"/>
  <c r="BT71" i="14"/>
  <c r="BU71" i="14"/>
  <c r="BV71" i="14"/>
  <c r="BW71" i="14"/>
  <c r="BX71" i="14"/>
  <c r="BY71" i="14"/>
  <c r="BZ71" i="14"/>
  <c r="CA71" i="14"/>
  <c r="CB71" i="14"/>
  <c r="CC71" i="14"/>
  <c r="CD71" i="14"/>
  <c r="CE71" i="14"/>
  <c r="CF71" i="14"/>
  <c r="CG71" i="14"/>
  <c r="CH71" i="14"/>
  <c r="CI71" i="14"/>
  <c r="CJ71" i="14"/>
  <c r="CK71" i="14"/>
  <c r="CL71" i="14"/>
  <c r="CM71" i="14"/>
  <c r="CN71" i="14"/>
  <c r="CO71" i="14"/>
  <c r="CP71" i="14"/>
  <c r="CQ71" i="14"/>
  <c r="CR71" i="14"/>
  <c r="CS71" i="14"/>
  <c r="CT71" i="14"/>
  <c r="CU71" i="14"/>
  <c r="CV71" i="14"/>
  <c r="CW71" i="14"/>
  <c r="CX71" i="14"/>
  <c r="CY71" i="14"/>
  <c r="CZ71" i="14"/>
  <c r="DA71" i="14"/>
  <c r="DB71" i="14"/>
  <c r="DC71" i="14"/>
  <c r="DD71" i="14"/>
  <c r="DE71" i="14"/>
  <c r="DF71" i="14"/>
  <c r="DG71" i="14"/>
  <c r="DH71" i="14"/>
  <c r="DI71" i="14"/>
  <c r="DJ71" i="14"/>
  <c r="DK71" i="14"/>
  <c r="DL71" i="14"/>
  <c r="DM71" i="14"/>
  <c r="DN71" i="14"/>
  <c r="DO71" i="14"/>
  <c r="DP71" i="14"/>
  <c r="DQ71" i="14"/>
  <c r="DR71" i="14"/>
  <c r="DS71" i="14"/>
  <c r="DT71" i="14"/>
  <c r="DU71" i="14"/>
  <c r="DV71" i="14"/>
  <c r="DW71" i="14"/>
  <c r="DX71" i="14"/>
  <c r="DY71" i="14"/>
  <c r="DZ71" i="14"/>
  <c r="EA71" i="14"/>
  <c r="EB71" i="14"/>
  <c r="EC71" i="14"/>
  <c r="ED71" i="14"/>
  <c r="EE71" i="14"/>
  <c r="EF71" i="14"/>
  <c r="EG71" i="14"/>
  <c r="EH71" i="14"/>
  <c r="EI71" i="14"/>
  <c r="EJ71" i="14"/>
  <c r="EK71" i="14"/>
  <c r="EL71" i="14"/>
  <c r="EM71" i="14"/>
  <c r="EN71" i="14"/>
  <c r="EO71" i="14"/>
  <c r="EP71" i="14"/>
  <c r="EQ71" i="14"/>
  <c r="ER71" i="14"/>
  <c r="ES71" i="14"/>
  <c r="ET71" i="14"/>
  <c r="EU71" i="14"/>
  <c r="EV71" i="14"/>
  <c r="EW71" i="14"/>
  <c r="EX71" i="14"/>
  <c r="EY71" i="14"/>
  <c r="EZ71" i="14"/>
  <c r="FA71" i="14"/>
  <c r="FB71" i="14"/>
  <c r="FC71" i="14"/>
  <c r="FD71" i="14"/>
  <c r="FE71" i="14"/>
  <c r="FF71" i="14"/>
  <c r="FG71" i="14"/>
  <c r="BM72" i="14"/>
  <c r="BN72" i="14"/>
  <c r="BO72" i="14"/>
  <c r="BP72" i="14"/>
  <c r="BQ72" i="14"/>
  <c r="BR72" i="14"/>
  <c r="BS72" i="14"/>
  <c r="BT72" i="14"/>
  <c r="BU72" i="14"/>
  <c r="BV72" i="14"/>
  <c r="BW72" i="14"/>
  <c r="BX72" i="14"/>
  <c r="BY72" i="14"/>
  <c r="BZ72" i="14"/>
  <c r="CA72" i="14"/>
  <c r="CB72" i="14"/>
  <c r="CC72" i="14"/>
  <c r="CD72" i="14"/>
  <c r="CE72" i="14"/>
  <c r="CF72" i="14"/>
  <c r="CG72" i="14"/>
  <c r="CH72" i="14"/>
  <c r="CI72" i="14"/>
  <c r="CJ72" i="14"/>
  <c r="CK72" i="14"/>
  <c r="CL72" i="14"/>
  <c r="CM72" i="14"/>
  <c r="CN72" i="14"/>
  <c r="CO72" i="14"/>
  <c r="CP72" i="14"/>
  <c r="CQ72" i="14"/>
  <c r="CR72" i="14"/>
  <c r="CS72" i="14"/>
  <c r="CT72" i="14"/>
  <c r="CU72" i="14"/>
  <c r="CV72" i="14"/>
  <c r="CW72" i="14"/>
  <c r="CX72" i="14"/>
  <c r="CY72" i="14"/>
  <c r="CZ72" i="14"/>
  <c r="DA72" i="14"/>
  <c r="DB72" i="14"/>
  <c r="DC72" i="14"/>
  <c r="DD72" i="14"/>
  <c r="DE72" i="14"/>
  <c r="DF72" i="14"/>
  <c r="DG72" i="14"/>
  <c r="DH72" i="14"/>
  <c r="DI72" i="14"/>
  <c r="DJ72" i="14"/>
  <c r="DK72" i="14"/>
  <c r="DL72" i="14"/>
  <c r="DM72" i="14"/>
  <c r="DN72" i="14"/>
  <c r="DO72" i="14"/>
  <c r="DP72" i="14"/>
  <c r="DQ72" i="14"/>
  <c r="DR72" i="14"/>
  <c r="DS72" i="14"/>
  <c r="DT72" i="14"/>
  <c r="DU72" i="14"/>
  <c r="DV72" i="14"/>
  <c r="DW72" i="14"/>
  <c r="DX72" i="14"/>
  <c r="DY72" i="14"/>
  <c r="DZ72" i="14"/>
  <c r="EA72" i="14"/>
  <c r="EB72" i="14"/>
  <c r="EC72" i="14"/>
  <c r="ED72" i="14"/>
  <c r="EE72" i="14"/>
  <c r="EF72" i="14"/>
  <c r="EG72" i="14"/>
  <c r="EH72" i="14"/>
  <c r="EI72" i="14"/>
  <c r="EJ72" i="14"/>
  <c r="EK72" i="14"/>
  <c r="EL72" i="14"/>
  <c r="EM72" i="14"/>
  <c r="EN72" i="14"/>
  <c r="EO72" i="14"/>
  <c r="EP72" i="14"/>
  <c r="EQ72" i="14"/>
  <c r="ER72" i="14"/>
  <c r="ES72" i="14"/>
  <c r="ET72" i="14"/>
  <c r="EU72" i="14"/>
  <c r="EV72" i="14"/>
  <c r="EW72" i="14"/>
  <c r="EX72" i="14"/>
  <c r="EY72" i="14"/>
  <c r="EZ72" i="14"/>
  <c r="FA72" i="14"/>
  <c r="FB72" i="14"/>
  <c r="FC72" i="14"/>
  <c r="FD72" i="14"/>
  <c r="FE72" i="14"/>
  <c r="FF72" i="14"/>
  <c r="FG72" i="14"/>
  <c r="BM73" i="14"/>
  <c r="BN73" i="14"/>
  <c r="BO73" i="14"/>
  <c r="BP73" i="14"/>
  <c r="BQ73" i="14"/>
  <c r="BR73" i="14"/>
  <c r="BS73" i="14"/>
  <c r="BT73" i="14"/>
  <c r="BU73" i="14"/>
  <c r="BV73" i="14"/>
  <c r="BW73" i="14"/>
  <c r="BX73" i="14"/>
  <c r="BY73" i="14"/>
  <c r="BZ73" i="14"/>
  <c r="CA73" i="14"/>
  <c r="CB73" i="14"/>
  <c r="CC73" i="14"/>
  <c r="CD73" i="14"/>
  <c r="CE73" i="14"/>
  <c r="CF73" i="14"/>
  <c r="CG73" i="14"/>
  <c r="CH73" i="14"/>
  <c r="CI73" i="14"/>
  <c r="CJ73" i="14"/>
  <c r="CK73" i="14"/>
  <c r="CL73" i="14"/>
  <c r="CM73" i="14"/>
  <c r="CN73" i="14"/>
  <c r="CO73" i="14"/>
  <c r="CP73" i="14"/>
  <c r="CQ73" i="14"/>
  <c r="CR73" i="14"/>
  <c r="CS73" i="14"/>
  <c r="CT73" i="14"/>
  <c r="CU73" i="14"/>
  <c r="CV73" i="14"/>
  <c r="CW73" i="14"/>
  <c r="CX73" i="14"/>
  <c r="CY73" i="14"/>
  <c r="CZ73" i="14"/>
  <c r="DA73" i="14"/>
  <c r="DB73" i="14"/>
  <c r="DC73" i="14"/>
  <c r="DD73" i="14"/>
  <c r="DE73" i="14"/>
  <c r="DF73" i="14"/>
  <c r="DG73" i="14"/>
  <c r="DH73" i="14"/>
  <c r="DI73" i="14"/>
  <c r="DJ73" i="14"/>
  <c r="DK73" i="14"/>
  <c r="DL73" i="14"/>
  <c r="DM73" i="14"/>
  <c r="DN73" i="14"/>
  <c r="DO73" i="14"/>
  <c r="DP73" i="14"/>
  <c r="DQ73" i="14"/>
  <c r="DR73" i="14"/>
  <c r="DS73" i="14"/>
  <c r="DT73" i="14"/>
  <c r="DU73" i="14"/>
  <c r="DV73" i="14"/>
  <c r="DW73" i="14"/>
  <c r="DX73" i="14"/>
  <c r="DY73" i="14"/>
  <c r="DZ73" i="14"/>
  <c r="EA73" i="14"/>
  <c r="EB73" i="14"/>
  <c r="EC73" i="14"/>
  <c r="ED73" i="14"/>
  <c r="EE73" i="14"/>
  <c r="EF73" i="14"/>
  <c r="EG73" i="14"/>
  <c r="EH73" i="14"/>
  <c r="EI73" i="14"/>
  <c r="EJ73" i="14"/>
  <c r="EK73" i="14"/>
  <c r="EL73" i="14"/>
  <c r="EM73" i="14"/>
  <c r="EN73" i="14"/>
  <c r="EO73" i="14"/>
  <c r="EP73" i="14"/>
  <c r="EQ73" i="14"/>
  <c r="ER73" i="14"/>
  <c r="ES73" i="14"/>
  <c r="ET73" i="14"/>
  <c r="EU73" i="14"/>
  <c r="EV73" i="14"/>
  <c r="EW73" i="14"/>
  <c r="EX73" i="14"/>
  <c r="EY73" i="14"/>
  <c r="EZ73" i="14"/>
  <c r="FA73" i="14"/>
  <c r="FB73" i="14"/>
  <c r="FC73" i="14"/>
  <c r="FD73" i="14"/>
  <c r="FE73" i="14"/>
  <c r="FF73" i="14"/>
  <c r="FG73" i="14"/>
  <c r="BL73" i="14"/>
  <c r="BL72" i="14"/>
  <c r="BL71" i="14"/>
  <c r="BL70" i="14"/>
  <c r="CZ11" i="61"/>
  <c r="CY11" i="61"/>
  <c r="CX11" i="61"/>
  <c r="CW11" i="61"/>
  <c r="CV11" i="61"/>
  <c r="CU11" i="61"/>
  <c r="CT11" i="61"/>
  <c r="CS11" i="61"/>
  <c r="CR11" i="61"/>
  <c r="CQ11" i="61"/>
  <c r="CP11" i="61"/>
  <c r="CO11" i="61"/>
  <c r="CN11" i="61"/>
  <c r="CM11" i="61"/>
  <c r="CL11" i="61"/>
  <c r="CK11" i="61"/>
  <c r="CJ11" i="61"/>
  <c r="CI11" i="61"/>
  <c r="CH11" i="61"/>
  <c r="CG11" i="61"/>
  <c r="CF11" i="61"/>
  <c r="CE11" i="61"/>
  <c r="CD11" i="61"/>
  <c r="CC11" i="61"/>
  <c r="CB11" i="61"/>
  <c r="CA11" i="61"/>
  <c r="BZ11" i="61"/>
  <c r="BY11" i="61"/>
  <c r="BX11" i="61"/>
  <c r="BW11" i="61"/>
  <c r="BV11" i="61"/>
  <c r="BU11" i="61"/>
  <c r="BT11" i="61"/>
  <c r="BS11" i="61"/>
  <c r="BR11" i="61"/>
  <c r="BQ11" i="61"/>
  <c r="BP11" i="61"/>
  <c r="BO11" i="61"/>
  <c r="BN11" i="61"/>
  <c r="BM11" i="61"/>
  <c r="BL11" i="61"/>
  <c r="BK11" i="61"/>
  <c r="BJ11" i="61"/>
  <c r="BI11" i="61"/>
  <c r="BH11" i="61"/>
  <c r="BG11" i="61"/>
  <c r="BF11" i="61"/>
  <c r="BE11" i="61"/>
  <c r="BD11" i="61"/>
  <c r="BC11" i="61"/>
  <c r="BB11" i="61"/>
  <c r="BA11" i="61"/>
  <c r="AZ11" i="61"/>
  <c r="AY11" i="61"/>
  <c r="AX11" i="61"/>
  <c r="AW11" i="61"/>
  <c r="AV11" i="61"/>
  <c r="AU11" i="61"/>
  <c r="AT11" i="61"/>
  <c r="AS11" i="61"/>
  <c r="AR11" i="61"/>
  <c r="AQ11" i="61"/>
  <c r="AP11" i="61"/>
  <c r="AO11" i="61"/>
  <c r="AN11" i="61"/>
  <c r="AM11" i="61"/>
  <c r="AL11" i="61"/>
  <c r="AK11" i="61"/>
  <c r="AJ11" i="61"/>
  <c r="AI11" i="61"/>
  <c r="AH11" i="61"/>
  <c r="AG11" i="61"/>
  <c r="AF11" i="61"/>
  <c r="AE11" i="61"/>
  <c r="AD11" i="61"/>
  <c r="AC11" i="61"/>
  <c r="AB11" i="61"/>
  <c r="AA11" i="61"/>
  <c r="Z11" i="61"/>
  <c r="Y11" i="61"/>
  <c r="X11" i="61"/>
  <c r="W11" i="61"/>
  <c r="V11" i="61"/>
  <c r="U11" i="61"/>
  <c r="T11" i="61"/>
  <c r="S11" i="61"/>
  <c r="R11" i="61"/>
  <c r="Q11" i="61"/>
  <c r="P11" i="61"/>
  <c r="O11" i="61"/>
  <c r="N11" i="61"/>
  <c r="M11" i="61"/>
  <c r="L11" i="61"/>
  <c r="K11" i="61"/>
  <c r="J11" i="61"/>
  <c r="I11" i="61"/>
  <c r="H11" i="61"/>
  <c r="G11" i="61"/>
  <c r="F11" i="61"/>
  <c r="E11" i="61"/>
  <c r="BM58" i="14"/>
  <c r="BN58" i="14"/>
  <c r="BO58" i="14"/>
  <c r="BP58" i="14"/>
  <c r="BQ58" i="14"/>
  <c r="BR58" i="14"/>
  <c r="BS58" i="14"/>
  <c r="BT58" i="14"/>
  <c r="BU58" i="14"/>
  <c r="BV58" i="14"/>
  <c r="BW58" i="14"/>
  <c r="BX58" i="14"/>
  <c r="BY58" i="14"/>
  <c r="BZ58" i="14"/>
  <c r="CA58" i="14"/>
  <c r="CB58" i="14"/>
  <c r="CC58" i="14"/>
  <c r="CD58" i="14"/>
  <c r="CE58" i="14"/>
  <c r="CF58" i="14"/>
  <c r="CG58" i="14"/>
  <c r="CH58" i="14"/>
  <c r="CI58" i="14"/>
  <c r="CJ58" i="14"/>
  <c r="CK58" i="14"/>
  <c r="CL58" i="14"/>
  <c r="CM58" i="14"/>
  <c r="CN58" i="14"/>
  <c r="CO58" i="14"/>
  <c r="CP58" i="14"/>
  <c r="CQ58" i="14"/>
  <c r="CR58" i="14"/>
  <c r="CS58" i="14"/>
  <c r="CT58" i="14"/>
  <c r="CU58" i="14"/>
  <c r="CV58" i="14"/>
  <c r="CW58" i="14"/>
  <c r="CX58" i="14"/>
  <c r="CY58" i="14"/>
  <c r="CZ58" i="14"/>
  <c r="DA58" i="14"/>
  <c r="DB58" i="14"/>
  <c r="DC58" i="14"/>
  <c r="DD58" i="14"/>
  <c r="DE58" i="14"/>
  <c r="DF58" i="14"/>
  <c r="DG58" i="14"/>
  <c r="DH58" i="14"/>
  <c r="DI58" i="14"/>
  <c r="DJ58" i="14"/>
  <c r="DK58" i="14"/>
  <c r="DL58" i="14"/>
  <c r="DM58" i="14"/>
  <c r="DN58" i="14"/>
  <c r="DO58" i="14"/>
  <c r="DP58" i="14"/>
  <c r="DQ58" i="14"/>
  <c r="DR58" i="14"/>
  <c r="DS58" i="14"/>
  <c r="DT58" i="14"/>
  <c r="DU58" i="14"/>
  <c r="DV58" i="14"/>
  <c r="DW58" i="14"/>
  <c r="DX58" i="14"/>
  <c r="DY58" i="14"/>
  <c r="DZ58" i="14"/>
  <c r="EA58" i="14"/>
  <c r="EB58" i="14"/>
  <c r="EC58" i="14"/>
  <c r="ED58" i="14"/>
  <c r="EE58" i="14"/>
  <c r="EF58" i="14"/>
  <c r="EG58" i="14"/>
  <c r="EH58" i="14"/>
  <c r="EI58" i="14"/>
  <c r="EJ58" i="14"/>
  <c r="EK58" i="14"/>
  <c r="EL58" i="14"/>
  <c r="EM58" i="14"/>
  <c r="EN58" i="14"/>
  <c r="EO58" i="14"/>
  <c r="EP58" i="14"/>
  <c r="EQ58" i="14"/>
  <c r="ER58" i="14"/>
  <c r="ES58" i="14"/>
  <c r="ET58" i="14"/>
  <c r="EU58" i="14"/>
  <c r="EV58" i="14"/>
  <c r="EW58" i="14"/>
  <c r="EX58" i="14"/>
  <c r="EY58" i="14"/>
  <c r="EZ58" i="14"/>
  <c r="FA58" i="14"/>
  <c r="FB58" i="14"/>
  <c r="FC58" i="14"/>
  <c r="FD58" i="14"/>
  <c r="FE58" i="14"/>
  <c r="FF58" i="14"/>
  <c r="FG58" i="14"/>
  <c r="BM59" i="14"/>
  <c r="BN59" i="14"/>
  <c r="BO59" i="14"/>
  <c r="BP59" i="14"/>
  <c r="BQ59" i="14"/>
  <c r="BR59" i="14"/>
  <c r="BS59" i="14"/>
  <c r="BT59" i="14"/>
  <c r="BU59" i="14"/>
  <c r="BV59" i="14"/>
  <c r="BW59" i="14"/>
  <c r="BX59" i="14"/>
  <c r="BY59" i="14"/>
  <c r="BZ59" i="14"/>
  <c r="CA59" i="14"/>
  <c r="CB59" i="14"/>
  <c r="CC59" i="14"/>
  <c r="CD59" i="14"/>
  <c r="CE59" i="14"/>
  <c r="CF59" i="14"/>
  <c r="CG59" i="14"/>
  <c r="CH59" i="14"/>
  <c r="CI59" i="14"/>
  <c r="CJ59" i="14"/>
  <c r="CK59" i="14"/>
  <c r="CL59" i="14"/>
  <c r="CM59" i="14"/>
  <c r="CN59" i="14"/>
  <c r="CO59" i="14"/>
  <c r="CP59" i="14"/>
  <c r="CQ59" i="14"/>
  <c r="CR59" i="14"/>
  <c r="CS59" i="14"/>
  <c r="CT59" i="14"/>
  <c r="CU59" i="14"/>
  <c r="CV59" i="14"/>
  <c r="CW59" i="14"/>
  <c r="CX59" i="14"/>
  <c r="CY59" i="14"/>
  <c r="CZ59" i="14"/>
  <c r="DA59" i="14"/>
  <c r="DB59" i="14"/>
  <c r="DC59" i="14"/>
  <c r="DD59" i="14"/>
  <c r="DE59" i="14"/>
  <c r="DF59" i="14"/>
  <c r="DG59" i="14"/>
  <c r="DH59" i="14"/>
  <c r="DI59" i="14"/>
  <c r="DJ59" i="14"/>
  <c r="DK59" i="14"/>
  <c r="DL59" i="14"/>
  <c r="DM59" i="14"/>
  <c r="DN59" i="14"/>
  <c r="DO59" i="14"/>
  <c r="DP59" i="14"/>
  <c r="DQ59" i="14"/>
  <c r="DR59" i="14"/>
  <c r="DS59" i="14"/>
  <c r="DT59" i="14"/>
  <c r="DU59" i="14"/>
  <c r="DV59" i="14"/>
  <c r="DW59" i="14"/>
  <c r="DX59" i="14"/>
  <c r="DY59" i="14"/>
  <c r="DZ59" i="14"/>
  <c r="EA59" i="14"/>
  <c r="EB59" i="14"/>
  <c r="EC59" i="14"/>
  <c r="ED59" i="14"/>
  <c r="EE59" i="14"/>
  <c r="EF59" i="14"/>
  <c r="EG59" i="14"/>
  <c r="EH59" i="14"/>
  <c r="EI59" i="14"/>
  <c r="EJ59" i="14"/>
  <c r="EK59" i="14"/>
  <c r="EL59" i="14"/>
  <c r="EM59" i="14"/>
  <c r="EN59" i="14"/>
  <c r="EO59" i="14"/>
  <c r="EP59" i="14"/>
  <c r="EQ59" i="14"/>
  <c r="ER59" i="14"/>
  <c r="ES59" i="14"/>
  <c r="ET59" i="14"/>
  <c r="EU59" i="14"/>
  <c r="EV59" i="14"/>
  <c r="EW59" i="14"/>
  <c r="EX59" i="14"/>
  <c r="EY59" i="14"/>
  <c r="EZ59" i="14"/>
  <c r="FA59" i="14"/>
  <c r="FB59" i="14"/>
  <c r="FC59" i="14"/>
  <c r="FD59" i="14"/>
  <c r="FE59" i="14"/>
  <c r="FF59" i="14"/>
  <c r="FG59" i="14"/>
  <c r="BM60" i="14"/>
  <c r="BN60" i="14"/>
  <c r="BO60" i="14"/>
  <c r="BP60" i="14"/>
  <c r="BQ60" i="14"/>
  <c r="BR60" i="14"/>
  <c r="BS60" i="14"/>
  <c r="BT60" i="14"/>
  <c r="BU60" i="14"/>
  <c r="BV60" i="14"/>
  <c r="BW60" i="14"/>
  <c r="BX60" i="14"/>
  <c r="BY60" i="14"/>
  <c r="BZ60" i="14"/>
  <c r="CA60" i="14"/>
  <c r="CB60" i="14"/>
  <c r="CC60" i="14"/>
  <c r="CD60" i="14"/>
  <c r="CE60" i="14"/>
  <c r="CF60" i="14"/>
  <c r="CG60" i="14"/>
  <c r="CH60" i="14"/>
  <c r="CI60" i="14"/>
  <c r="CJ60" i="14"/>
  <c r="CK60" i="14"/>
  <c r="CL60" i="14"/>
  <c r="CM60" i="14"/>
  <c r="CN60" i="14"/>
  <c r="CO60" i="14"/>
  <c r="CP60" i="14"/>
  <c r="CQ60" i="14"/>
  <c r="CR60" i="14"/>
  <c r="CS60" i="14"/>
  <c r="CT60" i="14"/>
  <c r="CU60" i="14"/>
  <c r="CV60" i="14"/>
  <c r="CW60" i="14"/>
  <c r="CX60" i="14"/>
  <c r="CY60" i="14"/>
  <c r="CZ60" i="14"/>
  <c r="DA60" i="14"/>
  <c r="DB60" i="14"/>
  <c r="DC60" i="14"/>
  <c r="DD60" i="14"/>
  <c r="DE60" i="14"/>
  <c r="DF60" i="14"/>
  <c r="DG60" i="14"/>
  <c r="DH60" i="14"/>
  <c r="DI60" i="14"/>
  <c r="DJ60" i="14"/>
  <c r="DK60" i="14"/>
  <c r="DL60" i="14"/>
  <c r="DM60" i="14"/>
  <c r="DN60" i="14"/>
  <c r="DO60" i="14"/>
  <c r="DP60" i="14"/>
  <c r="DQ60" i="14"/>
  <c r="DR60" i="14"/>
  <c r="DS60" i="14"/>
  <c r="DT60" i="14"/>
  <c r="DU60" i="14"/>
  <c r="DV60" i="14"/>
  <c r="DW60" i="14"/>
  <c r="DX60" i="14"/>
  <c r="DY60" i="14"/>
  <c r="DZ60" i="14"/>
  <c r="EA60" i="14"/>
  <c r="EB60" i="14"/>
  <c r="EC60" i="14"/>
  <c r="ED60" i="14"/>
  <c r="EE60" i="14"/>
  <c r="EF60" i="14"/>
  <c r="EG60" i="14"/>
  <c r="EH60" i="14"/>
  <c r="EI60" i="14"/>
  <c r="EJ60" i="14"/>
  <c r="EK60" i="14"/>
  <c r="EL60" i="14"/>
  <c r="EM60" i="14"/>
  <c r="EN60" i="14"/>
  <c r="EO60" i="14"/>
  <c r="EP60" i="14"/>
  <c r="EQ60" i="14"/>
  <c r="ER60" i="14"/>
  <c r="ES60" i="14"/>
  <c r="ET60" i="14"/>
  <c r="EU60" i="14"/>
  <c r="EV60" i="14"/>
  <c r="EW60" i="14"/>
  <c r="EX60" i="14"/>
  <c r="EY60" i="14"/>
  <c r="EZ60" i="14"/>
  <c r="FA60" i="14"/>
  <c r="FB60" i="14"/>
  <c r="FC60" i="14"/>
  <c r="FD60" i="14"/>
  <c r="FE60" i="14"/>
  <c r="FF60" i="14"/>
  <c r="FG60" i="14"/>
  <c r="BM61" i="14"/>
  <c r="BN61" i="14"/>
  <c r="BO61" i="14"/>
  <c r="BP61" i="14"/>
  <c r="BQ61" i="14"/>
  <c r="BR61" i="14"/>
  <c r="BS61" i="14"/>
  <c r="BT61" i="14"/>
  <c r="BU61" i="14"/>
  <c r="BV61" i="14"/>
  <c r="BW61" i="14"/>
  <c r="BX61" i="14"/>
  <c r="BY61" i="14"/>
  <c r="BZ61" i="14"/>
  <c r="CA61" i="14"/>
  <c r="CB61" i="14"/>
  <c r="CC61" i="14"/>
  <c r="CD61" i="14"/>
  <c r="CE61" i="14"/>
  <c r="CF61" i="14"/>
  <c r="CG61" i="14"/>
  <c r="CH61" i="14"/>
  <c r="CI61" i="14"/>
  <c r="CJ61" i="14"/>
  <c r="CK61" i="14"/>
  <c r="CL61" i="14"/>
  <c r="CM61" i="14"/>
  <c r="CN61" i="14"/>
  <c r="CO61" i="14"/>
  <c r="CP61" i="14"/>
  <c r="CQ61" i="14"/>
  <c r="CR61" i="14"/>
  <c r="CS61" i="14"/>
  <c r="CT61" i="14"/>
  <c r="CU61" i="14"/>
  <c r="CV61" i="14"/>
  <c r="CW61" i="14"/>
  <c r="CX61" i="14"/>
  <c r="CY61" i="14"/>
  <c r="CZ61" i="14"/>
  <c r="DA61" i="14"/>
  <c r="DB61" i="14"/>
  <c r="DC61" i="14"/>
  <c r="DD61" i="14"/>
  <c r="DE61" i="14"/>
  <c r="DF61" i="14"/>
  <c r="DG61" i="14"/>
  <c r="DH61" i="14"/>
  <c r="DI61" i="14"/>
  <c r="DJ61" i="14"/>
  <c r="DK61" i="14"/>
  <c r="DL61" i="14"/>
  <c r="DM61" i="14"/>
  <c r="DN61" i="14"/>
  <c r="DO61" i="14"/>
  <c r="DP61" i="14"/>
  <c r="DQ61" i="14"/>
  <c r="DR61" i="14"/>
  <c r="DS61" i="14"/>
  <c r="DT61" i="14"/>
  <c r="DU61" i="14"/>
  <c r="DV61" i="14"/>
  <c r="DW61" i="14"/>
  <c r="DX61" i="14"/>
  <c r="DY61" i="14"/>
  <c r="DZ61" i="14"/>
  <c r="EA61" i="14"/>
  <c r="EB61" i="14"/>
  <c r="EC61" i="14"/>
  <c r="ED61" i="14"/>
  <c r="EE61" i="14"/>
  <c r="EF61" i="14"/>
  <c r="EG61" i="14"/>
  <c r="EH61" i="14"/>
  <c r="EI61" i="14"/>
  <c r="EJ61" i="14"/>
  <c r="EK61" i="14"/>
  <c r="EL61" i="14"/>
  <c r="EM61" i="14"/>
  <c r="EN61" i="14"/>
  <c r="EO61" i="14"/>
  <c r="EP61" i="14"/>
  <c r="EQ61" i="14"/>
  <c r="ER61" i="14"/>
  <c r="ES61" i="14"/>
  <c r="ET61" i="14"/>
  <c r="EU61" i="14"/>
  <c r="EV61" i="14"/>
  <c r="EW61" i="14"/>
  <c r="EX61" i="14"/>
  <c r="EY61" i="14"/>
  <c r="EZ61" i="14"/>
  <c r="FA61" i="14"/>
  <c r="FB61" i="14"/>
  <c r="FC61" i="14"/>
  <c r="FD61" i="14"/>
  <c r="FE61" i="14"/>
  <c r="FF61" i="14"/>
  <c r="FG61" i="14"/>
  <c r="BL61" i="14"/>
  <c r="BL60" i="14"/>
  <c r="BL59" i="14"/>
  <c r="BL58" i="14"/>
  <c r="D4" i="60"/>
  <c r="CZ11" i="60"/>
  <c r="CY11" i="60"/>
  <c r="CX11" i="60"/>
  <c r="CW11" i="60"/>
  <c r="CV11" i="60"/>
  <c r="CU11" i="60"/>
  <c r="CT11" i="60"/>
  <c r="CS11" i="60"/>
  <c r="CR11" i="60"/>
  <c r="CQ11" i="60"/>
  <c r="CP11" i="60"/>
  <c r="CO11" i="60"/>
  <c r="CN11" i="60"/>
  <c r="CM11" i="60"/>
  <c r="CL11" i="60"/>
  <c r="CK11" i="60"/>
  <c r="CJ11" i="60"/>
  <c r="CI11" i="60"/>
  <c r="CH11" i="60"/>
  <c r="CG11" i="60"/>
  <c r="CF11" i="60"/>
  <c r="CE11" i="60"/>
  <c r="CD11" i="60"/>
  <c r="CC11" i="60"/>
  <c r="CB11" i="60"/>
  <c r="CA11" i="60"/>
  <c r="BZ11" i="60"/>
  <c r="BY11" i="60"/>
  <c r="BX11" i="60"/>
  <c r="BW11" i="60"/>
  <c r="BV11" i="60"/>
  <c r="BU11" i="60"/>
  <c r="BT11" i="60"/>
  <c r="BS11" i="60"/>
  <c r="BR11" i="60"/>
  <c r="BQ11" i="60"/>
  <c r="BP11" i="60"/>
  <c r="BO11" i="60"/>
  <c r="BN11" i="60"/>
  <c r="BM11" i="60"/>
  <c r="BL11" i="60"/>
  <c r="BK11" i="60"/>
  <c r="BJ11" i="60"/>
  <c r="BI11" i="60"/>
  <c r="BH11" i="60"/>
  <c r="BG11" i="60"/>
  <c r="BF11" i="60"/>
  <c r="BE11" i="60"/>
  <c r="BD11" i="60"/>
  <c r="BC11" i="60"/>
  <c r="BB11" i="60"/>
  <c r="BA11" i="60"/>
  <c r="AZ11" i="60"/>
  <c r="AY11" i="60"/>
  <c r="AX11" i="60"/>
  <c r="AW11" i="60"/>
  <c r="AV11" i="60"/>
  <c r="AU11" i="60"/>
  <c r="AT11" i="60"/>
  <c r="AS11" i="60"/>
  <c r="AR11" i="60"/>
  <c r="AQ11" i="60"/>
  <c r="AP11" i="60"/>
  <c r="AO11" i="60"/>
  <c r="AN11" i="60"/>
  <c r="AM11" i="60"/>
  <c r="AL11" i="60"/>
  <c r="AK11" i="60"/>
  <c r="AJ11" i="60"/>
  <c r="AI11" i="60"/>
  <c r="AH11" i="60"/>
  <c r="AG11" i="60"/>
  <c r="AF11" i="60"/>
  <c r="AE11" i="60"/>
  <c r="AD11" i="60"/>
  <c r="AC11" i="60"/>
  <c r="AB11" i="60"/>
  <c r="AA11" i="60"/>
  <c r="Z11" i="60"/>
  <c r="Y11" i="60"/>
  <c r="X11" i="60"/>
  <c r="W11" i="60"/>
  <c r="V11" i="60"/>
  <c r="U11" i="60"/>
  <c r="T11" i="60"/>
  <c r="S11" i="60"/>
  <c r="R11" i="60"/>
  <c r="Q11" i="60"/>
  <c r="P11" i="60"/>
  <c r="O11" i="60"/>
  <c r="N11" i="60"/>
  <c r="M11" i="60"/>
  <c r="L11" i="60"/>
  <c r="K11" i="60"/>
  <c r="J11" i="60"/>
  <c r="I11" i="60"/>
  <c r="H11" i="60"/>
  <c r="G11" i="60"/>
  <c r="F11" i="60"/>
  <c r="E11" i="60"/>
  <c r="BM46" i="14"/>
  <c r="BN46" i="14"/>
  <c r="BO46" i="14"/>
  <c r="BP46" i="14"/>
  <c r="BQ46" i="14"/>
  <c r="BR46" i="14"/>
  <c r="BS46" i="14"/>
  <c r="BT46" i="14"/>
  <c r="BU46" i="14"/>
  <c r="BV46" i="14"/>
  <c r="BW46" i="14"/>
  <c r="BX46" i="14"/>
  <c r="BY46" i="14"/>
  <c r="BZ46" i="14"/>
  <c r="CA46" i="14"/>
  <c r="CB46" i="14"/>
  <c r="CC46" i="14"/>
  <c r="CD46" i="14"/>
  <c r="CE46" i="14"/>
  <c r="CF46" i="14"/>
  <c r="CG46" i="14"/>
  <c r="CH46" i="14"/>
  <c r="CI46" i="14"/>
  <c r="CJ46" i="14"/>
  <c r="CK46" i="14"/>
  <c r="CL46" i="14"/>
  <c r="CM46" i="14"/>
  <c r="CN46" i="14"/>
  <c r="CO46" i="14"/>
  <c r="CP46" i="14"/>
  <c r="CQ46" i="14"/>
  <c r="CR46" i="14"/>
  <c r="CS46" i="14"/>
  <c r="CT46" i="14"/>
  <c r="CU46" i="14"/>
  <c r="CV46" i="14"/>
  <c r="CW46" i="14"/>
  <c r="CX46" i="14"/>
  <c r="CY46" i="14"/>
  <c r="CZ46" i="14"/>
  <c r="DA46" i="14"/>
  <c r="DB46" i="14"/>
  <c r="DC46" i="14"/>
  <c r="DD46" i="14"/>
  <c r="DE46" i="14"/>
  <c r="DF46" i="14"/>
  <c r="DG46" i="14"/>
  <c r="DH46" i="14"/>
  <c r="DI46" i="14"/>
  <c r="DJ46" i="14"/>
  <c r="DK46" i="14"/>
  <c r="DL46" i="14"/>
  <c r="DM46" i="14"/>
  <c r="DN46" i="14"/>
  <c r="DO46" i="14"/>
  <c r="DP46" i="14"/>
  <c r="DQ46" i="14"/>
  <c r="DR46" i="14"/>
  <c r="DS46" i="14"/>
  <c r="DT46" i="14"/>
  <c r="DU46" i="14"/>
  <c r="DV46" i="14"/>
  <c r="DW46" i="14"/>
  <c r="DX46" i="14"/>
  <c r="DY46" i="14"/>
  <c r="DZ46" i="14"/>
  <c r="EA46" i="14"/>
  <c r="EB46" i="14"/>
  <c r="EC46" i="14"/>
  <c r="ED46" i="14"/>
  <c r="EE46" i="14"/>
  <c r="EF46" i="14"/>
  <c r="EG46" i="14"/>
  <c r="EH46" i="14"/>
  <c r="EI46" i="14"/>
  <c r="EJ46" i="14"/>
  <c r="EK46" i="14"/>
  <c r="EL46" i="14"/>
  <c r="EM46" i="14"/>
  <c r="EN46" i="14"/>
  <c r="EO46" i="14"/>
  <c r="EP46" i="14"/>
  <c r="EQ46" i="14"/>
  <c r="ER46" i="14"/>
  <c r="ES46" i="14"/>
  <c r="ET46" i="14"/>
  <c r="EU46" i="14"/>
  <c r="EV46" i="14"/>
  <c r="EW46" i="14"/>
  <c r="EX46" i="14"/>
  <c r="EY46" i="14"/>
  <c r="EZ46" i="14"/>
  <c r="FA46" i="14"/>
  <c r="FB46" i="14"/>
  <c r="FC46" i="14"/>
  <c r="FD46" i="14"/>
  <c r="FE46" i="14"/>
  <c r="FF46" i="14"/>
  <c r="FG46" i="14"/>
  <c r="BM47" i="14"/>
  <c r="BN47" i="14"/>
  <c r="BO47" i="14"/>
  <c r="BP47" i="14"/>
  <c r="BQ47" i="14"/>
  <c r="BR47" i="14"/>
  <c r="BS47" i="14"/>
  <c r="BT47" i="14"/>
  <c r="BU47" i="14"/>
  <c r="BV47" i="14"/>
  <c r="BW47" i="14"/>
  <c r="BX47" i="14"/>
  <c r="BY47" i="14"/>
  <c r="BZ47" i="14"/>
  <c r="CA47" i="14"/>
  <c r="CB47" i="14"/>
  <c r="CC47" i="14"/>
  <c r="CD47" i="14"/>
  <c r="CE47" i="14"/>
  <c r="CF47" i="14"/>
  <c r="CG47" i="14"/>
  <c r="CH47" i="14"/>
  <c r="CI47" i="14"/>
  <c r="CJ47" i="14"/>
  <c r="CK47" i="14"/>
  <c r="CL47" i="14"/>
  <c r="CM47" i="14"/>
  <c r="CN47" i="14"/>
  <c r="CO47" i="14"/>
  <c r="CP47" i="14"/>
  <c r="CQ47" i="14"/>
  <c r="CR47" i="14"/>
  <c r="CS47" i="14"/>
  <c r="CT47" i="14"/>
  <c r="CU47" i="14"/>
  <c r="CV47" i="14"/>
  <c r="CW47" i="14"/>
  <c r="CX47" i="14"/>
  <c r="CY47" i="14"/>
  <c r="CZ47" i="14"/>
  <c r="DA47" i="14"/>
  <c r="DB47" i="14"/>
  <c r="DC47" i="14"/>
  <c r="DD47" i="14"/>
  <c r="DE47" i="14"/>
  <c r="DF47" i="14"/>
  <c r="DG47" i="14"/>
  <c r="DH47" i="14"/>
  <c r="DI47" i="14"/>
  <c r="DJ47" i="14"/>
  <c r="DK47" i="14"/>
  <c r="DL47" i="14"/>
  <c r="DM47" i="14"/>
  <c r="DN47" i="14"/>
  <c r="DO47" i="14"/>
  <c r="DP47" i="14"/>
  <c r="DQ47" i="14"/>
  <c r="DR47" i="14"/>
  <c r="DS47" i="14"/>
  <c r="DT47" i="14"/>
  <c r="DU47" i="14"/>
  <c r="DV47" i="14"/>
  <c r="DW47" i="14"/>
  <c r="DX47" i="14"/>
  <c r="DY47" i="14"/>
  <c r="DZ47" i="14"/>
  <c r="EA47" i="14"/>
  <c r="EB47" i="14"/>
  <c r="EC47" i="14"/>
  <c r="ED47" i="14"/>
  <c r="EE47" i="14"/>
  <c r="EF47" i="14"/>
  <c r="EG47" i="14"/>
  <c r="EH47" i="14"/>
  <c r="EI47" i="14"/>
  <c r="EJ47" i="14"/>
  <c r="EK47" i="14"/>
  <c r="EL47" i="14"/>
  <c r="EM47" i="14"/>
  <c r="EN47" i="14"/>
  <c r="EO47" i="14"/>
  <c r="EP47" i="14"/>
  <c r="EQ47" i="14"/>
  <c r="ER47" i="14"/>
  <c r="ES47" i="14"/>
  <c r="ET47" i="14"/>
  <c r="EU47" i="14"/>
  <c r="EV47" i="14"/>
  <c r="EW47" i="14"/>
  <c r="EX47" i="14"/>
  <c r="EY47" i="14"/>
  <c r="EZ47" i="14"/>
  <c r="FA47" i="14"/>
  <c r="FB47" i="14"/>
  <c r="FC47" i="14"/>
  <c r="FD47" i="14"/>
  <c r="FE47" i="14"/>
  <c r="FF47" i="14"/>
  <c r="FG47" i="14"/>
  <c r="BM48" i="14"/>
  <c r="BN48" i="14"/>
  <c r="BO48" i="14"/>
  <c r="BP48" i="14"/>
  <c r="BQ48" i="14"/>
  <c r="BR48" i="14"/>
  <c r="BS48" i="14"/>
  <c r="BT48" i="14"/>
  <c r="BU48" i="14"/>
  <c r="BV48" i="14"/>
  <c r="BW48" i="14"/>
  <c r="BX48" i="14"/>
  <c r="BY48" i="14"/>
  <c r="BZ48" i="14"/>
  <c r="CA48" i="14"/>
  <c r="CB48" i="14"/>
  <c r="CC48" i="14"/>
  <c r="CD48" i="14"/>
  <c r="CE48" i="14"/>
  <c r="CF48" i="14"/>
  <c r="CG48" i="14"/>
  <c r="CH48" i="14"/>
  <c r="CI48" i="14"/>
  <c r="CJ48" i="14"/>
  <c r="CK48" i="14"/>
  <c r="CL48" i="14"/>
  <c r="CM48" i="14"/>
  <c r="CN48" i="14"/>
  <c r="CO48" i="14"/>
  <c r="CP48" i="14"/>
  <c r="CQ48" i="14"/>
  <c r="CR48" i="14"/>
  <c r="CS48" i="14"/>
  <c r="CT48" i="14"/>
  <c r="CU48" i="14"/>
  <c r="CV48" i="14"/>
  <c r="CW48" i="14"/>
  <c r="CX48" i="14"/>
  <c r="CY48" i="14"/>
  <c r="CZ48" i="14"/>
  <c r="DA48" i="14"/>
  <c r="DB48" i="14"/>
  <c r="DC48" i="14"/>
  <c r="DD48" i="14"/>
  <c r="DE48" i="14"/>
  <c r="DF48" i="14"/>
  <c r="DG48" i="14"/>
  <c r="DH48" i="14"/>
  <c r="DI48" i="14"/>
  <c r="DJ48" i="14"/>
  <c r="DK48" i="14"/>
  <c r="DL48" i="14"/>
  <c r="DM48" i="14"/>
  <c r="DN48" i="14"/>
  <c r="DO48" i="14"/>
  <c r="DP48" i="14"/>
  <c r="DQ48" i="14"/>
  <c r="DR48" i="14"/>
  <c r="DS48" i="14"/>
  <c r="DT48" i="14"/>
  <c r="DU48" i="14"/>
  <c r="DV48" i="14"/>
  <c r="DW48" i="14"/>
  <c r="DX48" i="14"/>
  <c r="DY48" i="14"/>
  <c r="DZ48" i="14"/>
  <c r="EA48" i="14"/>
  <c r="EB48" i="14"/>
  <c r="EC48" i="14"/>
  <c r="ED48" i="14"/>
  <c r="EE48" i="14"/>
  <c r="EF48" i="14"/>
  <c r="EG48" i="14"/>
  <c r="EH48" i="14"/>
  <c r="EI48" i="14"/>
  <c r="EJ48" i="14"/>
  <c r="EK48" i="14"/>
  <c r="EL48" i="14"/>
  <c r="EM48" i="14"/>
  <c r="EN48" i="14"/>
  <c r="EO48" i="14"/>
  <c r="EP48" i="14"/>
  <c r="EQ48" i="14"/>
  <c r="ER48" i="14"/>
  <c r="ES48" i="14"/>
  <c r="ET48" i="14"/>
  <c r="EU48" i="14"/>
  <c r="EV48" i="14"/>
  <c r="EW48" i="14"/>
  <c r="EX48" i="14"/>
  <c r="EY48" i="14"/>
  <c r="EZ48" i="14"/>
  <c r="FA48" i="14"/>
  <c r="FB48" i="14"/>
  <c r="FC48" i="14"/>
  <c r="FD48" i="14"/>
  <c r="FE48" i="14"/>
  <c r="FF48" i="14"/>
  <c r="FG48" i="14"/>
  <c r="BM49" i="14"/>
  <c r="BN49" i="14"/>
  <c r="BO49" i="14"/>
  <c r="BP49" i="14"/>
  <c r="BQ49" i="14"/>
  <c r="BR49" i="14"/>
  <c r="BS49" i="14"/>
  <c r="BT49" i="14"/>
  <c r="BU49" i="14"/>
  <c r="BV49" i="14"/>
  <c r="BW49" i="14"/>
  <c r="BX49" i="14"/>
  <c r="BY49" i="14"/>
  <c r="BZ49" i="14"/>
  <c r="CA49" i="14"/>
  <c r="CB49" i="14"/>
  <c r="CC49" i="14"/>
  <c r="CD49" i="14"/>
  <c r="CE49" i="14"/>
  <c r="CF49" i="14"/>
  <c r="CG49" i="14"/>
  <c r="CH49" i="14"/>
  <c r="CI49" i="14"/>
  <c r="CJ49" i="14"/>
  <c r="CK49" i="14"/>
  <c r="CL49" i="14"/>
  <c r="CM49" i="14"/>
  <c r="CN49" i="14"/>
  <c r="CO49" i="14"/>
  <c r="CP49" i="14"/>
  <c r="CQ49" i="14"/>
  <c r="CR49" i="14"/>
  <c r="CS49" i="14"/>
  <c r="CT49" i="14"/>
  <c r="CU49" i="14"/>
  <c r="CV49" i="14"/>
  <c r="CW49" i="14"/>
  <c r="CX49" i="14"/>
  <c r="CY49" i="14"/>
  <c r="CZ49" i="14"/>
  <c r="DA49" i="14"/>
  <c r="DB49" i="14"/>
  <c r="DC49" i="14"/>
  <c r="DD49" i="14"/>
  <c r="DE49" i="14"/>
  <c r="DF49" i="14"/>
  <c r="DG49" i="14"/>
  <c r="DH49" i="14"/>
  <c r="DI49" i="14"/>
  <c r="DJ49" i="14"/>
  <c r="DK49" i="14"/>
  <c r="DL49" i="14"/>
  <c r="DM49" i="14"/>
  <c r="DN49" i="14"/>
  <c r="DO49" i="14"/>
  <c r="DP49" i="14"/>
  <c r="DQ49" i="14"/>
  <c r="DR49" i="14"/>
  <c r="DS49" i="14"/>
  <c r="DT49" i="14"/>
  <c r="DU49" i="14"/>
  <c r="DV49" i="14"/>
  <c r="DW49" i="14"/>
  <c r="DX49" i="14"/>
  <c r="DY49" i="14"/>
  <c r="DZ49" i="14"/>
  <c r="EA49" i="14"/>
  <c r="EB49" i="14"/>
  <c r="EC49" i="14"/>
  <c r="ED49" i="14"/>
  <c r="EE49" i="14"/>
  <c r="EF49" i="14"/>
  <c r="EG49" i="14"/>
  <c r="EH49" i="14"/>
  <c r="EI49" i="14"/>
  <c r="EJ49" i="14"/>
  <c r="EK49" i="14"/>
  <c r="EL49" i="14"/>
  <c r="EM49" i="14"/>
  <c r="EN49" i="14"/>
  <c r="EO49" i="14"/>
  <c r="EP49" i="14"/>
  <c r="EQ49" i="14"/>
  <c r="ER49" i="14"/>
  <c r="ES49" i="14"/>
  <c r="ET49" i="14"/>
  <c r="EU49" i="14"/>
  <c r="EV49" i="14"/>
  <c r="EW49" i="14"/>
  <c r="EX49" i="14"/>
  <c r="EY49" i="14"/>
  <c r="EZ49" i="14"/>
  <c r="FA49" i="14"/>
  <c r="FB49" i="14"/>
  <c r="FC49" i="14"/>
  <c r="FD49" i="14"/>
  <c r="FE49" i="14"/>
  <c r="FF49" i="14"/>
  <c r="FG49" i="14"/>
  <c r="BL48" i="14"/>
  <c r="BL47" i="14"/>
  <c r="BL46" i="14"/>
  <c r="BM34" i="14"/>
  <c r="BN34" i="14"/>
  <c r="BO34" i="14"/>
  <c r="BP34" i="14"/>
  <c r="BQ34" i="14"/>
  <c r="BR34" i="14"/>
  <c r="BS34" i="14"/>
  <c r="BT34" i="14"/>
  <c r="BU34" i="14"/>
  <c r="BV34" i="14"/>
  <c r="BW34" i="14"/>
  <c r="BX34" i="14"/>
  <c r="BY34" i="14"/>
  <c r="BZ34" i="14"/>
  <c r="CA34" i="14"/>
  <c r="CB34" i="14"/>
  <c r="CC34" i="14"/>
  <c r="CD34" i="14"/>
  <c r="CE34" i="14"/>
  <c r="CF34" i="14"/>
  <c r="CG34" i="14"/>
  <c r="CH34" i="14"/>
  <c r="CI34" i="14"/>
  <c r="CJ34" i="14"/>
  <c r="CK34" i="14"/>
  <c r="CL34" i="14"/>
  <c r="CM34" i="14"/>
  <c r="CN34" i="14"/>
  <c r="CO34" i="14"/>
  <c r="CP34" i="14"/>
  <c r="CQ34" i="14"/>
  <c r="CR34" i="14"/>
  <c r="CS34" i="14"/>
  <c r="CT34" i="14"/>
  <c r="CU34" i="14"/>
  <c r="CV34" i="14"/>
  <c r="CW34" i="14"/>
  <c r="CX34" i="14"/>
  <c r="CY34" i="14"/>
  <c r="CZ34" i="14"/>
  <c r="DA34" i="14"/>
  <c r="DB34" i="14"/>
  <c r="DC34" i="14"/>
  <c r="DD34" i="14"/>
  <c r="DE34" i="14"/>
  <c r="DF34" i="14"/>
  <c r="DG34" i="14"/>
  <c r="DH34" i="14"/>
  <c r="DI34" i="14"/>
  <c r="DJ34" i="14"/>
  <c r="DK34" i="14"/>
  <c r="DL34" i="14"/>
  <c r="DM34" i="14"/>
  <c r="DN34" i="14"/>
  <c r="DO34" i="14"/>
  <c r="DP34" i="14"/>
  <c r="DQ34" i="14"/>
  <c r="DR34" i="14"/>
  <c r="DS34" i="14"/>
  <c r="DT34" i="14"/>
  <c r="DU34" i="14"/>
  <c r="DV34" i="14"/>
  <c r="DW34" i="14"/>
  <c r="DX34" i="14"/>
  <c r="DY34" i="14"/>
  <c r="DZ34" i="14"/>
  <c r="EA34" i="14"/>
  <c r="EB34" i="14"/>
  <c r="EC34" i="14"/>
  <c r="ED34" i="14"/>
  <c r="EE34" i="14"/>
  <c r="EF34" i="14"/>
  <c r="EG34" i="14"/>
  <c r="EH34" i="14"/>
  <c r="EI34" i="14"/>
  <c r="EJ34" i="14"/>
  <c r="EK34" i="14"/>
  <c r="EL34" i="14"/>
  <c r="EM34" i="14"/>
  <c r="EN34" i="14"/>
  <c r="EO34" i="14"/>
  <c r="EP34" i="14"/>
  <c r="EQ34" i="14"/>
  <c r="ER34" i="14"/>
  <c r="ES34" i="14"/>
  <c r="ET34" i="14"/>
  <c r="EU34" i="14"/>
  <c r="EV34" i="14"/>
  <c r="EW34" i="14"/>
  <c r="EX34" i="14"/>
  <c r="EY34" i="14"/>
  <c r="EZ34" i="14"/>
  <c r="FA34" i="14"/>
  <c r="FB34" i="14"/>
  <c r="FC34" i="14"/>
  <c r="FD34" i="14"/>
  <c r="FE34" i="14"/>
  <c r="FF34" i="14"/>
  <c r="FG34" i="14"/>
  <c r="BM35" i="14"/>
  <c r="BN35" i="14"/>
  <c r="BO35" i="14"/>
  <c r="BP35" i="14"/>
  <c r="BQ35" i="14"/>
  <c r="BR35" i="14"/>
  <c r="BS35" i="14"/>
  <c r="BT35" i="14"/>
  <c r="BU35" i="14"/>
  <c r="BV35" i="14"/>
  <c r="BW35" i="14"/>
  <c r="BX35" i="14"/>
  <c r="BY35" i="14"/>
  <c r="BZ35" i="14"/>
  <c r="CA35" i="14"/>
  <c r="CB35" i="14"/>
  <c r="CC35" i="14"/>
  <c r="CD35" i="14"/>
  <c r="CE35" i="14"/>
  <c r="CF35" i="14"/>
  <c r="CG35" i="14"/>
  <c r="CH35" i="14"/>
  <c r="CI35" i="14"/>
  <c r="CJ35" i="14"/>
  <c r="CK35" i="14"/>
  <c r="CL35" i="14"/>
  <c r="CM35" i="14"/>
  <c r="CN35" i="14"/>
  <c r="CO35" i="14"/>
  <c r="CP35" i="14"/>
  <c r="CQ35" i="14"/>
  <c r="CR35" i="14"/>
  <c r="CS35" i="14"/>
  <c r="CT35" i="14"/>
  <c r="CU35" i="14"/>
  <c r="CV35" i="14"/>
  <c r="CW35" i="14"/>
  <c r="CX35" i="14"/>
  <c r="CY35" i="14"/>
  <c r="CZ35" i="14"/>
  <c r="DA35" i="14"/>
  <c r="DB35" i="14"/>
  <c r="DC35" i="14"/>
  <c r="DD35" i="14"/>
  <c r="DE35" i="14"/>
  <c r="DF35" i="14"/>
  <c r="DG35" i="14"/>
  <c r="DH35" i="14"/>
  <c r="DI35" i="14"/>
  <c r="DJ35" i="14"/>
  <c r="DK35" i="14"/>
  <c r="DL35" i="14"/>
  <c r="DM35" i="14"/>
  <c r="DN35" i="14"/>
  <c r="DO35" i="14"/>
  <c r="DP35" i="14"/>
  <c r="DQ35" i="14"/>
  <c r="DR35" i="14"/>
  <c r="DS35" i="14"/>
  <c r="DT35" i="14"/>
  <c r="DU35" i="14"/>
  <c r="DV35" i="14"/>
  <c r="DW35" i="14"/>
  <c r="DX35" i="14"/>
  <c r="DY35" i="14"/>
  <c r="DZ35" i="14"/>
  <c r="EA35" i="14"/>
  <c r="EB35" i="14"/>
  <c r="EC35" i="14"/>
  <c r="ED35" i="14"/>
  <c r="EE35" i="14"/>
  <c r="EF35" i="14"/>
  <c r="EG35" i="14"/>
  <c r="EH35" i="14"/>
  <c r="EI35" i="14"/>
  <c r="EJ35" i="14"/>
  <c r="EK35" i="14"/>
  <c r="EL35" i="14"/>
  <c r="EM35" i="14"/>
  <c r="EN35" i="14"/>
  <c r="EO35" i="14"/>
  <c r="EP35" i="14"/>
  <c r="EQ35" i="14"/>
  <c r="ER35" i="14"/>
  <c r="ES35" i="14"/>
  <c r="ET35" i="14"/>
  <c r="EU35" i="14"/>
  <c r="EV35" i="14"/>
  <c r="EW35" i="14"/>
  <c r="EX35" i="14"/>
  <c r="EY35" i="14"/>
  <c r="EZ35" i="14"/>
  <c r="FA35" i="14"/>
  <c r="FB35" i="14"/>
  <c r="FC35" i="14"/>
  <c r="FD35" i="14"/>
  <c r="FE35" i="14"/>
  <c r="FF35" i="14"/>
  <c r="FG35" i="14"/>
  <c r="BM36" i="14"/>
  <c r="BN36" i="14"/>
  <c r="BO36" i="14"/>
  <c r="BP36" i="14"/>
  <c r="BQ36" i="14"/>
  <c r="BR36" i="14"/>
  <c r="BS36" i="14"/>
  <c r="BT36" i="14"/>
  <c r="BU36" i="14"/>
  <c r="BV36" i="14"/>
  <c r="BW36" i="14"/>
  <c r="BX36" i="14"/>
  <c r="BY36" i="14"/>
  <c r="BZ36" i="14"/>
  <c r="CA36" i="14"/>
  <c r="CB36" i="14"/>
  <c r="CC36" i="14"/>
  <c r="CD36" i="14"/>
  <c r="CE36" i="14"/>
  <c r="CF36" i="14"/>
  <c r="CG36" i="14"/>
  <c r="CH36" i="14"/>
  <c r="CI36" i="14"/>
  <c r="CJ36" i="14"/>
  <c r="CK36" i="14"/>
  <c r="CL36" i="14"/>
  <c r="CM36" i="14"/>
  <c r="CN36" i="14"/>
  <c r="CO36" i="14"/>
  <c r="CP36" i="14"/>
  <c r="CQ36" i="14"/>
  <c r="CR36" i="14"/>
  <c r="CS36" i="14"/>
  <c r="CT36" i="14"/>
  <c r="CU36" i="14"/>
  <c r="CV36" i="14"/>
  <c r="CW36" i="14"/>
  <c r="CX36" i="14"/>
  <c r="CY36" i="14"/>
  <c r="CZ36" i="14"/>
  <c r="DA36" i="14"/>
  <c r="DB36" i="14"/>
  <c r="DC36" i="14"/>
  <c r="DD36" i="14"/>
  <c r="DE36" i="14"/>
  <c r="DF36" i="14"/>
  <c r="DG36" i="14"/>
  <c r="DH36" i="14"/>
  <c r="DI36" i="14"/>
  <c r="DJ36" i="14"/>
  <c r="DK36" i="14"/>
  <c r="DL36" i="14"/>
  <c r="DM36" i="14"/>
  <c r="DN36" i="14"/>
  <c r="DO36" i="14"/>
  <c r="DP36" i="14"/>
  <c r="DQ36" i="14"/>
  <c r="DR36" i="14"/>
  <c r="DS36" i="14"/>
  <c r="DT36" i="14"/>
  <c r="DU36" i="14"/>
  <c r="DV36" i="14"/>
  <c r="DW36" i="14"/>
  <c r="DX36" i="14"/>
  <c r="DY36" i="14"/>
  <c r="DZ36" i="14"/>
  <c r="EA36" i="14"/>
  <c r="EB36" i="14"/>
  <c r="EC36" i="14"/>
  <c r="ED36" i="14"/>
  <c r="EE36" i="14"/>
  <c r="EF36" i="14"/>
  <c r="EG36" i="14"/>
  <c r="EH36" i="14"/>
  <c r="EI36" i="14"/>
  <c r="EJ36" i="14"/>
  <c r="EK36" i="14"/>
  <c r="EL36" i="14"/>
  <c r="EM36" i="14"/>
  <c r="EN36" i="14"/>
  <c r="EO36" i="14"/>
  <c r="EP36" i="14"/>
  <c r="EQ36" i="14"/>
  <c r="ER36" i="14"/>
  <c r="ES36" i="14"/>
  <c r="ET36" i="14"/>
  <c r="EU36" i="14"/>
  <c r="EV36" i="14"/>
  <c r="EW36" i="14"/>
  <c r="EX36" i="14"/>
  <c r="EY36" i="14"/>
  <c r="EZ36" i="14"/>
  <c r="FA36" i="14"/>
  <c r="FB36" i="14"/>
  <c r="FC36" i="14"/>
  <c r="FD36" i="14"/>
  <c r="FE36" i="14"/>
  <c r="FF36" i="14"/>
  <c r="FG36" i="14"/>
  <c r="BM37" i="14"/>
  <c r="BN37" i="14"/>
  <c r="BO37" i="14"/>
  <c r="BP37" i="14"/>
  <c r="BQ37" i="14"/>
  <c r="BR37" i="14"/>
  <c r="BS37" i="14"/>
  <c r="BT37" i="14"/>
  <c r="BU37" i="14"/>
  <c r="BV37" i="14"/>
  <c r="BW37" i="14"/>
  <c r="BX37" i="14"/>
  <c r="BY37" i="14"/>
  <c r="BZ37" i="14"/>
  <c r="CA37" i="14"/>
  <c r="CB37" i="14"/>
  <c r="CC37" i="14"/>
  <c r="CD37" i="14"/>
  <c r="CE37" i="14"/>
  <c r="CF37" i="14"/>
  <c r="CG37" i="14"/>
  <c r="CH37" i="14"/>
  <c r="CI37" i="14"/>
  <c r="CJ37" i="14"/>
  <c r="CK37" i="14"/>
  <c r="CL37" i="14"/>
  <c r="CM37" i="14"/>
  <c r="CN37" i="14"/>
  <c r="CO37" i="14"/>
  <c r="CP37" i="14"/>
  <c r="CQ37" i="14"/>
  <c r="CR37" i="14"/>
  <c r="CS37" i="14"/>
  <c r="CT37" i="14"/>
  <c r="CU37" i="14"/>
  <c r="CV37" i="14"/>
  <c r="CW37" i="14"/>
  <c r="CX37" i="14"/>
  <c r="CY37" i="14"/>
  <c r="CZ37" i="14"/>
  <c r="DA37" i="14"/>
  <c r="DB37" i="14"/>
  <c r="DC37" i="14"/>
  <c r="DD37" i="14"/>
  <c r="DE37" i="14"/>
  <c r="DF37" i="14"/>
  <c r="DG37" i="14"/>
  <c r="DH37" i="14"/>
  <c r="DI37" i="14"/>
  <c r="DJ37" i="14"/>
  <c r="DK37" i="14"/>
  <c r="DL37" i="14"/>
  <c r="DM37" i="14"/>
  <c r="DN37" i="14"/>
  <c r="DO37" i="14"/>
  <c r="DP37" i="14"/>
  <c r="DQ37" i="14"/>
  <c r="DR37" i="14"/>
  <c r="DS37" i="14"/>
  <c r="DT37" i="14"/>
  <c r="DU37" i="14"/>
  <c r="DV37" i="14"/>
  <c r="DW37" i="14"/>
  <c r="DX37" i="14"/>
  <c r="DY37" i="14"/>
  <c r="DZ37" i="14"/>
  <c r="EA37" i="14"/>
  <c r="EB37" i="14"/>
  <c r="EC37" i="14"/>
  <c r="ED37" i="14"/>
  <c r="EE37" i="14"/>
  <c r="EF37" i="14"/>
  <c r="EG37" i="14"/>
  <c r="EH37" i="14"/>
  <c r="EI37" i="14"/>
  <c r="EJ37" i="14"/>
  <c r="EK37" i="14"/>
  <c r="EL37" i="14"/>
  <c r="EM37" i="14"/>
  <c r="EN37" i="14"/>
  <c r="EO37" i="14"/>
  <c r="EP37" i="14"/>
  <c r="EQ37" i="14"/>
  <c r="ER37" i="14"/>
  <c r="ES37" i="14"/>
  <c r="ET37" i="14"/>
  <c r="EU37" i="14"/>
  <c r="EV37" i="14"/>
  <c r="EW37" i="14"/>
  <c r="EX37" i="14"/>
  <c r="EY37" i="14"/>
  <c r="EZ37" i="14"/>
  <c r="FA37" i="14"/>
  <c r="FB37" i="14"/>
  <c r="FC37" i="14"/>
  <c r="FD37" i="14"/>
  <c r="FE37" i="14"/>
  <c r="FF37" i="14"/>
  <c r="FG37" i="14"/>
  <c r="BL37" i="14"/>
  <c r="BL36" i="14"/>
  <c r="BL35" i="14"/>
  <c r="BL34" i="14"/>
  <c r="D4" i="59"/>
  <c r="CZ11" i="59"/>
  <c r="CY11" i="59"/>
  <c r="CX11" i="59"/>
  <c r="CW11" i="59"/>
  <c r="CV11" i="59"/>
  <c r="CU11" i="59"/>
  <c r="CT11" i="59"/>
  <c r="CS11" i="59"/>
  <c r="CR11" i="59"/>
  <c r="CQ11" i="59"/>
  <c r="CP11" i="59"/>
  <c r="CO11" i="59"/>
  <c r="CN11" i="59"/>
  <c r="CM11" i="59"/>
  <c r="CL11" i="59"/>
  <c r="CK11" i="59"/>
  <c r="CJ11" i="59"/>
  <c r="CI11" i="59"/>
  <c r="CH11" i="59"/>
  <c r="CG11" i="59"/>
  <c r="CF11" i="59"/>
  <c r="CE11" i="59"/>
  <c r="CD11" i="59"/>
  <c r="CC11" i="59"/>
  <c r="CB11" i="59"/>
  <c r="CA11" i="59"/>
  <c r="BZ11" i="59"/>
  <c r="BY11" i="59"/>
  <c r="BX11" i="59"/>
  <c r="BW11" i="59"/>
  <c r="BV11" i="59"/>
  <c r="BU11" i="59"/>
  <c r="BT11" i="59"/>
  <c r="BS11" i="59"/>
  <c r="BR11" i="59"/>
  <c r="BQ11" i="59"/>
  <c r="BP11" i="59"/>
  <c r="BO11" i="59"/>
  <c r="BN11" i="59"/>
  <c r="BM11" i="59"/>
  <c r="BL11" i="59"/>
  <c r="BK11" i="59"/>
  <c r="BJ11" i="59"/>
  <c r="BI11" i="59"/>
  <c r="BH11" i="59"/>
  <c r="BG11" i="59"/>
  <c r="BF11" i="59"/>
  <c r="BE11" i="59"/>
  <c r="BD11" i="59"/>
  <c r="BC11" i="59"/>
  <c r="BB11" i="59"/>
  <c r="BA11" i="59"/>
  <c r="AZ11" i="59"/>
  <c r="AY11" i="59"/>
  <c r="AX11" i="59"/>
  <c r="AW11" i="59"/>
  <c r="AV11" i="59"/>
  <c r="AU11" i="59"/>
  <c r="AT11" i="59"/>
  <c r="AS11" i="59"/>
  <c r="AR11" i="59"/>
  <c r="AQ11" i="59"/>
  <c r="AP11" i="59"/>
  <c r="AO11" i="59"/>
  <c r="AN11" i="59"/>
  <c r="AM11" i="59"/>
  <c r="AL11" i="59"/>
  <c r="AK11" i="59"/>
  <c r="AJ11" i="59"/>
  <c r="AI11" i="59"/>
  <c r="AH11" i="59"/>
  <c r="AG11" i="59"/>
  <c r="AF11" i="59"/>
  <c r="AE11" i="59"/>
  <c r="AD11" i="59"/>
  <c r="AC11" i="59"/>
  <c r="AB11" i="59"/>
  <c r="AA11" i="59"/>
  <c r="Z11" i="59"/>
  <c r="Y11" i="59"/>
  <c r="X11" i="59"/>
  <c r="W11" i="59"/>
  <c r="V11" i="59"/>
  <c r="U11" i="59"/>
  <c r="T11" i="59"/>
  <c r="S11" i="59"/>
  <c r="R11" i="59"/>
  <c r="Q11" i="59"/>
  <c r="P11" i="59"/>
  <c r="O11" i="59"/>
  <c r="N11" i="59"/>
  <c r="M11" i="59"/>
  <c r="L11" i="59"/>
  <c r="K11" i="59"/>
  <c r="J11" i="59"/>
  <c r="I11" i="59"/>
  <c r="H11" i="59"/>
  <c r="G11" i="59"/>
  <c r="F11" i="59"/>
  <c r="E11" i="59"/>
  <c r="D4" i="58"/>
  <c r="CZ11" i="58"/>
  <c r="CY11" i="58"/>
  <c r="CX11" i="58"/>
  <c r="CW11" i="58"/>
  <c r="CV11" i="58"/>
  <c r="CU11" i="58"/>
  <c r="CT11" i="58"/>
  <c r="CS11" i="58"/>
  <c r="CR11" i="58"/>
  <c r="CQ11" i="58"/>
  <c r="CP11" i="58"/>
  <c r="CO11" i="58"/>
  <c r="CN11" i="58"/>
  <c r="CM11" i="58"/>
  <c r="CL11" i="58"/>
  <c r="CK11" i="58"/>
  <c r="CJ11" i="58"/>
  <c r="CI11" i="58"/>
  <c r="CH11" i="58"/>
  <c r="CG11" i="58"/>
  <c r="CF11" i="58"/>
  <c r="CE11" i="58"/>
  <c r="CD11" i="58"/>
  <c r="CC11" i="58"/>
  <c r="CB11" i="58"/>
  <c r="CA11" i="58"/>
  <c r="BZ11" i="58"/>
  <c r="BY11" i="58"/>
  <c r="BX11" i="58"/>
  <c r="BW11" i="58"/>
  <c r="BV11" i="58"/>
  <c r="BU11" i="58"/>
  <c r="BT11" i="58"/>
  <c r="BS11" i="58"/>
  <c r="BR11" i="58"/>
  <c r="BQ11" i="58"/>
  <c r="BP11" i="58"/>
  <c r="BO11" i="58"/>
  <c r="BN11" i="58"/>
  <c r="BM11" i="58"/>
  <c r="BL11" i="58"/>
  <c r="BK11" i="58"/>
  <c r="BJ11" i="58"/>
  <c r="BI11" i="58"/>
  <c r="BH11" i="58"/>
  <c r="BG11" i="58"/>
  <c r="BF11" i="58"/>
  <c r="BE11" i="58"/>
  <c r="BD11" i="58"/>
  <c r="BC11" i="58"/>
  <c r="BB11" i="58"/>
  <c r="BA11" i="58"/>
  <c r="AZ11" i="58"/>
  <c r="AY11" i="58"/>
  <c r="AX11" i="58"/>
  <c r="AW11" i="58"/>
  <c r="AV11" i="58"/>
  <c r="AU11" i="58"/>
  <c r="AT11" i="58"/>
  <c r="AS11" i="58"/>
  <c r="AR11" i="58"/>
  <c r="AQ11" i="58"/>
  <c r="AP11" i="58"/>
  <c r="AO11" i="58"/>
  <c r="AN11" i="58"/>
  <c r="AM11" i="58"/>
  <c r="AL11" i="58"/>
  <c r="AK11" i="58"/>
  <c r="AJ11" i="58"/>
  <c r="AI11" i="58"/>
  <c r="AH11" i="58"/>
  <c r="AG11" i="58"/>
  <c r="AF11" i="58"/>
  <c r="AE11" i="58"/>
  <c r="AD11" i="58"/>
  <c r="AC11" i="58"/>
  <c r="AB11" i="58"/>
  <c r="AA11" i="58"/>
  <c r="Z11" i="58"/>
  <c r="Y11" i="58"/>
  <c r="X11" i="58"/>
  <c r="W11" i="58"/>
  <c r="V11" i="58"/>
  <c r="U11" i="58"/>
  <c r="T11" i="58"/>
  <c r="S11" i="58"/>
  <c r="R11" i="58"/>
  <c r="Q11" i="58"/>
  <c r="P11" i="58"/>
  <c r="O11" i="58"/>
  <c r="N11" i="58"/>
  <c r="M11" i="58"/>
  <c r="L11" i="58"/>
  <c r="K11" i="58"/>
  <c r="J11" i="58"/>
  <c r="I11" i="58"/>
  <c r="H11" i="58"/>
  <c r="G11" i="58"/>
  <c r="F11" i="58"/>
  <c r="E11" i="58"/>
  <c r="BP20" i="14" l="1"/>
  <c r="BM22" i="14"/>
  <c r="BN22" i="14"/>
  <c r="BO22" i="14"/>
  <c r="BP22" i="14"/>
  <c r="BQ22" i="14"/>
  <c r="BR22" i="14"/>
  <c r="BS22" i="14"/>
  <c r="BT22" i="14"/>
  <c r="BU22" i="14"/>
  <c r="BV22" i="14"/>
  <c r="BW22" i="14"/>
  <c r="BX22" i="14"/>
  <c r="BY22" i="14"/>
  <c r="BZ22" i="14"/>
  <c r="CA22" i="14"/>
  <c r="CB22" i="14"/>
  <c r="CC22" i="14"/>
  <c r="CD22" i="14"/>
  <c r="CE22" i="14"/>
  <c r="CF22" i="14"/>
  <c r="CG22" i="14"/>
  <c r="CH22" i="14"/>
  <c r="CI22" i="14"/>
  <c r="CJ22" i="14"/>
  <c r="CK22" i="14"/>
  <c r="CL22" i="14"/>
  <c r="CM22" i="14"/>
  <c r="CN22" i="14"/>
  <c r="CO22" i="14"/>
  <c r="CP22" i="14"/>
  <c r="CQ22" i="14"/>
  <c r="CR22" i="14"/>
  <c r="CS22" i="14"/>
  <c r="CT22" i="14"/>
  <c r="CU22" i="14"/>
  <c r="CV22" i="14"/>
  <c r="CW22" i="14"/>
  <c r="CX22" i="14"/>
  <c r="CY22" i="14"/>
  <c r="CZ22" i="14"/>
  <c r="DA22" i="14"/>
  <c r="DB22" i="14"/>
  <c r="DC22" i="14"/>
  <c r="DD22" i="14"/>
  <c r="DE22" i="14"/>
  <c r="DF22" i="14"/>
  <c r="DG22" i="14"/>
  <c r="DH22" i="14"/>
  <c r="DI22" i="14"/>
  <c r="DJ22" i="14"/>
  <c r="DK22" i="14"/>
  <c r="DL22" i="14"/>
  <c r="DM22" i="14"/>
  <c r="DN22" i="14"/>
  <c r="DO22" i="14"/>
  <c r="DP22" i="14"/>
  <c r="DQ22" i="14"/>
  <c r="DR22" i="14"/>
  <c r="DS22" i="14"/>
  <c r="DT22" i="14"/>
  <c r="DU22" i="14"/>
  <c r="DV22" i="14"/>
  <c r="DW22" i="14"/>
  <c r="DX22" i="14"/>
  <c r="DY22" i="14"/>
  <c r="DZ22" i="14"/>
  <c r="EA22" i="14"/>
  <c r="EB22" i="14"/>
  <c r="EC22" i="14"/>
  <c r="ED22" i="14"/>
  <c r="EE22" i="14"/>
  <c r="EF22" i="14"/>
  <c r="EG22" i="14"/>
  <c r="EH22" i="14"/>
  <c r="EI22" i="14"/>
  <c r="EJ22" i="14"/>
  <c r="EK22" i="14"/>
  <c r="EL22" i="14"/>
  <c r="EM22" i="14"/>
  <c r="EN22" i="14"/>
  <c r="EO22" i="14"/>
  <c r="EP22" i="14"/>
  <c r="EQ22" i="14"/>
  <c r="ER22" i="14"/>
  <c r="ES22" i="14"/>
  <c r="ET22" i="14"/>
  <c r="EU22" i="14"/>
  <c r="EV22" i="14"/>
  <c r="EW22" i="14"/>
  <c r="EX22" i="14"/>
  <c r="EY22" i="14"/>
  <c r="EZ22" i="14"/>
  <c r="FA22" i="14"/>
  <c r="FB22" i="14"/>
  <c r="FC22" i="14"/>
  <c r="FD22" i="14"/>
  <c r="FE22" i="14"/>
  <c r="FF22" i="14"/>
  <c r="FG22" i="14"/>
  <c r="BM23" i="14"/>
  <c r="BN23" i="14"/>
  <c r="BO23" i="14"/>
  <c r="BP23" i="14"/>
  <c r="BQ23" i="14"/>
  <c r="BR23" i="14"/>
  <c r="BS23" i="14"/>
  <c r="BT23" i="14"/>
  <c r="BU23" i="14"/>
  <c r="BV23" i="14"/>
  <c r="BW23" i="14"/>
  <c r="BX23" i="14"/>
  <c r="BY23" i="14"/>
  <c r="BZ23" i="14"/>
  <c r="CA23" i="14"/>
  <c r="CB23" i="14"/>
  <c r="CC23" i="14"/>
  <c r="CD23" i="14"/>
  <c r="CE23" i="14"/>
  <c r="CF23" i="14"/>
  <c r="CG23" i="14"/>
  <c r="CH23" i="14"/>
  <c r="CI23" i="14"/>
  <c r="CJ23" i="14"/>
  <c r="CK23" i="14"/>
  <c r="CL23" i="14"/>
  <c r="CM23" i="14"/>
  <c r="CN23" i="14"/>
  <c r="CO23" i="14"/>
  <c r="CP23" i="14"/>
  <c r="CQ23" i="14"/>
  <c r="CR23" i="14"/>
  <c r="CS23" i="14"/>
  <c r="CT23" i="14"/>
  <c r="CU23" i="14"/>
  <c r="CV23" i="14"/>
  <c r="CW23" i="14"/>
  <c r="CX23" i="14"/>
  <c r="CY23" i="14"/>
  <c r="CZ23" i="14"/>
  <c r="DA23" i="14"/>
  <c r="DB23" i="14"/>
  <c r="DC23" i="14"/>
  <c r="DD23" i="14"/>
  <c r="DE23" i="14"/>
  <c r="DF23" i="14"/>
  <c r="DG23" i="14"/>
  <c r="DH23" i="14"/>
  <c r="DI23" i="14"/>
  <c r="DJ23" i="14"/>
  <c r="DK23" i="14"/>
  <c r="DL23" i="14"/>
  <c r="DM23" i="14"/>
  <c r="DN23" i="14"/>
  <c r="DO23" i="14"/>
  <c r="DP23" i="14"/>
  <c r="DQ23" i="14"/>
  <c r="DR23" i="14"/>
  <c r="DS23" i="14"/>
  <c r="DT23" i="14"/>
  <c r="DU23" i="14"/>
  <c r="DV23" i="14"/>
  <c r="DW23" i="14"/>
  <c r="DX23" i="14"/>
  <c r="DY23" i="14"/>
  <c r="DZ23" i="14"/>
  <c r="EA23" i="14"/>
  <c r="EB23" i="14"/>
  <c r="EC23" i="14"/>
  <c r="ED23" i="14"/>
  <c r="EE23" i="14"/>
  <c r="EF23" i="14"/>
  <c r="EG23" i="14"/>
  <c r="EH23" i="14"/>
  <c r="EI23" i="14"/>
  <c r="EJ23" i="14"/>
  <c r="EK23" i="14"/>
  <c r="EL23" i="14"/>
  <c r="EM23" i="14"/>
  <c r="EN23" i="14"/>
  <c r="EO23" i="14"/>
  <c r="EP23" i="14"/>
  <c r="EQ23" i="14"/>
  <c r="ER23" i="14"/>
  <c r="ES23" i="14"/>
  <c r="ET23" i="14"/>
  <c r="EU23" i="14"/>
  <c r="EV23" i="14"/>
  <c r="EW23" i="14"/>
  <c r="EX23" i="14"/>
  <c r="EY23" i="14"/>
  <c r="EZ23" i="14"/>
  <c r="FA23" i="14"/>
  <c r="FB23" i="14"/>
  <c r="FC23" i="14"/>
  <c r="FD23" i="14"/>
  <c r="FE23" i="14"/>
  <c r="FF23" i="14"/>
  <c r="FG23" i="14"/>
  <c r="BM24" i="14"/>
  <c r="BN24" i="14"/>
  <c r="BO24" i="14"/>
  <c r="BP24" i="14"/>
  <c r="BQ24" i="14"/>
  <c r="BR24" i="14"/>
  <c r="BS24" i="14"/>
  <c r="BT24" i="14"/>
  <c r="BU24" i="14"/>
  <c r="BV24" i="14"/>
  <c r="BW24" i="14"/>
  <c r="BX24" i="14"/>
  <c r="BY24" i="14"/>
  <c r="BZ24" i="14"/>
  <c r="CA24" i="14"/>
  <c r="CB24" i="14"/>
  <c r="CC24" i="14"/>
  <c r="CD24" i="14"/>
  <c r="CE24" i="14"/>
  <c r="CF24" i="14"/>
  <c r="CG24" i="14"/>
  <c r="CH24" i="14"/>
  <c r="CI24" i="14"/>
  <c r="CJ24" i="14"/>
  <c r="CK24" i="14"/>
  <c r="CL24" i="14"/>
  <c r="CM24" i="14"/>
  <c r="CN24" i="14"/>
  <c r="CO24" i="14"/>
  <c r="CP24" i="14"/>
  <c r="CQ24" i="14"/>
  <c r="CR24" i="14"/>
  <c r="CS24" i="14"/>
  <c r="CT24" i="14"/>
  <c r="CU24" i="14"/>
  <c r="CV24" i="14"/>
  <c r="CW24" i="14"/>
  <c r="CX24" i="14"/>
  <c r="CY24" i="14"/>
  <c r="CZ24" i="14"/>
  <c r="DA24" i="14"/>
  <c r="DB24" i="14"/>
  <c r="DC24" i="14"/>
  <c r="DD24" i="14"/>
  <c r="DE24" i="14"/>
  <c r="DF24" i="14"/>
  <c r="DG24" i="14"/>
  <c r="DH24" i="14"/>
  <c r="DI24" i="14"/>
  <c r="DJ24" i="14"/>
  <c r="DK24" i="14"/>
  <c r="DL24" i="14"/>
  <c r="DM24" i="14"/>
  <c r="DN24" i="14"/>
  <c r="DO24" i="14"/>
  <c r="DP24" i="14"/>
  <c r="DQ24" i="14"/>
  <c r="DR24" i="14"/>
  <c r="DS24" i="14"/>
  <c r="DT24" i="14"/>
  <c r="DU24" i="14"/>
  <c r="DV24" i="14"/>
  <c r="DW24" i="14"/>
  <c r="DX24" i="14"/>
  <c r="DY24" i="14"/>
  <c r="DZ24" i="14"/>
  <c r="EA24" i="14"/>
  <c r="EB24" i="14"/>
  <c r="EC24" i="14"/>
  <c r="ED24" i="14"/>
  <c r="EE24" i="14"/>
  <c r="EF24" i="14"/>
  <c r="EG24" i="14"/>
  <c r="EH24" i="14"/>
  <c r="EI24" i="14"/>
  <c r="EJ24" i="14"/>
  <c r="EK24" i="14"/>
  <c r="EL24" i="14"/>
  <c r="EM24" i="14"/>
  <c r="EN24" i="14"/>
  <c r="EO24" i="14"/>
  <c r="EP24" i="14"/>
  <c r="EQ24" i="14"/>
  <c r="ER24" i="14"/>
  <c r="ES24" i="14"/>
  <c r="ET24" i="14"/>
  <c r="EU24" i="14"/>
  <c r="EV24" i="14"/>
  <c r="EW24" i="14"/>
  <c r="EX24" i="14"/>
  <c r="EY24" i="14"/>
  <c r="EZ24" i="14"/>
  <c r="FA24" i="14"/>
  <c r="FB24" i="14"/>
  <c r="FC24" i="14"/>
  <c r="FD24" i="14"/>
  <c r="FE24" i="14"/>
  <c r="FF24" i="14"/>
  <c r="FG24" i="14"/>
  <c r="BM25" i="14"/>
  <c r="BN25" i="14"/>
  <c r="BO25" i="14"/>
  <c r="BP25" i="14"/>
  <c r="BQ25" i="14"/>
  <c r="BR25" i="14"/>
  <c r="BS25" i="14"/>
  <c r="BT25" i="14"/>
  <c r="BU25" i="14"/>
  <c r="BV25" i="14"/>
  <c r="BW25" i="14"/>
  <c r="BX25" i="14"/>
  <c r="BY25" i="14"/>
  <c r="BZ25" i="14"/>
  <c r="CA25" i="14"/>
  <c r="CB25" i="14"/>
  <c r="CC25" i="14"/>
  <c r="CD25" i="14"/>
  <c r="CE25" i="14"/>
  <c r="CF25" i="14"/>
  <c r="CG25" i="14"/>
  <c r="CH25" i="14"/>
  <c r="CI25" i="14"/>
  <c r="CJ25" i="14"/>
  <c r="CK25" i="14"/>
  <c r="CL25" i="14"/>
  <c r="CM25" i="14"/>
  <c r="CN25" i="14"/>
  <c r="CO25" i="14"/>
  <c r="CP25" i="14"/>
  <c r="CQ25" i="14"/>
  <c r="CR25" i="14"/>
  <c r="CS25" i="14"/>
  <c r="CT25" i="14"/>
  <c r="CU25" i="14"/>
  <c r="CV25" i="14"/>
  <c r="CW25" i="14"/>
  <c r="CX25" i="14"/>
  <c r="CY25" i="14"/>
  <c r="CZ25" i="14"/>
  <c r="DA25" i="14"/>
  <c r="DB25" i="14"/>
  <c r="DC25" i="14"/>
  <c r="DD25" i="14"/>
  <c r="DE25" i="14"/>
  <c r="DF25" i="14"/>
  <c r="DG25" i="14"/>
  <c r="DH25" i="14"/>
  <c r="DI25" i="14"/>
  <c r="DJ25" i="14"/>
  <c r="DK25" i="14"/>
  <c r="DL25" i="14"/>
  <c r="DM25" i="14"/>
  <c r="DN25" i="14"/>
  <c r="DO25" i="14"/>
  <c r="DP25" i="14"/>
  <c r="DQ25" i="14"/>
  <c r="DR25" i="14"/>
  <c r="DS25" i="14"/>
  <c r="DT25" i="14"/>
  <c r="DU25" i="14"/>
  <c r="DV25" i="14"/>
  <c r="DW25" i="14"/>
  <c r="DX25" i="14"/>
  <c r="DY25" i="14"/>
  <c r="DZ25" i="14"/>
  <c r="EA25" i="14"/>
  <c r="EB25" i="14"/>
  <c r="EC25" i="14"/>
  <c r="ED25" i="14"/>
  <c r="EE25" i="14"/>
  <c r="EF25" i="14"/>
  <c r="EG25" i="14"/>
  <c r="EH25" i="14"/>
  <c r="EI25" i="14"/>
  <c r="EJ25" i="14"/>
  <c r="EK25" i="14"/>
  <c r="EL25" i="14"/>
  <c r="EM25" i="14"/>
  <c r="EN25" i="14"/>
  <c r="EO25" i="14"/>
  <c r="EP25" i="14"/>
  <c r="EQ25" i="14"/>
  <c r="ER25" i="14"/>
  <c r="ES25" i="14"/>
  <c r="ET25" i="14"/>
  <c r="EU25" i="14"/>
  <c r="EV25" i="14"/>
  <c r="EW25" i="14"/>
  <c r="EX25" i="14"/>
  <c r="EY25" i="14"/>
  <c r="EZ25" i="14"/>
  <c r="FA25" i="14"/>
  <c r="FB25" i="14"/>
  <c r="FC25" i="14"/>
  <c r="FD25" i="14"/>
  <c r="FE25" i="14"/>
  <c r="FF25" i="14"/>
  <c r="FG25" i="14"/>
  <c r="BK133" i="14"/>
  <c r="BK132" i="14"/>
  <c r="BK131" i="14"/>
  <c r="BK130" i="14"/>
  <c r="BK129" i="14"/>
  <c r="BK128" i="14"/>
  <c r="BK127" i="14"/>
  <c r="BK126" i="14"/>
  <c r="BK125" i="14"/>
  <c r="BK124" i="14"/>
  <c r="BL121" i="14"/>
  <c r="BK121" i="14"/>
  <c r="BK120" i="14"/>
  <c r="BK119" i="14"/>
  <c r="BK118" i="14"/>
  <c r="BK117" i="14"/>
  <c r="BK116" i="14"/>
  <c r="BK115" i="14"/>
  <c r="BK114" i="14"/>
  <c r="BK113" i="14"/>
  <c r="BK112" i="14"/>
  <c r="BK109" i="14"/>
  <c r="BK108" i="14"/>
  <c r="BK107" i="14"/>
  <c r="BK106" i="14"/>
  <c r="BK105" i="14"/>
  <c r="BK104" i="14"/>
  <c r="BK103" i="14"/>
  <c r="BK102" i="14"/>
  <c r="BK101" i="14"/>
  <c r="BK100" i="14"/>
  <c r="BK97" i="14"/>
  <c r="BK96" i="14"/>
  <c r="BK95" i="14"/>
  <c r="BK94" i="14"/>
  <c r="BK93" i="14"/>
  <c r="BK92" i="14"/>
  <c r="BK91" i="14"/>
  <c r="BK90" i="14"/>
  <c r="BK89" i="14"/>
  <c r="BK88" i="14"/>
  <c r="BK85" i="14"/>
  <c r="BK84" i="14"/>
  <c r="BK83" i="14"/>
  <c r="BK82" i="14"/>
  <c r="BK81" i="14"/>
  <c r="BK80" i="14"/>
  <c r="BK79" i="14"/>
  <c r="BK78" i="14"/>
  <c r="BK77" i="14"/>
  <c r="BK76" i="14"/>
  <c r="BK73" i="14"/>
  <c r="BK72" i="14"/>
  <c r="BK71" i="14"/>
  <c r="BK70" i="14"/>
  <c r="BK69" i="14"/>
  <c r="BK68" i="14"/>
  <c r="BK67" i="14"/>
  <c r="BK66" i="14"/>
  <c r="BK65" i="14"/>
  <c r="BK64" i="14"/>
  <c r="BK61" i="14"/>
  <c r="BK60" i="14"/>
  <c r="BK59" i="14"/>
  <c r="BK58" i="14"/>
  <c r="BK57" i="14"/>
  <c r="BK56" i="14"/>
  <c r="BK55" i="14"/>
  <c r="BK54" i="14"/>
  <c r="BK53" i="14"/>
  <c r="BK52" i="14"/>
  <c r="BL49" i="14"/>
  <c r="BK49" i="14"/>
  <c r="BK48" i="14"/>
  <c r="BK47" i="14"/>
  <c r="BK46" i="14"/>
  <c r="BK45" i="14"/>
  <c r="BK44" i="14"/>
  <c r="BK43" i="14"/>
  <c r="BK42" i="14"/>
  <c r="BK41" i="14"/>
  <c r="BK40" i="14"/>
  <c r="BK37" i="14"/>
  <c r="BK36" i="14"/>
  <c r="BK35" i="14"/>
  <c r="BK34" i="14"/>
  <c r="BK33" i="14"/>
  <c r="BK32" i="14"/>
  <c r="BK31" i="14"/>
  <c r="BK30" i="14"/>
  <c r="BK29" i="14"/>
  <c r="BK28" i="14"/>
  <c r="BL25" i="14"/>
  <c r="BL24" i="14"/>
  <c r="BL23" i="14"/>
  <c r="BL22" i="14"/>
  <c r="BK25" i="14"/>
  <c r="BK24" i="14"/>
  <c r="BK23" i="14"/>
  <c r="BK22" i="14"/>
  <c r="BK21" i="14"/>
  <c r="BK20" i="14"/>
  <c r="BK19" i="14"/>
  <c r="BK18" i="14"/>
  <c r="BK17" i="14"/>
  <c r="BK16" i="14"/>
  <c r="BK12" i="14"/>
  <c r="BK11" i="14"/>
  <c r="BK10" i="14"/>
  <c r="BK9" i="14"/>
  <c r="BK8" i="14"/>
  <c r="BT21" i="14" s="1"/>
  <c r="BK7" i="14"/>
  <c r="DY20" i="14" s="1"/>
  <c r="BK6" i="14"/>
  <c r="EP19" i="14" s="1"/>
  <c r="BK5" i="14"/>
  <c r="EE18" i="14" s="1"/>
  <c r="BK4" i="14"/>
  <c r="DS17" i="14" s="1"/>
  <c r="BK3" i="14"/>
  <c r="DK16" i="14" s="1"/>
  <c r="EN21" i="14" l="1"/>
  <c r="DD21" i="14"/>
  <c r="EQ19" i="14"/>
  <c r="BP19" i="14"/>
  <c r="BM127" i="14"/>
  <c r="BY127" i="14"/>
  <c r="CK127" i="14"/>
  <c r="CW127" i="14"/>
  <c r="DI127" i="14"/>
  <c r="DU127" i="14"/>
  <c r="EG127" i="14"/>
  <c r="ES127" i="14"/>
  <c r="FE127" i="14"/>
  <c r="BX115" i="14"/>
  <c r="CJ115" i="14"/>
  <c r="CV115" i="14"/>
  <c r="DH115" i="14"/>
  <c r="DT115" i="14"/>
  <c r="EF115" i="14"/>
  <c r="ER115" i="14"/>
  <c r="FD115" i="14"/>
  <c r="BX103" i="14"/>
  <c r="CJ103" i="14"/>
  <c r="CV103" i="14"/>
  <c r="DH103" i="14"/>
  <c r="DT103" i="14"/>
  <c r="EF103" i="14"/>
  <c r="ER103" i="14"/>
  <c r="FD103" i="14"/>
  <c r="BW91" i="14"/>
  <c r="CI91" i="14"/>
  <c r="CU91" i="14"/>
  <c r="DG91" i="14"/>
  <c r="DS91" i="14"/>
  <c r="EE91" i="14"/>
  <c r="EQ91" i="14"/>
  <c r="FC91" i="14"/>
  <c r="BV79" i="14"/>
  <c r="CH79" i="14"/>
  <c r="CT79" i="14"/>
  <c r="DF79" i="14"/>
  <c r="DR79" i="14"/>
  <c r="ED79" i="14"/>
  <c r="EP79" i="14"/>
  <c r="FB79" i="14"/>
  <c r="BT67" i="14"/>
  <c r="CF67" i="14"/>
  <c r="CR67" i="14"/>
  <c r="DD67" i="14"/>
  <c r="DP67" i="14"/>
  <c r="EB67" i="14"/>
  <c r="EN67" i="14"/>
  <c r="EZ67" i="14"/>
  <c r="BL67" i="14"/>
  <c r="BT55" i="14"/>
  <c r="CF55" i="14"/>
  <c r="CR55" i="14"/>
  <c r="DD55" i="14"/>
  <c r="DP55" i="14"/>
  <c r="EB55" i="14"/>
  <c r="EN55" i="14"/>
  <c r="EZ55" i="14"/>
  <c r="BL55" i="14"/>
  <c r="BS43" i="14"/>
  <c r="CE43" i="14"/>
  <c r="CQ43" i="14"/>
  <c r="DC43" i="14"/>
  <c r="DO43" i="14"/>
  <c r="EA43" i="14"/>
  <c r="EM43" i="14"/>
  <c r="EY43" i="14"/>
  <c r="BL43" i="14"/>
  <c r="BX31" i="14"/>
  <c r="CJ31" i="14"/>
  <c r="CV31" i="14"/>
  <c r="DH31" i="14"/>
  <c r="DT31" i="14"/>
  <c r="EF31" i="14"/>
  <c r="ER31" i="14"/>
  <c r="FD31" i="14"/>
  <c r="BN127" i="14"/>
  <c r="BZ127" i="14"/>
  <c r="CL127" i="14"/>
  <c r="CX127" i="14"/>
  <c r="DJ127" i="14"/>
  <c r="DV127" i="14"/>
  <c r="EH127" i="14"/>
  <c r="ET127" i="14"/>
  <c r="FF127" i="14"/>
  <c r="BM115" i="14"/>
  <c r="BY115" i="14"/>
  <c r="CK115" i="14"/>
  <c r="CW115" i="14"/>
  <c r="DI115" i="14"/>
  <c r="DU115" i="14"/>
  <c r="EG115" i="14"/>
  <c r="ES115" i="14"/>
  <c r="FE115" i="14"/>
  <c r="BM103" i="14"/>
  <c r="BY103" i="14"/>
  <c r="CK103" i="14"/>
  <c r="CW103" i="14"/>
  <c r="DI103" i="14"/>
  <c r="DU103" i="14"/>
  <c r="EG103" i="14"/>
  <c r="ES103" i="14"/>
  <c r="FE103" i="14"/>
  <c r="BX91" i="14"/>
  <c r="CJ91" i="14"/>
  <c r="CV91" i="14"/>
  <c r="DH91" i="14"/>
  <c r="DT91" i="14"/>
  <c r="EF91" i="14"/>
  <c r="ER91" i="14"/>
  <c r="FD91" i="14"/>
  <c r="BW79" i="14"/>
  <c r="CI79" i="14"/>
  <c r="CU79" i="14"/>
  <c r="DG79" i="14"/>
  <c r="DS79" i="14"/>
  <c r="EE79" i="14"/>
  <c r="EQ79" i="14"/>
  <c r="FC79" i="14"/>
  <c r="BU67" i="14"/>
  <c r="CG67" i="14"/>
  <c r="CS67" i="14"/>
  <c r="DE67" i="14"/>
  <c r="DQ67" i="14"/>
  <c r="EC67" i="14"/>
  <c r="EO67" i="14"/>
  <c r="FA67" i="14"/>
  <c r="BU55" i="14"/>
  <c r="CG55" i="14"/>
  <c r="CS55" i="14"/>
  <c r="DE55" i="14"/>
  <c r="DQ55" i="14"/>
  <c r="EC55" i="14"/>
  <c r="EO55" i="14"/>
  <c r="FA55" i="14"/>
  <c r="BT43" i="14"/>
  <c r="CF43" i="14"/>
  <c r="CR43" i="14"/>
  <c r="DD43" i="14"/>
  <c r="DP43" i="14"/>
  <c r="EB43" i="14"/>
  <c r="EN43" i="14"/>
  <c r="EZ43" i="14"/>
  <c r="BM31" i="14"/>
  <c r="BY31" i="14"/>
  <c r="CK31" i="14"/>
  <c r="CW31" i="14"/>
  <c r="DI31" i="14"/>
  <c r="DU31" i="14"/>
  <c r="EG31" i="14"/>
  <c r="ES31" i="14"/>
  <c r="FE31" i="14"/>
  <c r="BO127" i="14"/>
  <c r="CA127" i="14"/>
  <c r="CM127" i="14"/>
  <c r="CY127" i="14"/>
  <c r="DK127" i="14"/>
  <c r="DW127" i="14"/>
  <c r="EI127" i="14"/>
  <c r="EU127" i="14"/>
  <c r="FG127" i="14"/>
  <c r="BN115" i="14"/>
  <c r="BZ115" i="14"/>
  <c r="CL115" i="14"/>
  <c r="CX115" i="14"/>
  <c r="DJ115" i="14"/>
  <c r="DV115" i="14"/>
  <c r="EH115" i="14"/>
  <c r="ET115" i="14"/>
  <c r="FF115" i="14"/>
  <c r="BN103" i="14"/>
  <c r="BZ103" i="14"/>
  <c r="CL103" i="14"/>
  <c r="CX103" i="14"/>
  <c r="DJ103" i="14"/>
  <c r="DV103" i="14"/>
  <c r="EH103" i="14"/>
  <c r="ET103" i="14"/>
  <c r="FF103" i="14"/>
  <c r="BM91" i="14"/>
  <c r="BY91" i="14"/>
  <c r="CK91" i="14"/>
  <c r="CW91" i="14"/>
  <c r="DI91" i="14"/>
  <c r="DU91" i="14"/>
  <c r="EG91" i="14"/>
  <c r="ES91" i="14"/>
  <c r="FE91" i="14"/>
  <c r="BX79" i="14"/>
  <c r="CJ79" i="14"/>
  <c r="CV79" i="14"/>
  <c r="DH79" i="14"/>
  <c r="DT79" i="14"/>
  <c r="EF79" i="14"/>
  <c r="ER79" i="14"/>
  <c r="FD79" i="14"/>
  <c r="BV67" i="14"/>
  <c r="CH67" i="14"/>
  <c r="CT67" i="14"/>
  <c r="DF67" i="14"/>
  <c r="DR67" i="14"/>
  <c r="ED67" i="14"/>
  <c r="EP67" i="14"/>
  <c r="FB67" i="14"/>
  <c r="BV55" i="14"/>
  <c r="CH55" i="14"/>
  <c r="CT55" i="14"/>
  <c r="DF55" i="14"/>
  <c r="DR55" i="14"/>
  <c r="ED55" i="14"/>
  <c r="EP55" i="14"/>
  <c r="FB55" i="14"/>
  <c r="BU43" i="14"/>
  <c r="CG43" i="14"/>
  <c r="CS43" i="14"/>
  <c r="DE43" i="14"/>
  <c r="DQ43" i="14"/>
  <c r="EC43" i="14"/>
  <c r="EO43" i="14"/>
  <c r="FA43" i="14"/>
  <c r="BN31" i="14"/>
  <c r="BZ31" i="14"/>
  <c r="CL31" i="14"/>
  <c r="CX31" i="14"/>
  <c r="DJ31" i="14"/>
  <c r="DV31" i="14"/>
  <c r="EH31" i="14"/>
  <c r="ET31" i="14"/>
  <c r="FF31" i="14"/>
  <c r="BP127" i="14"/>
  <c r="CB127" i="14"/>
  <c r="CN127" i="14"/>
  <c r="CZ127" i="14"/>
  <c r="DL127" i="14"/>
  <c r="DX127" i="14"/>
  <c r="EJ127" i="14"/>
  <c r="EV127" i="14"/>
  <c r="BO115" i="14"/>
  <c r="CA115" i="14"/>
  <c r="CM115" i="14"/>
  <c r="CY115" i="14"/>
  <c r="DK115" i="14"/>
  <c r="DW115" i="14"/>
  <c r="EI115" i="14"/>
  <c r="EU115" i="14"/>
  <c r="FG115" i="14"/>
  <c r="BO103" i="14"/>
  <c r="CA103" i="14"/>
  <c r="CM103" i="14"/>
  <c r="CY103" i="14"/>
  <c r="DK103" i="14"/>
  <c r="DW103" i="14"/>
  <c r="EI103" i="14"/>
  <c r="EU103" i="14"/>
  <c r="FG103" i="14"/>
  <c r="BN91" i="14"/>
  <c r="BZ91" i="14"/>
  <c r="CL91" i="14"/>
  <c r="CX91" i="14"/>
  <c r="DJ91" i="14"/>
  <c r="DV91" i="14"/>
  <c r="EH91" i="14"/>
  <c r="ET91" i="14"/>
  <c r="FF91" i="14"/>
  <c r="BM79" i="14"/>
  <c r="BY79" i="14"/>
  <c r="CK79" i="14"/>
  <c r="CW79" i="14"/>
  <c r="DI79" i="14"/>
  <c r="DU79" i="14"/>
  <c r="EG79" i="14"/>
  <c r="ES79" i="14"/>
  <c r="FE79" i="14"/>
  <c r="BW67" i="14"/>
  <c r="CI67" i="14"/>
  <c r="CU67" i="14"/>
  <c r="DG67" i="14"/>
  <c r="DS67" i="14"/>
  <c r="EE67" i="14"/>
  <c r="EQ67" i="14"/>
  <c r="FC67" i="14"/>
  <c r="BW55" i="14"/>
  <c r="CI55" i="14"/>
  <c r="CU55" i="14"/>
  <c r="DG55" i="14"/>
  <c r="DS55" i="14"/>
  <c r="EE55" i="14"/>
  <c r="EQ55" i="14"/>
  <c r="FC55" i="14"/>
  <c r="BV43" i="14"/>
  <c r="CH43" i="14"/>
  <c r="CT43" i="14"/>
  <c r="DF43" i="14"/>
  <c r="DR43" i="14"/>
  <c r="ED43" i="14"/>
  <c r="EP43" i="14"/>
  <c r="FB43" i="14"/>
  <c r="BO31" i="14"/>
  <c r="CA31" i="14"/>
  <c r="CM31" i="14"/>
  <c r="CY31" i="14"/>
  <c r="DK31" i="14"/>
  <c r="DW31" i="14"/>
  <c r="EI31" i="14"/>
  <c r="EU31" i="14"/>
  <c r="FG31" i="14"/>
  <c r="BQ127" i="14"/>
  <c r="CC127" i="14"/>
  <c r="CO127" i="14"/>
  <c r="DA127" i="14"/>
  <c r="DM127" i="14"/>
  <c r="DY127" i="14"/>
  <c r="EK127" i="14"/>
  <c r="EW127" i="14"/>
  <c r="BP115" i="14"/>
  <c r="CB115" i="14"/>
  <c r="CN115" i="14"/>
  <c r="CZ115" i="14"/>
  <c r="DL115" i="14"/>
  <c r="DX115" i="14"/>
  <c r="EJ115" i="14"/>
  <c r="EV115" i="14"/>
  <c r="BP103" i="14"/>
  <c r="CB103" i="14"/>
  <c r="CN103" i="14"/>
  <c r="CZ103" i="14"/>
  <c r="DL103" i="14"/>
  <c r="DX103" i="14"/>
  <c r="EJ103" i="14"/>
  <c r="EV103" i="14"/>
  <c r="BO91" i="14"/>
  <c r="CA91" i="14"/>
  <c r="CM91" i="14"/>
  <c r="CY91" i="14"/>
  <c r="DK91" i="14"/>
  <c r="DW91" i="14"/>
  <c r="EI91" i="14"/>
  <c r="EU91" i="14"/>
  <c r="FG91" i="14"/>
  <c r="BN79" i="14"/>
  <c r="BZ79" i="14"/>
  <c r="CL79" i="14"/>
  <c r="CX79" i="14"/>
  <c r="DJ79" i="14"/>
  <c r="DV79" i="14"/>
  <c r="EH79" i="14"/>
  <c r="ET79" i="14"/>
  <c r="FF79" i="14"/>
  <c r="BX67" i="14"/>
  <c r="CJ67" i="14"/>
  <c r="CV67" i="14"/>
  <c r="DH67" i="14"/>
  <c r="DT67" i="14"/>
  <c r="EF67" i="14"/>
  <c r="ER67" i="14"/>
  <c r="FD67" i="14"/>
  <c r="BX55" i="14"/>
  <c r="CJ55" i="14"/>
  <c r="CV55" i="14"/>
  <c r="DH55" i="14"/>
  <c r="DT55" i="14"/>
  <c r="EF55" i="14"/>
  <c r="ER55" i="14"/>
  <c r="FD55" i="14"/>
  <c r="BW43" i="14"/>
  <c r="CI43" i="14"/>
  <c r="CU43" i="14"/>
  <c r="DG43" i="14"/>
  <c r="DS43" i="14"/>
  <c r="EE43" i="14"/>
  <c r="EQ43" i="14"/>
  <c r="FC43" i="14"/>
  <c r="BP31" i="14"/>
  <c r="CB31" i="14"/>
  <c r="CN31" i="14"/>
  <c r="CZ31" i="14"/>
  <c r="DL31" i="14"/>
  <c r="DX31" i="14"/>
  <c r="EJ31" i="14"/>
  <c r="EV31" i="14"/>
  <c r="BR127" i="14"/>
  <c r="CD127" i="14"/>
  <c r="CP127" i="14"/>
  <c r="DB127" i="14"/>
  <c r="DN127" i="14"/>
  <c r="DZ127" i="14"/>
  <c r="EL127" i="14"/>
  <c r="EX127" i="14"/>
  <c r="BQ115" i="14"/>
  <c r="CC115" i="14"/>
  <c r="CO115" i="14"/>
  <c r="DA115" i="14"/>
  <c r="DM115" i="14"/>
  <c r="DY115" i="14"/>
  <c r="EK115" i="14"/>
  <c r="EW115" i="14"/>
  <c r="BQ103" i="14"/>
  <c r="CC103" i="14"/>
  <c r="CO103" i="14"/>
  <c r="DA103" i="14"/>
  <c r="DM103" i="14"/>
  <c r="DY103" i="14"/>
  <c r="EK103" i="14"/>
  <c r="EW103" i="14"/>
  <c r="BP91" i="14"/>
  <c r="CB91" i="14"/>
  <c r="CN91" i="14"/>
  <c r="CZ91" i="14"/>
  <c r="DL91" i="14"/>
  <c r="DX91" i="14"/>
  <c r="EJ91" i="14"/>
  <c r="EV91" i="14"/>
  <c r="BO79" i="14"/>
  <c r="CA79" i="14"/>
  <c r="CM79" i="14"/>
  <c r="CY79" i="14"/>
  <c r="DK79" i="14"/>
  <c r="DW79" i="14"/>
  <c r="EI79" i="14"/>
  <c r="EU79" i="14"/>
  <c r="FG79" i="14"/>
  <c r="BM67" i="14"/>
  <c r="BY67" i="14"/>
  <c r="CK67" i="14"/>
  <c r="CW67" i="14"/>
  <c r="DI67" i="14"/>
  <c r="DU67" i="14"/>
  <c r="EG67" i="14"/>
  <c r="ES67" i="14"/>
  <c r="FE67" i="14"/>
  <c r="BM55" i="14"/>
  <c r="BY55" i="14"/>
  <c r="CK55" i="14"/>
  <c r="CW55" i="14"/>
  <c r="DI55" i="14"/>
  <c r="DU55" i="14"/>
  <c r="EG55" i="14"/>
  <c r="ES55" i="14"/>
  <c r="FE55" i="14"/>
  <c r="BX43" i="14"/>
  <c r="CJ43" i="14"/>
  <c r="CV43" i="14"/>
  <c r="DH43" i="14"/>
  <c r="DT43" i="14"/>
  <c r="EF43" i="14"/>
  <c r="ER43" i="14"/>
  <c r="FD43" i="14"/>
  <c r="BQ31" i="14"/>
  <c r="CC31" i="14"/>
  <c r="CO31" i="14"/>
  <c r="DA31" i="14"/>
  <c r="DM31" i="14"/>
  <c r="DY31" i="14"/>
  <c r="EK31" i="14"/>
  <c r="EW31" i="14"/>
  <c r="BS127" i="14"/>
  <c r="CE127" i="14"/>
  <c r="CQ127" i="14"/>
  <c r="DC127" i="14"/>
  <c r="DO127" i="14"/>
  <c r="EA127" i="14"/>
  <c r="EM127" i="14"/>
  <c r="EY127" i="14"/>
  <c r="BR115" i="14"/>
  <c r="CD115" i="14"/>
  <c r="CP115" i="14"/>
  <c r="DB115" i="14"/>
  <c r="DN115" i="14"/>
  <c r="DZ115" i="14"/>
  <c r="EL115" i="14"/>
  <c r="EX115" i="14"/>
  <c r="BR103" i="14"/>
  <c r="CD103" i="14"/>
  <c r="CP103" i="14"/>
  <c r="DB103" i="14"/>
  <c r="DN103" i="14"/>
  <c r="DZ103" i="14"/>
  <c r="EL103" i="14"/>
  <c r="EX103" i="14"/>
  <c r="BQ91" i="14"/>
  <c r="CC91" i="14"/>
  <c r="CO91" i="14"/>
  <c r="DA91" i="14"/>
  <c r="DM91" i="14"/>
  <c r="DY91" i="14"/>
  <c r="EK91" i="14"/>
  <c r="EW91" i="14"/>
  <c r="BP79" i="14"/>
  <c r="CB79" i="14"/>
  <c r="CN79" i="14"/>
  <c r="CZ79" i="14"/>
  <c r="DL79" i="14"/>
  <c r="DX79" i="14"/>
  <c r="EJ79" i="14"/>
  <c r="EV79" i="14"/>
  <c r="BN67" i="14"/>
  <c r="BZ67" i="14"/>
  <c r="CL67" i="14"/>
  <c r="CX67" i="14"/>
  <c r="DJ67" i="14"/>
  <c r="DV67" i="14"/>
  <c r="EH67" i="14"/>
  <c r="ET67" i="14"/>
  <c r="FF67" i="14"/>
  <c r="BN55" i="14"/>
  <c r="BZ55" i="14"/>
  <c r="CL55" i="14"/>
  <c r="CX55" i="14"/>
  <c r="DJ55" i="14"/>
  <c r="DV55" i="14"/>
  <c r="EH55" i="14"/>
  <c r="ET55" i="14"/>
  <c r="FF55" i="14"/>
  <c r="BM43" i="14"/>
  <c r="BY43" i="14"/>
  <c r="CK43" i="14"/>
  <c r="CW43" i="14"/>
  <c r="DI43" i="14"/>
  <c r="DU43" i="14"/>
  <c r="EG43" i="14"/>
  <c r="ES43" i="14"/>
  <c r="FE43" i="14"/>
  <c r="BR31" i="14"/>
  <c r="CD31" i="14"/>
  <c r="CP31" i="14"/>
  <c r="DB31" i="14"/>
  <c r="DN31" i="14"/>
  <c r="DZ31" i="14"/>
  <c r="EL31" i="14"/>
  <c r="EX31" i="14"/>
  <c r="BX127" i="14"/>
  <c r="CJ127" i="14"/>
  <c r="CV127" i="14"/>
  <c r="DH127" i="14"/>
  <c r="DT127" i="14"/>
  <c r="EF127" i="14"/>
  <c r="ER127" i="14"/>
  <c r="FD127" i="14"/>
  <c r="BW115" i="14"/>
  <c r="CI115" i="14"/>
  <c r="CU115" i="14"/>
  <c r="DG115" i="14"/>
  <c r="DS115" i="14"/>
  <c r="EE115" i="14"/>
  <c r="EQ115" i="14"/>
  <c r="FC115" i="14"/>
  <c r="BW103" i="14"/>
  <c r="CI103" i="14"/>
  <c r="CU103" i="14"/>
  <c r="DG103" i="14"/>
  <c r="DS103" i="14"/>
  <c r="EE103" i="14"/>
  <c r="EQ103" i="14"/>
  <c r="FC103" i="14"/>
  <c r="BV91" i="14"/>
  <c r="CH91" i="14"/>
  <c r="CT91" i="14"/>
  <c r="DF91" i="14"/>
  <c r="DR91" i="14"/>
  <c r="ED91" i="14"/>
  <c r="EP91" i="14"/>
  <c r="FB91" i="14"/>
  <c r="BU79" i="14"/>
  <c r="CG79" i="14"/>
  <c r="CS79" i="14"/>
  <c r="DE79" i="14"/>
  <c r="DQ79" i="14"/>
  <c r="EC79" i="14"/>
  <c r="EO79" i="14"/>
  <c r="FA79" i="14"/>
  <c r="BS67" i="14"/>
  <c r="CE67" i="14"/>
  <c r="CQ67" i="14"/>
  <c r="DC67" i="14"/>
  <c r="DO67" i="14"/>
  <c r="EA67" i="14"/>
  <c r="EM67" i="14"/>
  <c r="EY67" i="14"/>
  <c r="BS55" i="14"/>
  <c r="CE55" i="14"/>
  <c r="CQ55" i="14"/>
  <c r="DC55" i="14"/>
  <c r="DO55" i="14"/>
  <c r="EA55" i="14"/>
  <c r="EM55" i="14"/>
  <c r="EY55" i="14"/>
  <c r="BR43" i="14"/>
  <c r="CD43" i="14"/>
  <c r="CP43" i="14"/>
  <c r="DB43" i="14"/>
  <c r="DN43" i="14"/>
  <c r="DZ43" i="14"/>
  <c r="EL43" i="14"/>
  <c r="EX43" i="14"/>
  <c r="BW31" i="14"/>
  <c r="CI31" i="14"/>
  <c r="CU31" i="14"/>
  <c r="DG31" i="14"/>
  <c r="DS31" i="14"/>
  <c r="EE31" i="14"/>
  <c r="EQ31" i="14"/>
  <c r="FC31" i="14"/>
  <c r="CR127" i="14"/>
  <c r="BL127" i="14"/>
  <c r="BS115" i="14"/>
  <c r="CE115" i="14"/>
  <c r="CQ115" i="14"/>
  <c r="DC115" i="14"/>
  <c r="DO115" i="14"/>
  <c r="EA115" i="14"/>
  <c r="EM115" i="14"/>
  <c r="EY115" i="14"/>
  <c r="BL115" i="14"/>
  <c r="BS103" i="14"/>
  <c r="CE103" i="14"/>
  <c r="DE127" i="14"/>
  <c r="EO127" i="14"/>
  <c r="CT115" i="14"/>
  <c r="DE103" i="14"/>
  <c r="EM79" i="14"/>
  <c r="EX67" i="14"/>
  <c r="EC127" i="14"/>
  <c r="BU127" i="14"/>
  <c r="DF127" i="14"/>
  <c r="EP127" i="14"/>
  <c r="DD115" i="14"/>
  <c r="EZ115" i="14"/>
  <c r="BU103" i="14"/>
  <c r="DF103" i="14"/>
  <c r="EP103" i="14"/>
  <c r="CQ91" i="14"/>
  <c r="EA91" i="14"/>
  <c r="BT79" i="14"/>
  <c r="DD79" i="14"/>
  <c r="EN79" i="14"/>
  <c r="CM67" i="14"/>
  <c r="DW67" i="14"/>
  <c r="FG67" i="14"/>
  <c r="BR55" i="14"/>
  <c r="DB55" i="14"/>
  <c r="EL55" i="14"/>
  <c r="CM43" i="14"/>
  <c r="DW43" i="14"/>
  <c r="FG43" i="14"/>
  <c r="CQ31" i="14"/>
  <c r="EA31" i="14"/>
  <c r="DC31" i="14"/>
  <c r="BV127" i="14"/>
  <c r="DG127" i="14"/>
  <c r="EQ127" i="14"/>
  <c r="DE115" i="14"/>
  <c r="FA115" i="14"/>
  <c r="BV103" i="14"/>
  <c r="DO103" i="14"/>
  <c r="EY103" i="14"/>
  <c r="CR91" i="14"/>
  <c r="EB91" i="14"/>
  <c r="CC79" i="14"/>
  <c r="DM79" i="14"/>
  <c r="EW79" i="14"/>
  <c r="CN67" i="14"/>
  <c r="DX67" i="14"/>
  <c r="CA55" i="14"/>
  <c r="DK55" i="14"/>
  <c r="EU55" i="14"/>
  <c r="CN43" i="14"/>
  <c r="DX43" i="14"/>
  <c r="CR31" i="14"/>
  <c r="EB31" i="14"/>
  <c r="FB103" i="14"/>
  <c r="DZ79" i="14"/>
  <c r="BW127" i="14"/>
  <c r="DP127" i="14"/>
  <c r="EZ127" i="14"/>
  <c r="DF115" i="14"/>
  <c r="FB115" i="14"/>
  <c r="CF103" i="14"/>
  <c r="DP103" i="14"/>
  <c r="EZ103" i="14"/>
  <c r="CS91" i="14"/>
  <c r="EC91" i="14"/>
  <c r="CD79" i="14"/>
  <c r="DN79" i="14"/>
  <c r="EX79" i="14"/>
  <c r="CO67" i="14"/>
  <c r="DY67" i="14"/>
  <c r="CB55" i="14"/>
  <c r="DL55" i="14"/>
  <c r="EV55" i="14"/>
  <c r="CO43" i="14"/>
  <c r="DY43" i="14"/>
  <c r="CS31" i="14"/>
  <c r="EC31" i="14"/>
  <c r="CF127" i="14"/>
  <c r="DQ127" i="14"/>
  <c r="FA127" i="14"/>
  <c r="BT115" i="14"/>
  <c r="DP115" i="14"/>
  <c r="CG103" i="14"/>
  <c r="DQ103" i="14"/>
  <c r="FA103" i="14"/>
  <c r="BR91" i="14"/>
  <c r="DB91" i="14"/>
  <c r="EL91" i="14"/>
  <c r="BL91" i="14"/>
  <c r="CE79" i="14"/>
  <c r="DO79" i="14"/>
  <c r="EY79" i="14"/>
  <c r="CP67" i="14"/>
  <c r="DZ67" i="14"/>
  <c r="CC55" i="14"/>
  <c r="DM55" i="14"/>
  <c r="EW55" i="14"/>
  <c r="BN43" i="14"/>
  <c r="CX43" i="14"/>
  <c r="EH43" i="14"/>
  <c r="CT31" i="14"/>
  <c r="ED31" i="14"/>
  <c r="CG127" i="14"/>
  <c r="DR127" i="14"/>
  <c r="FB127" i="14"/>
  <c r="BU115" i="14"/>
  <c r="DQ115" i="14"/>
  <c r="CH103" i="14"/>
  <c r="DR103" i="14"/>
  <c r="BS91" i="14"/>
  <c r="DC91" i="14"/>
  <c r="EM91" i="14"/>
  <c r="CF79" i="14"/>
  <c r="DP79" i="14"/>
  <c r="EZ79" i="14"/>
  <c r="BO67" i="14"/>
  <c r="EI67" i="14"/>
  <c r="CD55" i="14"/>
  <c r="DN55" i="14"/>
  <c r="EX55" i="14"/>
  <c r="BO43" i="14"/>
  <c r="CY43" i="14"/>
  <c r="EI43" i="14"/>
  <c r="BS31" i="14"/>
  <c r="BL31" i="14"/>
  <c r="DS127" i="14"/>
  <c r="EB127" i="14"/>
  <c r="EA79" i="14"/>
  <c r="FC127" i="14"/>
  <c r="DN91" i="14"/>
  <c r="CT127" i="14"/>
  <c r="ED127" i="14"/>
  <c r="CH115" i="14"/>
  <c r="ED115" i="14"/>
  <c r="CT103" i="14"/>
  <c r="ED103" i="14"/>
  <c r="CE91" i="14"/>
  <c r="DO91" i="14"/>
  <c r="EY91" i="14"/>
  <c r="CR79" i="14"/>
  <c r="EB79" i="14"/>
  <c r="CA67" i="14"/>
  <c r="DK67" i="14"/>
  <c r="EU67" i="14"/>
  <c r="CP55" i="14"/>
  <c r="DZ55" i="14"/>
  <c r="CA43" i="14"/>
  <c r="DK43" i="14"/>
  <c r="EU43" i="14"/>
  <c r="CE31" i="14"/>
  <c r="DO31" i="14"/>
  <c r="EY31" i="14"/>
  <c r="CU127" i="14"/>
  <c r="EE127" i="14"/>
  <c r="CR115" i="14"/>
  <c r="EN115" i="14"/>
  <c r="DC103" i="14"/>
  <c r="EM103" i="14"/>
  <c r="BL103" i="14"/>
  <c r="CF91" i="14"/>
  <c r="DP91" i="14"/>
  <c r="EZ91" i="14"/>
  <c r="BQ79" i="14"/>
  <c r="DA79" i="14"/>
  <c r="EK79" i="14"/>
  <c r="BL79" i="14"/>
  <c r="CB67" i="14"/>
  <c r="DL67" i="14"/>
  <c r="EV67" i="14"/>
  <c r="BO55" i="14"/>
  <c r="CY55" i="14"/>
  <c r="EI55" i="14"/>
  <c r="CB43" i="14"/>
  <c r="DL43" i="14"/>
  <c r="EV43" i="14"/>
  <c r="CF31" i="14"/>
  <c r="DP31" i="14"/>
  <c r="EZ31" i="14"/>
  <c r="DD127" i="14"/>
  <c r="EN127" i="14"/>
  <c r="CS115" i="14"/>
  <c r="EO115" i="14"/>
  <c r="DD103" i="14"/>
  <c r="EN103" i="14"/>
  <c r="CG91" i="14"/>
  <c r="DQ91" i="14"/>
  <c r="FA91" i="14"/>
  <c r="BR79" i="14"/>
  <c r="DB79" i="14"/>
  <c r="EL79" i="14"/>
  <c r="CC67" i="14"/>
  <c r="DM67" i="14"/>
  <c r="EW67" i="14"/>
  <c r="BP55" i="14"/>
  <c r="CZ55" i="14"/>
  <c r="EJ55" i="14"/>
  <c r="CC43" i="14"/>
  <c r="DM43" i="14"/>
  <c r="EW43" i="14"/>
  <c r="CG31" i="14"/>
  <c r="DQ31" i="14"/>
  <c r="FA31" i="14"/>
  <c r="BT127" i="14"/>
  <c r="EP115" i="14"/>
  <c r="BT103" i="14"/>
  <c r="EO103" i="14"/>
  <c r="CP91" i="14"/>
  <c r="DZ91" i="14"/>
  <c r="BS79" i="14"/>
  <c r="DC79" i="14"/>
  <c r="CD67" i="14"/>
  <c r="DN67" i="14"/>
  <c r="BQ55" i="14"/>
  <c r="DA55" i="14"/>
  <c r="EK55" i="14"/>
  <c r="CL43" i="14"/>
  <c r="DV43" i="14"/>
  <c r="FF43" i="14"/>
  <c r="CH31" i="14"/>
  <c r="DR31" i="14"/>
  <c r="FB31" i="14"/>
  <c r="CY67" i="14"/>
  <c r="EM31" i="14"/>
  <c r="CH127" i="14"/>
  <c r="BV115" i="14"/>
  <c r="DR115" i="14"/>
  <c r="CQ103" i="14"/>
  <c r="EA103" i="14"/>
  <c r="BT91" i="14"/>
  <c r="DD91" i="14"/>
  <c r="EN91" i="14"/>
  <c r="CO79" i="14"/>
  <c r="DY79" i="14"/>
  <c r="BP67" i="14"/>
  <c r="CZ67" i="14"/>
  <c r="EJ67" i="14"/>
  <c r="CM55" i="14"/>
  <c r="DW55" i="14"/>
  <c r="FG55" i="14"/>
  <c r="BP43" i="14"/>
  <c r="CZ43" i="14"/>
  <c r="EJ43" i="14"/>
  <c r="BT31" i="14"/>
  <c r="DD31" i="14"/>
  <c r="EN31" i="14"/>
  <c r="CI127" i="14"/>
  <c r="CF115" i="14"/>
  <c r="EB115" i="14"/>
  <c r="CR103" i="14"/>
  <c r="EB103" i="14"/>
  <c r="BU91" i="14"/>
  <c r="DE91" i="14"/>
  <c r="EO91" i="14"/>
  <c r="CP79" i="14"/>
  <c r="BQ67" i="14"/>
  <c r="DA67" i="14"/>
  <c r="EK67" i="14"/>
  <c r="CN55" i="14"/>
  <c r="DX55" i="14"/>
  <c r="BQ43" i="14"/>
  <c r="DA43" i="14"/>
  <c r="EK43" i="14"/>
  <c r="BU31" i="14"/>
  <c r="DE31" i="14"/>
  <c r="EO31" i="14"/>
  <c r="CS127" i="14"/>
  <c r="CG115" i="14"/>
  <c r="EC115" i="14"/>
  <c r="CS103" i="14"/>
  <c r="EC103" i="14"/>
  <c r="CD91" i="14"/>
  <c r="EX91" i="14"/>
  <c r="CQ79" i="14"/>
  <c r="BR67" i="14"/>
  <c r="DB67" i="14"/>
  <c r="EL67" i="14"/>
  <c r="CO55" i="14"/>
  <c r="DY55" i="14"/>
  <c r="BZ43" i="14"/>
  <c r="DJ43" i="14"/>
  <c r="ET43" i="14"/>
  <c r="BV31" i="14"/>
  <c r="DF31" i="14"/>
  <c r="EP31" i="14"/>
  <c r="BW19" i="14"/>
  <c r="BV19" i="14"/>
  <c r="DF19" i="14"/>
  <c r="CZ19" i="14"/>
  <c r="EJ19" i="14"/>
  <c r="DG19" i="14"/>
  <c r="BX21" i="14"/>
  <c r="BQ21" i="14"/>
  <c r="BV129" i="14"/>
  <c r="CH129" i="14"/>
  <c r="CT129" i="14"/>
  <c r="DF129" i="14"/>
  <c r="DR129" i="14"/>
  <c r="ED129" i="14"/>
  <c r="EP129" i="14"/>
  <c r="FB129" i="14"/>
  <c r="BQ117" i="14"/>
  <c r="CC117" i="14"/>
  <c r="CO117" i="14"/>
  <c r="DA117" i="14"/>
  <c r="DM117" i="14"/>
  <c r="DY117" i="14"/>
  <c r="EK117" i="14"/>
  <c r="EW117" i="14"/>
  <c r="BM105" i="14"/>
  <c r="BY105" i="14"/>
  <c r="CK105" i="14"/>
  <c r="CW105" i="14"/>
  <c r="DI105" i="14"/>
  <c r="DU105" i="14"/>
  <c r="EG105" i="14"/>
  <c r="ES105" i="14"/>
  <c r="FE105" i="14"/>
  <c r="BT93" i="14"/>
  <c r="CF93" i="14"/>
  <c r="CR93" i="14"/>
  <c r="DD93" i="14"/>
  <c r="DP93" i="14"/>
  <c r="EB93" i="14"/>
  <c r="EN93" i="14"/>
  <c r="EZ93" i="14"/>
  <c r="BL93" i="14"/>
  <c r="BO81" i="14"/>
  <c r="CA81" i="14"/>
  <c r="CM81" i="14"/>
  <c r="CY81" i="14"/>
  <c r="DK81" i="14"/>
  <c r="DW81" i="14"/>
  <c r="EI81" i="14"/>
  <c r="EU81" i="14"/>
  <c r="FG81" i="14"/>
  <c r="BU69" i="14"/>
  <c r="CG69" i="14"/>
  <c r="CS69" i="14"/>
  <c r="DE69" i="14"/>
  <c r="DQ69" i="14"/>
  <c r="EC69" i="14"/>
  <c r="EO69" i="14"/>
  <c r="FA69" i="14"/>
  <c r="BQ57" i="14"/>
  <c r="CC57" i="14"/>
  <c r="CO57" i="14"/>
  <c r="DA57" i="14"/>
  <c r="DM57" i="14"/>
  <c r="DY57" i="14"/>
  <c r="EK57" i="14"/>
  <c r="EW57" i="14"/>
  <c r="BX45" i="14"/>
  <c r="CJ45" i="14"/>
  <c r="CV45" i="14"/>
  <c r="DH45" i="14"/>
  <c r="DT45" i="14"/>
  <c r="EF45" i="14"/>
  <c r="ER45" i="14"/>
  <c r="FD45" i="14"/>
  <c r="BM33" i="14"/>
  <c r="BY33" i="14"/>
  <c r="CK33" i="14"/>
  <c r="CW33" i="14"/>
  <c r="DI33" i="14"/>
  <c r="DU33" i="14"/>
  <c r="EG33" i="14"/>
  <c r="ES33" i="14"/>
  <c r="FE33" i="14"/>
  <c r="BW129" i="14"/>
  <c r="CI129" i="14"/>
  <c r="CU129" i="14"/>
  <c r="DG129" i="14"/>
  <c r="DS129" i="14"/>
  <c r="EE129" i="14"/>
  <c r="EQ129" i="14"/>
  <c r="FC129" i="14"/>
  <c r="BR117" i="14"/>
  <c r="CD117" i="14"/>
  <c r="CP117" i="14"/>
  <c r="DB117" i="14"/>
  <c r="DN117" i="14"/>
  <c r="DZ117" i="14"/>
  <c r="EL117" i="14"/>
  <c r="EX117" i="14"/>
  <c r="BN105" i="14"/>
  <c r="BZ105" i="14"/>
  <c r="CL105" i="14"/>
  <c r="CX105" i="14"/>
  <c r="DJ105" i="14"/>
  <c r="DV105" i="14"/>
  <c r="EH105" i="14"/>
  <c r="ET105" i="14"/>
  <c r="FF105" i="14"/>
  <c r="BU93" i="14"/>
  <c r="CG93" i="14"/>
  <c r="CS93" i="14"/>
  <c r="DE93" i="14"/>
  <c r="DQ93" i="14"/>
  <c r="EC93" i="14"/>
  <c r="EO93" i="14"/>
  <c r="FA93" i="14"/>
  <c r="BP81" i="14"/>
  <c r="CB81" i="14"/>
  <c r="CN81" i="14"/>
  <c r="CZ81" i="14"/>
  <c r="DL81" i="14"/>
  <c r="DX81" i="14"/>
  <c r="EJ81" i="14"/>
  <c r="EV81" i="14"/>
  <c r="BV69" i="14"/>
  <c r="CH69" i="14"/>
  <c r="CT69" i="14"/>
  <c r="DF69" i="14"/>
  <c r="DR69" i="14"/>
  <c r="ED69" i="14"/>
  <c r="EP69" i="14"/>
  <c r="FB69" i="14"/>
  <c r="BR57" i="14"/>
  <c r="CD57" i="14"/>
  <c r="CP57" i="14"/>
  <c r="DB57" i="14"/>
  <c r="DN57" i="14"/>
  <c r="DZ57" i="14"/>
  <c r="EL57" i="14"/>
  <c r="EX57" i="14"/>
  <c r="BM45" i="14"/>
  <c r="BY45" i="14"/>
  <c r="CK45" i="14"/>
  <c r="CW45" i="14"/>
  <c r="DI45" i="14"/>
  <c r="DU45" i="14"/>
  <c r="EG45" i="14"/>
  <c r="ES45" i="14"/>
  <c r="FE45" i="14"/>
  <c r="BN33" i="14"/>
  <c r="BZ33" i="14"/>
  <c r="CL33" i="14"/>
  <c r="CX33" i="14"/>
  <c r="DJ33" i="14"/>
  <c r="DV33" i="14"/>
  <c r="EH33" i="14"/>
  <c r="ET33" i="14"/>
  <c r="FF33" i="14"/>
  <c r="BX129" i="14"/>
  <c r="CJ129" i="14"/>
  <c r="CV129" i="14"/>
  <c r="DH129" i="14"/>
  <c r="DT129" i="14"/>
  <c r="EF129" i="14"/>
  <c r="ER129" i="14"/>
  <c r="FD129" i="14"/>
  <c r="BS117" i="14"/>
  <c r="CE117" i="14"/>
  <c r="CQ117" i="14"/>
  <c r="DC117" i="14"/>
  <c r="DO117" i="14"/>
  <c r="EA117" i="14"/>
  <c r="EM117" i="14"/>
  <c r="EY117" i="14"/>
  <c r="BL117" i="14"/>
  <c r="BO105" i="14"/>
  <c r="CA105" i="14"/>
  <c r="CM105" i="14"/>
  <c r="CY105" i="14"/>
  <c r="DK105" i="14"/>
  <c r="DW105" i="14"/>
  <c r="EI105" i="14"/>
  <c r="EU105" i="14"/>
  <c r="FG105" i="14"/>
  <c r="BV93" i="14"/>
  <c r="CH93" i="14"/>
  <c r="CT93" i="14"/>
  <c r="DF93" i="14"/>
  <c r="DR93" i="14"/>
  <c r="ED93" i="14"/>
  <c r="EP93" i="14"/>
  <c r="FB93" i="14"/>
  <c r="BQ81" i="14"/>
  <c r="CC81" i="14"/>
  <c r="CO81" i="14"/>
  <c r="DA81" i="14"/>
  <c r="DM81" i="14"/>
  <c r="DY81" i="14"/>
  <c r="EK81" i="14"/>
  <c r="EW81" i="14"/>
  <c r="BW69" i="14"/>
  <c r="CI69" i="14"/>
  <c r="CU69" i="14"/>
  <c r="DG69" i="14"/>
  <c r="DS69" i="14"/>
  <c r="EE69" i="14"/>
  <c r="EQ69" i="14"/>
  <c r="FC69" i="14"/>
  <c r="BS57" i="14"/>
  <c r="CE57" i="14"/>
  <c r="CQ57" i="14"/>
  <c r="DC57" i="14"/>
  <c r="DO57" i="14"/>
  <c r="EA57" i="14"/>
  <c r="EM57" i="14"/>
  <c r="EY57" i="14"/>
  <c r="BN45" i="14"/>
  <c r="BZ45" i="14"/>
  <c r="CL45" i="14"/>
  <c r="CX45" i="14"/>
  <c r="DJ45" i="14"/>
  <c r="DV45" i="14"/>
  <c r="EH45" i="14"/>
  <c r="ET45" i="14"/>
  <c r="FF45" i="14"/>
  <c r="BO33" i="14"/>
  <c r="CA33" i="14"/>
  <c r="CM33" i="14"/>
  <c r="CY33" i="14"/>
  <c r="DK33" i="14"/>
  <c r="DW33" i="14"/>
  <c r="EI33" i="14"/>
  <c r="EU33" i="14"/>
  <c r="FG33" i="14"/>
  <c r="BM129" i="14"/>
  <c r="BY129" i="14"/>
  <c r="CK129" i="14"/>
  <c r="CW129" i="14"/>
  <c r="DI129" i="14"/>
  <c r="DU129" i="14"/>
  <c r="EG129" i="14"/>
  <c r="ES129" i="14"/>
  <c r="FE129" i="14"/>
  <c r="BT117" i="14"/>
  <c r="CF117" i="14"/>
  <c r="CR117" i="14"/>
  <c r="DD117" i="14"/>
  <c r="DP117" i="14"/>
  <c r="EB117" i="14"/>
  <c r="EN117" i="14"/>
  <c r="EZ117" i="14"/>
  <c r="BP105" i="14"/>
  <c r="CB105" i="14"/>
  <c r="CN105" i="14"/>
  <c r="CZ105" i="14"/>
  <c r="DL105" i="14"/>
  <c r="DX105" i="14"/>
  <c r="EJ105" i="14"/>
  <c r="EV105" i="14"/>
  <c r="BW93" i="14"/>
  <c r="CI93" i="14"/>
  <c r="CU93" i="14"/>
  <c r="DG93" i="14"/>
  <c r="DS93" i="14"/>
  <c r="EE93" i="14"/>
  <c r="EQ93" i="14"/>
  <c r="FC93" i="14"/>
  <c r="BR81" i="14"/>
  <c r="CD81" i="14"/>
  <c r="CP81" i="14"/>
  <c r="DB81" i="14"/>
  <c r="DN81" i="14"/>
  <c r="DZ81" i="14"/>
  <c r="EL81" i="14"/>
  <c r="EX81" i="14"/>
  <c r="BX69" i="14"/>
  <c r="CJ69" i="14"/>
  <c r="CV69" i="14"/>
  <c r="DH69" i="14"/>
  <c r="DT69" i="14"/>
  <c r="EF69" i="14"/>
  <c r="ER69" i="14"/>
  <c r="FD69" i="14"/>
  <c r="BT57" i="14"/>
  <c r="CF57" i="14"/>
  <c r="CR57" i="14"/>
  <c r="DD57" i="14"/>
  <c r="DP57" i="14"/>
  <c r="EB57" i="14"/>
  <c r="EN57" i="14"/>
  <c r="EZ57" i="14"/>
  <c r="BL57" i="14"/>
  <c r="BO45" i="14"/>
  <c r="CA45" i="14"/>
  <c r="CM45" i="14"/>
  <c r="CY45" i="14"/>
  <c r="DK45" i="14"/>
  <c r="DW45" i="14"/>
  <c r="EI45" i="14"/>
  <c r="EU45" i="14"/>
  <c r="FG45" i="14"/>
  <c r="BP33" i="14"/>
  <c r="CB33" i="14"/>
  <c r="CN33" i="14"/>
  <c r="CZ33" i="14"/>
  <c r="DL33" i="14"/>
  <c r="DX33" i="14"/>
  <c r="EJ33" i="14"/>
  <c r="EV33" i="14"/>
  <c r="BN129" i="14"/>
  <c r="BZ129" i="14"/>
  <c r="CL129" i="14"/>
  <c r="CX129" i="14"/>
  <c r="DJ129" i="14"/>
  <c r="DV129" i="14"/>
  <c r="EH129" i="14"/>
  <c r="ET129" i="14"/>
  <c r="FF129" i="14"/>
  <c r="BU117" i="14"/>
  <c r="CG117" i="14"/>
  <c r="CS117" i="14"/>
  <c r="DE117" i="14"/>
  <c r="DQ117" i="14"/>
  <c r="EC117" i="14"/>
  <c r="EO117" i="14"/>
  <c r="FA117" i="14"/>
  <c r="BQ105" i="14"/>
  <c r="CC105" i="14"/>
  <c r="CO105" i="14"/>
  <c r="DA105" i="14"/>
  <c r="DM105" i="14"/>
  <c r="DY105" i="14"/>
  <c r="EK105" i="14"/>
  <c r="EW105" i="14"/>
  <c r="BX93" i="14"/>
  <c r="CJ93" i="14"/>
  <c r="CV93" i="14"/>
  <c r="DH93" i="14"/>
  <c r="DT93" i="14"/>
  <c r="EF93" i="14"/>
  <c r="ER93" i="14"/>
  <c r="FD93" i="14"/>
  <c r="BS81" i="14"/>
  <c r="CE81" i="14"/>
  <c r="CQ81" i="14"/>
  <c r="DC81" i="14"/>
  <c r="DO81" i="14"/>
  <c r="EA81" i="14"/>
  <c r="EM81" i="14"/>
  <c r="EY81" i="14"/>
  <c r="BM69" i="14"/>
  <c r="BY69" i="14"/>
  <c r="CK69" i="14"/>
  <c r="CW69" i="14"/>
  <c r="DI69" i="14"/>
  <c r="DU69" i="14"/>
  <c r="EG69" i="14"/>
  <c r="ES69" i="14"/>
  <c r="FE69" i="14"/>
  <c r="BU57" i="14"/>
  <c r="CG57" i="14"/>
  <c r="CS57" i="14"/>
  <c r="DE57" i="14"/>
  <c r="DQ57" i="14"/>
  <c r="EC57" i="14"/>
  <c r="EO57" i="14"/>
  <c r="FA57" i="14"/>
  <c r="BP45" i="14"/>
  <c r="CB45" i="14"/>
  <c r="CN45" i="14"/>
  <c r="CZ45" i="14"/>
  <c r="DL45" i="14"/>
  <c r="DX45" i="14"/>
  <c r="EJ45" i="14"/>
  <c r="EV45" i="14"/>
  <c r="BQ33" i="14"/>
  <c r="CC33" i="14"/>
  <c r="CO33" i="14"/>
  <c r="DA33" i="14"/>
  <c r="DM33" i="14"/>
  <c r="DY33" i="14"/>
  <c r="EK33" i="14"/>
  <c r="EW33" i="14"/>
  <c r="BO129" i="14"/>
  <c r="CA129" i="14"/>
  <c r="CM129" i="14"/>
  <c r="CY129" i="14"/>
  <c r="DK129" i="14"/>
  <c r="DW129" i="14"/>
  <c r="EI129" i="14"/>
  <c r="EU129" i="14"/>
  <c r="FG129" i="14"/>
  <c r="BV117" i="14"/>
  <c r="CH117" i="14"/>
  <c r="CT117" i="14"/>
  <c r="DF117" i="14"/>
  <c r="DR117" i="14"/>
  <c r="ED117" i="14"/>
  <c r="EP117" i="14"/>
  <c r="FB117" i="14"/>
  <c r="BR105" i="14"/>
  <c r="CD105" i="14"/>
  <c r="CP105" i="14"/>
  <c r="DB105" i="14"/>
  <c r="DN105" i="14"/>
  <c r="DZ105" i="14"/>
  <c r="EL105" i="14"/>
  <c r="EX105" i="14"/>
  <c r="BM93" i="14"/>
  <c r="BY93" i="14"/>
  <c r="CK93" i="14"/>
  <c r="CW93" i="14"/>
  <c r="DI93" i="14"/>
  <c r="DU93" i="14"/>
  <c r="EG93" i="14"/>
  <c r="ES93" i="14"/>
  <c r="FE93" i="14"/>
  <c r="BT81" i="14"/>
  <c r="CF81" i="14"/>
  <c r="CR81" i="14"/>
  <c r="DD81" i="14"/>
  <c r="DP81" i="14"/>
  <c r="EB81" i="14"/>
  <c r="EN81" i="14"/>
  <c r="EZ81" i="14"/>
  <c r="BL81" i="14"/>
  <c r="BN69" i="14"/>
  <c r="BZ69" i="14"/>
  <c r="CL69" i="14"/>
  <c r="CX69" i="14"/>
  <c r="DJ69" i="14"/>
  <c r="DV69" i="14"/>
  <c r="EH69" i="14"/>
  <c r="ET69" i="14"/>
  <c r="FF69" i="14"/>
  <c r="BV57" i="14"/>
  <c r="CH57" i="14"/>
  <c r="CT57" i="14"/>
  <c r="DF57" i="14"/>
  <c r="DR57" i="14"/>
  <c r="ED57" i="14"/>
  <c r="EP57" i="14"/>
  <c r="FB57" i="14"/>
  <c r="BQ45" i="14"/>
  <c r="CC45" i="14"/>
  <c r="CO45" i="14"/>
  <c r="DA45" i="14"/>
  <c r="DM45" i="14"/>
  <c r="DY45" i="14"/>
  <c r="EK45" i="14"/>
  <c r="EW45" i="14"/>
  <c r="BR33" i="14"/>
  <c r="CD33" i="14"/>
  <c r="CP33" i="14"/>
  <c r="DB33" i="14"/>
  <c r="DN33" i="14"/>
  <c r="DZ33" i="14"/>
  <c r="EL33" i="14"/>
  <c r="EX33" i="14"/>
  <c r="BU129" i="14"/>
  <c r="CG129" i="14"/>
  <c r="CS129" i="14"/>
  <c r="DE129" i="14"/>
  <c r="DQ129" i="14"/>
  <c r="EC129" i="14"/>
  <c r="EO129" i="14"/>
  <c r="FA129" i="14"/>
  <c r="BP117" i="14"/>
  <c r="CB117" i="14"/>
  <c r="CN117" i="14"/>
  <c r="CZ117" i="14"/>
  <c r="DL117" i="14"/>
  <c r="DX117" i="14"/>
  <c r="EJ117" i="14"/>
  <c r="EV117" i="14"/>
  <c r="BX105" i="14"/>
  <c r="CJ105" i="14"/>
  <c r="CV105" i="14"/>
  <c r="DH105" i="14"/>
  <c r="DT105" i="14"/>
  <c r="EF105" i="14"/>
  <c r="ER105" i="14"/>
  <c r="FD105" i="14"/>
  <c r="BS93" i="14"/>
  <c r="CE93" i="14"/>
  <c r="CQ93" i="14"/>
  <c r="DC93" i="14"/>
  <c r="DO93" i="14"/>
  <c r="EA93" i="14"/>
  <c r="EM93" i="14"/>
  <c r="EY93" i="14"/>
  <c r="BN81" i="14"/>
  <c r="BZ81" i="14"/>
  <c r="CL81" i="14"/>
  <c r="CX81" i="14"/>
  <c r="DJ81" i="14"/>
  <c r="DV81" i="14"/>
  <c r="EH81" i="14"/>
  <c r="ET81" i="14"/>
  <c r="FF81" i="14"/>
  <c r="BT69" i="14"/>
  <c r="CF69" i="14"/>
  <c r="CR69" i="14"/>
  <c r="DD69" i="14"/>
  <c r="DP69" i="14"/>
  <c r="EB69" i="14"/>
  <c r="EN69" i="14"/>
  <c r="EZ69" i="14"/>
  <c r="BL69" i="14"/>
  <c r="BP57" i="14"/>
  <c r="CB57" i="14"/>
  <c r="CN57" i="14"/>
  <c r="CZ57" i="14"/>
  <c r="DL57" i="14"/>
  <c r="DX57" i="14"/>
  <c r="EJ57" i="14"/>
  <c r="EV57" i="14"/>
  <c r="BW45" i="14"/>
  <c r="CI45" i="14"/>
  <c r="CU45" i="14"/>
  <c r="DG45" i="14"/>
  <c r="DS45" i="14"/>
  <c r="EE45" i="14"/>
  <c r="EQ45" i="14"/>
  <c r="FC45" i="14"/>
  <c r="BX33" i="14"/>
  <c r="CJ33" i="14"/>
  <c r="CV33" i="14"/>
  <c r="DH33" i="14"/>
  <c r="DT33" i="14"/>
  <c r="EF33" i="14"/>
  <c r="ER33" i="14"/>
  <c r="FD33" i="14"/>
  <c r="BP129" i="14"/>
  <c r="CB129" i="14"/>
  <c r="CN129" i="14"/>
  <c r="CZ129" i="14"/>
  <c r="DL129" i="14"/>
  <c r="DX129" i="14"/>
  <c r="EJ129" i="14"/>
  <c r="EV129" i="14"/>
  <c r="BW117" i="14"/>
  <c r="CI117" i="14"/>
  <c r="CU117" i="14"/>
  <c r="CP129" i="14"/>
  <c r="DZ129" i="14"/>
  <c r="CV117" i="14"/>
  <c r="DV117" i="14"/>
  <c r="FC117" i="14"/>
  <c r="CG105" i="14"/>
  <c r="DG105" i="14"/>
  <c r="EN105" i="14"/>
  <c r="BO93" i="14"/>
  <c r="CO93" i="14"/>
  <c r="DV93" i="14"/>
  <c r="EV93" i="14"/>
  <c r="CG81" i="14"/>
  <c r="DG81" i="14"/>
  <c r="EG81" i="14"/>
  <c r="CN69" i="14"/>
  <c r="DN69" i="14"/>
  <c r="EU69" i="14"/>
  <c r="BZ57" i="14"/>
  <c r="DG57" i="14"/>
  <c r="EG57" i="14"/>
  <c r="FG57" i="14"/>
  <c r="CP45" i="14"/>
  <c r="DP45" i="14"/>
  <c r="EP45" i="14"/>
  <c r="CQ33" i="14"/>
  <c r="DQ33" i="14"/>
  <c r="EQ33" i="14"/>
  <c r="DJ93" i="14"/>
  <c r="DN129" i="14"/>
  <c r="CQ129" i="14"/>
  <c r="EA129" i="14"/>
  <c r="BM117" i="14"/>
  <c r="CW117" i="14"/>
  <c r="DW117" i="14"/>
  <c r="FD117" i="14"/>
  <c r="CH105" i="14"/>
  <c r="DO105" i="14"/>
  <c r="EO105" i="14"/>
  <c r="BL105" i="14"/>
  <c r="BP93" i="14"/>
  <c r="CP93" i="14"/>
  <c r="DW93" i="14"/>
  <c r="EW93" i="14"/>
  <c r="CH81" i="14"/>
  <c r="DH81" i="14"/>
  <c r="EO81" i="14"/>
  <c r="BO69" i="14"/>
  <c r="CO69" i="14"/>
  <c r="DO69" i="14"/>
  <c r="EV69" i="14"/>
  <c r="CA57" i="14"/>
  <c r="DH57" i="14"/>
  <c r="EH57" i="14"/>
  <c r="CQ45" i="14"/>
  <c r="DQ45" i="14"/>
  <c r="EX45" i="14"/>
  <c r="CR33" i="14"/>
  <c r="DR33" i="14"/>
  <c r="EY33" i="14"/>
  <c r="CR129" i="14"/>
  <c r="EB129" i="14"/>
  <c r="BN117" i="14"/>
  <c r="CX117" i="14"/>
  <c r="EE117" i="14"/>
  <c r="FE117" i="14"/>
  <c r="CI105" i="14"/>
  <c r="DP105" i="14"/>
  <c r="EP105" i="14"/>
  <c r="BQ93" i="14"/>
  <c r="CX93" i="14"/>
  <c r="DX93" i="14"/>
  <c r="EX93" i="14"/>
  <c r="CI81" i="14"/>
  <c r="DI81" i="14"/>
  <c r="EP81" i="14"/>
  <c r="BP69" i="14"/>
  <c r="CP69" i="14"/>
  <c r="DW69" i="14"/>
  <c r="EW69" i="14"/>
  <c r="CI57" i="14"/>
  <c r="DI57" i="14"/>
  <c r="EI57" i="14"/>
  <c r="BR45" i="14"/>
  <c r="CR45" i="14"/>
  <c r="DR45" i="14"/>
  <c r="EY45" i="14"/>
  <c r="BS33" i="14"/>
  <c r="CS33" i="14"/>
  <c r="DS33" i="14"/>
  <c r="EZ33" i="14"/>
  <c r="ED33" i="14"/>
  <c r="BQ129" i="14"/>
  <c r="DA129" i="14"/>
  <c r="EK129" i="14"/>
  <c r="BL129" i="14"/>
  <c r="BO117" i="14"/>
  <c r="CY117" i="14"/>
  <c r="EF117" i="14"/>
  <c r="FF117" i="14"/>
  <c r="CQ105" i="14"/>
  <c r="DQ105" i="14"/>
  <c r="EQ105" i="14"/>
  <c r="BR93" i="14"/>
  <c r="CY93" i="14"/>
  <c r="DY93" i="14"/>
  <c r="FF93" i="14"/>
  <c r="CJ81" i="14"/>
  <c r="DQ81" i="14"/>
  <c r="EQ81" i="14"/>
  <c r="BQ69" i="14"/>
  <c r="CQ69" i="14"/>
  <c r="DX69" i="14"/>
  <c r="EX69" i="14"/>
  <c r="CJ57" i="14"/>
  <c r="DJ57" i="14"/>
  <c r="EQ57" i="14"/>
  <c r="BS45" i="14"/>
  <c r="CS45" i="14"/>
  <c r="DZ45" i="14"/>
  <c r="EZ45" i="14"/>
  <c r="BT33" i="14"/>
  <c r="CT33" i="14"/>
  <c r="EA33" i="14"/>
  <c r="FA33" i="14"/>
  <c r="BR129" i="14"/>
  <c r="DB129" i="14"/>
  <c r="EL129" i="14"/>
  <c r="BX117" i="14"/>
  <c r="DG117" i="14"/>
  <c r="EG117" i="14"/>
  <c r="FG117" i="14"/>
  <c r="CR105" i="14"/>
  <c r="DR105" i="14"/>
  <c r="EY105" i="14"/>
  <c r="BZ93" i="14"/>
  <c r="CZ93" i="14"/>
  <c r="DZ93" i="14"/>
  <c r="FG93" i="14"/>
  <c r="CK81" i="14"/>
  <c r="DR81" i="14"/>
  <c r="ER81" i="14"/>
  <c r="BR69" i="14"/>
  <c r="CY69" i="14"/>
  <c r="DY69" i="14"/>
  <c r="EY69" i="14"/>
  <c r="CK57" i="14"/>
  <c r="DK57" i="14"/>
  <c r="ER57" i="14"/>
  <c r="BT45" i="14"/>
  <c r="CT45" i="14"/>
  <c r="EA45" i="14"/>
  <c r="FA45" i="14"/>
  <c r="BU33" i="14"/>
  <c r="CU33" i="14"/>
  <c r="EB33" i="14"/>
  <c r="FB33" i="14"/>
  <c r="DS57" i="14"/>
  <c r="FB105" i="14"/>
  <c r="CE129" i="14"/>
  <c r="DO129" i="14"/>
  <c r="EY129" i="14"/>
  <c r="CK117" i="14"/>
  <c r="DS117" i="14"/>
  <c r="ES117" i="14"/>
  <c r="BW105" i="14"/>
  <c r="DD105" i="14"/>
  <c r="ED105" i="14"/>
  <c r="CL93" i="14"/>
  <c r="DL93" i="14"/>
  <c r="EL93" i="14"/>
  <c r="BW81" i="14"/>
  <c r="CW81" i="14"/>
  <c r="ED81" i="14"/>
  <c r="FD81" i="14"/>
  <c r="CD69" i="14"/>
  <c r="DK69" i="14"/>
  <c r="EK69" i="14"/>
  <c r="BW57" i="14"/>
  <c r="CW57" i="14"/>
  <c r="DW57" i="14"/>
  <c r="FD57" i="14"/>
  <c r="CF45" i="14"/>
  <c r="DF45" i="14"/>
  <c r="EM45" i="14"/>
  <c r="BL45" i="14"/>
  <c r="CG33" i="14"/>
  <c r="DG33" i="14"/>
  <c r="EN33" i="14"/>
  <c r="BV105" i="14"/>
  <c r="CD93" i="14"/>
  <c r="CV81" i="14"/>
  <c r="CC69" i="14"/>
  <c r="BO57" i="14"/>
  <c r="CE45" i="14"/>
  <c r="DF33" i="14"/>
  <c r="CF129" i="14"/>
  <c r="DP129" i="14"/>
  <c r="EZ129" i="14"/>
  <c r="CL117" i="14"/>
  <c r="DT117" i="14"/>
  <c r="ET117" i="14"/>
  <c r="CE105" i="14"/>
  <c r="DE105" i="14"/>
  <c r="EE105" i="14"/>
  <c r="CM93" i="14"/>
  <c r="DM93" i="14"/>
  <c r="ET93" i="14"/>
  <c r="BX81" i="14"/>
  <c r="DE81" i="14"/>
  <c r="EE81" i="14"/>
  <c r="FE81" i="14"/>
  <c r="CE69" i="14"/>
  <c r="DL69" i="14"/>
  <c r="EL69" i="14"/>
  <c r="BX57" i="14"/>
  <c r="CX57" i="14"/>
  <c r="EE57" i="14"/>
  <c r="FE57" i="14"/>
  <c r="CG45" i="14"/>
  <c r="DN45" i="14"/>
  <c r="EN45" i="14"/>
  <c r="CH33" i="14"/>
  <c r="DO33" i="14"/>
  <c r="EO33" i="14"/>
  <c r="BL33" i="14"/>
  <c r="ER117" i="14"/>
  <c r="DC105" i="14"/>
  <c r="FC105" i="14"/>
  <c r="DK93" i="14"/>
  <c r="BV81" i="14"/>
  <c r="FC81" i="14"/>
  <c r="DC69" i="14"/>
  <c r="CV57" i="14"/>
  <c r="FC57" i="14"/>
  <c r="EL45" i="14"/>
  <c r="CF33" i="14"/>
  <c r="CO129" i="14"/>
  <c r="DY129" i="14"/>
  <c r="CM117" i="14"/>
  <c r="DU117" i="14"/>
  <c r="EU117" i="14"/>
  <c r="CF105" i="14"/>
  <c r="DF105" i="14"/>
  <c r="EM105" i="14"/>
  <c r="BN93" i="14"/>
  <c r="CN93" i="14"/>
  <c r="DN93" i="14"/>
  <c r="EU93" i="14"/>
  <c r="BY81" i="14"/>
  <c r="DF81" i="14"/>
  <c r="EF81" i="14"/>
  <c r="CM69" i="14"/>
  <c r="DM69" i="14"/>
  <c r="EM69" i="14"/>
  <c r="BY57" i="14"/>
  <c r="CY57" i="14"/>
  <c r="EF57" i="14"/>
  <c r="FF57" i="14"/>
  <c r="CH45" i="14"/>
  <c r="DO45" i="14"/>
  <c r="EO45" i="14"/>
  <c r="CI33" i="14"/>
  <c r="DP33" i="14"/>
  <c r="EP33" i="14"/>
  <c r="BS129" i="14"/>
  <c r="DC129" i="14"/>
  <c r="EM129" i="14"/>
  <c r="BY117" i="14"/>
  <c r="DH117" i="14"/>
  <c r="EH117" i="14"/>
  <c r="BS105" i="14"/>
  <c r="CS105" i="14"/>
  <c r="DS105" i="14"/>
  <c r="EZ105" i="14"/>
  <c r="CA93" i="14"/>
  <c r="DA93" i="14"/>
  <c r="EH93" i="14"/>
  <c r="CS81" i="14"/>
  <c r="DS81" i="14"/>
  <c r="ES81" i="14"/>
  <c r="BS69" i="14"/>
  <c r="CZ69" i="14"/>
  <c r="DZ69" i="14"/>
  <c r="FG69" i="14"/>
  <c r="CL57" i="14"/>
  <c r="ES57" i="14"/>
  <c r="BU45" i="14"/>
  <c r="DB45" i="14"/>
  <c r="EB45" i="14"/>
  <c r="FB45" i="14"/>
  <c r="BV33" i="14"/>
  <c r="DC33" i="14"/>
  <c r="EC33" i="14"/>
  <c r="FC33" i="14"/>
  <c r="BT129" i="14"/>
  <c r="DD129" i="14"/>
  <c r="EN129" i="14"/>
  <c r="BZ117" i="14"/>
  <c r="DI117" i="14"/>
  <c r="EI117" i="14"/>
  <c r="BT105" i="14"/>
  <c r="CT105" i="14"/>
  <c r="EA105" i="14"/>
  <c r="FA105" i="14"/>
  <c r="CB93" i="14"/>
  <c r="DB93" i="14"/>
  <c r="EI93" i="14"/>
  <c r="BM81" i="14"/>
  <c r="CT81" i="14"/>
  <c r="DT81" i="14"/>
  <c r="FA81" i="14"/>
  <c r="CA69" i="14"/>
  <c r="DA69" i="14"/>
  <c r="EA69" i="14"/>
  <c r="BM57" i="14"/>
  <c r="CM57" i="14"/>
  <c r="DT57" i="14"/>
  <c r="ET57" i="14"/>
  <c r="BV45" i="14"/>
  <c r="DC45" i="14"/>
  <c r="EC45" i="14"/>
  <c r="BW33" i="14"/>
  <c r="DD33" i="14"/>
  <c r="CC129" i="14"/>
  <c r="DM129" i="14"/>
  <c r="EW129" i="14"/>
  <c r="CA117" i="14"/>
  <c r="DJ117" i="14"/>
  <c r="EQ117" i="14"/>
  <c r="BU105" i="14"/>
  <c r="CU105" i="14"/>
  <c r="EB105" i="14"/>
  <c r="CC93" i="14"/>
  <c r="EJ93" i="14"/>
  <c r="BU81" i="14"/>
  <c r="CU81" i="14"/>
  <c r="DU81" i="14"/>
  <c r="FB81" i="14"/>
  <c r="CB69" i="14"/>
  <c r="DB69" i="14"/>
  <c r="EI69" i="14"/>
  <c r="BN57" i="14"/>
  <c r="CU57" i="14"/>
  <c r="DU57" i="14"/>
  <c r="EU57" i="14"/>
  <c r="CD45" i="14"/>
  <c r="DD45" i="14"/>
  <c r="ED45" i="14"/>
  <c r="CE33" i="14"/>
  <c r="DE33" i="14"/>
  <c r="EE33" i="14"/>
  <c r="CD129" i="14"/>
  <c r="EX129" i="14"/>
  <c r="CJ117" i="14"/>
  <c r="DK117" i="14"/>
  <c r="EC105" i="14"/>
  <c r="EK93" i="14"/>
  <c r="EC81" i="14"/>
  <c r="EJ69" i="14"/>
  <c r="DV57" i="14"/>
  <c r="DE45" i="14"/>
  <c r="EM33" i="14"/>
  <c r="ER21" i="14"/>
  <c r="DH21" i="14"/>
  <c r="CC20" i="14"/>
  <c r="EW20" i="14"/>
  <c r="BL20" i="14"/>
  <c r="DL20" i="14"/>
  <c r="CN20" i="14"/>
  <c r="BQ20" i="14"/>
  <c r="EK20" i="14"/>
  <c r="EJ20" i="14"/>
  <c r="BU20" i="14"/>
  <c r="BV128" i="14"/>
  <c r="CH128" i="14"/>
  <c r="CT128" i="14"/>
  <c r="DF128" i="14"/>
  <c r="DR128" i="14"/>
  <c r="ED128" i="14"/>
  <c r="EP128" i="14"/>
  <c r="FB128" i="14"/>
  <c r="BM116" i="14"/>
  <c r="BY116" i="14"/>
  <c r="CK116" i="14"/>
  <c r="CW116" i="14"/>
  <c r="DI116" i="14"/>
  <c r="DU116" i="14"/>
  <c r="EG116" i="14"/>
  <c r="ES116" i="14"/>
  <c r="FE116" i="14"/>
  <c r="BQ104" i="14"/>
  <c r="CC104" i="14"/>
  <c r="CO104" i="14"/>
  <c r="DA104" i="14"/>
  <c r="DM104" i="14"/>
  <c r="DY104" i="14"/>
  <c r="EK104" i="14"/>
  <c r="EW104" i="14"/>
  <c r="BT92" i="14"/>
  <c r="CF92" i="14"/>
  <c r="CR92" i="14"/>
  <c r="DD92" i="14"/>
  <c r="DP92" i="14"/>
  <c r="EB92" i="14"/>
  <c r="EN92" i="14"/>
  <c r="EZ92" i="14"/>
  <c r="BW80" i="14"/>
  <c r="CI80" i="14"/>
  <c r="CU80" i="14"/>
  <c r="DG80" i="14"/>
  <c r="DS80" i="14"/>
  <c r="EE80" i="14"/>
  <c r="EQ80" i="14"/>
  <c r="FC80" i="14"/>
  <c r="BM68" i="14"/>
  <c r="BY68" i="14"/>
  <c r="CK68" i="14"/>
  <c r="CW68" i="14"/>
  <c r="DI68" i="14"/>
  <c r="DU68" i="14"/>
  <c r="EG68" i="14"/>
  <c r="ES68" i="14"/>
  <c r="FE68" i="14"/>
  <c r="BQ56" i="14"/>
  <c r="CC56" i="14"/>
  <c r="CO56" i="14"/>
  <c r="DA56" i="14"/>
  <c r="DM56" i="14"/>
  <c r="DY56" i="14"/>
  <c r="EK56" i="14"/>
  <c r="EW56" i="14"/>
  <c r="BT44" i="14"/>
  <c r="CF44" i="14"/>
  <c r="CR44" i="14"/>
  <c r="DD44" i="14"/>
  <c r="DP44" i="14"/>
  <c r="EB44" i="14"/>
  <c r="EN44" i="14"/>
  <c r="EZ44" i="14"/>
  <c r="BQ32" i="14"/>
  <c r="CC32" i="14"/>
  <c r="CO32" i="14"/>
  <c r="DA32" i="14"/>
  <c r="DM32" i="14"/>
  <c r="DY32" i="14"/>
  <c r="EK32" i="14"/>
  <c r="EW32" i="14"/>
  <c r="DT92" i="14"/>
  <c r="CY80" i="14"/>
  <c r="EI80" i="14"/>
  <c r="CO68" i="14"/>
  <c r="BW128" i="14"/>
  <c r="CI128" i="14"/>
  <c r="CU128" i="14"/>
  <c r="DG128" i="14"/>
  <c r="DS128" i="14"/>
  <c r="EE128" i="14"/>
  <c r="EQ128" i="14"/>
  <c r="FC128" i="14"/>
  <c r="BN116" i="14"/>
  <c r="BZ116" i="14"/>
  <c r="CL116" i="14"/>
  <c r="CX116" i="14"/>
  <c r="DJ116" i="14"/>
  <c r="DV116" i="14"/>
  <c r="EH116" i="14"/>
  <c r="ET116" i="14"/>
  <c r="FF116" i="14"/>
  <c r="BR104" i="14"/>
  <c r="CD104" i="14"/>
  <c r="CP104" i="14"/>
  <c r="DB104" i="14"/>
  <c r="DN104" i="14"/>
  <c r="DZ104" i="14"/>
  <c r="EL104" i="14"/>
  <c r="EX104" i="14"/>
  <c r="BU92" i="14"/>
  <c r="CG92" i="14"/>
  <c r="CS92" i="14"/>
  <c r="DE92" i="14"/>
  <c r="DQ92" i="14"/>
  <c r="EC92" i="14"/>
  <c r="EO92" i="14"/>
  <c r="FA92" i="14"/>
  <c r="BX80" i="14"/>
  <c r="CJ80" i="14"/>
  <c r="CV80" i="14"/>
  <c r="DH80" i="14"/>
  <c r="DT80" i="14"/>
  <c r="EF80" i="14"/>
  <c r="ER80" i="14"/>
  <c r="FD80" i="14"/>
  <c r="BL80" i="14"/>
  <c r="BN68" i="14"/>
  <c r="BZ68" i="14"/>
  <c r="CL68" i="14"/>
  <c r="CX68" i="14"/>
  <c r="DJ68" i="14"/>
  <c r="DV68" i="14"/>
  <c r="EH68" i="14"/>
  <c r="ET68" i="14"/>
  <c r="FF68" i="14"/>
  <c r="BR56" i="14"/>
  <c r="CD56" i="14"/>
  <c r="CP56" i="14"/>
  <c r="DB56" i="14"/>
  <c r="DN56" i="14"/>
  <c r="DZ56" i="14"/>
  <c r="EL56" i="14"/>
  <c r="EX56" i="14"/>
  <c r="BU44" i="14"/>
  <c r="CG44" i="14"/>
  <c r="CS44" i="14"/>
  <c r="DE44" i="14"/>
  <c r="DQ44" i="14"/>
  <c r="EC44" i="14"/>
  <c r="EO44" i="14"/>
  <c r="FA44" i="14"/>
  <c r="BR32" i="14"/>
  <c r="CD32" i="14"/>
  <c r="CP32" i="14"/>
  <c r="DB32" i="14"/>
  <c r="DN32" i="14"/>
  <c r="DZ32" i="14"/>
  <c r="EL32" i="14"/>
  <c r="EX32" i="14"/>
  <c r="DH92" i="14"/>
  <c r="CA80" i="14"/>
  <c r="EU80" i="14"/>
  <c r="DA68" i="14"/>
  <c r="BX128" i="14"/>
  <c r="CJ128" i="14"/>
  <c r="CV128" i="14"/>
  <c r="DH128" i="14"/>
  <c r="DT128" i="14"/>
  <c r="EF128" i="14"/>
  <c r="ER128" i="14"/>
  <c r="FD128" i="14"/>
  <c r="BL128" i="14"/>
  <c r="BO116" i="14"/>
  <c r="CA116" i="14"/>
  <c r="CM116" i="14"/>
  <c r="CY116" i="14"/>
  <c r="DK116" i="14"/>
  <c r="DW116" i="14"/>
  <c r="EI116" i="14"/>
  <c r="EU116" i="14"/>
  <c r="FG116" i="14"/>
  <c r="BS104" i="14"/>
  <c r="CE104" i="14"/>
  <c r="CQ104" i="14"/>
  <c r="DC104" i="14"/>
  <c r="DO104" i="14"/>
  <c r="EA104" i="14"/>
  <c r="EM104" i="14"/>
  <c r="EY104" i="14"/>
  <c r="BV92" i="14"/>
  <c r="CH92" i="14"/>
  <c r="CT92" i="14"/>
  <c r="DF92" i="14"/>
  <c r="DR92" i="14"/>
  <c r="ED92" i="14"/>
  <c r="EP92" i="14"/>
  <c r="FB92" i="14"/>
  <c r="BM80" i="14"/>
  <c r="BY80" i="14"/>
  <c r="CK80" i="14"/>
  <c r="CW80" i="14"/>
  <c r="DI80" i="14"/>
  <c r="DU80" i="14"/>
  <c r="EG80" i="14"/>
  <c r="ES80" i="14"/>
  <c r="FE80" i="14"/>
  <c r="BO68" i="14"/>
  <c r="CA68" i="14"/>
  <c r="CM68" i="14"/>
  <c r="CY68" i="14"/>
  <c r="DK68" i="14"/>
  <c r="DW68" i="14"/>
  <c r="EI68" i="14"/>
  <c r="EU68" i="14"/>
  <c r="FG68" i="14"/>
  <c r="BS56" i="14"/>
  <c r="CE56" i="14"/>
  <c r="CQ56" i="14"/>
  <c r="DC56" i="14"/>
  <c r="DO56" i="14"/>
  <c r="EA56" i="14"/>
  <c r="EM56" i="14"/>
  <c r="EY56" i="14"/>
  <c r="BV44" i="14"/>
  <c r="CH44" i="14"/>
  <c r="CT44" i="14"/>
  <c r="DF44" i="14"/>
  <c r="DR44" i="14"/>
  <c r="ED44" i="14"/>
  <c r="EP44" i="14"/>
  <c r="FB44" i="14"/>
  <c r="BS32" i="14"/>
  <c r="CE32" i="14"/>
  <c r="CQ32" i="14"/>
  <c r="DC32" i="14"/>
  <c r="DO32" i="14"/>
  <c r="EA32" i="14"/>
  <c r="EM32" i="14"/>
  <c r="EY32" i="14"/>
  <c r="CV92" i="14"/>
  <c r="CM80" i="14"/>
  <c r="DW80" i="14"/>
  <c r="CC68" i="14"/>
  <c r="BM128" i="14"/>
  <c r="BY128" i="14"/>
  <c r="CK128" i="14"/>
  <c r="CW128" i="14"/>
  <c r="DI128" i="14"/>
  <c r="DU128" i="14"/>
  <c r="EG128" i="14"/>
  <c r="ES128" i="14"/>
  <c r="FE128" i="14"/>
  <c r="BP116" i="14"/>
  <c r="CB116" i="14"/>
  <c r="CN116" i="14"/>
  <c r="CZ116" i="14"/>
  <c r="DL116" i="14"/>
  <c r="DX116" i="14"/>
  <c r="EJ116" i="14"/>
  <c r="EV116" i="14"/>
  <c r="BT104" i="14"/>
  <c r="CF104" i="14"/>
  <c r="CR104" i="14"/>
  <c r="DD104" i="14"/>
  <c r="DP104" i="14"/>
  <c r="EB104" i="14"/>
  <c r="EN104" i="14"/>
  <c r="EZ104" i="14"/>
  <c r="BW92" i="14"/>
  <c r="CI92" i="14"/>
  <c r="CU92" i="14"/>
  <c r="DG92" i="14"/>
  <c r="DS92" i="14"/>
  <c r="EE92" i="14"/>
  <c r="EQ92" i="14"/>
  <c r="FC92" i="14"/>
  <c r="BN80" i="14"/>
  <c r="BZ80" i="14"/>
  <c r="CL80" i="14"/>
  <c r="CX80" i="14"/>
  <c r="DJ80" i="14"/>
  <c r="DV80" i="14"/>
  <c r="EH80" i="14"/>
  <c r="ET80" i="14"/>
  <c r="FF80" i="14"/>
  <c r="BP68" i="14"/>
  <c r="CB68" i="14"/>
  <c r="CN68" i="14"/>
  <c r="CZ68" i="14"/>
  <c r="DL68" i="14"/>
  <c r="DX68" i="14"/>
  <c r="EJ68" i="14"/>
  <c r="EV68" i="14"/>
  <c r="BT56" i="14"/>
  <c r="CF56" i="14"/>
  <c r="CR56" i="14"/>
  <c r="DD56" i="14"/>
  <c r="DP56" i="14"/>
  <c r="EB56" i="14"/>
  <c r="EN56" i="14"/>
  <c r="EZ56" i="14"/>
  <c r="BW44" i="14"/>
  <c r="CI44" i="14"/>
  <c r="CU44" i="14"/>
  <c r="DG44" i="14"/>
  <c r="DS44" i="14"/>
  <c r="EE44" i="14"/>
  <c r="EQ44" i="14"/>
  <c r="FC44" i="14"/>
  <c r="BL44" i="14"/>
  <c r="BT32" i="14"/>
  <c r="CF32" i="14"/>
  <c r="CR32" i="14"/>
  <c r="DD32" i="14"/>
  <c r="DP32" i="14"/>
  <c r="EB32" i="14"/>
  <c r="EN32" i="14"/>
  <c r="EZ32" i="14"/>
  <c r="CJ92" i="14"/>
  <c r="BO80" i="14"/>
  <c r="DK80" i="14"/>
  <c r="FG80" i="14"/>
  <c r="BQ68" i="14"/>
  <c r="BN128" i="14"/>
  <c r="BZ128" i="14"/>
  <c r="CL128" i="14"/>
  <c r="CX128" i="14"/>
  <c r="DJ128" i="14"/>
  <c r="DV128" i="14"/>
  <c r="EH128" i="14"/>
  <c r="ET128" i="14"/>
  <c r="FF128" i="14"/>
  <c r="BQ116" i="14"/>
  <c r="CC116" i="14"/>
  <c r="CO116" i="14"/>
  <c r="DA116" i="14"/>
  <c r="DM116" i="14"/>
  <c r="DY116" i="14"/>
  <c r="EK116" i="14"/>
  <c r="EW116" i="14"/>
  <c r="BU104" i="14"/>
  <c r="CG104" i="14"/>
  <c r="CS104" i="14"/>
  <c r="DE104" i="14"/>
  <c r="DQ104" i="14"/>
  <c r="EC104" i="14"/>
  <c r="EO104" i="14"/>
  <c r="FA104" i="14"/>
  <c r="BX92" i="14"/>
  <c r="EF92" i="14"/>
  <c r="ER92" i="14"/>
  <c r="FD92" i="14"/>
  <c r="BL92" i="14"/>
  <c r="BO128" i="14"/>
  <c r="CA128" i="14"/>
  <c r="CM128" i="14"/>
  <c r="CY128" i="14"/>
  <c r="DK128" i="14"/>
  <c r="DW128" i="14"/>
  <c r="EI128" i="14"/>
  <c r="EU128" i="14"/>
  <c r="FG128" i="14"/>
  <c r="BR116" i="14"/>
  <c r="CD116" i="14"/>
  <c r="CP116" i="14"/>
  <c r="DB116" i="14"/>
  <c r="DN116" i="14"/>
  <c r="DZ116" i="14"/>
  <c r="EL116" i="14"/>
  <c r="EX116" i="14"/>
  <c r="BV104" i="14"/>
  <c r="CH104" i="14"/>
  <c r="CT104" i="14"/>
  <c r="DF104" i="14"/>
  <c r="DR104" i="14"/>
  <c r="ED104" i="14"/>
  <c r="EP104" i="14"/>
  <c r="FB104" i="14"/>
  <c r="BM92" i="14"/>
  <c r="BY92" i="14"/>
  <c r="CK92" i="14"/>
  <c r="CW92" i="14"/>
  <c r="DI92" i="14"/>
  <c r="DU92" i="14"/>
  <c r="EG92" i="14"/>
  <c r="ES92" i="14"/>
  <c r="FE92" i="14"/>
  <c r="BP80" i="14"/>
  <c r="CB80" i="14"/>
  <c r="CN80" i="14"/>
  <c r="CZ80" i="14"/>
  <c r="DL80" i="14"/>
  <c r="DX80" i="14"/>
  <c r="EJ80" i="14"/>
  <c r="EV80" i="14"/>
  <c r="BR68" i="14"/>
  <c r="CD68" i="14"/>
  <c r="CP68" i="14"/>
  <c r="DB68" i="14"/>
  <c r="DN68" i="14"/>
  <c r="DZ68" i="14"/>
  <c r="EL68" i="14"/>
  <c r="EX68" i="14"/>
  <c r="BV56" i="14"/>
  <c r="CH56" i="14"/>
  <c r="CT56" i="14"/>
  <c r="DF56" i="14"/>
  <c r="DR56" i="14"/>
  <c r="ED56" i="14"/>
  <c r="EP56" i="14"/>
  <c r="FB56" i="14"/>
  <c r="BM44" i="14"/>
  <c r="BY44" i="14"/>
  <c r="CK44" i="14"/>
  <c r="CW44" i="14"/>
  <c r="DI44" i="14"/>
  <c r="DU44" i="14"/>
  <c r="EG44" i="14"/>
  <c r="ES44" i="14"/>
  <c r="FE44" i="14"/>
  <c r="BV32" i="14"/>
  <c r="CH32" i="14"/>
  <c r="CT32" i="14"/>
  <c r="DF32" i="14"/>
  <c r="DR32" i="14"/>
  <c r="ED32" i="14"/>
  <c r="EP32" i="14"/>
  <c r="FB32" i="14"/>
  <c r="BP128" i="14"/>
  <c r="CB128" i="14"/>
  <c r="CN128" i="14"/>
  <c r="CZ128" i="14"/>
  <c r="DL128" i="14"/>
  <c r="DX128" i="14"/>
  <c r="EJ128" i="14"/>
  <c r="EV128" i="14"/>
  <c r="BS116" i="14"/>
  <c r="CE116" i="14"/>
  <c r="CQ116" i="14"/>
  <c r="DC116" i="14"/>
  <c r="DO116" i="14"/>
  <c r="EA116" i="14"/>
  <c r="EM116" i="14"/>
  <c r="EY116" i="14"/>
  <c r="BW104" i="14"/>
  <c r="CI104" i="14"/>
  <c r="CU104" i="14"/>
  <c r="DG104" i="14"/>
  <c r="DS104" i="14"/>
  <c r="EE104" i="14"/>
  <c r="EQ104" i="14"/>
  <c r="FC104" i="14"/>
  <c r="BN92" i="14"/>
  <c r="BZ92" i="14"/>
  <c r="CL92" i="14"/>
  <c r="CX92" i="14"/>
  <c r="DJ92" i="14"/>
  <c r="DV92" i="14"/>
  <c r="EH92" i="14"/>
  <c r="ET92" i="14"/>
  <c r="FF92" i="14"/>
  <c r="BQ80" i="14"/>
  <c r="CC80" i="14"/>
  <c r="CO80" i="14"/>
  <c r="DA80" i="14"/>
  <c r="DM80" i="14"/>
  <c r="DY80" i="14"/>
  <c r="EK80" i="14"/>
  <c r="EW80" i="14"/>
  <c r="BS68" i="14"/>
  <c r="CE68" i="14"/>
  <c r="CQ68" i="14"/>
  <c r="DC68" i="14"/>
  <c r="DO68" i="14"/>
  <c r="EA68" i="14"/>
  <c r="EM68" i="14"/>
  <c r="EY68" i="14"/>
  <c r="BW56" i="14"/>
  <c r="CI56" i="14"/>
  <c r="CU56" i="14"/>
  <c r="DG56" i="14"/>
  <c r="DS56" i="14"/>
  <c r="EE56" i="14"/>
  <c r="EQ56" i="14"/>
  <c r="FC56" i="14"/>
  <c r="BN44" i="14"/>
  <c r="BZ44" i="14"/>
  <c r="CL44" i="14"/>
  <c r="CX44" i="14"/>
  <c r="DJ44" i="14"/>
  <c r="DV44" i="14"/>
  <c r="EH44" i="14"/>
  <c r="ET44" i="14"/>
  <c r="FF44" i="14"/>
  <c r="BW32" i="14"/>
  <c r="CI32" i="14"/>
  <c r="CU32" i="14"/>
  <c r="DG32" i="14"/>
  <c r="DS32" i="14"/>
  <c r="EE32" i="14"/>
  <c r="EQ32" i="14"/>
  <c r="FC32" i="14"/>
  <c r="EQ116" i="14"/>
  <c r="CA104" i="14"/>
  <c r="DK104" i="14"/>
  <c r="EI104" i="14"/>
  <c r="FG104" i="14"/>
  <c r="BR92" i="14"/>
  <c r="CP92" i="14"/>
  <c r="DN92" i="14"/>
  <c r="EL92" i="14"/>
  <c r="CG80" i="14"/>
  <c r="DE80" i="14"/>
  <c r="BQ128" i="14"/>
  <c r="CC128" i="14"/>
  <c r="CO128" i="14"/>
  <c r="DA128" i="14"/>
  <c r="DM128" i="14"/>
  <c r="DY128" i="14"/>
  <c r="EK128" i="14"/>
  <c r="EW128" i="14"/>
  <c r="BT116" i="14"/>
  <c r="CF116" i="14"/>
  <c r="CR116" i="14"/>
  <c r="DD116" i="14"/>
  <c r="DP116" i="14"/>
  <c r="EB116" i="14"/>
  <c r="EN116" i="14"/>
  <c r="EZ116" i="14"/>
  <c r="BX104" i="14"/>
  <c r="CJ104" i="14"/>
  <c r="CV104" i="14"/>
  <c r="DH104" i="14"/>
  <c r="DT104" i="14"/>
  <c r="EF104" i="14"/>
  <c r="ER104" i="14"/>
  <c r="FD104" i="14"/>
  <c r="BL104" i="14"/>
  <c r="BO92" i="14"/>
  <c r="CA92" i="14"/>
  <c r="CM92" i="14"/>
  <c r="CY92" i="14"/>
  <c r="DK92" i="14"/>
  <c r="DW92" i="14"/>
  <c r="EI92" i="14"/>
  <c r="EU92" i="14"/>
  <c r="FG92" i="14"/>
  <c r="BR80" i="14"/>
  <c r="CD80" i="14"/>
  <c r="CP80" i="14"/>
  <c r="DB80" i="14"/>
  <c r="DN80" i="14"/>
  <c r="DZ80" i="14"/>
  <c r="EL80" i="14"/>
  <c r="EX80" i="14"/>
  <c r="BT68" i="14"/>
  <c r="CF68" i="14"/>
  <c r="CR68" i="14"/>
  <c r="DD68" i="14"/>
  <c r="DP68" i="14"/>
  <c r="EB68" i="14"/>
  <c r="EN68" i="14"/>
  <c r="EZ68" i="14"/>
  <c r="BX56" i="14"/>
  <c r="CJ56" i="14"/>
  <c r="CV56" i="14"/>
  <c r="DH56" i="14"/>
  <c r="DT56" i="14"/>
  <c r="EF56" i="14"/>
  <c r="ER56" i="14"/>
  <c r="FD56" i="14"/>
  <c r="BL56" i="14"/>
  <c r="BO44" i="14"/>
  <c r="CA44" i="14"/>
  <c r="CM44" i="14"/>
  <c r="CY44" i="14"/>
  <c r="DK44" i="14"/>
  <c r="DW44" i="14"/>
  <c r="EI44" i="14"/>
  <c r="EU44" i="14"/>
  <c r="FG44" i="14"/>
  <c r="BX32" i="14"/>
  <c r="CJ32" i="14"/>
  <c r="CV32" i="14"/>
  <c r="DH32" i="14"/>
  <c r="DT32" i="14"/>
  <c r="EF32" i="14"/>
  <c r="ER32" i="14"/>
  <c r="FD32" i="14"/>
  <c r="BL32" i="14"/>
  <c r="BR128" i="14"/>
  <c r="CD128" i="14"/>
  <c r="CP128" i="14"/>
  <c r="DB128" i="14"/>
  <c r="DN128" i="14"/>
  <c r="DZ128" i="14"/>
  <c r="EL128" i="14"/>
  <c r="EX128" i="14"/>
  <c r="BU116" i="14"/>
  <c r="CG116" i="14"/>
  <c r="CS116" i="14"/>
  <c r="DE116" i="14"/>
  <c r="DQ116" i="14"/>
  <c r="EC116" i="14"/>
  <c r="EO116" i="14"/>
  <c r="FA116" i="14"/>
  <c r="BM104" i="14"/>
  <c r="BY104" i="14"/>
  <c r="CK104" i="14"/>
  <c r="CW104" i="14"/>
  <c r="DI104" i="14"/>
  <c r="DU104" i="14"/>
  <c r="EG104" i="14"/>
  <c r="ES104" i="14"/>
  <c r="FE104" i="14"/>
  <c r="BP92" i="14"/>
  <c r="CB92" i="14"/>
  <c r="CN92" i="14"/>
  <c r="CZ92" i="14"/>
  <c r="DL92" i="14"/>
  <c r="DX92" i="14"/>
  <c r="EJ92" i="14"/>
  <c r="EV92" i="14"/>
  <c r="BS80" i="14"/>
  <c r="CE80" i="14"/>
  <c r="CQ80" i="14"/>
  <c r="DC80" i="14"/>
  <c r="DO80" i="14"/>
  <c r="EA80" i="14"/>
  <c r="EM80" i="14"/>
  <c r="EY80" i="14"/>
  <c r="BU68" i="14"/>
  <c r="CG68" i="14"/>
  <c r="CS68" i="14"/>
  <c r="DE68" i="14"/>
  <c r="DQ68" i="14"/>
  <c r="EC68" i="14"/>
  <c r="EO68" i="14"/>
  <c r="FA68" i="14"/>
  <c r="BM56" i="14"/>
  <c r="BY56" i="14"/>
  <c r="CK56" i="14"/>
  <c r="CW56" i="14"/>
  <c r="DI56" i="14"/>
  <c r="DU56" i="14"/>
  <c r="EG56" i="14"/>
  <c r="ES56" i="14"/>
  <c r="FE56" i="14"/>
  <c r="BP44" i="14"/>
  <c r="CB44" i="14"/>
  <c r="CN44" i="14"/>
  <c r="CZ44" i="14"/>
  <c r="DL44" i="14"/>
  <c r="DX44" i="14"/>
  <c r="EJ44" i="14"/>
  <c r="EV44" i="14"/>
  <c r="BM32" i="14"/>
  <c r="BY32" i="14"/>
  <c r="CK32" i="14"/>
  <c r="CW32" i="14"/>
  <c r="DI32" i="14"/>
  <c r="DU32" i="14"/>
  <c r="EG32" i="14"/>
  <c r="ES32" i="14"/>
  <c r="FE32" i="14"/>
  <c r="BS128" i="14"/>
  <c r="CE128" i="14"/>
  <c r="CQ128" i="14"/>
  <c r="DC128" i="14"/>
  <c r="DO128" i="14"/>
  <c r="EA128" i="14"/>
  <c r="EM128" i="14"/>
  <c r="EY128" i="14"/>
  <c r="BV116" i="14"/>
  <c r="CH116" i="14"/>
  <c r="CT116" i="14"/>
  <c r="DF116" i="14"/>
  <c r="DR116" i="14"/>
  <c r="ED116" i="14"/>
  <c r="EP116" i="14"/>
  <c r="FB116" i="14"/>
  <c r="BN104" i="14"/>
  <c r="BZ104" i="14"/>
  <c r="CL104" i="14"/>
  <c r="CX104" i="14"/>
  <c r="DJ104" i="14"/>
  <c r="DV104" i="14"/>
  <c r="EH104" i="14"/>
  <c r="ET104" i="14"/>
  <c r="FF104" i="14"/>
  <c r="BQ92" i="14"/>
  <c r="CC92" i="14"/>
  <c r="CO92" i="14"/>
  <c r="DA92" i="14"/>
  <c r="DM92" i="14"/>
  <c r="DY92" i="14"/>
  <c r="EK92" i="14"/>
  <c r="EW92" i="14"/>
  <c r="BT80" i="14"/>
  <c r="CF80" i="14"/>
  <c r="CR80" i="14"/>
  <c r="DD80" i="14"/>
  <c r="DP80" i="14"/>
  <c r="EB80" i="14"/>
  <c r="EN80" i="14"/>
  <c r="EZ80" i="14"/>
  <c r="BV68" i="14"/>
  <c r="CH68" i="14"/>
  <c r="CT68" i="14"/>
  <c r="DF68" i="14"/>
  <c r="DR68" i="14"/>
  <c r="ED68" i="14"/>
  <c r="EP68" i="14"/>
  <c r="FB68" i="14"/>
  <c r="BN56" i="14"/>
  <c r="BZ56" i="14"/>
  <c r="CL56" i="14"/>
  <c r="CX56" i="14"/>
  <c r="DJ56" i="14"/>
  <c r="DV56" i="14"/>
  <c r="EH56" i="14"/>
  <c r="ET56" i="14"/>
  <c r="FF56" i="14"/>
  <c r="BQ44" i="14"/>
  <c r="CC44" i="14"/>
  <c r="CO44" i="14"/>
  <c r="DA44" i="14"/>
  <c r="DM44" i="14"/>
  <c r="DY44" i="14"/>
  <c r="EK44" i="14"/>
  <c r="EW44" i="14"/>
  <c r="BN32" i="14"/>
  <c r="BZ32" i="14"/>
  <c r="CL32" i="14"/>
  <c r="CX32" i="14"/>
  <c r="DJ32" i="14"/>
  <c r="DV32" i="14"/>
  <c r="EH32" i="14"/>
  <c r="ET32" i="14"/>
  <c r="FF32" i="14"/>
  <c r="BT128" i="14"/>
  <c r="CF128" i="14"/>
  <c r="CR128" i="14"/>
  <c r="DD128" i="14"/>
  <c r="DP128" i="14"/>
  <c r="EB128" i="14"/>
  <c r="EN128" i="14"/>
  <c r="EZ128" i="14"/>
  <c r="BW116" i="14"/>
  <c r="CI116" i="14"/>
  <c r="CU116" i="14"/>
  <c r="DG116" i="14"/>
  <c r="DS116" i="14"/>
  <c r="EE116" i="14"/>
  <c r="FC116" i="14"/>
  <c r="BL116" i="14"/>
  <c r="BO104" i="14"/>
  <c r="CM104" i="14"/>
  <c r="CY104" i="14"/>
  <c r="DW104" i="14"/>
  <c r="EU104" i="14"/>
  <c r="CD92" i="14"/>
  <c r="DB92" i="14"/>
  <c r="DZ92" i="14"/>
  <c r="EX92" i="14"/>
  <c r="BU80" i="14"/>
  <c r="CS80" i="14"/>
  <c r="DQ80" i="14"/>
  <c r="EO80" i="14"/>
  <c r="EY92" i="14"/>
  <c r="ED80" i="14"/>
  <c r="CI68" i="14"/>
  <c r="EK68" i="14"/>
  <c r="BP56" i="14"/>
  <c r="DL56" i="14"/>
  <c r="CQ44" i="14"/>
  <c r="EM44" i="14"/>
  <c r="CS32" i="14"/>
  <c r="EO32" i="14"/>
  <c r="EP80" i="14"/>
  <c r="CJ68" i="14"/>
  <c r="EQ68" i="14"/>
  <c r="BU56" i="14"/>
  <c r="DQ56" i="14"/>
  <c r="CV44" i="14"/>
  <c r="ER44" i="14"/>
  <c r="CY32" i="14"/>
  <c r="EU32" i="14"/>
  <c r="FA80" i="14"/>
  <c r="CU68" i="14"/>
  <c r="ER68" i="14"/>
  <c r="BL68" i="14"/>
  <c r="CA56" i="14"/>
  <c r="DW56" i="14"/>
  <c r="DB44" i="14"/>
  <c r="EX44" i="14"/>
  <c r="CZ32" i="14"/>
  <c r="EV32" i="14"/>
  <c r="DQ128" i="14"/>
  <c r="BU128" i="14"/>
  <c r="FB80" i="14"/>
  <c r="CV68" i="14"/>
  <c r="EW68" i="14"/>
  <c r="CB56" i="14"/>
  <c r="DX56" i="14"/>
  <c r="DC44" i="14"/>
  <c r="EY44" i="14"/>
  <c r="DE32" i="14"/>
  <c r="FA32" i="14"/>
  <c r="CA32" i="14"/>
  <c r="DC92" i="14"/>
  <c r="DT68" i="14"/>
  <c r="EU56" i="14"/>
  <c r="DZ44" i="14"/>
  <c r="DX32" i="14"/>
  <c r="CG128" i="14"/>
  <c r="BX116" i="14"/>
  <c r="BP104" i="14"/>
  <c r="DG68" i="14"/>
  <c r="FC68" i="14"/>
  <c r="CG56" i="14"/>
  <c r="EC56" i="14"/>
  <c r="DH44" i="14"/>
  <c r="FD44" i="14"/>
  <c r="BO32" i="14"/>
  <c r="DK32" i="14"/>
  <c r="FG32" i="14"/>
  <c r="EO56" i="14"/>
  <c r="DT44" i="14"/>
  <c r="DW32" i="14"/>
  <c r="EC128" i="14"/>
  <c r="DT116" i="14"/>
  <c r="CT80" i="14"/>
  <c r="CY56" i="14"/>
  <c r="CD44" i="14"/>
  <c r="CB32" i="14"/>
  <c r="CS128" i="14"/>
  <c r="CJ116" i="14"/>
  <c r="CB104" i="14"/>
  <c r="BS92" i="14"/>
  <c r="DH68" i="14"/>
  <c r="FD68" i="14"/>
  <c r="CM56" i="14"/>
  <c r="EI56" i="14"/>
  <c r="BR44" i="14"/>
  <c r="DN44" i="14"/>
  <c r="BP32" i="14"/>
  <c r="DL32" i="14"/>
  <c r="DE128" i="14"/>
  <c r="CV116" i="14"/>
  <c r="CN104" i="14"/>
  <c r="CE92" i="14"/>
  <c r="BV80" i="14"/>
  <c r="DM68" i="14"/>
  <c r="CN56" i="14"/>
  <c r="EJ56" i="14"/>
  <c r="BS44" i="14"/>
  <c r="DO44" i="14"/>
  <c r="BU32" i="14"/>
  <c r="DQ32" i="14"/>
  <c r="DL104" i="14"/>
  <c r="DH116" i="14"/>
  <c r="CZ104" i="14"/>
  <c r="CQ92" i="14"/>
  <c r="CH80" i="14"/>
  <c r="DS68" i="14"/>
  <c r="CS56" i="14"/>
  <c r="BX44" i="14"/>
  <c r="EO128" i="14"/>
  <c r="EF116" i="14"/>
  <c r="DX104" i="14"/>
  <c r="DO92" i="14"/>
  <c r="DF80" i="14"/>
  <c r="DY68" i="14"/>
  <c r="CZ56" i="14"/>
  <c r="EV56" i="14"/>
  <c r="CE44" i="14"/>
  <c r="EA44" i="14"/>
  <c r="CG32" i="14"/>
  <c r="EC32" i="14"/>
  <c r="FA128" i="14"/>
  <c r="ER116" i="14"/>
  <c r="EJ104" i="14"/>
  <c r="EA92" i="14"/>
  <c r="DR80" i="14"/>
  <c r="BW68" i="14"/>
  <c r="EE68" i="14"/>
  <c r="DE56" i="14"/>
  <c r="FA56" i="14"/>
  <c r="CJ44" i="14"/>
  <c r="EF44" i="14"/>
  <c r="CM32" i="14"/>
  <c r="EI32" i="14"/>
  <c r="FD116" i="14"/>
  <c r="EV104" i="14"/>
  <c r="EM92" i="14"/>
  <c r="EC80" i="14"/>
  <c r="BX68" i="14"/>
  <c r="EF68" i="14"/>
  <c r="BO56" i="14"/>
  <c r="DK56" i="14"/>
  <c r="FG56" i="14"/>
  <c r="CP44" i="14"/>
  <c r="EL44" i="14"/>
  <c r="CN32" i="14"/>
  <c r="EJ32" i="14"/>
  <c r="DX20" i="14"/>
  <c r="DM20" i="14"/>
  <c r="CO20" i="14"/>
  <c r="CJ17" i="14"/>
  <c r="CI17" i="14"/>
  <c r="CZ17" i="14"/>
  <c r="BT17" i="14"/>
  <c r="EU16" i="14"/>
  <c r="EL16" i="14"/>
  <c r="EQ18" i="14"/>
  <c r="BX18" i="14"/>
  <c r="BM126" i="14"/>
  <c r="BY126" i="14"/>
  <c r="CK126" i="14"/>
  <c r="CW126" i="14"/>
  <c r="DI126" i="14"/>
  <c r="DU126" i="14"/>
  <c r="EG126" i="14"/>
  <c r="ES126" i="14"/>
  <c r="FE126" i="14"/>
  <c r="BX114" i="14"/>
  <c r="CJ114" i="14"/>
  <c r="CV114" i="14"/>
  <c r="DH114" i="14"/>
  <c r="DT114" i="14"/>
  <c r="EF114" i="14"/>
  <c r="ER114" i="14"/>
  <c r="FD114" i="14"/>
  <c r="BX102" i="14"/>
  <c r="CJ102" i="14"/>
  <c r="CV102" i="14"/>
  <c r="DH102" i="14"/>
  <c r="DT102" i="14"/>
  <c r="EF102" i="14"/>
  <c r="ER102" i="14"/>
  <c r="FD102" i="14"/>
  <c r="BW90" i="14"/>
  <c r="CI90" i="14"/>
  <c r="CU90" i="14"/>
  <c r="DG90" i="14"/>
  <c r="DS90" i="14"/>
  <c r="EE90" i="14"/>
  <c r="EQ90" i="14"/>
  <c r="FC90" i="14"/>
  <c r="BV78" i="14"/>
  <c r="CH78" i="14"/>
  <c r="CT78" i="14"/>
  <c r="DF78" i="14"/>
  <c r="DR78" i="14"/>
  <c r="ED78" i="14"/>
  <c r="EP78" i="14"/>
  <c r="FB78" i="14"/>
  <c r="BT66" i="14"/>
  <c r="CF66" i="14"/>
  <c r="CR66" i="14"/>
  <c r="DD66" i="14"/>
  <c r="DP66" i="14"/>
  <c r="EB66" i="14"/>
  <c r="EN66" i="14"/>
  <c r="EZ66" i="14"/>
  <c r="BL66" i="14"/>
  <c r="BT54" i="14"/>
  <c r="CF54" i="14"/>
  <c r="CR54" i="14"/>
  <c r="DD54" i="14"/>
  <c r="DP54" i="14"/>
  <c r="EB54" i="14"/>
  <c r="EN54" i="14"/>
  <c r="EZ54" i="14"/>
  <c r="BL54" i="14"/>
  <c r="BS42" i="14"/>
  <c r="CE42" i="14"/>
  <c r="CQ42" i="14"/>
  <c r="DC42" i="14"/>
  <c r="DO42" i="14"/>
  <c r="EA42" i="14"/>
  <c r="EM42" i="14"/>
  <c r="EY42" i="14"/>
  <c r="BL42" i="14"/>
  <c r="BX30" i="14"/>
  <c r="CJ30" i="14"/>
  <c r="CV30" i="14"/>
  <c r="DH30" i="14"/>
  <c r="DT30" i="14"/>
  <c r="EF30" i="14"/>
  <c r="ER30" i="14"/>
  <c r="FD30" i="14"/>
  <c r="BN126" i="14"/>
  <c r="BZ126" i="14"/>
  <c r="CL126" i="14"/>
  <c r="CX126" i="14"/>
  <c r="DJ126" i="14"/>
  <c r="DV126" i="14"/>
  <c r="EH126" i="14"/>
  <c r="ET126" i="14"/>
  <c r="FF126" i="14"/>
  <c r="BM114" i="14"/>
  <c r="BY114" i="14"/>
  <c r="CK114" i="14"/>
  <c r="CW114" i="14"/>
  <c r="DI114" i="14"/>
  <c r="DU114" i="14"/>
  <c r="EG114" i="14"/>
  <c r="ES114" i="14"/>
  <c r="FE114" i="14"/>
  <c r="BM102" i="14"/>
  <c r="BY102" i="14"/>
  <c r="CK102" i="14"/>
  <c r="CW102" i="14"/>
  <c r="DI102" i="14"/>
  <c r="DU102" i="14"/>
  <c r="EG102" i="14"/>
  <c r="ES102" i="14"/>
  <c r="FE102" i="14"/>
  <c r="BX90" i="14"/>
  <c r="CJ90" i="14"/>
  <c r="CV90" i="14"/>
  <c r="DH90" i="14"/>
  <c r="DT90" i="14"/>
  <c r="EF90" i="14"/>
  <c r="ER90" i="14"/>
  <c r="FD90" i="14"/>
  <c r="BW78" i="14"/>
  <c r="CI78" i="14"/>
  <c r="CU78" i="14"/>
  <c r="DG78" i="14"/>
  <c r="DS78" i="14"/>
  <c r="EE78" i="14"/>
  <c r="EQ78" i="14"/>
  <c r="FC78" i="14"/>
  <c r="BU66" i="14"/>
  <c r="CG66" i="14"/>
  <c r="CS66" i="14"/>
  <c r="DE66" i="14"/>
  <c r="DQ66" i="14"/>
  <c r="EC66" i="14"/>
  <c r="EO66" i="14"/>
  <c r="FA66" i="14"/>
  <c r="BU54" i="14"/>
  <c r="CG54" i="14"/>
  <c r="CS54" i="14"/>
  <c r="DE54" i="14"/>
  <c r="DQ54" i="14"/>
  <c r="EC54" i="14"/>
  <c r="EO54" i="14"/>
  <c r="FA54" i="14"/>
  <c r="BT42" i="14"/>
  <c r="CF42" i="14"/>
  <c r="CR42" i="14"/>
  <c r="DD42" i="14"/>
  <c r="DP42" i="14"/>
  <c r="EB42" i="14"/>
  <c r="EN42" i="14"/>
  <c r="EZ42" i="14"/>
  <c r="BM30" i="14"/>
  <c r="BY30" i="14"/>
  <c r="CK30" i="14"/>
  <c r="CW30" i="14"/>
  <c r="DI30" i="14"/>
  <c r="DU30" i="14"/>
  <c r="EG30" i="14"/>
  <c r="ES30" i="14"/>
  <c r="FE30" i="14"/>
  <c r="BO126" i="14"/>
  <c r="CA126" i="14"/>
  <c r="CM126" i="14"/>
  <c r="CY126" i="14"/>
  <c r="DK126" i="14"/>
  <c r="DW126" i="14"/>
  <c r="EI126" i="14"/>
  <c r="EU126" i="14"/>
  <c r="FG126" i="14"/>
  <c r="BN114" i="14"/>
  <c r="BZ114" i="14"/>
  <c r="CL114" i="14"/>
  <c r="CX114" i="14"/>
  <c r="DJ114" i="14"/>
  <c r="DV114" i="14"/>
  <c r="EH114" i="14"/>
  <c r="ET114" i="14"/>
  <c r="FF114" i="14"/>
  <c r="BN102" i="14"/>
  <c r="BZ102" i="14"/>
  <c r="CL102" i="14"/>
  <c r="CX102" i="14"/>
  <c r="DJ102" i="14"/>
  <c r="DV102" i="14"/>
  <c r="EH102" i="14"/>
  <c r="ET102" i="14"/>
  <c r="FF102" i="14"/>
  <c r="BM90" i="14"/>
  <c r="BY90" i="14"/>
  <c r="CK90" i="14"/>
  <c r="CW90" i="14"/>
  <c r="DI90" i="14"/>
  <c r="DU90" i="14"/>
  <c r="EG90" i="14"/>
  <c r="ES90" i="14"/>
  <c r="FE90" i="14"/>
  <c r="BX78" i="14"/>
  <c r="CJ78" i="14"/>
  <c r="CV78" i="14"/>
  <c r="DH78" i="14"/>
  <c r="DT78" i="14"/>
  <c r="EF78" i="14"/>
  <c r="ER78" i="14"/>
  <c r="FD78" i="14"/>
  <c r="BV66" i="14"/>
  <c r="CH66" i="14"/>
  <c r="CT66" i="14"/>
  <c r="DF66" i="14"/>
  <c r="DR66" i="14"/>
  <c r="ED66" i="14"/>
  <c r="EP66" i="14"/>
  <c r="FB66" i="14"/>
  <c r="BV54" i="14"/>
  <c r="CH54" i="14"/>
  <c r="CT54" i="14"/>
  <c r="DF54" i="14"/>
  <c r="DR54" i="14"/>
  <c r="ED54" i="14"/>
  <c r="EP54" i="14"/>
  <c r="FB54" i="14"/>
  <c r="BU42" i="14"/>
  <c r="CG42" i="14"/>
  <c r="CS42" i="14"/>
  <c r="DE42" i="14"/>
  <c r="DQ42" i="14"/>
  <c r="EC42" i="14"/>
  <c r="EO42" i="14"/>
  <c r="FA42" i="14"/>
  <c r="BN30" i="14"/>
  <c r="BZ30" i="14"/>
  <c r="CL30" i="14"/>
  <c r="CX30" i="14"/>
  <c r="DJ30" i="14"/>
  <c r="DV30" i="14"/>
  <c r="EH30" i="14"/>
  <c r="ET30" i="14"/>
  <c r="FF30" i="14"/>
  <c r="BP126" i="14"/>
  <c r="CB126" i="14"/>
  <c r="CN126" i="14"/>
  <c r="CZ126" i="14"/>
  <c r="DL126" i="14"/>
  <c r="DX126" i="14"/>
  <c r="EJ126" i="14"/>
  <c r="EV126" i="14"/>
  <c r="BO114" i="14"/>
  <c r="CA114" i="14"/>
  <c r="CM114" i="14"/>
  <c r="CY114" i="14"/>
  <c r="DK114" i="14"/>
  <c r="DW114" i="14"/>
  <c r="EI114" i="14"/>
  <c r="EU114" i="14"/>
  <c r="FG114" i="14"/>
  <c r="BO102" i="14"/>
  <c r="CA102" i="14"/>
  <c r="CM102" i="14"/>
  <c r="CY102" i="14"/>
  <c r="DK102" i="14"/>
  <c r="DW102" i="14"/>
  <c r="EI102" i="14"/>
  <c r="EU102" i="14"/>
  <c r="FG102" i="14"/>
  <c r="BN90" i="14"/>
  <c r="BZ90" i="14"/>
  <c r="CL90" i="14"/>
  <c r="CX90" i="14"/>
  <c r="DJ90" i="14"/>
  <c r="DV90" i="14"/>
  <c r="EH90" i="14"/>
  <c r="ET90" i="14"/>
  <c r="FF90" i="14"/>
  <c r="BM78" i="14"/>
  <c r="BY78" i="14"/>
  <c r="CK78" i="14"/>
  <c r="CW78" i="14"/>
  <c r="DI78" i="14"/>
  <c r="DU78" i="14"/>
  <c r="EG78" i="14"/>
  <c r="ES78" i="14"/>
  <c r="FE78" i="14"/>
  <c r="BW66" i="14"/>
  <c r="CI66" i="14"/>
  <c r="CU66" i="14"/>
  <c r="DG66" i="14"/>
  <c r="DS66" i="14"/>
  <c r="EE66" i="14"/>
  <c r="EQ66" i="14"/>
  <c r="FC66" i="14"/>
  <c r="BW54" i="14"/>
  <c r="CI54" i="14"/>
  <c r="CU54" i="14"/>
  <c r="DG54" i="14"/>
  <c r="DS54" i="14"/>
  <c r="EE54" i="14"/>
  <c r="EQ54" i="14"/>
  <c r="FC54" i="14"/>
  <c r="BV42" i="14"/>
  <c r="CH42" i="14"/>
  <c r="CT42" i="14"/>
  <c r="DF42" i="14"/>
  <c r="DR42" i="14"/>
  <c r="ED42" i="14"/>
  <c r="EP42" i="14"/>
  <c r="FB42" i="14"/>
  <c r="BO30" i="14"/>
  <c r="CA30" i="14"/>
  <c r="CM30" i="14"/>
  <c r="CY30" i="14"/>
  <c r="DK30" i="14"/>
  <c r="DW30" i="14"/>
  <c r="EI30" i="14"/>
  <c r="EU30" i="14"/>
  <c r="FG30" i="14"/>
  <c r="BQ126" i="14"/>
  <c r="CC126" i="14"/>
  <c r="CO126" i="14"/>
  <c r="DA126" i="14"/>
  <c r="DM126" i="14"/>
  <c r="DY126" i="14"/>
  <c r="EK126" i="14"/>
  <c r="EW126" i="14"/>
  <c r="BP114" i="14"/>
  <c r="CB114" i="14"/>
  <c r="CN114" i="14"/>
  <c r="CZ114" i="14"/>
  <c r="DL114" i="14"/>
  <c r="DX114" i="14"/>
  <c r="EJ114" i="14"/>
  <c r="EV114" i="14"/>
  <c r="BP102" i="14"/>
  <c r="CB102" i="14"/>
  <c r="CN102" i="14"/>
  <c r="CZ102" i="14"/>
  <c r="DL102" i="14"/>
  <c r="DX102" i="14"/>
  <c r="EJ102" i="14"/>
  <c r="EV102" i="14"/>
  <c r="BO90" i="14"/>
  <c r="CA90" i="14"/>
  <c r="CM90" i="14"/>
  <c r="CY90" i="14"/>
  <c r="DK90" i="14"/>
  <c r="DW90" i="14"/>
  <c r="EI90" i="14"/>
  <c r="EU90" i="14"/>
  <c r="FG90" i="14"/>
  <c r="BN78" i="14"/>
  <c r="BZ78" i="14"/>
  <c r="CL78" i="14"/>
  <c r="CX78" i="14"/>
  <c r="DJ78" i="14"/>
  <c r="DV78" i="14"/>
  <c r="EH78" i="14"/>
  <c r="ET78" i="14"/>
  <c r="FF78" i="14"/>
  <c r="BX66" i="14"/>
  <c r="CJ66" i="14"/>
  <c r="CV66" i="14"/>
  <c r="DH66" i="14"/>
  <c r="DT66" i="14"/>
  <c r="EF66" i="14"/>
  <c r="ER66" i="14"/>
  <c r="FD66" i="14"/>
  <c r="BX54" i="14"/>
  <c r="CJ54" i="14"/>
  <c r="CV54" i="14"/>
  <c r="DH54" i="14"/>
  <c r="DT54" i="14"/>
  <c r="EF54" i="14"/>
  <c r="ER54" i="14"/>
  <c r="FD54" i="14"/>
  <c r="BW42" i="14"/>
  <c r="CI42" i="14"/>
  <c r="CU42" i="14"/>
  <c r="DG42" i="14"/>
  <c r="DS42" i="14"/>
  <c r="EE42" i="14"/>
  <c r="EQ42" i="14"/>
  <c r="FC42" i="14"/>
  <c r="BP30" i="14"/>
  <c r="CB30" i="14"/>
  <c r="CN30" i="14"/>
  <c r="CZ30" i="14"/>
  <c r="DL30" i="14"/>
  <c r="DX30" i="14"/>
  <c r="EJ30" i="14"/>
  <c r="EV30" i="14"/>
  <c r="BR126" i="14"/>
  <c r="CD126" i="14"/>
  <c r="CP126" i="14"/>
  <c r="DB126" i="14"/>
  <c r="DN126" i="14"/>
  <c r="DZ126" i="14"/>
  <c r="EL126" i="14"/>
  <c r="EX126" i="14"/>
  <c r="BQ114" i="14"/>
  <c r="CC114" i="14"/>
  <c r="CO114" i="14"/>
  <c r="DA114" i="14"/>
  <c r="DM114" i="14"/>
  <c r="DY114" i="14"/>
  <c r="EK114" i="14"/>
  <c r="EW114" i="14"/>
  <c r="BQ102" i="14"/>
  <c r="CC102" i="14"/>
  <c r="CO102" i="14"/>
  <c r="DA102" i="14"/>
  <c r="DM102" i="14"/>
  <c r="DY102" i="14"/>
  <c r="EK102" i="14"/>
  <c r="EW102" i="14"/>
  <c r="BP90" i="14"/>
  <c r="CB90" i="14"/>
  <c r="CN90" i="14"/>
  <c r="CZ90" i="14"/>
  <c r="DL90" i="14"/>
  <c r="DX90" i="14"/>
  <c r="EJ90" i="14"/>
  <c r="EV90" i="14"/>
  <c r="BO78" i="14"/>
  <c r="CA78" i="14"/>
  <c r="CM78" i="14"/>
  <c r="CY78" i="14"/>
  <c r="DK78" i="14"/>
  <c r="DW78" i="14"/>
  <c r="EI78" i="14"/>
  <c r="EU78" i="14"/>
  <c r="FG78" i="14"/>
  <c r="BM66" i="14"/>
  <c r="BY66" i="14"/>
  <c r="CK66" i="14"/>
  <c r="CW66" i="14"/>
  <c r="DI66" i="14"/>
  <c r="DU66" i="14"/>
  <c r="EG66" i="14"/>
  <c r="ES66" i="14"/>
  <c r="FE66" i="14"/>
  <c r="BM54" i="14"/>
  <c r="BY54" i="14"/>
  <c r="CK54" i="14"/>
  <c r="CW54" i="14"/>
  <c r="DI54" i="14"/>
  <c r="DU54" i="14"/>
  <c r="EG54" i="14"/>
  <c r="ES54" i="14"/>
  <c r="FE54" i="14"/>
  <c r="BX42" i="14"/>
  <c r="CJ42" i="14"/>
  <c r="CV42" i="14"/>
  <c r="DH42" i="14"/>
  <c r="DT42" i="14"/>
  <c r="EF42" i="14"/>
  <c r="ER42" i="14"/>
  <c r="FD42" i="14"/>
  <c r="BQ30" i="14"/>
  <c r="CC30" i="14"/>
  <c r="CO30" i="14"/>
  <c r="DA30" i="14"/>
  <c r="DM30" i="14"/>
  <c r="DY30" i="14"/>
  <c r="EK30" i="14"/>
  <c r="EW30" i="14"/>
  <c r="BS126" i="14"/>
  <c r="CE126" i="14"/>
  <c r="CQ126" i="14"/>
  <c r="DC126" i="14"/>
  <c r="DO126" i="14"/>
  <c r="EA126" i="14"/>
  <c r="EM126" i="14"/>
  <c r="EY126" i="14"/>
  <c r="BR114" i="14"/>
  <c r="CD114" i="14"/>
  <c r="CP114" i="14"/>
  <c r="DB114" i="14"/>
  <c r="DN114" i="14"/>
  <c r="DZ114" i="14"/>
  <c r="EL114" i="14"/>
  <c r="EX114" i="14"/>
  <c r="BR102" i="14"/>
  <c r="CD102" i="14"/>
  <c r="CP102" i="14"/>
  <c r="DB102" i="14"/>
  <c r="DN102" i="14"/>
  <c r="DZ102" i="14"/>
  <c r="EL102" i="14"/>
  <c r="EX102" i="14"/>
  <c r="BQ90" i="14"/>
  <c r="CC90" i="14"/>
  <c r="CO90" i="14"/>
  <c r="DA90" i="14"/>
  <c r="DM90" i="14"/>
  <c r="DY90" i="14"/>
  <c r="EK90" i="14"/>
  <c r="EW90" i="14"/>
  <c r="BP78" i="14"/>
  <c r="CB78" i="14"/>
  <c r="CN78" i="14"/>
  <c r="CZ78" i="14"/>
  <c r="DL78" i="14"/>
  <c r="DX78" i="14"/>
  <c r="EJ78" i="14"/>
  <c r="EV78" i="14"/>
  <c r="BN66" i="14"/>
  <c r="BZ66" i="14"/>
  <c r="CL66" i="14"/>
  <c r="CX66" i="14"/>
  <c r="DJ66" i="14"/>
  <c r="DV66" i="14"/>
  <c r="EH66" i="14"/>
  <c r="ET66" i="14"/>
  <c r="FF66" i="14"/>
  <c r="BN54" i="14"/>
  <c r="BZ54" i="14"/>
  <c r="CL54" i="14"/>
  <c r="CX54" i="14"/>
  <c r="DJ54" i="14"/>
  <c r="DV54" i="14"/>
  <c r="EH54" i="14"/>
  <c r="ET54" i="14"/>
  <c r="FF54" i="14"/>
  <c r="BM42" i="14"/>
  <c r="BY42" i="14"/>
  <c r="CK42" i="14"/>
  <c r="CW42" i="14"/>
  <c r="DI42" i="14"/>
  <c r="DU42" i="14"/>
  <c r="EG42" i="14"/>
  <c r="ES42" i="14"/>
  <c r="FE42" i="14"/>
  <c r="BR30" i="14"/>
  <c r="CD30" i="14"/>
  <c r="CP30" i="14"/>
  <c r="DB30" i="14"/>
  <c r="DN30" i="14"/>
  <c r="DZ30" i="14"/>
  <c r="EL30" i="14"/>
  <c r="EX30" i="14"/>
  <c r="BT126" i="14"/>
  <c r="CF126" i="14"/>
  <c r="CR126" i="14"/>
  <c r="DD126" i="14"/>
  <c r="DP126" i="14"/>
  <c r="EB126" i="14"/>
  <c r="EN126" i="14"/>
  <c r="EZ126" i="14"/>
  <c r="BL126" i="14"/>
  <c r="BS114" i="14"/>
  <c r="CE114" i="14"/>
  <c r="CQ114" i="14"/>
  <c r="DC114" i="14"/>
  <c r="DO114" i="14"/>
  <c r="EA114" i="14"/>
  <c r="EM114" i="14"/>
  <c r="EY114" i="14"/>
  <c r="BL114" i="14"/>
  <c r="BS102" i="14"/>
  <c r="CE102" i="14"/>
  <c r="CQ102" i="14"/>
  <c r="DC102" i="14"/>
  <c r="DO102" i="14"/>
  <c r="EA102" i="14"/>
  <c r="EM102" i="14"/>
  <c r="EY102" i="14"/>
  <c r="BR90" i="14"/>
  <c r="CD90" i="14"/>
  <c r="CP90" i="14"/>
  <c r="DB90" i="14"/>
  <c r="DN90" i="14"/>
  <c r="DZ90" i="14"/>
  <c r="EL90" i="14"/>
  <c r="EX90" i="14"/>
  <c r="BQ78" i="14"/>
  <c r="CC78" i="14"/>
  <c r="CO78" i="14"/>
  <c r="DA78" i="14"/>
  <c r="DM78" i="14"/>
  <c r="DY78" i="14"/>
  <c r="EK78" i="14"/>
  <c r="EW78" i="14"/>
  <c r="BO66" i="14"/>
  <c r="CA66" i="14"/>
  <c r="CM66" i="14"/>
  <c r="CY66" i="14"/>
  <c r="DK66" i="14"/>
  <c r="DW66" i="14"/>
  <c r="EI66" i="14"/>
  <c r="EU66" i="14"/>
  <c r="FG66" i="14"/>
  <c r="BO54" i="14"/>
  <c r="CA54" i="14"/>
  <c r="CM54" i="14"/>
  <c r="CY54" i="14"/>
  <c r="DK54" i="14"/>
  <c r="DW54" i="14"/>
  <c r="EI54" i="14"/>
  <c r="EU54" i="14"/>
  <c r="FG54" i="14"/>
  <c r="BN42" i="14"/>
  <c r="BZ42" i="14"/>
  <c r="CL42" i="14"/>
  <c r="CX42" i="14"/>
  <c r="DJ42" i="14"/>
  <c r="DV42" i="14"/>
  <c r="EH42" i="14"/>
  <c r="ET42" i="14"/>
  <c r="FF42" i="14"/>
  <c r="BS30" i="14"/>
  <c r="CE30" i="14"/>
  <c r="CQ30" i="14"/>
  <c r="DC30" i="14"/>
  <c r="DO30" i="14"/>
  <c r="EA30" i="14"/>
  <c r="EM30" i="14"/>
  <c r="EY30" i="14"/>
  <c r="DT126" i="14"/>
  <c r="CU114" i="14"/>
  <c r="DS114" i="14"/>
  <c r="FC114" i="14"/>
  <c r="CU102" i="14"/>
  <c r="EE102" i="14"/>
  <c r="CT90" i="14"/>
  <c r="ED90" i="14"/>
  <c r="BU126" i="14"/>
  <c r="CG126" i="14"/>
  <c r="CS126" i="14"/>
  <c r="DE126" i="14"/>
  <c r="DQ126" i="14"/>
  <c r="EC126" i="14"/>
  <c r="EO126" i="14"/>
  <c r="FA126" i="14"/>
  <c r="BT114" i="14"/>
  <c r="CF114" i="14"/>
  <c r="CR114" i="14"/>
  <c r="DD114" i="14"/>
  <c r="DP114" i="14"/>
  <c r="EB114" i="14"/>
  <c r="EN114" i="14"/>
  <c r="EZ114" i="14"/>
  <c r="BT102" i="14"/>
  <c r="CF102" i="14"/>
  <c r="CR102" i="14"/>
  <c r="DD102" i="14"/>
  <c r="DP102" i="14"/>
  <c r="EB102" i="14"/>
  <c r="EN102" i="14"/>
  <c r="EZ102" i="14"/>
  <c r="BL102" i="14"/>
  <c r="BS90" i="14"/>
  <c r="CE90" i="14"/>
  <c r="CQ90" i="14"/>
  <c r="DC90" i="14"/>
  <c r="DO90" i="14"/>
  <c r="EA90" i="14"/>
  <c r="EM90" i="14"/>
  <c r="EY90" i="14"/>
  <c r="BR78" i="14"/>
  <c r="CD78" i="14"/>
  <c r="CP78" i="14"/>
  <c r="DB78" i="14"/>
  <c r="DN78" i="14"/>
  <c r="DZ78" i="14"/>
  <c r="EL78" i="14"/>
  <c r="EX78" i="14"/>
  <c r="BP66" i="14"/>
  <c r="CB66" i="14"/>
  <c r="CN66" i="14"/>
  <c r="CZ66" i="14"/>
  <c r="DL66" i="14"/>
  <c r="DX66" i="14"/>
  <c r="EJ66" i="14"/>
  <c r="EV66" i="14"/>
  <c r="BP54" i="14"/>
  <c r="CB54" i="14"/>
  <c r="CN54" i="14"/>
  <c r="CZ54" i="14"/>
  <c r="DL54" i="14"/>
  <c r="DX54" i="14"/>
  <c r="EJ54" i="14"/>
  <c r="EV54" i="14"/>
  <c r="BO42" i="14"/>
  <c r="CA42" i="14"/>
  <c r="CM42" i="14"/>
  <c r="CY42" i="14"/>
  <c r="DK42" i="14"/>
  <c r="DW42" i="14"/>
  <c r="EI42" i="14"/>
  <c r="EU42" i="14"/>
  <c r="FG42" i="14"/>
  <c r="BT30" i="14"/>
  <c r="CF30" i="14"/>
  <c r="CR30" i="14"/>
  <c r="DD30" i="14"/>
  <c r="DP30" i="14"/>
  <c r="EB30" i="14"/>
  <c r="EN30" i="14"/>
  <c r="EZ30" i="14"/>
  <c r="BL30" i="14"/>
  <c r="BV126" i="14"/>
  <c r="CH126" i="14"/>
  <c r="CT126" i="14"/>
  <c r="DF126" i="14"/>
  <c r="DR126" i="14"/>
  <c r="ED126" i="14"/>
  <c r="EP126" i="14"/>
  <c r="FB126" i="14"/>
  <c r="BU114" i="14"/>
  <c r="CG114" i="14"/>
  <c r="CS114" i="14"/>
  <c r="DE114" i="14"/>
  <c r="DQ114" i="14"/>
  <c r="EC114" i="14"/>
  <c r="EO114" i="14"/>
  <c r="FA114" i="14"/>
  <c r="BU102" i="14"/>
  <c r="CG102" i="14"/>
  <c r="CS102" i="14"/>
  <c r="DE102" i="14"/>
  <c r="DQ102" i="14"/>
  <c r="EC102" i="14"/>
  <c r="EO102" i="14"/>
  <c r="FA102" i="14"/>
  <c r="BT90" i="14"/>
  <c r="CF90" i="14"/>
  <c r="CR90" i="14"/>
  <c r="DD90" i="14"/>
  <c r="DP90" i="14"/>
  <c r="EB90" i="14"/>
  <c r="EN90" i="14"/>
  <c r="EZ90" i="14"/>
  <c r="BL90" i="14"/>
  <c r="BS78" i="14"/>
  <c r="CE78" i="14"/>
  <c r="CQ78" i="14"/>
  <c r="DC78" i="14"/>
  <c r="DO78" i="14"/>
  <c r="EA78" i="14"/>
  <c r="EM78" i="14"/>
  <c r="EY78" i="14"/>
  <c r="BQ66" i="14"/>
  <c r="CC66" i="14"/>
  <c r="CO66" i="14"/>
  <c r="DA66" i="14"/>
  <c r="DM66" i="14"/>
  <c r="DY66" i="14"/>
  <c r="EK66" i="14"/>
  <c r="EW66" i="14"/>
  <c r="BQ54" i="14"/>
  <c r="CC54" i="14"/>
  <c r="CO54" i="14"/>
  <c r="DA54" i="14"/>
  <c r="DM54" i="14"/>
  <c r="DY54" i="14"/>
  <c r="EK54" i="14"/>
  <c r="EW54" i="14"/>
  <c r="BP42" i="14"/>
  <c r="CB42" i="14"/>
  <c r="CN42" i="14"/>
  <c r="CZ42" i="14"/>
  <c r="DL42" i="14"/>
  <c r="DX42" i="14"/>
  <c r="EJ42" i="14"/>
  <c r="EV42" i="14"/>
  <c r="BU30" i="14"/>
  <c r="CG30" i="14"/>
  <c r="CS30" i="14"/>
  <c r="DE30" i="14"/>
  <c r="DQ30" i="14"/>
  <c r="EC30" i="14"/>
  <c r="EO30" i="14"/>
  <c r="FA30" i="14"/>
  <c r="BX126" i="14"/>
  <c r="CI114" i="14"/>
  <c r="DG114" i="14"/>
  <c r="EE114" i="14"/>
  <c r="CI102" i="14"/>
  <c r="DS102" i="14"/>
  <c r="EQ102" i="14"/>
  <c r="BV90" i="14"/>
  <c r="DF90" i="14"/>
  <c r="EP90" i="14"/>
  <c r="BW126" i="14"/>
  <c r="CI126" i="14"/>
  <c r="CU126" i="14"/>
  <c r="DG126" i="14"/>
  <c r="DS126" i="14"/>
  <c r="EE126" i="14"/>
  <c r="EQ126" i="14"/>
  <c r="FC126" i="14"/>
  <c r="BV114" i="14"/>
  <c r="CH114" i="14"/>
  <c r="CT114" i="14"/>
  <c r="DF114" i="14"/>
  <c r="DR114" i="14"/>
  <c r="ED114" i="14"/>
  <c r="EP114" i="14"/>
  <c r="FB114" i="14"/>
  <c r="BV102" i="14"/>
  <c r="CH102" i="14"/>
  <c r="CT102" i="14"/>
  <c r="DF102" i="14"/>
  <c r="DR102" i="14"/>
  <c r="ED102" i="14"/>
  <c r="EP102" i="14"/>
  <c r="FB102" i="14"/>
  <c r="BU90" i="14"/>
  <c r="CG90" i="14"/>
  <c r="CS90" i="14"/>
  <c r="DE90" i="14"/>
  <c r="DQ90" i="14"/>
  <c r="EC90" i="14"/>
  <c r="EO90" i="14"/>
  <c r="FA90" i="14"/>
  <c r="BT78" i="14"/>
  <c r="CF78" i="14"/>
  <c r="CR78" i="14"/>
  <c r="DD78" i="14"/>
  <c r="DP78" i="14"/>
  <c r="EB78" i="14"/>
  <c r="EN78" i="14"/>
  <c r="EZ78" i="14"/>
  <c r="BL78" i="14"/>
  <c r="BR66" i="14"/>
  <c r="CD66" i="14"/>
  <c r="CP66" i="14"/>
  <c r="DB66" i="14"/>
  <c r="DN66" i="14"/>
  <c r="DZ66" i="14"/>
  <c r="EL66" i="14"/>
  <c r="EX66" i="14"/>
  <c r="BR54" i="14"/>
  <c r="CD54" i="14"/>
  <c r="CP54" i="14"/>
  <c r="DB54" i="14"/>
  <c r="DN54" i="14"/>
  <c r="DZ54" i="14"/>
  <c r="EL54" i="14"/>
  <c r="EX54" i="14"/>
  <c r="BQ42" i="14"/>
  <c r="CC42" i="14"/>
  <c r="CO42" i="14"/>
  <c r="DA42" i="14"/>
  <c r="DM42" i="14"/>
  <c r="DY42" i="14"/>
  <c r="EK42" i="14"/>
  <c r="EW42" i="14"/>
  <c r="BV30" i="14"/>
  <c r="CH30" i="14"/>
  <c r="CT30" i="14"/>
  <c r="DF30" i="14"/>
  <c r="DR30" i="14"/>
  <c r="ED30" i="14"/>
  <c r="EP30" i="14"/>
  <c r="FB30" i="14"/>
  <c r="CJ126" i="14"/>
  <c r="BW114" i="14"/>
  <c r="EQ114" i="14"/>
  <c r="BW102" i="14"/>
  <c r="DG102" i="14"/>
  <c r="FC102" i="14"/>
  <c r="CH90" i="14"/>
  <c r="DR90" i="14"/>
  <c r="FB90" i="14"/>
  <c r="CV126" i="14"/>
  <c r="CQ66" i="14"/>
  <c r="DZ42" i="14"/>
  <c r="EQ30" i="14"/>
  <c r="FC30" i="14"/>
  <c r="DE78" i="14"/>
  <c r="EA54" i="14"/>
  <c r="BR42" i="14"/>
  <c r="CI30" i="14"/>
  <c r="DH126" i="14"/>
  <c r="DC66" i="14"/>
  <c r="EL42" i="14"/>
  <c r="EF126" i="14"/>
  <c r="DO66" i="14"/>
  <c r="BS54" i="14"/>
  <c r="EX42" i="14"/>
  <c r="ER126" i="14"/>
  <c r="EA66" i="14"/>
  <c r="CE54" i="14"/>
  <c r="FD126" i="14"/>
  <c r="BU78" i="14"/>
  <c r="EM66" i="14"/>
  <c r="CQ54" i="14"/>
  <c r="CG78" i="14"/>
  <c r="EY66" i="14"/>
  <c r="DC54" i="14"/>
  <c r="CS78" i="14"/>
  <c r="DO54" i="14"/>
  <c r="BW30" i="14"/>
  <c r="DQ78" i="14"/>
  <c r="EM54" i="14"/>
  <c r="CD42" i="14"/>
  <c r="CU30" i="14"/>
  <c r="EC78" i="14"/>
  <c r="EY54" i="14"/>
  <c r="CP42" i="14"/>
  <c r="DG30" i="14"/>
  <c r="DN42" i="14"/>
  <c r="EO78" i="14"/>
  <c r="BS66" i="14"/>
  <c r="DB42" i="14"/>
  <c r="DS30" i="14"/>
  <c r="FA78" i="14"/>
  <c r="CE66" i="14"/>
  <c r="EE30" i="14"/>
  <c r="EJ17" i="14"/>
  <c r="FD17" i="14"/>
  <c r="BR17" i="14"/>
  <c r="BM125" i="14"/>
  <c r="BY125" i="14"/>
  <c r="CK125" i="14"/>
  <c r="CW125" i="14"/>
  <c r="DI125" i="14"/>
  <c r="DU125" i="14"/>
  <c r="EG125" i="14"/>
  <c r="ES125" i="14"/>
  <c r="FE125" i="14"/>
  <c r="BT113" i="14"/>
  <c r="CF113" i="14"/>
  <c r="CR113" i="14"/>
  <c r="DD113" i="14"/>
  <c r="DP113" i="14"/>
  <c r="EB113" i="14"/>
  <c r="EN113" i="14"/>
  <c r="EZ113" i="14"/>
  <c r="BP101" i="14"/>
  <c r="CB101" i="14"/>
  <c r="CN101" i="14"/>
  <c r="CZ101" i="14"/>
  <c r="DL101" i="14"/>
  <c r="DX101" i="14"/>
  <c r="EJ101" i="14"/>
  <c r="EV101" i="14"/>
  <c r="BW89" i="14"/>
  <c r="CI89" i="14"/>
  <c r="CU89" i="14"/>
  <c r="DG89" i="14"/>
  <c r="DS89" i="14"/>
  <c r="EE89" i="14"/>
  <c r="EQ89" i="14"/>
  <c r="FC89" i="14"/>
  <c r="BR77" i="14"/>
  <c r="CD77" i="14"/>
  <c r="CP77" i="14"/>
  <c r="DB77" i="14"/>
  <c r="DN77" i="14"/>
  <c r="DZ77" i="14"/>
  <c r="EL77" i="14"/>
  <c r="EX77" i="14"/>
  <c r="BX65" i="14"/>
  <c r="CJ65" i="14"/>
  <c r="CV65" i="14"/>
  <c r="DH65" i="14"/>
  <c r="DT65" i="14"/>
  <c r="EF65" i="14"/>
  <c r="ER65" i="14"/>
  <c r="FD65" i="14"/>
  <c r="BL65" i="14"/>
  <c r="BT53" i="14"/>
  <c r="CF53" i="14"/>
  <c r="CR53" i="14"/>
  <c r="DD53" i="14"/>
  <c r="DP53" i="14"/>
  <c r="EB53" i="14"/>
  <c r="EN53" i="14"/>
  <c r="EZ53" i="14"/>
  <c r="BN125" i="14"/>
  <c r="BZ125" i="14"/>
  <c r="CL125" i="14"/>
  <c r="CX125" i="14"/>
  <c r="DJ125" i="14"/>
  <c r="DV125" i="14"/>
  <c r="EH125" i="14"/>
  <c r="ET125" i="14"/>
  <c r="FF125" i="14"/>
  <c r="BU113" i="14"/>
  <c r="CG113" i="14"/>
  <c r="CS113" i="14"/>
  <c r="DE113" i="14"/>
  <c r="DQ113" i="14"/>
  <c r="EC113" i="14"/>
  <c r="EO113" i="14"/>
  <c r="FA113" i="14"/>
  <c r="BQ101" i="14"/>
  <c r="CC101" i="14"/>
  <c r="CO101" i="14"/>
  <c r="DA101" i="14"/>
  <c r="DM101" i="14"/>
  <c r="DY101" i="14"/>
  <c r="EK101" i="14"/>
  <c r="EW101" i="14"/>
  <c r="BX89" i="14"/>
  <c r="CJ89" i="14"/>
  <c r="CV89" i="14"/>
  <c r="DH89" i="14"/>
  <c r="DT89" i="14"/>
  <c r="EF89" i="14"/>
  <c r="ER89" i="14"/>
  <c r="FD89" i="14"/>
  <c r="BL89" i="14"/>
  <c r="BS77" i="14"/>
  <c r="CE77" i="14"/>
  <c r="CQ77" i="14"/>
  <c r="DC77" i="14"/>
  <c r="DO77" i="14"/>
  <c r="EA77" i="14"/>
  <c r="EM77" i="14"/>
  <c r="EY77" i="14"/>
  <c r="BM65" i="14"/>
  <c r="BY65" i="14"/>
  <c r="CK65" i="14"/>
  <c r="CW65" i="14"/>
  <c r="DI65" i="14"/>
  <c r="DU65" i="14"/>
  <c r="EG65" i="14"/>
  <c r="ES65" i="14"/>
  <c r="FE65" i="14"/>
  <c r="BU53" i="14"/>
  <c r="CG53" i="14"/>
  <c r="CS53" i="14"/>
  <c r="DE53" i="14"/>
  <c r="DQ53" i="14"/>
  <c r="EC53" i="14"/>
  <c r="EO53" i="14"/>
  <c r="FA53" i="14"/>
  <c r="BO125" i="14"/>
  <c r="CA125" i="14"/>
  <c r="CM125" i="14"/>
  <c r="CY125" i="14"/>
  <c r="DK125" i="14"/>
  <c r="DW125" i="14"/>
  <c r="EI125" i="14"/>
  <c r="EU125" i="14"/>
  <c r="FG125" i="14"/>
  <c r="BV113" i="14"/>
  <c r="CH113" i="14"/>
  <c r="CT113" i="14"/>
  <c r="DF113" i="14"/>
  <c r="DR113" i="14"/>
  <c r="ED113" i="14"/>
  <c r="EP113" i="14"/>
  <c r="FB113" i="14"/>
  <c r="BR101" i="14"/>
  <c r="CD101" i="14"/>
  <c r="CP101" i="14"/>
  <c r="DB101" i="14"/>
  <c r="DN101" i="14"/>
  <c r="DZ101" i="14"/>
  <c r="EL101" i="14"/>
  <c r="EX101" i="14"/>
  <c r="BM89" i="14"/>
  <c r="BY89" i="14"/>
  <c r="CK89" i="14"/>
  <c r="CW89" i="14"/>
  <c r="DI89" i="14"/>
  <c r="DU89" i="14"/>
  <c r="EG89" i="14"/>
  <c r="ES89" i="14"/>
  <c r="FE89" i="14"/>
  <c r="BT77" i="14"/>
  <c r="CF77" i="14"/>
  <c r="CR77" i="14"/>
  <c r="DD77" i="14"/>
  <c r="DP77" i="14"/>
  <c r="EB77" i="14"/>
  <c r="EN77" i="14"/>
  <c r="EZ77" i="14"/>
  <c r="BN65" i="14"/>
  <c r="BZ65" i="14"/>
  <c r="CL65" i="14"/>
  <c r="CX65" i="14"/>
  <c r="DJ65" i="14"/>
  <c r="DV65" i="14"/>
  <c r="EH65" i="14"/>
  <c r="ET65" i="14"/>
  <c r="FF65" i="14"/>
  <c r="BV53" i="14"/>
  <c r="CH53" i="14"/>
  <c r="CT53" i="14"/>
  <c r="DF53" i="14"/>
  <c r="DR53" i="14"/>
  <c r="ED53" i="14"/>
  <c r="EP53" i="14"/>
  <c r="FB53" i="14"/>
  <c r="BP125" i="14"/>
  <c r="CB125" i="14"/>
  <c r="CN125" i="14"/>
  <c r="CZ125" i="14"/>
  <c r="DL125" i="14"/>
  <c r="DX125" i="14"/>
  <c r="EJ125" i="14"/>
  <c r="EV125" i="14"/>
  <c r="BW113" i="14"/>
  <c r="CI113" i="14"/>
  <c r="CU113" i="14"/>
  <c r="DG113" i="14"/>
  <c r="DS113" i="14"/>
  <c r="EE113" i="14"/>
  <c r="EQ113" i="14"/>
  <c r="FC113" i="14"/>
  <c r="BL113" i="14"/>
  <c r="BS101" i="14"/>
  <c r="CE101" i="14"/>
  <c r="CQ101" i="14"/>
  <c r="DC101" i="14"/>
  <c r="DO101" i="14"/>
  <c r="EA101" i="14"/>
  <c r="EM101" i="14"/>
  <c r="EY101" i="14"/>
  <c r="BN89" i="14"/>
  <c r="BZ89" i="14"/>
  <c r="CL89" i="14"/>
  <c r="CX89" i="14"/>
  <c r="DJ89" i="14"/>
  <c r="DV89" i="14"/>
  <c r="EH89" i="14"/>
  <c r="ET89" i="14"/>
  <c r="FF89" i="14"/>
  <c r="BU77" i="14"/>
  <c r="CG77" i="14"/>
  <c r="CS77" i="14"/>
  <c r="DE77" i="14"/>
  <c r="DQ77" i="14"/>
  <c r="EC77" i="14"/>
  <c r="EO77" i="14"/>
  <c r="FA77" i="14"/>
  <c r="BQ125" i="14"/>
  <c r="CC125" i="14"/>
  <c r="CO125" i="14"/>
  <c r="DA125" i="14"/>
  <c r="DM125" i="14"/>
  <c r="DY125" i="14"/>
  <c r="EK125" i="14"/>
  <c r="EW125" i="14"/>
  <c r="BX113" i="14"/>
  <c r="CJ113" i="14"/>
  <c r="CV113" i="14"/>
  <c r="DH113" i="14"/>
  <c r="DT113" i="14"/>
  <c r="EF113" i="14"/>
  <c r="ER113" i="14"/>
  <c r="FD113" i="14"/>
  <c r="BT101" i="14"/>
  <c r="CF101" i="14"/>
  <c r="CR101" i="14"/>
  <c r="DD101" i="14"/>
  <c r="DP101" i="14"/>
  <c r="EB101" i="14"/>
  <c r="EN101" i="14"/>
  <c r="EZ101" i="14"/>
  <c r="BO89" i="14"/>
  <c r="CA89" i="14"/>
  <c r="CM89" i="14"/>
  <c r="CY89" i="14"/>
  <c r="DK89" i="14"/>
  <c r="DW89" i="14"/>
  <c r="EI89" i="14"/>
  <c r="EU89" i="14"/>
  <c r="FG89" i="14"/>
  <c r="BV77" i="14"/>
  <c r="CH77" i="14"/>
  <c r="CT77" i="14"/>
  <c r="DF77" i="14"/>
  <c r="DR77" i="14"/>
  <c r="ED77" i="14"/>
  <c r="EP77" i="14"/>
  <c r="FB77" i="14"/>
  <c r="BP65" i="14"/>
  <c r="CB65" i="14"/>
  <c r="CN65" i="14"/>
  <c r="CZ65" i="14"/>
  <c r="DL65" i="14"/>
  <c r="DX65" i="14"/>
  <c r="EJ65" i="14"/>
  <c r="EV65" i="14"/>
  <c r="BX53" i="14"/>
  <c r="CJ53" i="14"/>
  <c r="CV53" i="14"/>
  <c r="DH53" i="14"/>
  <c r="DT53" i="14"/>
  <c r="EF53" i="14"/>
  <c r="ER53" i="14"/>
  <c r="FD53" i="14"/>
  <c r="BL53" i="14"/>
  <c r="BS41" i="14"/>
  <c r="CE41" i="14"/>
  <c r="CQ41" i="14"/>
  <c r="DC41" i="14"/>
  <c r="DO41" i="14"/>
  <c r="EA41" i="14"/>
  <c r="EM41" i="14"/>
  <c r="EY41" i="14"/>
  <c r="BT29" i="14"/>
  <c r="CF29" i="14"/>
  <c r="CR29" i="14"/>
  <c r="DD29" i="14"/>
  <c r="DP29" i="14"/>
  <c r="EB29" i="14"/>
  <c r="EN29" i="14"/>
  <c r="EZ29" i="14"/>
  <c r="BR125" i="14"/>
  <c r="CD125" i="14"/>
  <c r="CP125" i="14"/>
  <c r="DB125" i="14"/>
  <c r="DN125" i="14"/>
  <c r="DZ125" i="14"/>
  <c r="EL125" i="14"/>
  <c r="EX125" i="14"/>
  <c r="BM113" i="14"/>
  <c r="BY113" i="14"/>
  <c r="CK113" i="14"/>
  <c r="CW113" i="14"/>
  <c r="DI113" i="14"/>
  <c r="DU113" i="14"/>
  <c r="EG113" i="14"/>
  <c r="ES113" i="14"/>
  <c r="FE113" i="14"/>
  <c r="BU101" i="14"/>
  <c r="CG101" i="14"/>
  <c r="CS101" i="14"/>
  <c r="DE101" i="14"/>
  <c r="DQ101" i="14"/>
  <c r="EC101" i="14"/>
  <c r="EO101" i="14"/>
  <c r="FA101" i="14"/>
  <c r="BP89" i="14"/>
  <c r="CB89" i="14"/>
  <c r="CN89" i="14"/>
  <c r="CZ89" i="14"/>
  <c r="DL89" i="14"/>
  <c r="DX89" i="14"/>
  <c r="EJ89" i="14"/>
  <c r="EV89" i="14"/>
  <c r="BW77" i="14"/>
  <c r="CI77" i="14"/>
  <c r="CU77" i="14"/>
  <c r="DG77" i="14"/>
  <c r="DS77" i="14"/>
  <c r="EE77" i="14"/>
  <c r="EQ77" i="14"/>
  <c r="FC77" i="14"/>
  <c r="BQ65" i="14"/>
  <c r="CC65" i="14"/>
  <c r="CO65" i="14"/>
  <c r="DA65" i="14"/>
  <c r="DM65" i="14"/>
  <c r="DY65" i="14"/>
  <c r="EK65" i="14"/>
  <c r="EW65" i="14"/>
  <c r="BM53" i="14"/>
  <c r="BY53" i="14"/>
  <c r="CK53" i="14"/>
  <c r="CW53" i="14"/>
  <c r="DI53" i="14"/>
  <c r="DU53" i="14"/>
  <c r="EG53" i="14"/>
  <c r="ES53" i="14"/>
  <c r="FE53" i="14"/>
  <c r="BT41" i="14"/>
  <c r="CF41" i="14"/>
  <c r="CR41" i="14"/>
  <c r="DD41" i="14"/>
  <c r="DP41" i="14"/>
  <c r="EB41" i="14"/>
  <c r="EN41" i="14"/>
  <c r="EZ41" i="14"/>
  <c r="BU29" i="14"/>
  <c r="CG29" i="14"/>
  <c r="CS29" i="14"/>
  <c r="DE29" i="14"/>
  <c r="DQ29" i="14"/>
  <c r="EC29" i="14"/>
  <c r="EO29" i="14"/>
  <c r="FA29" i="14"/>
  <c r="BS125" i="14"/>
  <c r="CE125" i="14"/>
  <c r="CQ125" i="14"/>
  <c r="DC125" i="14"/>
  <c r="DO125" i="14"/>
  <c r="EA125" i="14"/>
  <c r="EM125" i="14"/>
  <c r="EY125" i="14"/>
  <c r="BN113" i="14"/>
  <c r="BZ113" i="14"/>
  <c r="CL113" i="14"/>
  <c r="CX113" i="14"/>
  <c r="DJ113" i="14"/>
  <c r="DV113" i="14"/>
  <c r="EH113" i="14"/>
  <c r="ET113" i="14"/>
  <c r="FF113" i="14"/>
  <c r="BV101" i="14"/>
  <c r="CH101" i="14"/>
  <c r="CT101" i="14"/>
  <c r="DF101" i="14"/>
  <c r="DR101" i="14"/>
  <c r="ED101" i="14"/>
  <c r="EP101" i="14"/>
  <c r="FB101" i="14"/>
  <c r="BQ89" i="14"/>
  <c r="CC89" i="14"/>
  <c r="CO89" i="14"/>
  <c r="DA89" i="14"/>
  <c r="DM89" i="14"/>
  <c r="DY89" i="14"/>
  <c r="EK89" i="14"/>
  <c r="EW89" i="14"/>
  <c r="BX77" i="14"/>
  <c r="CJ77" i="14"/>
  <c r="CV77" i="14"/>
  <c r="DH77" i="14"/>
  <c r="DT77" i="14"/>
  <c r="EF77" i="14"/>
  <c r="ER77" i="14"/>
  <c r="FD77" i="14"/>
  <c r="BL77" i="14"/>
  <c r="BR65" i="14"/>
  <c r="CD65" i="14"/>
  <c r="CP65" i="14"/>
  <c r="DB65" i="14"/>
  <c r="DN65" i="14"/>
  <c r="DZ65" i="14"/>
  <c r="EL65" i="14"/>
  <c r="EX65" i="14"/>
  <c r="BN53" i="14"/>
  <c r="BZ53" i="14"/>
  <c r="CL53" i="14"/>
  <c r="CX53" i="14"/>
  <c r="DJ53" i="14"/>
  <c r="DV53" i="14"/>
  <c r="EH53" i="14"/>
  <c r="ET53" i="14"/>
  <c r="FF53" i="14"/>
  <c r="BU41" i="14"/>
  <c r="CG41" i="14"/>
  <c r="CS41" i="14"/>
  <c r="DE41" i="14"/>
  <c r="DQ41" i="14"/>
  <c r="EC41" i="14"/>
  <c r="EO41" i="14"/>
  <c r="FA41" i="14"/>
  <c r="BV29" i="14"/>
  <c r="CH29" i="14"/>
  <c r="CT29" i="14"/>
  <c r="DF29" i="14"/>
  <c r="DR29" i="14"/>
  <c r="ED29" i="14"/>
  <c r="EP29" i="14"/>
  <c r="FB29" i="14"/>
  <c r="CU125" i="14"/>
  <c r="CP113" i="14"/>
  <c r="EX113" i="14"/>
  <c r="BZ101" i="14"/>
  <c r="CX101" i="14"/>
  <c r="ET101" i="14"/>
  <c r="CS89" i="14"/>
  <c r="EC89" i="14"/>
  <c r="BT125" i="14"/>
  <c r="CF125" i="14"/>
  <c r="CR125" i="14"/>
  <c r="DD125" i="14"/>
  <c r="DP125" i="14"/>
  <c r="EB125" i="14"/>
  <c r="EN125" i="14"/>
  <c r="EZ125" i="14"/>
  <c r="BO113" i="14"/>
  <c r="CA113" i="14"/>
  <c r="CM113" i="14"/>
  <c r="CY113" i="14"/>
  <c r="DK113" i="14"/>
  <c r="DW113" i="14"/>
  <c r="EI113" i="14"/>
  <c r="EU113" i="14"/>
  <c r="FG113" i="14"/>
  <c r="BW101" i="14"/>
  <c r="CI101" i="14"/>
  <c r="CU101" i="14"/>
  <c r="DG101" i="14"/>
  <c r="DS101" i="14"/>
  <c r="EE101" i="14"/>
  <c r="EQ101" i="14"/>
  <c r="FC101" i="14"/>
  <c r="BR89" i="14"/>
  <c r="CD89" i="14"/>
  <c r="CP89" i="14"/>
  <c r="DB89" i="14"/>
  <c r="DN89" i="14"/>
  <c r="DZ89" i="14"/>
  <c r="EL89" i="14"/>
  <c r="EX89" i="14"/>
  <c r="BM77" i="14"/>
  <c r="BY77" i="14"/>
  <c r="CK77" i="14"/>
  <c r="CW77" i="14"/>
  <c r="DI77" i="14"/>
  <c r="DU77" i="14"/>
  <c r="EG77" i="14"/>
  <c r="ES77" i="14"/>
  <c r="FE77" i="14"/>
  <c r="BS65" i="14"/>
  <c r="CE65" i="14"/>
  <c r="CQ65" i="14"/>
  <c r="DC65" i="14"/>
  <c r="DO65" i="14"/>
  <c r="EA65" i="14"/>
  <c r="EM65" i="14"/>
  <c r="EY65" i="14"/>
  <c r="BO53" i="14"/>
  <c r="CA53" i="14"/>
  <c r="CM53" i="14"/>
  <c r="CY53" i="14"/>
  <c r="DK53" i="14"/>
  <c r="DW53" i="14"/>
  <c r="EI53" i="14"/>
  <c r="EU53" i="14"/>
  <c r="FG53" i="14"/>
  <c r="BV41" i="14"/>
  <c r="CH41" i="14"/>
  <c r="CT41" i="14"/>
  <c r="DF41" i="14"/>
  <c r="DR41" i="14"/>
  <c r="ED41" i="14"/>
  <c r="EP41" i="14"/>
  <c r="FB41" i="14"/>
  <c r="BW29" i="14"/>
  <c r="CI29" i="14"/>
  <c r="CU29" i="14"/>
  <c r="DG29" i="14"/>
  <c r="DS29" i="14"/>
  <c r="EE29" i="14"/>
  <c r="EQ29" i="14"/>
  <c r="FC29" i="14"/>
  <c r="CI125" i="14"/>
  <c r="EQ125" i="14"/>
  <c r="CD113" i="14"/>
  <c r="DN113" i="14"/>
  <c r="DZ113" i="14"/>
  <c r="CL101" i="14"/>
  <c r="DJ101" i="14"/>
  <c r="EH101" i="14"/>
  <c r="FF101" i="14"/>
  <c r="CG89" i="14"/>
  <c r="BU125" i="14"/>
  <c r="CG125" i="14"/>
  <c r="CS125" i="14"/>
  <c r="DE125" i="14"/>
  <c r="DQ125" i="14"/>
  <c r="EC125" i="14"/>
  <c r="EO125" i="14"/>
  <c r="FA125" i="14"/>
  <c r="BP113" i="14"/>
  <c r="CB113" i="14"/>
  <c r="CN113" i="14"/>
  <c r="CZ113" i="14"/>
  <c r="DL113" i="14"/>
  <c r="DX113" i="14"/>
  <c r="EJ113" i="14"/>
  <c r="EV113" i="14"/>
  <c r="BX101" i="14"/>
  <c r="CJ101" i="14"/>
  <c r="CV101" i="14"/>
  <c r="DH101" i="14"/>
  <c r="DT101" i="14"/>
  <c r="EF101" i="14"/>
  <c r="ER101" i="14"/>
  <c r="FD101" i="14"/>
  <c r="BL101" i="14"/>
  <c r="BS89" i="14"/>
  <c r="CE89" i="14"/>
  <c r="CQ89" i="14"/>
  <c r="DC89" i="14"/>
  <c r="DO89" i="14"/>
  <c r="EA89" i="14"/>
  <c r="EM89" i="14"/>
  <c r="EY89" i="14"/>
  <c r="BN77" i="14"/>
  <c r="BZ77" i="14"/>
  <c r="CL77" i="14"/>
  <c r="CX77" i="14"/>
  <c r="DJ77" i="14"/>
  <c r="DV77" i="14"/>
  <c r="EH77" i="14"/>
  <c r="ET77" i="14"/>
  <c r="FF77" i="14"/>
  <c r="BT65" i="14"/>
  <c r="CF65" i="14"/>
  <c r="CR65" i="14"/>
  <c r="DD65" i="14"/>
  <c r="DP65" i="14"/>
  <c r="EB65" i="14"/>
  <c r="EN65" i="14"/>
  <c r="EZ65" i="14"/>
  <c r="BP53" i="14"/>
  <c r="CB53" i="14"/>
  <c r="CN53" i="14"/>
  <c r="CZ53" i="14"/>
  <c r="DL53" i="14"/>
  <c r="DX53" i="14"/>
  <c r="EJ53" i="14"/>
  <c r="EV53" i="14"/>
  <c r="BW41" i="14"/>
  <c r="CI41" i="14"/>
  <c r="CU41" i="14"/>
  <c r="DG41" i="14"/>
  <c r="DS41" i="14"/>
  <c r="EE41" i="14"/>
  <c r="EQ41" i="14"/>
  <c r="FC41" i="14"/>
  <c r="BL41" i="14"/>
  <c r="BX29" i="14"/>
  <c r="CJ29" i="14"/>
  <c r="CV29" i="14"/>
  <c r="DH29" i="14"/>
  <c r="DT29" i="14"/>
  <c r="EF29" i="14"/>
  <c r="ER29" i="14"/>
  <c r="FD29" i="14"/>
  <c r="BL29" i="14"/>
  <c r="BV125" i="14"/>
  <c r="CH125" i="14"/>
  <c r="CT125" i="14"/>
  <c r="DF125" i="14"/>
  <c r="DR125" i="14"/>
  <c r="ED125" i="14"/>
  <c r="EP125" i="14"/>
  <c r="FB125" i="14"/>
  <c r="BQ113" i="14"/>
  <c r="CC113" i="14"/>
  <c r="CO113" i="14"/>
  <c r="DA113" i="14"/>
  <c r="DM113" i="14"/>
  <c r="DY113" i="14"/>
  <c r="EK113" i="14"/>
  <c r="EW113" i="14"/>
  <c r="BM101" i="14"/>
  <c r="BY101" i="14"/>
  <c r="CK101" i="14"/>
  <c r="CW101" i="14"/>
  <c r="DI101" i="14"/>
  <c r="DU101" i="14"/>
  <c r="EG101" i="14"/>
  <c r="ES101" i="14"/>
  <c r="FE101" i="14"/>
  <c r="BT89" i="14"/>
  <c r="CF89" i="14"/>
  <c r="CR89" i="14"/>
  <c r="DD89" i="14"/>
  <c r="DP89" i="14"/>
  <c r="EB89" i="14"/>
  <c r="EN89" i="14"/>
  <c r="EZ89" i="14"/>
  <c r="BO77" i="14"/>
  <c r="CA77" i="14"/>
  <c r="CM77" i="14"/>
  <c r="CY77" i="14"/>
  <c r="DK77" i="14"/>
  <c r="DW77" i="14"/>
  <c r="EI77" i="14"/>
  <c r="EU77" i="14"/>
  <c r="FG77" i="14"/>
  <c r="BU65" i="14"/>
  <c r="CG65" i="14"/>
  <c r="CS65" i="14"/>
  <c r="DE65" i="14"/>
  <c r="DQ65" i="14"/>
  <c r="EC65" i="14"/>
  <c r="EO65" i="14"/>
  <c r="FA65" i="14"/>
  <c r="BQ53" i="14"/>
  <c r="CC53" i="14"/>
  <c r="CO53" i="14"/>
  <c r="DA53" i="14"/>
  <c r="DM53" i="14"/>
  <c r="DY53" i="14"/>
  <c r="EK53" i="14"/>
  <c r="EW53" i="14"/>
  <c r="BX41" i="14"/>
  <c r="CJ41" i="14"/>
  <c r="CV41" i="14"/>
  <c r="DH41" i="14"/>
  <c r="DT41" i="14"/>
  <c r="EF41" i="14"/>
  <c r="ER41" i="14"/>
  <c r="FD41" i="14"/>
  <c r="BM29" i="14"/>
  <c r="BY29" i="14"/>
  <c r="CK29" i="14"/>
  <c r="CW29" i="14"/>
  <c r="DI29" i="14"/>
  <c r="DU29" i="14"/>
  <c r="EG29" i="14"/>
  <c r="ES29" i="14"/>
  <c r="FE29" i="14"/>
  <c r="BW125" i="14"/>
  <c r="FC125" i="14"/>
  <c r="BR113" i="14"/>
  <c r="DB113" i="14"/>
  <c r="EL113" i="14"/>
  <c r="BN101" i="14"/>
  <c r="DV101" i="14"/>
  <c r="BU89" i="14"/>
  <c r="DE89" i="14"/>
  <c r="BX125" i="14"/>
  <c r="CY101" i="14"/>
  <c r="DR89" i="14"/>
  <c r="CO77" i="14"/>
  <c r="DG65" i="14"/>
  <c r="FC65" i="14"/>
  <c r="DC53" i="14"/>
  <c r="EY53" i="14"/>
  <c r="CB41" i="14"/>
  <c r="CZ41" i="14"/>
  <c r="DX41" i="14"/>
  <c r="EV41" i="14"/>
  <c r="CE29" i="14"/>
  <c r="DC29" i="14"/>
  <c r="EA29" i="14"/>
  <c r="EY29" i="14"/>
  <c r="CJ125" i="14"/>
  <c r="BS113" i="14"/>
  <c r="DK101" i="14"/>
  <c r="ED89" i="14"/>
  <c r="CZ77" i="14"/>
  <c r="BO65" i="14"/>
  <c r="DK65" i="14"/>
  <c r="FG65" i="14"/>
  <c r="DG53" i="14"/>
  <c r="FC53" i="14"/>
  <c r="DY41" i="14"/>
  <c r="CV125" i="14"/>
  <c r="CE113" i="14"/>
  <c r="DW101" i="14"/>
  <c r="EO89" i="14"/>
  <c r="DA77" i="14"/>
  <c r="BV65" i="14"/>
  <c r="DR65" i="14"/>
  <c r="BR53" i="14"/>
  <c r="DN53" i="14"/>
  <c r="CD41" i="14"/>
  <c r="DB41" i="14"/>
  <c r="DZ41" i="14"/>
  <c r="EX41" i="14"/>
  <c r="BO29" i="14"/>
  <c r="CM29" i="14"/>
  <c r="DK29" i="14"/>
  <c r="EI29" i="14"/>
  <c r="FG29" i="14"/>
  <c r="DG125" i="14"/>
  <c r="CQ113" i="14"/>
  <c r="EI101" i="14"/>
  <c r="EP89" i="14"/>
  <c r="DL77" i="14"/>
  <c r="BW65" i="14"/>
  <c r="DS65" i="14"/>
  <c r="BS53" i="14"/>
  <c r="DO53" i="14"/>
  <c r="BM41" i="14"/>
  <c r="CK41" i="14"/>
  <c r="DI41" i="14"/>
  <c r="EG41" i="14"/>
  <c r="FE41" i="14"/>
  <c r="BP29" i="14"/>
  <c r="CN29" i="14"/>
  <c r="DL29" i="14"/>
  <c r="EJ29" i="14"/>
  <c r="DH125" i="14"/>
  <c r="DC113" i="14"/>
  <c r="EU101" i="14"/>
  <c r="FA89" i="14"/>
  <c r="DM77" i="14"/>
  <c r="CA65" i="14"/>
  <c r="DW65" i="14"/>
  <c r="BW53" i="14"/>
  <c r="DS53" i="14"/>
  <c r="BN41" i="14"/>
  <c r="CL41" i="14"/>
  <c r="DJ41" i="14"/>
  <c r="EH41" i="14"/>
  <c r="FF41" i="14"/>
  <c r="BQ29" i="14"/>
  <c r="CO29" i="14"/>
  <c r="DM29" i="14"/>
  <c r="EK29" i="14"/>
  <c r="DS125" i="14"/>
  <c r="DO113" i="14"/>
  <c r="FG101" i="14"/>
  <c r="FB89" i="14"/>
  <c r="DX77" i="14"/>
  <c r="CH65" i="14"/>
  <c r="ED65" i="14"/>
  <c r="CD53" i="14"/>
  <c r="DZ53" i="14"/>
  <c r="BO41" i="14"/>
  <c r="CM41" i="14"/>
  <c r="DK41" i="14"/>
  <c r="EI41" i="14"/>
  <c r="FG41" i="14"/>
  <c r="BR29" i="14"/>
  <c r="CP29" i="14"/>
  <c r="DN29" i="14"/>
  <c r="EL29" i="14"/>
  <c r="DT125" i="14"/>
  <c r="EA113" i="14"/>
  <c r="DY77" i="14"/>
  <c r="CI65" i="14"/>
  <c r="EE65" i="14"/>
  <c r="CE53" i="14"/>
  <c r="EA53" i="14"/>
  <c r="BP41" i="14"/>
  <c r="CN41" i="14"/>
  <c r="DL41" i="14"/>
  <c r="EJ41" i="14"/>
  <c r="BS29" i="14"/>
  <c r="CQ29" i="14"/>
  <c r="DO29" i="14"/>
  <c r="EM29" i="14"/>
  <c r="EP65" i="14"/>
  <c r="BR41" i="14"/>
  <c r="EL41" i="14"/>
  <c r="CY29" i="14"/>
  <c r="DJ29" i="14"/>
  <c r="EE125" i="14"/>
  <c r="BL125" i="14"/>
  <c r="EM113" i="14"/>
  <c r="BV89" i="14"/>
  <c r="BP77" i="14"/>
  <c r="EJ77" i="14"/>
  <c r="CM65" i="14"/>
  <c r="EI65" i="14"/>
  <c r="CI53" i="14"/>
  <c r="EE53" i="14"/>
  <c r="BQ41" i="14"/>
  <c r="CO41" i="14"/>
  <c r="DM41" i="14"/>
  <c r="EK41" i="14"/>
  <c r="BZ29" i="14"/>
  <c r="CX29" i="14"/>
  <c r="DV29" i="14"/>
  <c r="ET29" i="14"/>
  <c r="EF125" i="14"/>
  <c r="CP53" i="14"/>
  <c r="CP41" i="14"/>
  <c r="CA29" i="14"/>
  <c r="EU29" i="14"/>
  <c r="DA41" i="14"/>
  <c r="EW41" i="14"/>
  <c r="CL29" i="14"/>
  <c r="EY113" i="14"/>
  <c r="CH89" i="14"/>
  <c r="BQ77" i="14"/>
  <c r="EK77" i="14"/>
  <c r="CT65" i="14"/>
  <c r="EL53" i="14"/>
  <c r="DN41" i="14"/>
  <c r="DW29" i="14"/>
  <c r="ER125" i="14"/>
  <c r="BO101" i="14"/>
  <c r="CT89" i="14"/>
  <c r="CB77" i="14"/>
  <c r="EV77" i="14"/>
  <c r="CU65" i="14"/>
  <c r="EQ65" i="14"/>
  <c r="CQ53" i="14"/>
  <c r="EM53" i="14"/>
  <c r="BY41" i="14"/>
  <c r="CW41" i="14"/>
  <c r="DU41" i="14"/>
  <c r="ES41" i="14"/>
  <c r="CB29" i="14"/>
  <c r="CZ29" i="14"/>
  <c r="DX29" i="14"/>
  <c r="EV29" i="14"/>
  <c r="CM101" i="14"/>
  <c r="DQ89" i="14"/>
  <c r="CN77" i="14"/>
  <c r="DF65" i="14"/>
  <c r="FB65" i="14"/>
  <c r="DB53" i="14"/>
  <c r="EX53" i="14"/>
  <c r="CA41" i="14"/>
  <c r="CY41" i="14"/>
  <c r="DW41" i="14"/>
  <c r="EU41" i="14"/>
  <c r="CD29" i="14"/>
  <c r="DB29" i="14"/>
  <c r="DZ29" i="14"/>
  <c r="EX29" i="14"/>
  <c r="CC41" i="14"/>
  <c r="BN29" i="14"/>
  <c r="EH29" i="14"/>
  <c r="FF29" i="14"/>
  <c r="FD125" i="14"/>
  <c r="CA101" i="14"/>
  <c r="DF89" i="14"/>
  <c r="CC77" i="14"/>
  <c r="EW77" i="14"/>
  <c r="CY65" i="14"/>
  <c r="EU65" i="14"/>
  <c r="CU53" i="14"/>
  <c r="EQ53" i="14"/>
  <c r="BZ41" i="14"/>
  <c r="CX41" i="14"/>
  <c r="DV41" i="14"/>
  <c r="ET41" i="14"/>
  <c r="CC29" i="14"/>
  <c r="DA29" i="14"/>
  <c r="DY29" i="14"/>
  <c r="EW29" i="14"/>
  <c r="EN17" i="14"/>
  <c r="DT17" i="14"/>
  <c r="DD17" i="14"/>
  <c r="DZ16" i="14"/>
  <c r="BM16" i="14"/>
  <c r="BM124" i="14"/>
  <c r="BN124" i="14"/>
  <c r="BZ124" i="14"/>
  <c r="CL124" i="14"/>
  <c r="CX124" i="14"/>
  <c r="DJ124" i="14"/>
  <c r="DV124" i="14"/>
  <c r="EH124" i="14"/>
  <c r="ET124" i="14"/>
  <c r="FF124" i="14"/>
  <c r="BQ112" i="14"/>
  <c r="CC112" i="14"/>
  <c r="CO112" i="14"/>
  <c r="DA112" i="14"/>
  <c r="DM112" i="14"/>
  <c r="DY112" i="14"/>
  <c r="EK112" i="14"/>
  <c r="EW112" i="14"/>
  <c r="BU100" i="14"/>
  <c r="CG100" i="14"/>
  <c r="CS100" i="14"/>
  <c r="DE100" i="14"/>
  <c r="DQ100" i="14"/>
  <c r="EC100" i="14"/>
  <c r="EO100" i="14"/>
  <c r="FA100" i="14"/>
  <c r="BX88" i="14"/>
  <c r="CJ88" i="14"/>
  <c r="CV88" i="14"/>
  <c r="DH88" i="14"/>
  <c r="DT88" i="14"/>
  <c r="EF88" i="14"/>
  <c r="ER88" i="14"/>
  <c r="FD88" i="14"/>
  <c r="BO76" i="14"/>
  <c r="CA76" i="14"/>
  <c r="CM76" i="14"/>
  <c r="CY76" i="14"/>
  <c r="DK76" i="14"/>
  <c r="DW76" i="14"/>
  <c r="EI76" i="14"/>
  <c r="EU76" i="14"/>
  <c r="FG76" i="14"/>
  <c r="BQ64" i="14"/>
  <c r="CC64" i="14"/>
  <c r="CO64" i="14"/>
  <c r="DA64" i="14"/>
  <c r="DM64" i="14"/>
  <c r="DY64" i="14"/>
  <c r="EK64" i="14"/>
  <c r="EW64" i="14"/>
  <c r="BU52" i="14"/>
  <c r="CG52" i="14"/>
  <c r="CS52" i="14"/>
  <c r="DE52" i="14"/>
  <c r="DQ52" i="14"/>
  <c r="EC52" i="14"/>
  <c r="EO52" i="14"/>
  <c r="FA52" i="14"/>
  <c r="BX40" i="14"/>
  <c r="CJ40" i="14"/>
  <c r="CV40" i="14"/>
  <c r="DH40" i="14"/>
  <c r="DT40" i="14"/>
  <c r="EF40" i="14"/>
  <c r="ER40" i="14"/>
  <c r="FD40" i="14"/>
  <c r="BU28" i="14"/>
  <c r="CG28" i="14"/>
  <c r="CS28" i="14"/>
  <c r="DE28" i="14"/>
  <c r="DQ28" i="14"/>
  <c r="EC28" i="14"/>
  <c r="EO28" i="14"/>
  <c r="BO124" i="14"/>
  <c r="BP124" i="14"/>
  <c r="CB124" i="14"/>
  <c r="CN124" i="14"/>
  <c r="CZ124" i="14"/>
  <c r="DL124" i="14"/>
  <c r="DX124" i="14"/>
  <c r="EJ124" i="14"/>
  <c r="EV124" i="14"/>
  <c r="BL124" i="14"/>
  <c r="BS112" i="14"/>
  <c r="CE112" i="14"/>
  <c r="CQ112" i="14"/>
  <c r="DC112" i="14"/>
  <c r="DO112" i="14"/>
  <c r="EA112" i="14"/>
  <c r="EM112" i="14"/>
  <c r="EY112" i="14"/>
  <c r="BW100" i="14"/>
  <c r="CI100" i="14"/>
  <c r="CU100" i="14"/>
  <c r="DG100" i="14"/>
  <c r="DS100" i="14"/>
  <c r="EE100" i="14"/>
  <c r="EQ100" i="14"/>
  <c r="FC100" i="14"/>
  <c r="BN88" i="14"/>
  <c r="BZ88" i="14"/>
  <c r="CL88" i="14"/>
  <c r="CX88" i="14"/>
  <c r="DJ88" i="14"/>
  <c r="DV88" i="14"/>
  <c r="EH88" i="14"/>
  <c r="ET88" i="14"/>
  <c r="FF88" i="14"/>
  <c r="BQ76" i="14"/>
  <c r="CC76" i="14"/>
  <c r="CO76" i="14"/>
  <c r="DA76" i="14"/>
  <c r="DM76" i="14"/>
  <c r="DY76" i="14"/>
  <c r="EK76" i="14"/>
  <c r="EW76" i="14"/>
  <c r="BS64" i="14"/>
  <c r="CE64" i="14"/>
  <c r="CQ64" i="14"/>
  <c r="DC64" i="14"/>
  <c r="DO64" i="14"/>
  <c r="EA64" i="14"/>
  <c r="EM64" i="14"/>
  <c r="EY64" i="14"/>
  <c r="BW52" i="14"/>
  <c r="CI52" i="14"/>
  <c r="CU52" i="14"/>
  <c r="DG52" i="14"/>
  <c r="DS52" i="14"/>
  <c r="EE52" i="14"/>
  <c r="EQ52" i="14"/>
  <c r="FC52" i="14"/>
  <c r="BN40" i="14"/>
  <c r="BZ40" i="14"/>
  <c r="CL40" i="14"/>
  <c r="CX40" i="14"/>
  <c r="DJ40" i="14"/>
  <c r="DV40" i="14"/>
  <c r="EH40" i="14"/>
  <c r="ET40" i="14"/>
  <c r="FF40" i="14"/>
  <c r="BW28" i="14"/>
  <c r="CI28" i="14"/>
  <c r="CU28" i="14"/>
  <c r="DG28" i="14"/>
  <c r="DS28" i="14"/>
  <c r="EE28" i="14"/>
  <c r="EQ28" i="14"/>
  <c r="FC28" i="14"/>
  <c r="BQ124" i="14"/>
  <c r="CC124" i="14"/>
  <c r="CO124" i="14"/>
  <c r="DA124" i="14"/>
  <c r="DM124" i="14"/>
  <c r="DY124" i="14"/>
  <c r="EK124" i="14"/>
  <c r="EW124" i="14"/>
  <c r="BT112" i="14"/>
  <c r="CF112" i="14"/>
  <c r="CR112" i="14"/>
  <c r="DD112" i="14"/>
  <c r="DP112" i="14"/>
  <c r="EB112" i="14"/>
  <c r="EN112" i="14"/>
  <c r="EZ112" i="14"/>
  <c r="BX100" i="14"/>
  <c r="CJ100" i="14"/>
  <c r="CV100" i="14"/>
  <c r="DH100" i="14"/>
  <c r="DT100" i="14"/>
  <c r="EF100" i="14"/>
  <c r="ER100" i="14"/>
  <c r="FD100" i="14"/>
  <c r="BO88" i="14"/>
  <c r="CA88" i="14"/>
  <c r="CM88" i="14"/>
  <c r="CY88" i="14"/>
  <c r="DK88" i="14"/>
  <c r="DW88" i="14"/>
  <c r="EI88" i="14"/>
  <c r="EU88" i="14"/>
  <c r="FG88" i="14"/>
  <c r="BR76" i="14"/>
  <c r="CD76" i="14"/>
  <c r="CP76" i="14"/>
  <c r="DB76" i="14"/>
  <c r="DN76" i="14"/>
  <c r="DZ76" i="14"/>
  <c r="EL76" i="14"/>
  <c r="EX76" i="14"/>
  <c r="BT64" i="14"/>
  <c r="CF64" i="14"/>
  <c r="CR64" i="14"/>
  <c r="DD64" i="14"/>
  <c r="DP64" i="14"/>
  <c r="EB64" i="14"/>
  <c r="EN64" i="14"/>
  <c r="EZ64" i="14"/>
  <c r="BX52" i="14"/>
  <c r="CJ52" i="14"/>
  <c r="CV52" i="14"/>
  <c r="DH52" i="14"/>
  <c r="DT52" i="14"/>
  <c r="EF52" i="14"/>
  <c r="ER52" i="14"/>
  <c r="FD52" i="14"/>
  <c r="BO40" i="14"/>
  <c r="CA40" i="14"/>
  <c r="CM40" i="14"/>
  <c r="CY40" i="14"/>
  <c r="DK40" i="14"/>
  <c r="DW40" i="14"/>
  <c r="EI40" i="14"/>
  <c r="EU40" i="14"/>
  <c r="FG40" i="14"/>
  <c r="BL40" i="14"/>
  <c r="BX28" i="14"/>
  <c r="CJ28" i="14"/>
  <c r="CV28" i="14"/>
  <c r="DH28" i="14"/>
  <c r="DT28" i="14"/>
  <c r="EF28" i="14"/>
  <c r="ER28" i="14"/>
  <c r="FD28" i="14"/>
  <c r="BR124" i="14"/>
  <c r="BS124" i="14"/>
  <c r="BT124" i="14"/>
  <c r="BU124" i="14"/>
  <c r="CG124" i="14"/>
  <c r="CS124" i="14"/>
  <c r="DE124" i="14"/>
  <c r="DQ124" i="14"/>
  <c r="EC124" i="14"/>
  <c r="EO124" i="14"/>
  <c r="FA124" i="14"/>
  <c r="BX112" i="14"/>
  <c r="CJ112" i="14"/>
  <c r="CV112" i="14"/>
  <c r="DH112" i="14"/>
  <c r="DT112" i="14"/>
  <c r="EF112" i="14"/>
  <c r="ER112" i="14"/>
  <c r="FD112" i="14"/>
  <c r="BP100" i="14"/>
  <c r="CB100" i="14"/>
  <c r="CN100" i="14"/>
  <c r="CZ100" i="14"/>
  <c r="DL100" i="14"/>
  <c r="DX100" i="14"/>
  <c r="EJ100" i="14"/>
  <c r="EV100" i="14"/>
  <c r="BL100" i="14"/>
  <c r="BS88" i="14"/>
  <c r="CE88" i="14"/>
  <c r="CQ88" i="14"/>
  <c r="DC88" i="14"/>
  <c r="DO88" i="14"/>
  <c r="EA88" i="14"/>
  <c r="EM88" i="14"/>
  <c r="EY88" i="14"/>
  <c r="BV76" i="14"/>
  <c r="CH76" i="14"/>
  <c r="CT76" i="14"/>
  <c r="DF76" i="14"/>
  <c r="DR76" i="14"/>
  <c r="ED76" i="14"/>
  <c r="EP76" i="14"/>
  <c r="FB76" i="14"/>
  <c r="BX64" i="14"/>
  <c r="CJ64" i="14"/>
  <c r="CV64" i="14"/>
  <c r="DH64" i="14"/>
  <c r="DT64" i="14"/>
  <c r="EF64" i="14"/>
  <c r="ER64" i="14"/>
  <c r="FD64" i="14"/>
  <c r="BP52" i="14"/>
  <c r="CB52" i="14"/>
  <c r="CN52" i="14"/>
  <c r="CZ52" i="14"/>
  <c r="DL52" i="14"/>
  <c r="DX52" i="14"/>
  <c r="EJ52" i="14"/>
  <c r="EV52" i="14"/>
  <c r="BL52" i="14"/>
  <c r="BS40" i="14"/>
  <c r="CE40" i="14"/>
  <c r="CQ40" i="14"/>
  <c r="DC40" i="14"/>
  <c r="DO40" i="14"/>
  <c r="EA40" i="14"/>
  <c r="EM40" i="14"/>
  <c r="EY40" i="14"/>
  <c r="BP28" i="14"/>
  <c r="CB28" i="14"/>
  <c r="CN28" i="14"/>
  <c r="CZ28" i="14"/>
  <c r="DL28" i="14"/>
  <c r="DX28" i="14"/>
  <c r="EJ28" i="14"/>
  <c r="EV28" i="14"/>
  <c r="BL28" i="14"/>
  <c r="DH124" i="14"/>
  <c r="ER124" i="14"/>
  <c r="BO112" i="14"/>
  <c r="CM112" i="14"/>
  <c r="DW112" i="14"/>
  <c r="EU112" i="14"/>
  <c r="BL112" i="14"/>
  <c r="CE100" i="14"/>
  <c r="BV124" i="14"/>
  <c r="CH124" i="14"/>
  <c r="CT124" i="14"/>
  <c r="DF124" i="14"/>
  <c r="DR124" i="14"/>
  <c r="ED124" i="14"/>
  <c r="EP124" i="14"/>
  <c r="FB124" i="14"/>
  <c r="BM112" i="14"/>
  <c r="BY112" i="14"/>
  <c r="CK112" i="14"/>
  <c r="CW112" i="14"/>
  <c r="DI112" i="14"/>
  <c r="DU112" i="14"/>
  <c r="EG112" i="14"/>
  <c r="ES112" i="14"/>
  <c r="FE112" i="14"/>
  <c r="BQ100" i="14"/>
  <c r="CC100" i="14"/>
  <c r="CO100" i="14"/>
  <c r="DA100" i="14"/>
  <c r="DM100" i="14"/>
  <c r="DY100" i="14"/>
  <c r="EK100" i="14"/>
  <c r="EW100" i="14"/>
  <c r="BT88" i="14"/>
  <c r="CF88" i="14"/>
  <c r="CR88" i="14"/>
  <c r="DD88" i="14"/>
  <c r="DP88" i="14"/>
  <c r="EB88" i="14"/>
  <c r="EN88" i="14"/>
  <c r="EZ88" i="14"/>
  <c r="BW76" i="14"/>
  <c r="CI76" i="14"/>
  <c r="CU76" i="14"/>
  <c r="DG76" i="14"/>
  <c r="DS76" i="14"/>
  <c r="EE76" i="14"/>
  <c r="EQ76" i="14"/>
  <c r="FC76" i="14"/>
  <c r="BM64" i="14"/>
  <c r="BY64" i="14"/>
  <c r="CK64" i="14"/>
  <c r="CW64" i="14"/>
  <c r="DI64" i="14"/>
  <c r="DU64" i="14"/>
  <c r="EG64" i="14"/>
  <c r="ES64" i="14"/>
  <c r="FE64" i="14"/>
  <c r="BQ52" i="14"/>
  <c r="CC52" i="14"/>
  <c r="CO52" i="14"/>
  <c r="DA52" i="14"/>
  <c r="DM52" i="14"/>
  <c r="DY52" i="14"/>
  <c r="EK52" i="14"/>
  <c r="EW52" i="14"/>
  <c r="BT40" i="14"/>
  <c r="CF40" i="14"/>
  <c r="CR40" i="14"/>
  <c r="DD40" i="14"/>
  <c r="DP40" i="14"/>
  <c r="EB40" i="14"/>
  <c r="EN40" i="14"/>
  <c r="EZ40" i="14"/>
  <c r="BQ28" i="14"/>
  <c r="CC28" i="14"/>
  <c r="CO28" i="14"/>
  <c r="DA28" i="14"/>
  <c r="DM28" i="14"/>
  <c r="DY28" i="14"/>
  <c r="EK28" i="14"/>
  <c r="EW28" i="14"/>
  <c r="CJ124" i="14"/>
  <c r="DT124" i="14"/>
  <c r="EF124" i="14"/>
  <c r="FD124" i="14"/>
  <c r="CA112" i="14"/>
  <c r="CY112" i="14"/>
  <c r="DK112" i="14"/>
  <c r="EI112" i="14"/>
  <c r="FG112" i="14"/>
  <c r="BS100" i="14"/>
  <c r="CQ100" i="14"/>
  <c r="BW124" i="14"/>
  <c r="CI124" i="14"/>
  <c r="CU124" i="14"/>
  <c r="DG124" i="14"/>
  <c r="DS124" i="14"/>
  <c r="EE124" i="14"/>
  <c r="EQ124" i="14"/>
  <c r="FC124" i="14"/>
  <c r="BN112" i="14"/>
  <c r="BZ112" i="14"/>
  <c r="CL112" i="14"/>
  <c r="CX112" i="14"/>
  <c r="DJ112" i="14"/>
  <c r="DV112" i="14"/>
  <c r="EH112" i="14"/>
  <c r="ET112" i="14"/>
  <c r="FF112" i="14"/>
  <c r="BR100" i="14"/>
  <c r="CD100" i="14"/>
  <c r="CP100" i="14"/>
  <c r="DB100" i="14"/>
  <c r="DN100" i="14"/>
  <c r="DZ100" i="14"/>
  <c r="EL100" i="14"/>
  <c r="EX100" i="14"/>
  <c r="BU88" i="14"/>
  <c r="CG88" i="14"/>
  <c r="CS88" i="14"/>
  <c r="DE88" i="14"/>
  <c r="DQ88" i="14"/>
  <c r="EC88" i="14"/>
  <c r="EO88" i="14"/>
  <c r="FA88" i="14"/>
  <c r="BX76" i="14"/>
  <c r="CJ76" i="14"/>
  <c r="CV76" i="14"/>
  <c r="DH76" i="14"/>
  <c r="DT76" i="14"/>
  <c r="EF76" i="14"/>
  <c r="ER76" i="14"/>
  <c r="FD76" i="14"/>
  <c r="BN64" i="14"/>
  <c r="BZ64" i="14"/>
  <c r="CL64" i="14"/>
  <c r="CX64" i="14"/>
  <c r="DJ64" i="14"/>
  <c r="DV64" i="14"/>
  <c r="EH64" i="14"/>
  <c r="ET64" i="14"/>
  <c r="FF64" i="14"/>
  <c r="BR52" i="14"/>
  <c r="CD52" i="14"/>
  <c r="CP52" i="14"/>
  <c r="DB52" i="14"/>
  <c r="DN52" i="14"/>
  <c r="DZ52" i="14"/>
  <c r="EL52" i="14"/>
  <c r="EX52" i="14"/>
  <c r="BU40" i="14"/>
  <c r="CG40" i="14"/>
  <c r="CS40" i="14"/>
  <c r="DE40" i="14"/>
  <c r="DQ40" i="14"/>
  <c r="EC40" i="14"/>
  <c r="EO40" i="14"/>
  <c r="FA40" i="14"/>
  <c r="BR28" i="14"/>
  <c r="CD28" i="14"/>
  <c r="CP28" i="14"/>
  <c r="DB28" i="14"/>
  <c r="DN28" i="14"/>
  <c r="DZ28" i="14"/>
  <c r="EL28" i="14"/>
  <c r="EX28" i="14"/>
  <c r="BX124" i="14"/>
  <c r="BY124" i="14"/>
  <c r="CY124" i="14"/>
  <c r="EA124" i="14"/>
  <c r="FE124" i="14"/>
  <c r="CB112" i="14"/>
  <c r="DE112" i="14"/>
  <c r="EE112" i="14"/>
  <c r="CH100" i="14"/>
  <c r="DI100" i="14"/>
  <c r="EG100" i="14"/>
  <c r="FE100" i="14"/>
  <c r="BV88" i="14"/>
  <c r="CT88" i="14"/>
  <c r="DR88" i="14"/>
  <c r="EP88" i="14"/>
  <c r="CE76" i="14"/>
  <c r="DC76" i="14"/>
  <c r="EA76" i="14"/>
  <c r="EY76" i="14"/>
  <c r="BO64" i="14"/>
  <c r="CM64" i="14"/>
  <c r="DK64" i="14"/>
  <c r="EI64" i="14"/>
  <c r="FG64" i="14"/>
  <c r="BY52" i="14"/>
  <c r="CW52" i="14"/>
  <c r="DU52" i="14"/>
  <c r="ES52" i="14"/>
  <c r="CH40" i="14"/>
  <c r="DF40" i="14"/>
  <c r="ED40" i="14"/>
  <c r="FB40" i="14"/>
  <c r="CF28" i="14"/>
  <c r="DD28" i="14"/>
  <c r="EB28" i="14"/>
  <c r="EZ28" i="14"/>
  <c r="CA124" i="14"/>
  <c r="DB124" i="14"/>
  <c r="EB124" i="14"/>
  <c r="FG124" i="14"/>
  <c r="CD112" i="14"/>
  <c r="DF112" i="14"/>
  <c r="EJ112" i="14"/>
  <c r="CK100" i="14"/>
  <c r="DJ100" i="14"/>
  <c r="EH100" i="14"/>
  <c r="FF100" i="14"/>
  <c r="BW88" i="14"/>
  <c r="CU88" i="14"/>
  <c r="DS88" i="14"/>
  <c r="EQ88" i="14"/>
  <c r="CF76" i="14"/>
  <c r="DD76" i="14"/>
  <c r="EB76" i="14"/>
  <c r="EZ76" i="14"/>
  <c r="BP64" i="14"/>
  <c r="CN64" i="14"/>
  <c r="DL64" i="14"/>
  <c r="EJ64" i="14"/>
  <c r="BL64" i="14"/>
  <c r="BZ52" i="14"/>
  <c r="CX52" i="14"/>
  <c r="DV52" i="14"/>
  <c r="ET52" i="14"/>
  <c r="CI40" i="14"/>
  <c r="DG40" i="14"/>
  <c r="EE40" i="14"/>
  <c r="FC40" i="14"/>
  <c r="CH28" i="14"/>
  <c r="DF28" i="14"/>
  <c r="ED28" i="14"/>
  <c r="FA28" i="14"/>
  <c r="CD124" i="14"/>
  <c r="DC124" i="14"/>
  <c r="EG124" i="14"/>
  <c r="CG112" i="14"/>
  <c r="DG112" i="14"/>
  <c r="EL112" i="14"/>
  <c r="CL100" i="14"/>
  <c r="DK100" i="14"/>
  <c r="EI100" i="14"/>
  <c r="FG100" i="14"/>
  <c r="BY88" i="14"/>
  <c r="CW88" i="14"/>
  <c r="DU88" i="14"/>
  <c r="ES88" i="14"/>
  <c r="CG76" i="14"/>
  <c r="DE76" i="14"/>
  <c r="EC76" i="14"/>
  <c r="FA76" i="14"/>
  <c r="BR64" i="14"/>
  <c r="CP64" i="14"/>
  <c r="DN64" i="14"/>
  <c r="EL64" i="14"/>
  <c r="CA52" i="14"/>
  <c r="CY52" i="14"/>
  <c r="DW52" i="14"/>
  <c r="EU52" i="14"/>
  <c r="BM40" i="14"/>
  <c r="CK40" i="14"/>
  <c r="DI40" i="14"/>
  <c r="EG40" i="14"/>
  <c r="FE40" i="14"/>
  <c r="BM28" i="14"/>
  <c r="CK28" i="14"/>
  <c r="DI28" i="14"/>
  <c r="EG28" i="14"/>
  <c r="FB28" i="14"/>
  <c r="CE124" i="14"/>
  <c r="DD124" i="14"/>
  <c r="EI124" i="14"/>
  <c r="CH112" i="14"/>
  <c r="DL112" i="14"/>
  <c r="EO112" i="14"/>
  <c r="BM100" i="14"/>
  <c r="CM100" i="14"/>
  <c r="DO100" i="14"/>
  <c r="EM100" i="14"/>
  <c r="CB88" i="14"/>
  <c r="CZ88" i="14"/>
  <c r="DX88" i="14"/>
  <c r="EV88" i="14"/>
  <c r="BM76" i="14"/>
  <c r="CK76" i="14"/>
  <c r="DI76" i="14"/>
  <c r="EG76" i="14"/>
  <c r="FE76" i="14"/>
  <c r="BU64" i="14"/>
  <c r="CS64" i="14"/>
  <c r="DQ64" i="14"/>
  <c r="EO64" i="14"/>
  <c r="CE52" i="14"/>
  <c r="DC52" i="14"/>
  <c r="EA52" i="14"/>
  <c r="EY52" i="14"/>
  <c r="BP40" i="14"/>
  <c r="CN40" i="14"/>
  <c r="DL40" i="14"/>
  <c r="EJ40" i="14"/>
  <c r="BN28" i="14"/>
  <c r="CL28" i="14"/>
  <c r="DJ28" i="14"/>
  <c r="EH28" i="14"/>
  <c r="FE28" i="14"/>
  <c r="CF124" i="14"/>
  <c r="DI124" i="14"/>
  <c r="EL124" i="14"/>
  <c r="CI112" i="14"/>
  <c r="DN112" i="14"/>
  <c r="EP112" i="14"/>
  <c r="BN100" i="14"/>
  <c r="CR100" i="14"/>
  <c r="DP100" i="14"/>
  <c r="EN100" i="14"/>
  <c r="CC88" i="14"/>
  <c r="DA88" i="14"/>
  <c r="DY88" i="14"/>
  <c r="EW88" i="14"/>
  <c r="BN76" i="14"/>
  <c r="CL76" i="14"/>
  <c r="DJ76" i="14"/>
  <c r="EH76" i="14"/>
  <c r="FF76" i="14"/>
  <c r="BV64" i="14"/>
  <c r="CT64" i="14"/>
  <c r="DR64" i="14"/>
  <c r="EP64" i="14"/>
  <c r="CF52" i="14"/>
  <c r="DD52" i="14"/>
  <c r="EB52" i="14"/>
  <c r="EZ52" i="14"/>
  <c r="BQ40" i="14"/>
  <c r="CO40" i="14"/>
  <c r="DM40" i="14"/>
  <c r="EK40" i="14"/>
  <c r="BO28" i="14"/>
  <c r="CM28" i="14"/>
  <c r="DK28" i="14"/>
  <c r="EI28" i="14"/>
  <c r="FF28" i="14"/>
  <c r="CK124" i="14"/>
  <c r="DK124" i="14"/>
  <c r="EM124" i="14"/>
  <c r="CN112" i="14"/>
  <c r="DQ112" i="14"/>
  <c r="EQ112" i="14"/>
  <c r="BO100" i="14"/>
  <c r="CT100" i="14"/>
  <c r="DR100" i="14"/>
  <c r="EP100" i="14"/>
  <c r="CD88" i="14"/>
  <c r="DB88" i="14"/>
  <c r="DZ88" i="14"/>
  <c r="EX88" i="14"/>
  <c r="BP76" i="14"/>
  <c r="CN76" i="14"/>
  <c r="DL76" i="14"/>
  <c r="EJ76" i="14"/>
  <c r="BL76" i="14"/>
  <c r="BW64" i="14"/>
  <c r="CU64" i="14"/>
  <c r="DS64" i="14"/>
  <c r="EQ64" i="14"/>
  <c r="CH52" i="14"/>
  <c r="DF52" i="14"/>
  <c r="ED52" i="14"/>
  <c r="FB52" i="14"/>
  <c r="BR40" i="14"/>
  <c r="CP40" i="14"/>
  <c r="DN40" i="14"/>
  <c r="EL40" i="14"/>
  <c r="BS28" i="14"/>
  <c r="CQ28" i="14"/>
  <c r="DO28" i="14"/>
  <c r="EM28" i="14"/>
  <c r="FG28" i="14"/>
  <c r="CM124" i="14"/>
  <c r="DN124" i="14"/>
  <c r="EN124" i="14"/>
  <c r="CP112" i="14"/>
  <c r="DR112" i="14"/>
  <c r="EV112" i="14"/>
  <c r="BT100" i="14"/>
  <c r="CW100" i="14"/>
  <c r="DU100" i="14"/>
  <c r="ES100" i="14"/>
  <c r="CH88" i="14"/>
  <c r="DF88" i="14"/>
  <c r="ED88" i="14"/>
  <c r="FB88" i="14"/>
  <c r="BS76" i="14"/>
  <c r="CQ76" i="14"/>
  <c r="DO76" i="14"/>
  <c r="EM76" i="14"/>
  <c r="CA64" i="14"/>
  <c r="CY64" i="14"/>
  <c r="DW64" i="14"/>
  <c r="EU64" i="14"/>
  <c r="BM52" i="14"/>
  <c r="CK52" i="14"/>
  <c r="DI52" i="14"/>
  <c r="EG52" i="14"/>
  <c r="FE52" i="14"/>
  <c r="BV40" i="14"/>
  <c r="CT40" i="14"/>
  <c r="DR40" i="14"/>
  <c r="EP40" i="14"/>
  <c r="BT28" i="14"/>
  <c r="CR28" i="14"/>
  <c r="DP28" i="14"/>
  <c r="EN28" i="14"/>
  <c r="EV76" i="14"/>
  <c r="CP124" i="14"/>
  <c r="DO124" i="14"/>
  <c r="ES124" i="14"/>
  <c r="BP112" i="14"/>
  <c r="CS112" i="14"/>
  <c r="DS112" i="14"/>
  <c r="EX112" i="14"/>
  <c r="BV100" i="14"/>
  <c r="CX100" i="14"/>
  <c r="DV100" i="14"/>
  <c r="ET100" i="14"/>
  <c r="CI88" i="14"/>
  <c r="DG88" i="14"/>
  <c r="EE88" i="14"/>
  <c r="FC88" i="14"/>
  <c r="BT76" i="14"/>
  <c r="CR76" i="14"/>
  <c r="DP76" i="14"/>
  <c r="EN76" i="14"/>
  <c r="CB64" i="14"/>
  <c r="CZ64" i="14"/>
  <c r="DX64" i="14"/>
  <c r="EV64" i="14"/>
  <c r="BN52" i="14"/>
  <c r="CL52" i="14"/>
  <c r="DJ52" i="14"/>
  <c r="EH52" i="14"/>
  <c r="FF52" i="14"/>
  <c r="BW40" i="14"/>
  <c r="CU40" i="14"/>
  <c r="DS40" i="14"/>
  <c r="EQ40" i="14"/>
  <c r="BV28" i="14"/>
  <c r="CT28" i="14"/>
  <c r="DR28" i="14"/>
  <c r="EP28" i="14"/>
  <c r="DW124" i="14"/>
  <c r="BV112" i="14"/>
  <c r="DD100" i="14"/>
  <c r="CO88" i="14"/>
  <c r="EK88" i="14"/>
  <c r="CX76" i="14"/>
  <c r="ET76" i="14"/>
  <c r="DF64" i="14"/>
  <c r="CR52" i="14"/>
  <c r="CC40" i="14"/>
  <c r="EW40" i="14"/>
  <c r="DW28" i="14"/>
  <c r="CW124" i="14"/>
  <c r="BW112" i="14"/>
  <c r="DF100" i="14"/>
  <c r="FB100" i="14"/>
  <c r="CP88" i="14"/>
  <c r="EL88" i="14"/>
  <c r="CB76" i="14"/>
  <c r="DG64" i="14"/>
  <c r="FC64" i="14"/>
  <c r="BV52" i="14"/>
  <c r="EP52" i="14"/>
  <c r="CD40" i="14"/>
  <c r="EX40" i="14"/>
  <c r="CE28" i="14"/>
  <c r="EY28" i="14"/>
  <c r="CQ124" i="14"/>
  <c r="DP124" i="14"/>
  <c r="EU124" i="14"/>
  <c r="BR112" i="14"/>
  <c r="CT112" i="14"/>
  <c r="DX112" i="14"/>
  <c r="FA112" i="14"/>
  <c r="BY100" i="14"/>
  <c r="CY100" i="14"/>
  <c r="DW100" i="14"/>
  <c r="EU100" i="14"/>
  <c r="BM88" i="14"/>
  <c r="CK88" i="14"/>
  <c r="DI88" i="14"/>
  <c r="EG88" i="14"/>
  <c r="FE88" i="14"/>
  <c r="BU76" i="14"/>
  <c r="CS76" i="14"/>
  <c r="DQ76" i="14"/>
  <c r="EO76" i="14"/>
  <c r="CD64" i="14"/>
  <c r="DB64" i="14"/>
  <c r="DZ64" i="14"/>
  <c r="EX64" i="14"/>
  <c r="BO52" i="14"/>
  <c r="CM52" i="14"/>
  <c r="DK52" i="14"/>
  <c r="EI52" i="14"/>
  <c r="FG52" i="14"/>
  <c r="BY40" i="14"/>
  <c r="CW40" i="14"/>
  <c r="DU40" i="14"/>
  <c r="ES40" i="14"/>
  <c r="BY28" i="14"/>
  <c r="CW28" i="14"/>
  <c r="DU28" i="14"/>
  <c r="ES28" i="14"/>
  <c r="EY124" i="14"/>
  <c r="EC112" i="14"/>
  <c r="EB100" i="14"/>
  <c r="DM88" i="14"/>
  <c r="BZ76" i="14"/>
  <c r="ED64" i="14"/>
  <c r="BT52" i="14"/>
  <c r="EN52" i="14"/>
  <c r="DY40" i="14"/>
  <c r="CY28" i="14"/>
  <c r="DZ124" i="14"/>
  <c r="ED112" i="14"/>
  <c r="DN88" i="14"/>
  <c r="CZ76" i="14"/>
  <c r="DR52" i="14"/>
  <c r="DB40" i="14"/>
  <c r="EA28" i="14"/>
  <c r="CR124" i="14"/>
  <c r="DU124" i="14"/>
  <c r="EX124" i="14"/>
  <c r="BU112" i="14"/>
  <c r="CU112" i="14"/>
  <c r="DZ112" i="14"/>
  <c r="FB112" i="14"/>
  <c r="BZ100" i="14"/>
  <c r="DC100" i="14"/>
  <c r="EA100" i="14"/>
  <c r="EY100" i="14"/>
  <c r="BP88" i="14"/>
  <c r="CN88" i="14"/>
  <c r="DL88" i="14"/>
  <c r="EJ88" i="14"/>
  <c r="BL88" i="14"/>
  <c r="BY76" i="14"/>
  <c r="CW76" i="14"/>
  <c r="DU76" i="14"/>
  <c r="ES76" i="14"/>
  <c r="CG64" i="14"/>
  <c r="DE64" i="14"/>
  <c r="EC64" i="14"/>
  <c r="FA64" i="14"/>
  <c r="BS52" i="14"/>
  <c r="CQ52" i="14"/>
  <c r="DO52" i="14"/>
  <c r="EM52" i="14"/>
  <c r="CB40" i="14"/>
  <c r="CZ40" i="14"/>
  <c r="DX40" i="14"/>
  <c r="EV40" i="14"/>
  <c r="BZ28" i="14"/>
  <c r="CX28" i="14"/>
  <c r="DV28" i="14"/>
  <c r="ET28" i="14"/>
  <c r="CV124" i="14"/>
  <c r="CZ112" i="14"/>
  <c r="FC112" i="14"/>
  <c r="CA100" i="14"/>
  <c r="EZ100" i="14"/>
  <c r="BQ88" i="14"/>
  <c r="DV76" i="14"/>
  <c r="CH64" i="14"/>
  <c r="FB64" i="14"/>
  <c r="DP52" i="14"/>
  <c r="DA40" i="14"/>
  <c r="CA28" i="14"/>
  <c r="EU28" i="14"/>
  <c r="EZ124" i="14"/>
  <c r="DB112" i="14"/>
  <c r="CF100" i="14"/>
  <c r="ED100" i="14"/>
  <c r="BR88" i="14"/>
  <c r="DX76" i="14"/>
  <c r="CI64" i="14"/>
  <c r="EE64" i="14"/>
  <c r="CT52" i="14"/>
  <c r="DZ40" i="14"/>
  <c r="DC28" i="14"/>
  <c r="EO16" i="14"/>
  <c r="DE16" i="14"/>
  <c r="DS18" i="14"/>
  <c r="DG18" i="14"/>
  <c r="CU18" i="14"/>
  <c r="CI18" i="14"/>
  <c r="BW18" i="14"/>
  <c r="FC18" i="14"/>
  <c r="FC17" i="14"/>
  <c r="BP17" i="14"/>
  <c r="FB17" i="14"/>
  <c r="BL17" i="14"/>
  <c r="FG17" i="14"/>
  <c r="EP17" i="14"/>
  <c r="DW17" i="14"/>
  <c r="DF17" i="14"/>
  <c r="BV17" i="14"/>
  <c r="FF17" i="14"/>
  <c r="EO17" i="14"/>
  <c r="DV17" i="14"/>
  <c r="DE17" i="14"/>
  <c r="CL17" i="14"/>
  <c r="BU17" i="14"/>
  <c r="FA17" i="14"/>
  <c r="EH17" i="14"/>
  <c r="DQ17" i="14"/>
  <c r="CX17" i="14"/>
  <c r="CG17" i="14"/>
  <c r="BN17" i="14"/>
  <c r="DR17" i="14"/>
  <c r="EZ17" i="14"/>
  <c r="CF17" i="14"/>
  <c r="CY17" i="14"/>
  <c r="EV17" i="14"/>
  <c r="EE17" i="14"/>
  <c r="DL17" i="14"/>
  <c r="CU17" i="14"/>
  <c r="CB17" i="14"/>
  <c r="EI17" i="14"/>
  <c r="EF17" i="14"/>
  <c r="EU17" i="14"/>
  <c r="ED17" i="14"/>
  <c r="DK17" i="14"/>
  <c r="CT17" i="14"/>
  <c r="CA17" i="14"/>
  <c r="BO17" i="14"/>
  <c r="CV17" i="14"/>
  <c r="ET17" i="14"/>
  <c r="EC17" i="14"/>
  <c r="DJ17" i="14"/>
  <c r="CS17" i="14"/>
  <c r="BZ17" i="14"/>
  <c r="CH17" i="14"/>
  <c r="DP17" i="14"/>
  <c r="ER17" i="14"/>
  <c r="EB17" i="14"/>
  <c r="DH17" i="14"/>
  <c r="CR17" i="14"/>
  <c r="BX17" i="14"/>
  <c r="EQ17" i="14"/>
  <c r="DX17" i="14"/>
  <c r="DG17" i="14"/>
  <c r="CN17" i="14"/>
  <c r="BW17" i="14"/>
  <c r="CM17" i="14"/>
  <c r="EI16" i="14"/>
  <c r="CY16" i="14"/>
  <c r="CS16" i="14"/>
  <c r="EC16" i="14"/>
  <c r="EB16" i="14"/>
  <c r="CR16" i="14"/>
  <c r="CP16" i="14"/>
  <c r="CM16" i="14"/>
  <c r="CG16" i="14"/>
  <c r="CF16" i="14"/>
  <c r="FG16" i="14"/>
  <c r="DW16" i="14"/>
  <c r="FA16" i="14"/>
  <c r="DQ16" i="14"/>
  <c r="EZ16" i="14"/>
  <c r="DP16" i="14"/>
  <c r="EX16" i="14"/>
  <c r="DN16" i="14"/>
  <c r="CD16" i="14"/>
  <c r="CA16" i="14"/>
  <c r="BU16" i="14"/>
  <c r="EN16" i="14"/>
  <c r="DD16" i="14"/>
  <c r="BT16" i="14"/>
  <c r="DB16" i="14"/>
  <c r="EZ21" i="14"/>
  <c r="DP21" i="14"/>
  <c r="CF21" i="14"/>
  <c r="EY21" i="14"/>
  <c r="DO21" i="14"/>
  <c r="CE21" i="14"/>
  <c r="BL21" i="14"/>
  <c r="ES21" i="14"/>
  <c r="DI21" i="14"/>
  <c r="BY21" i="14"/>
  <c r="EM21" i="14"/>
  <c r="DC21" i="14"/>
  <c r="BS21" i="14"/>
  <c r="EG21" i="14"/>
  <c r="CW21" i="14"/>
  <c r="BM21" i="14"/>
  <c r="EF21" i="14"/>
  <c r="CV21" i="14"/>
  <c r="EB21" i="14"/>
  <c r="CR21" i="14"/>
  <c r="EA21" i="14"/>
  <c r="CQ21" i="14"/>
  <c r="FE21" i="14"/>
  <c r="DU21" i="14"/>
  <c r="CK21" i="14"/>
  <c r="FD21" i="14"/>
  <c r="DT21" i="14"/>
  <c r="CJ21" i="14"/>
  <c r="CZ20" i="14"/>
  <c r="EV20" i="14"/>
  <c r="CB20" i="14"/>
  <c r="DA20" i="14"/>
  <c r="ER19" i="14"/>
  <c r="DH19" i="14"/>
  <c r="BX19" i="14"/>
  <c r="EF19" i="14"/>
  <c r="CV19" i="14"/>
  <c r="BL19" i="14"/>
  <c r="EE19" i="14"/>
  <c r="CU19" i="14"/>
  <c r="ED19" i="14"/>
  <c r="CT19" i="14"/>
  <c r="DX19" i="14"/>
  <c r="CN19" i="14"/>
  <c r="FD19" i="14"/>
  <c r="DT19" i="14"/>
  <c r="CJ19" i="14"/>
  <c r="FC19" i="14"/>
  <c r="DS19" i="14"/>
  <c r="CI19" i="14"/>
  <c r="FB19" i="14"/>
  <c r="DR19" i="14"/>
  <c r="CH19" i="14"/>
  <c r="EV19" i="14"/>
  <c r="DL19" i="14"/>
  <c r="CB19" i="14"/>
  <c r="EV21" i="14"/>
  <c r="EJ21" i="14"/>
  <c r="DX21" i="14"/>
  <c r="DL21" i="14"/>
  <c r="CZ21" i="14"/>
  <c r="CN21" i="14"/>
  <c r="CB21" i="14"/>
  <c r="BP21" i="14"/>
  <c r="FG21" i="14"/>
  <c r="EU21" i="14"/>
  <c r="EI21" i="14"/>
  <c r="DW21" i="14"/>
  <c r="DK21" i="14"/>
  <c r="CY21" i="14"/>
  <c r="CM21" i="14"/>
  <c r="CA21" i="14"/>
  <c r="BO21" i="14"/>
  <c r="FF21" i="14"/>
  <c r="ET21" i="14"/>
  <c r="EH21" i="14"/>
  <c r="DV21" i="14"/>
  <c r="DJ21" i="14"/>
  <c r="CX21" i="14"/>
  <c r="CL21" i="14"/>
  <c r="BZ21" i="14"/>
  <c r="BN21" i="14"/>
  <c r="FC21" i="14"/>
  <c r="EQ21" i="14"/>
  <c r="EE21" i="14"/>
  <c r="DS21" i="14"/>
  <c r="DG21" i="14"/>
  <c r="CU21" i="14"/>
  <c r="CI21" i="14"/>
  <c r="BW21" i="14"/>
  <c r="FB21" i="14"/>
  <c r="EP21" i="14"/>
  <c r="ED21" i="14"/>
  <c r="DR21" i="14"/>
  <c r="DF21" i="14"/>
  <c r="CT21" i="14"/>
  <c r="CH21" i="14"/>
  <c r="BV21" i="14"/>
  <c r="FA21" i="14"/>
  <c r="EO21" i="14"/>
  <c r="EC21" i="14"/>
  <c r="DQ21" i="14"/>
  <c r="DE21" i="14"/>
  <c r="CS21" i="14"/>
  <c r="CG21" i="14"/>
  <c r="BU21" i="14"/>
  <c r="EX21" i="14"/>
  <c r="EL21" i="14"/>
  <c r="DZ21" i="14"/>
  <c r="DN21" i="14"/>
  <c r="DB21" i="14"/>
  <c r="CP21" i="14"/>
  <c r="CD21" i="14"/>
  <c r="BR21" i="14"/>
  <c r="EW21" i="14"/>
  <c r="EK21" i="14"/>
  <c r="DY21" i="14"/>
  <c r="DM21" i="14"/>
  <c r="DA21" i="14"/>
  <c r="CO21" i="14"/>
  <c r="CC21" i="14"/>
  <c r="EZ20" i="14"/>
  <c r="EN20" i="14"/>
  <c r="EB20" i="14"/>
  <c r="DP20" i="14"/>
  <c r="DD20" i="14"/>
  <c r="CR20" i="14"/>
  <c r="CF20" i="14"/>
  <c r="BT20" i="14"/>
  <c r="EY20" i="14"/>
  <c r="EM20" i="14"/>
  <c r="EA20" i="14"/>
  <c r="DO20" i="14"/>
  <c r="DC20" i="14"/>
  <c r="CQ20" i="14"/>
  <c r="CE20" i="14"/>
  <c r="BS20" i="14"/>
  <c r="EX20" i="14"/>
  <c r="EL20" i="14"/>
  <c r="DZ20" i="14"/>
  <c r="DN20" i="14"/>
  <c r="DB20" i="14"/>
  <c r="CP20" i="14"/>
  <c r="CD20" i="14"/>
  <c r="BR20" i="14"/>
  <c r="FG20" i="14"/>
  <c r="EU20" i="14"/>
  <c r="EI20" i="14"/>
  <c r="DW20" i="14"/>
  <c r="DK20" i="14"/>
  <c r="CY20" i="14"/>
  <c r="CM20" i="14"/>
  <c r="CA20" i="14"/>
  <c r="BO20" i="14"/>
  <c r="FF20" i="14"/>
  <c r="ET20" i="14"/>
  <c r="EH20" i="14"/>
  <c r="DV20" i="14"/>
  <c r="DJ20" i="14"/>
  <c r="CX20" i="14"/>
  <c r="CL20" i="14"/>
  <c r="BZ20" i="14"/>
  <c r="BN20" i="14"/>
  <c r="FE20" i="14"/>
  <c r="ES20" i="14"/>
  <c r="EG20" i="14"/>
  <c r="DU20" i="14"/>
  <c r="DI20" i="14"/>
  <c r="CW20" i="14"/>
  <c r="CK20" i="14"/>
  <c r="BY20" i="14"/>
  <c r="BM20" i="14"/>
  <c r="FD20" i="14"/>
  <c r="ER20" i="14"/>
  <c r="EF20" i="14"/>
  <c r="DT20" i="14"/>
  <c r="DH20" i="14"/>
  <c r="CV20" i="14"/>
  <c r="CJ20" i="14"/>
  <c r="BX20" i="14"/>
  <c r="FC20" i="14"/>
  <c r="EQ20" i="14"/>
  <c r="EE20" i="14"/>
  <c r="DS20" i="14"/>
  <c r="DG20" i="14"/>
  <c r="CU20" i="14"/>
  <c r="CI20" i="14"/>
  <c r="BW20" i="14"/>
  <c r="FB20" i="14"/>
  <c r="EP20" i="14"/>
  <c r="ED20" i="14"/>
  <c r="DR20" i="14"/>
  <c r="DF20" i="14"/>
  <c r="CT20" i="14"/>
  <c r="CH20" i="14"/>
  <c r="BV20" i="14"/>
  <c r="FA20" i="14"/>
  <c r="EO20" i="14"/>
  <c r="EC20" i="14"/>
  <c r="DQ20" i="14"/>
  <c r="DE20" i="14"/>
  <c r="CS20" i="14"/>
  <c r="CG20" i="14"/>
  <c r="FG19" i="14"/>
  <c r="EU19" i="14"/>
  <c r="EI19" i="14"/>
  <c r="DW19" i="14"/>
  <c r="DK19" i="14"/>
  <c r="CY19" i="14"/>
  <c r="CM19" i="14"/>
  <c r="CA19" i="14"/>
  <c r="BO19" i="14"/>
  <c r="FF19" i="14"/>
  <c r="ET19" i="14"/>
  <c r="EH19" i="14"/>
  <c r="DV19" i="14"/>
  <c r="DJ19" i="14"/>
  <c r="CX19" i="14"/>
  <c r="CL19" i="14"/>
  <c r="BZ19" i="14"/>
  <c r="BN19" i="14"/>
  <c r="FE19" i="14"/>
  <c r="ES19" i="14"/>
  <c r="EG19" i="14"/>
  <c r="DU19" i="14"/>
  <c r="DI19" i="14"/>
  <c r="CW19" i="14"/>
  <c r="CK19" i="14"/>
  <c r="BY19" i="14"/>
  <c r="BM19" i="14"/>
  <c r="FA19" i="14"/>
  <c r="EO19" i="14"/>
  <c r="EC19" i="14"/>
  <c r="DQ19" i="14"/>
  <c r="DE19" i="14"/>
  <c r="CS19" i="14"/>
  <c r="CG19" i="14"/>
  <c r="BU19" i="14"/>
  <c r="EZ19" i="14"/>
  <c r="EN19" i="14"/>
  <c r="EB19" i="14"/>
  <c r="DP19" i="14"/>
  <c r="DD19" i="14"/>
  <c r="CR19" i="14"/>
  <c r="CF19" i="14"/>
  <c r="BT19" i="14"/>
  <c r="EY19" i="14"/>
  <c r="EM19" i="14"/>
  <c r="EA19" i="14"/>
  <c r="DO19" i="14"/>
  <c r="DC19" i="14"/>
  <c r="CQ19" i="14"/>
  <c r="CE19" i="14"/>
  <c r="BS19" i="14"/>
  <c r="EX19" i="14"/>
  <c r="EL19" i="14"/>
  <c r="DZ19" i="14"/>
  <c r="DN19" i="14"/>
  <c r="DB19" i="14"/>
  <c r="CP19" i="14"/>
  <c r="CD19" i="14"/>
  <c r="BR19" i="14"/>
  <c r="EW19" i="14"/>
  <c r="EK19" i="14"/>
  <c r="DY19" i="14"/>
  <c r="DM19" i="14"/>
  <c r="DA19" i="14"/>
  <c r="CO19" i="14"/>
  <c r="CC19" i="14"/>
  <c r="BQ19" i="14"/>
  <c r="FB18" i="14"/>
  <c r="EP18" i="14"/>
  <c r="ED18" i="14"/>
  <c r="DR18" i="14"/>
  <c r="DF18" i="14"/>
  <c r="CT18" i="14"/>
  <c r="CH18" i="14"/>
  <c r="BV18" i="14"/>
  <c r="FA18" i="14"/>
  <c r="EO18" i="14"/>
  <c r="EC18" i="14"/>
  <c r="DQ18" i="14"/>
  <c r="DE18" i="14"/>
  <c r="CS18" i="14"/>
  <c r="CG18" i="14"/>
  <c r="BU18" i="14"/>
  <c r="EZ18" i="14"/>
  <c r="DD18" i="14"/>
  <c r="EY18" i="14"/>
  <c r="EM18" i="14"/>
  <c r="EA18" i="14"/>
  <c r="DO18" i="14"/>
  <c r="DC18" i="14"/>
  <c r="CQ18" i="14"/>
  <c r="CE18" i="14"/>
  <c r="BS18" i="14"/>
  <c r="EB18" i="14"/>
  <c r="CR18" i="14"/>
  <c r="EX18" i="14"/>
  <c r="EL18" i="14"/>
  <c r="DZ18" i="14"/>
  <c r="DN18" i="14"/>
  <c r="DB18" i="14"/>
  <c r="CP18" i="14"/>
  <c r="CD18" i="14"/>
  <c r="BR18" i="14"/>
  <c r="EN18" i="14"/>
  <c r="CF18" i="14"/>
  <c r="EW18" i="14"/>
  <c r="EK18" i="14"/>
  <c r="DY18" i="14"/>
  <c r="DM18" i="14"/>
  <c r="DA18" i="14"/>
  <c r="CO18" i="14"/>
  <c r="CC18" i="14"/>
  <c r="BQ18" i="14"/>
  <c r="DP18" i="14"/>
  <c r="BT18" i="14"/>
  <c r="EV18" i="14"/>
  <c r="EJ18" i="14"/>
  <c r="DX18" i="14"/>
  <c r="DL18" i="14"/>
  <c r="CZ18" i="14"/>
  <c r="CN18" i="14"/>
  <c r="CB18" i="14"/>
  <c r="BP18" i="14"/>
  <c r="FG18" i="14"/>
  <c r="EU18" i="14"/>
  <c r="EI18" i="14"/>
  <c r="DW18" i="14"/>
  <c r="DK18" i="14"/>
  <c r="CY18" i="14"/>
  <c r="CM18" i="14"/>
  <c r="CA18" i="14"/>
  <c r="BO18" i="14"/>
  <c r="FF18" i="14"/>
  <c r="ET18" i="14"/>
  <c r="EH18" i="14"/>
  <c r="DV18" i="14"/>
  <c r="DJ18" i="14"/>
  <c r="CX18" i="14"/>
  <c r="CL18" i="14"/>
  <c r="BZ18" i="14"/>
  <c r="BN18" i="14"/>
  <c r="BL18" i="14"/>
  <c r="FE18" i="14"/>
  <c r="ES18" i="14"/>
  <c r="EG18" i="14"/>
  <c r="DU18" i="14"/>
  <c r="DI18" i="14"/>
  <c r="CW18" i="14"/>
  <c r="CK18" i="14"/>
  <c r="BY18" i="14"/>
  <c r="BM18" i="14"/>
  <c r="FD18" i="14"/>
  <c r="ER18" i="14"/>
  <c r="EF18" i="14"/>
  <c r="DT18" i="14"/>
  <c r="DH18" i="14"/>
  <c r="CV18" i="14"/>
  <c r="CJ18" i="14"/>
  <c r="EW17" i="14"/>
  <c r="EK17" i="14"/>
  <c r="DY17" i="14"/>
  <c r="DM17" i="14"/>
  <c r="DA17" i="14"/>
  <c r="CO17" i="14"/>
  <c r="CC17" i="14"/>
  <c r="BQ17" i="14"/>
  <c r="FE17" i="14"/>
  <c r="ES17" i="14"/>
  <c r="EG17" i="14"/>
  <c r="DU17" i="14"/>
  <c r="DI17" i="14"/>
  <c r="CW17" i="14"/>
  <c r="CK17" i="14"/>
  <c r="BY17" i="14"/>
  <c r="BM17" i="14"/>
  <c r="EY17" i="14"/>
  <c r="EM17" i="14"/>
  <c r="EA17" i="14"/>
  <c r="DO17" i="14"/>
  <c r="DC17" i="14"/>
  <c r="CQ17" i="14"/>
  <c r="CE17" i="14"/>
  <c r="BS17" i="14"/>
  <c r="EX17" i="14"/>
  <c r="EL17" i="14"/>
  <c r="DZ17" i="14"/>
  <c r="DN17" i="14"/>
  <c r="DB17" i="14"/>
  <c r="CP17" i="14"/>
  <c r="CD17" i="14"/>
  <c r="FD16" i="14"/>
  <c r="ER16" i="14"/>
  <c r="EF16" i="14"/>
  <c r="DT16" i="14"/>
  <c r="DH16" i="14"/>
  <c r="CV16" i="14"/>
  <c r="CJ16" i="14"/>
  <c r="BX16" i="14"/>
  <c r="FC16" i="14"/>
  <c r="EQ16" i="14"/>
  <c r="EE16" i="14"/>
  <c r="DS16" i="14"/>
  <c r="DG16" i="14"/>
  <c r="CU16" i="14"/>
  <c r="CI16" i="14"/>
  <c r="BW16" i="14"/>
  <c r="FB16" i="14"/>
  <c r="EP16" i="14"/>
  <c r="ED16" i="14"/>
  <c r="DR16" i="14"/>
  <c r="DF16" i="14"/>
  <c r="CT16" i="14"/>
  <c r="CH16" i="14"/>
  <c r="BV16" i="14"/>
  <c r="EY16" i="14"/>
  <c r="EM16" i="14"/>
  <c r="EA16" i="14"/>
  <c r="DO16" i="14"/>
  <c r="DC16" i="14"/>
  <c r="CQ16" i="14"/>
  <c r="CE16" i="14"/>
  <c r="BS16" i="14"/>
  <c r="BR16" i="14"/>
  <c r="EW16" i="14"/>
  <c r="EK16" i="14"/>
  <c r="DY16" i="14"/>
  <c r="DM16" i="14"/>
  <c r="DA16" i="14"/>
  <c r="CO16" i="14"/>
  <c r="CC16" i="14"/>
  <c r="BQ16" i="14"/>
  <c r="BL16" i="14"/>
  <c r="EV16" i="14"/>
  <c r="EJ16" i="14"/>
  <c r="DX16" i="14"/>
  <c r="DL16" i="14"/>
  <c r="CZ16" i="14"/>
  <c r="CN16" i="14"/>
  <c r="CB16" i="14"/>
  <c r="BP16" i="14"/>
  <c r="BO16" i="14"/>
  <c r="FF16" i="14"/>
  <c r="ET16" i="14"/>
  <c r="EH16" i="14"/>
  <c r="DV16" i="14"/>
  <c r="DJ16" i="14"/>
  <c r="CX16" i="14"/>
  <c r="CL16" i="14"/>
  <c r="BZ16" i="14"/>
  <c r="BN16" i="14"/>
  <c r="FE16" i="14"/>
  <c r="ES16" i="14"/>
  <c r="EG16" i="14"/>
  <c r="DU16" i="14"/>
  <c r="DI16" i="14"/>
  <c r="CW16" i="14"/>
  <c r="CK16" i="14"/>
  <c r="BY16" i="14"/>
  <c r="D4" i="49" l="1"/>
  <c r="E11" i="49"/>
  <c r="CZ11" i="49"/>
  <c r="CY11" i="49"/>
  <c r="CX11" i="49"/>
  <c r="CW11" i="49"/>
  <c r="CV11" i="49"/>
  <c r="CU11" i="49"/>
  <c r="CT11" i="49"/>
  <c r="CS11" i="49"/>
  <c r="CR11" i="49"/>
  <c r="CQ11" i="49"/>
  <c r="CP11" i="49"/>
  <c r="CO11" i="49"/>
  <c r="CN11" i="49"/>
  <c r="CM11" i="49"/>
  <c r="CL11" i="49"/>
  <c r="CK11" i="49"/>
  <c r="CJ11" i="49"/>
  <c r="CI11" i="49"/>
  <c r="CH11" i="49"/>
  <c r="CG11" i="49"/>
  <c r="CF11" i="49"/>
  <c r="CE11" i="49"/>
  <c r="CD11" i="49"/>
  <c r="CC11" i="49"/>
  <c r="CB11" i="49"/>
  <c r="CA11" i="49"/>
  <c r="BZ11" i="49"/>
  <c r="BY11" i="49"/>
  <c r="BX11" i="49"/>
  <c r="BW11" i="49"/>
  <c r="BV11" i="49"/>
  <c r="BU11" i="49"/>
  <c r="BT11" i="49"/>
  <c r="BS11" i="49"/>
  <c r="BR11" i="49"/>
  <c r="BQ11" i="49"/>
  <c r="BP11" i="49"/>
  <c r="BO11" i="49"/>
  <c r="BN11" i="49"/>
  <c r="BM11" i="49"/>
  <c r="BL11" i="49"/>
  <c r="BK11" i="49"/>
  <c r="BJ11" i="49"/>
  <c r="BI11" i="49"/>
  <c r="BH11" i="49"/>
  <c r="BG11" i="49"/>
  <c r="BF11" i="49"/>
  <c r="BE11" i="49"/>
  <c r="BD11" i="49"/>
  <c r="BC11" i="49"/>
  <c r="BB11" i="49"/>
  <c r="BA11" i="49"/>
  <c r="AZ11" i="49"/>
  <c r="AY11" i="49"/>
  <c r="AX11" i="49"/>
  <c r="AW11" i="49"/>
  <c r="AV11" i="49"/>
  <c r="AU11" i="49"/>
  <c r="AT11" i="49"/>
  <c r="AS11" i="49"/>
  <c r="AR11" i="49"/>
  <c r="AQ11" i="49"/>
  <c r="AP11" i="49"/>
  <c r="AO11" i="49"/>
  <c r="AN11" i="49"/>
  <c r="AM11" i="49"/>
  <c r="AL11" i="49"/>
  <c r="AK11" i="49"/>
  <c r="AJ11" i="49"/>
  <c r="AI11" i="49"/>
  <c r="AH11" i="49"/>
  <c r="AG11" i="49"/>
  <c r="AF11" i="49"/>
  <c r="AE11" i="49"/>
  <c r="AD11" i="49"/>
  <c r="AC11" i="49"/>
  <c r="AB11" i="49"/>
  <c r="AA11" i="49"/>
  <c r="Z11" i="49"/>
  <c r="Y11" i="49"/>
  <c r="X11" i="49"/>
  <c r="W11" i="49"/>
  <c r="V11" i="49"/>
  <c r="U11" i="49"/>
  <c r="T11" i="49"/>
  <c r="S11" i="49"/>
  <c r="R11" i="49"/>
  <c r="Q11" i="49"/>
  <c r="P11" i="49"/>
  <c r="O11" i="49"/>
  <c r="N11" i="49"/>
  <c r="M11" i="49"/>
  <c r="L11" i="49"/>
  <c r="K11" i="49"/>
  <c r="J11" i="49"/>
  <c r="I11" i="49"/>
  <c r="H11" i="49"/>
  <c r="G11" i="49"/>
  <c r="F11" i="49"/>
  <c r="BA4" i="14"/>
  <c r="BB5" i="14"/>
  <c r="BC5" i="14"/>
  <c r="BD5" i="14"/>
  <c r="BE5" i="14"/>
  <c r="BF5" i="14"/>
  <c r="BG5" i="14"/>
  <c r="BH5" i="14"/>
  <c r="BI5" i="14"/>
  <c r="BJ5" i="14"/>
  <c r="BB4" i="14"/>
  <c r="BC4" i="14"/>
  <c r="BD4" i="14"/>
  <c r="BE4" i="14"/>
  <c r="BF4" i="14"/>
  <c r="BG4" i="14"/>
  <c r="BH4" i="14"/>
  <c r="BI4" i="14"/>
  <c r="BJ4" i="14"/>
  <c r="BB3" i="14"/>
  <c r="BC3" i="14"/>
  <c r="BD3" i="14"/>
  <c r="BE3" i="14"/>
  <c r="BF3" i="14"/>
  <c r="BG3" i="14"/>
  <c r="BH3" i="14"/>
  <c r="BI3" i="14"/>
  <c r="BJ3" i="14"/>
  <c r="BA5" i="14"/>
  <c r="BA3" i="14"/>
  <c r="AQ8" i="14"/>
  <c r="AR8" i="14"/>
  <c r="AS8" i="14"/>
  <c r="AT8" i="14"/>
  <c r="AU8" i="14"/>
  <c r="AV8" i="14"/>
  <c r="AW8" i="14"/>
  <c r="AX8" i="14"/>
  <c r="AY8" i="14"/>
  <c r="AQ7" i="14"/>
  <c r="AR7" i="14"/>
  <c r="AS7" i="14"/>
  <c r="AT7" i="14"/>
  <c r="AU7" i="14"/>
  <c r="AV7" i="14"/>
  <c r="AW7" i="14"/>
  <c r="AX7" i="14"/>
  <c r="AY7" i="14"/>
  <c r="AQ6" i="14"/>
  <c r="AR6" i="14"/>
  <c r="AS6" i="14"/>
  <c r="AT6" i="14"/>
  <c r="AU6" i="14"/>
  <c r="AV6" i="14"/>
  <c r="AW6" i="14"/>
  <c r="AX6" i="14"/>
  <c r="AY6" i="14"/>
  <c r="AQ5" i="14"/>
  <c r="AR5" i="14"/>
  <c r="AS5" i="14"/>
  <c r="AT5" i="14"/>
  <c r="AU5" i="14"/>
  <c r="AV5" i="14"/>
  <c r="AW5" i="14"/>
  <c r="AX5" i="14"/>
  <c r="AY5" i="14"/>
  <c r="AQ4" i="14"/>
  <c r="AR4" i="14"/>
  <c r="AS4" i="14"/>
  <c r="AT4" i="14"/>
  <c r="AU4" i="14"/>
  <c r="AV4" i="14"/>
  <c r="AW4" i="14"/>
  <c r="AX4" i="14"/>
  <c r="AY4" i="14"/>
  <c r="AQ3" i="14"/>
  <c r="AR3" i="14"/>
  <c r="AS3" i="14"/>
  <c r="AT3" i="14"/>
  <c r="AU3" i="14"/>
  <c r="AV3" i="14"/>
  <c r="AW3" i="14"/>
  <c r="AX3" i="14"/>
  <c r="AY3" i="14"/>
  <c r="AP8" i="14"/>
  <c r="AP7" i="14"/>
  <c r="AP6" i="14"/>
  <c r="AP5" i="14"/>
  <c r="AP4" i="14"/>
  <c r="AP3" i="14"/>
  <c r="AF9" i="14"/>
  <c r="AG9" i="14"/>
  <c r="AH9" i="14"/>
  <c r="AI9" i="14"/>
  <c r="AJ9" i="14"/>
  <c r="AK9" i="14"/>
  <c r="AL9" i="14"/>
  <c r="AM9" i="14"/>
  <c r="AN9" i="14"/>
  <c r="AF8" i="14"/>
  <c r="AG8" i="14"/>
  <c r="AH8" i="14"/>
  <c r="AI8" i="14"/>
  <c r="AJ8" i="14"/>
  <c r="AK8" i="14"/>
  <c r="AL8" i="14"/>
  <c r="AM8" i="14"/>
  <c r="AN8" i="14"/>
  <c r="AF7" i="14"/>
  <c r="AG7" i="14"/>
  <c r="AH7" i="14"/>
  <c r="AI7" i="14"/>
  <c r="AJ7" i="14"/>
  <c r="AK7" i="14"/>
  <c r="AL7" i="14"/>
  <c r="AM7" i="14"/>
  <c r="AN7" i="14"/>
  <c r="AF6" i="14"/>
  <c r="AG6" i="14"/>
  <c r="AH6" i="14"/>
  <c r="AI6" i="14"/>
  <c r="AJ6" i="14"/>
  <c r="AK6" i="14"/>
  <c r="AL6" i="14"/>
  <c r="AM6" i="14"/>
  <c r="AN6" i="14"/>
  <c r="AF5" i="14"/>
  <c r="AG5" i="14"/>
  <c r="AH5" i="14"/>
  <c r="AI5" i="14"/>
  <c r="AJ5" i="14"/>
  <c r="AK5" i="14"/>
  <c r="AL5" i="14"/>
  <c r="AM5" i="14"/>
  <c r="AN5" i="14"/>
  <c r="AF4" i="14"/>
  <c r="AG4" i="14"/>
  <c r="AH4" i="14"/>
  <c r="AI4" i="14"/>
  <c r="AJ4" i="14"/>
  <c r="AK4" i="14"/>
  <c r="AL4" i="14"/>
  <c r="AM4" i="14"/>
  <c r="AN4" i="14"/>
  <c r="AF3" i="14"/>
  <c r="AG3" i="14"/>
  <c r="AH3" i="14"/>
  <c r="AI3" i="14"/>
  <c r="AJ3" i="14"/>
  <c r="AK3" i="14"/>
  <c r="AL3" i="14"/>
  <c r="AM3" i="14"/>
  <c r="AN3" i="14"/>
  <c r="AE9" i="14"/>
  <c r="AE8" i="14"/>
  <c r="AE7" i="14"/>
  <c r="AE6" i="14"/>
  <c r="AE5" i="14"/>
  <c r="AE4" i="14"/>
  <c r="AE3" i="14"/>
  <c r="N5" i="56" l="1"/>
  <c r="M5" i="56"/>
  <c r="L5" i="56"/>
  <c r="K5" i="56"/>
  <c r="J5" i="56"/>
  <c r="I5" i="56"/>
  <c r="H5" i="56"/>
  <c r="G5" i="56"/>
  <c r="F5" i="56"/>
  <c r="E5" i="56"/>
  <c r="J3" i="14" l="1"/>
  <c r="BL10" i="14"/>
  <c r="CR12" i="14"/>
  <c r="DN11" i="14"/>
  <c r="BL9" i="14"/>
  <c r="BW8" i="14"/>
  <c r="BL7" i="14"/>
  <c r="BR6" i="14"/>
  <c r="BL5" i="14"/>
  <c r="CH3" i="14"/>
  <c r="BL4" i="14"/>
  <c r="J12" i="14"/>
  <c r="K12" i="14" s="1"/>
  <c r="J11" i="14"/>
  <c r="K11" i="14" s="1"/>
  <c r="J10" i="14"/>
  <c r="K10" i="14" s="1"/>
  <c r="J9" i="14"/>
  <c r="J8" i="14"/>
  <c r="K8" i="14" s="1"/>
  <c r="J7" i="14"/>
  <c r="K7" i="14" s="1"/>
  <c r="J6" i="14"/>
  <c r="K6" i="14" s="1"/>
  <c r="J5" i="14"/>
  <c r="K5" i="14" s="1"/>
  <c r="J4" i="14"/>
  <c r="K4" i="14" s="1"/>
  <c r="F8" i="14"/>
  <c r="F7" i="14"/>
  <c r="F6" i="14"/>
  <c r="F5" i="14"/>
  <c r="F4" i="14"/>
  <c r="F3" i="14"/>
  <c r="L3" i="14" l="1"/>
  <c r="K3" i="14"/>
  <c r="K9" i="14"/>
  <c r="Q8" i="14"/>
  <c r="S10" i="14"/>
  <c r="CR10" i="14"/>
  <c r="N5" i="14"/>
  <c r="T11" i="14"/>
  <c r="O6" i="14"/>
  <c r="P7" i="14"/>
  <c r="R9" i="14"/>
  <c r="N6" i="14"/>
  <c r="O7" i="14"/>
  <c r="P8" i="14"/>
  <c r="Q9" i="14"/>
  <c r="R10" i="14"/>
  <c r="S11" i="14"/>
  <c r="T12" i="14"/>
  <c r="N7" i="14"/>
  <c r="O8" i="14"/>
  <c r="P9" i="14"/>
  <c r="Q10" i="14"/>
  <c r="R11" i="14"/>
  <c r="S12" i="14"/>
  <c r="N8" i="14"/>
  <c r="O9" i="14"/>
  <c r="P10" i="14"/>
  <c r="Q11" i="14"/>
  <c r="R12" i="14"/>
  <c r="N9" i="14"/>
  <c r="O10" i="14"/>
  <c r="P11" i="14"/>
  <c r="Q12" i="14"/>
  <c r="T3" i="14"/>
  <c r="N10" i="14"/>
  <c r="O11" i="14"/>
  <c r="P12" i="14"/>
  <c r="S3" i="14"/>
  <c r="T4" i="14"/>
  <c r="N11" i="14"/>
  <c r="O12" i="14"/>
  <c r="R3" i="14"/>
  <c r="S4" i="14"/>
  <c r="T5" i="14"/>
  <c r="N12" i="14"/>
  <c r="Q3" i="14"/>
  <c r="R4" i="14"/>
  <c r="S5" i="14"/>
  <c r="T6" i="14"/>
  <c r="EZ10" i="14"/>
  <c r="P3" i="14"/>
  <c r="Q4" i="14"/>
  <c r="R5" i="14"/>
  <c r="S6" i="14"/>
  <c r="T7" i="14"/>
  <c r="O3" i="14"/>
  <c r="P4" i="14"/>
  <c r="Q5" i="14"/>
  <c r="R6" i="14"/>
  <c r="S7" i="14"/>
  <c r="T8" i="14"/>
  <c r="N3" i="14"/>
  <c r="O4" i="14"/>
  <c r="P5" i="14"/>
  <c r="Q6" i="14"/>
  <c r="R7" i="14"/>
  <c r="S8" i="14"/>
  <c r="T9" i="14"/>
  <c r="N4" i="14"/>
  <c r="O5" i="14"/>
  <c r="P6" i="14"/>
  <c r="Q7" i="14"/>
  <c r="R8" i="14"/>
  <c r="S9" i="14"/>
  <c r="T10" i="14"/>
  <c r="EU5" i="14"/>
  <c r="DL3" i="14"/>
  <c r="DM5" i="14"/>
  <c r="CP10" i="14"/>
  <c r="L12" i="14"/>
  <c r="DD5" i="14"/>
  <c r="BV10" i="14"/>
  <c r="M3" i="14"/>
  <c r="BZ5" i="14"/>
  <c r="M4" i="14"/>
  <c r="BP5" i="14"/>
  <c r="L4" i="14"/>
  <c r="M5" i="14"/>
  <c r="EB7" i="14"/>
  <c r="L5" i="14"/>
  <c r="M6" i="14"/>
  <c r="DF7" i="14"/>
  <c r="L7" i="14"/>
  <c r="M7" i="14"/>
  <c r="CJ7" i="14"/>
  <c r="L6" i="14"/>
  <c r="M8" i="14"/>
  <c r="L8" i="14"/>
  <c r="M9" i="14"/>
  <c r="EK4" i="14"/>
  <c r="EI10" i="14"/>
  <c r="L9" i="14"/>
  <c r="M10" i="14"/>
  <c r="CW4" i="14"/>
  <c r="EH10" i="14"/>
  <c r="L10" i="14"/>
  <c r="M11" i="14"/>
  <c r="FB5" i="14"/>
  <c r="DK10" i="14"/>
  <c r="L11" i="14"/>
  <c r="M12" i="14"/>
  <c r="CL3" i="14"/>
  <c r="EA4" i="14"/>
  <c r="CL4" i="14"/>
  <c r="ET5" i="14"/>
  <c r="DB5" i="14"/>
  <c r="BO5" i="14"/>
  <c r="ED10" i="14"/>
  <c r="CG3" i="14"/>
  <c r="DY4" i="14"/>
  <c r="CK4" i="14"/>
  <c r="EP5" i="14"/>
  <c r="DA5" i="14"/>
  <c r="BN5" i="14"/>
  <c r="DM10" i="14"/>
  <c r="CN3" i="14"/>
  <c r="EE4" i="14"/>
  <c r="CM4" i="14"/>
  <c r="BT3" i="14"/>
  <c r="DU4" i="14"/>
  <c r="CE4" i="14"/>
  <c r="EK5" i="14"/>
  <c r="CX5" i="14"/>
  <c r="ET7" i="14"/>
  <c r="DL10" i="14"/>
  <c r="FG4" i="14"/>
  <c r="DT4" i="14"/>
  <c r="CC4" i="14"/>
  <c r="EJ5" i="14"/>
  <c r="CT5" i="14"/>
  <c r="FF4" i="14"/>
  <c r="DS4" i="14"/>
  <c r="CA4" i="14"/>
  <c r="EI5" i="14"/>
  <c r="CR5" i="14"/>
  <c r="EZ3" i="14"/>
  <c r="EW4" i="14"/>
  <c r="DI4" i="14"/>
  <c r="BS4" i="14"/>
  <c r="DY5" i="14"/>
  <c r="CL5" i="14"/>
  <c r="EV3" i="14"/>
  <c r="EU4" i="14"/>
  <c r="DH4" i="14"/>
  <c r="BQ4" i="14"/>
  <c r="DX5" i="14"/>
  <c r="CH5" i="14"/>
  <c r="BP7" i="14"/>
  <c r="CO10" i="14"/>
  <c r="EP3" i="14"/>
  <c r="ET4" i="14"/>
  <c r="DG4" i="14"/>
  <c r="BO4" i="14"/>
  <c r="DW5" i="14"/>
  <c r="CF5" i="14"/>
  <c r="FB10" i="14"/>
  <c r="BZ10" i="14"/>
  <c r="EC3" i="14"/>
  <c r="EQ4" i="14"/>
  <c r="CY4" i="14"/>
  <c r="FG5" i="14"/>
  <c r="DP5" i="14"/>
  <c r="CB5" i="14"/>
  <c r="DT3" i="14"/>
  <c r="EM4" i="14"/>
  <c r="CX4" i="14"/>
  <c r="FF5" i="14"/>
  <c r="DN5" i="14"/>
  <c r="CA5" i="14"/>
  <c r="EX10" i="14"/>
  <c r="BT10" i="14"/>
  <c r="CU6" i="14"/>
  <c r="CP6" i="14"/>
  <c r="ER7" i="14"/>
  <c r="CI7" i="14"/>
  <c r="CD6" i="14"/>
  <c r="DV7" i="14"/>
  <c r="CH7" i="14"/>
  <c r="EW8" i="14"/>
  <c r="EF3" i="14"/>
  <c r="BW3" i="14"/>
  <c r="ES4" i="14"/>
  <c r="DW4" i="14"/>
  <c r="DC4" i="14"/>
  <c r="CJ4" i="14"/>
  <c r="BN4" i="14"/>
  <c r="EN5" i="14"/>
  <c r="DV5" i="14"/>
  <c r="CZ5" i="14"/>
  <c r="CD5" i="14"/>
  <c r="FE6" i="14"/>
  <c r="CC6" i="14"/>
  <c r="EP7" i="14"/>
  <c r="DT7" i="14"/>
  <c r="CZ7" i="14"/>
  <c r="CG7" i="14"/>
  <c r="EU8" i="14"/>
  <c r="EW10" i="14"/>
  <c r="EB10" i="14"/>
  <c r="DJ10" i="14"/>
  <c r="CN10" i="14"/>
  <c r="BR10" i="14"/>
  <c r="EQ7" i="14"/>
  <c r="DD7" i="14"/>
  <c r="ED3" i="14"/>
  <c r="BU3" i="14"/>
  <c r="ER4" i="14"/>
  <c r="DV4" i="14"/>
  <c r="DA4" i="14"/>
  <c r="CI4" i="14"/>
  <c r="BM4" i="14"/>
  <c r="EL5" i="14"/>
  <c r="DR5" i="14"/>
  <c r="CY5" i="14"/>
  <c r="CC5" i="14"/>
  <c r="EY6" i="14"/>
  <c r="BT6" i="14"/>
  <c r="EO7" i="14"/>
  <c r="DS7" i="14"/>
  <c r="CX7" i="14"/>
  <c r="CF7" i="14"/>
  <c r="DU8" i="14"/>
  <c r="EV10" i="14"/>
  <c r="DZ10" i="14"/>
  <c r="DF10" i="14"/>
  <c r="CM10" i="14"/>
  <c r="BQ10" i="14"/>
  <c r="DX7" i="14"/>
  <c r="EM6" i="14"/>
  <c r="FF7" i="14"/>
  <c r="EN7" i="14"/>
  <c r="DR7" i="14"/>
  <c r="CV7" i="14"/>
  <c r="CB7" i="14"/>
  <c r="DT8" i="14"/>
  <c r="EU10" i="14"/>
  <c r="DY10" i="14"/>
  <c r="DD10" i="14"/>
  <c r="CL10" i="14"/>
  <c r="BP10" i="14"/>
  <c r="EL6" i="14"/>
  <c r="FD7" i="14"/>
  <c r="EJ7" i="14"/>
  <c r="DQ7" i="14"/>
  <c r="CU7" i="14"/>
  <c r="BZ7" i="14"/>
  <c r="CU8" i="14"/>
  <c r="ET10" i="14"/>
  <c r="DX10" i="14"/>
  <c r="DB10" i="14"/>
  <c r="CH10" i="14"/>
  <c r="BO10" i="14"/>
  <c r="EC6" i="14"/>
  <c r="FC7" i="14"/>
  <c r="EH7" i="14"/>
  <c r="DP7" i="14"/>
  <c r="CT7" i="14"/>
  <c r="BX7" i="14"/>
  <c r="CQ8" i="14"/>
  <c r="EP10" i="14"/>
  <c r="DW10" i="14"/>
  <c r="DA10" i="14"/>
  <c r="CF10" i="14"/>
  <c r="BN10" i="14"/>
  <c r="DH3" i="14"/>
  <c r="FE4" i="14"/>
  <c r="EI4" i="14"/>
  <c r="DO4" i="14"/>
  <c r="CV4" i="14"/>
  <c r="BZ4" i="14"/>
  <c r="EZ5" i="14"/>
  <c r="EH5" i="14"/>
  <c r="DL5" i="14"/>
  <c r="CP5" i="14"/>
  <c r="BV5" i="14"/>
  <c r="DQ6" i="14"/>
  <c r="FB7" i="14"/>
  <c r="EF7" i="14"/>
  <c r="DL7" i="14"/>
  <c r="CS7" i="14"/>
  <c r="BW7" i="14"/>
  <c r="BO8" i="14"/>
  <c r="EN10" i="14"/>
  <c r="DV10" i="14"/>
  <c r="CZ10" i="14"/>
  <c r="CD10" i="14"/>
  <c r="DE12" i="14"/>
  <c r="DE7" i="14"/>
  <c r="DG3" i="14"/>
  <c r="FD4" i="14"/>
  <c r="EH4" i="14"/>
  <c r="DM4" i="14"/>
  <c r="CU4" i="14"/>
  <c r="BY4" i="14"/>
  <c r="EX5" i="14"/>
  <c r="ED5" i="14"/>
  <c r="DK5" i="14"/>
  <c r="CO5" i="14"/>
  <c r="BT5" i="14"/>
  <c r="DP6" i="14"/>
  <c r="FA7" i="14"/>
  <c r="EE7" i="14"/>
  <c r="DJ7" i="14"/>
  <c r="CR7" i="14"/>
  <c r="BV7" i="14"/>
  <c r="BM8" i="14"/>
  <c r="EL10" i="14"/>
  <c r="DR10" i="14"/>
  <c r="CY10" i="14"/>
  <c r="CC10" i="14"/>
  <c r="BN7" i="14"/>
  <c r="CZ3" i="14"/>
  <c r="FC4" i="14"/>
  <c r="EG4" i="14"/>
  <c r="DK4" i="14"/>
  <c r="CQ4" i="14"/>
  <c r="BX4" i="14"/>
  <c r="EW5" i="14"/>
  <c r="EB5" i="14"/>
  <c r="DJ5" i="14"/>
  <c r="CN5" i="14"/>
  <c r="BR5" i="14"/>
  <c r="DI6" i="14"/>
  <c r="EZ7" i="14"/>
  <c r="ED7" i="14"/>
  <c r="DH7" i="14"/>
  <c r="CN7" i="14"/>
  <c r="BU7" i="14"/>
  <c r="FG10" i="14"/>
  <c r="EK10" i="14"/>
  <c r="DP10" i="14"/>
  <c r="CX10" i="14"/>
  <c r="CB10" i="14"/>
  <c r="FB3" i="14"/>
  <c r="CS3" i="14"/>
  <c r="EY4" i="14"/>
  <c r="EF4" i="14"/>
  <c r="DJ4" i="14"/>
  <c r="CO4" i="14"/>
  <c r="BW4" i="14"/>
  <c r="EV5" i="14"/>
  <c r="DZ5" i="14"/>
  <c r="DF5" i="14"/>
  <c r="CM5" i="14"/>
  <c r="BQ5" i="14"/>
  <c r="CW6" i="14"/>
  <c r="EV7" i="14"/>
  <c r="EC7" i="14"/>
  <c r="DG7" i="14"/>
  <c r="CL7" i="14"/>
  <c r="BT7" i="14"/>
  <c r="FF10" i="14"/>
  <c r="EJ10" i="14"/>
  <c r="DN10" i="14"/>
  <c r="CT10" i="14"/>
  <c r="CA10" i="14"/>
  <c r="EX11" i="14"/>
  <c r="CC11" i="14"/>
  <c r="ET3" i="14"/>
  <c r="EB3" i="14"/>
  <c r="DF3" i="14"/>
  <c r="CJ3" i="14"/>
  <c r="BP3" i="14"/>
  <c r="FC6" i="14"/>
  <c r="EK6" i="14"/>
  <c r="DO6" i="14"/>
  <c r="CS6" i="14"/>
  <c r="BY6" i="14"/>
  <c r="ES8" i="14"/>
  <c r="DS8" i="14"/>
  <c r="CM8" i="14"/>
  <c r="EL11" i="14"/>
  <c r="BR11" i="14"/>
  <c r="CS12" i="14"/>
  <c r="EW11" i="14"/>
  <c r="ER3" i="14"/>
  <c r="DX3" i="14"/>
  <c r="DE3" i="14"/>
  <c r="CI3" i="14"/>
  <c r="BN3" i="14"/>
  <c r="FA6" i="14"/>
  <c r="EG6" i="14"/>
  <c r="DN6" i="14"/>
  <c r="CR6" i="14"/>
  <c r="BW6" i="14"/>
  <c r="ER8" i="14"/>
  <c r="DO8" i="14"/>
  <c r="CK8" i="14"/>
  <c r="EK11" i="14"/>
  <c r="BQ11" i="14"/>
  <c r="BL12" i="14"/>
  <c r="BV12" i="14"/>
  <c r="CH12" i="14"/>
  <c r="CT12" i="14"/>
  <c r="DF12" i="14"/>
  <c r="DR12" i="14"/>
  <c r="ED12" i="14"/>
  <c r="EP12" i="14"/>
  <c r="FB12" i="14"/>
  <c r="BW12" i="14"/>
  <c r="CI12" i="14"/>
  <c r="CU12" i="14"/>
  <c r="DG12" i="14"/>
  <c r="DS12" i="14"/>
  <c r="EE12" i="14"/>
  <c r="EQ12" i="14"/>
  <c r="FC12" i="14"/>
  <c r="BX12" i="14"/>
  <c r="CJ12" i="14"/>
  <c r="CV12" i="14"/>
  <c r="DH12" i="14"/>
  <c r="DT12" i="14"/>
  <c r="EF12" i="14"/>
  <c r="ER12" i="14"/>
  <c r="FD12" i="14"/>
  <c r="BM12" i="14"/>
  <c r="BY12" i="14"/>
  <c r="CK12" i="14"/>
  <c r="CW12" i="14"/>
  <c r="DI12" i="14"/>
  <c r="DU12" i="14"/>
  <c r="EG12" i="14"/>
  <c r="ES12" i="14"/>
  <c r="FE12" i="14"/>
  <c r="BN12" i="14"/>
  <c r="BZ12" i="14"/>
  <c r="CL12" i="14"/>
  <c r="CX12" i="14"/>
  <c r="DJ12" i="14"/>
  <c r="DV12" i="14"/>
  <c r="EH12" i="14"/>
  <c r="ET12" i="14"/>
  <c r="FF12" i="14"/>
  <c r="BO12" i="14"/>
  <c r="CA12" i="14"/>
  <c r="CM12" i="14"/>
  <c r="CY12" i="14"/>
  <c r="DK12" i="14"/>
  <c r="DW12" i="14"/>
  <c r="EI12" i="14"/>
  <c r="EU12" i="14"/>
  <c r="FG12" i="14"/>
  <c r="BP12" i="14"/>
  <c r="CB12" i="14"/>
  <c r="CN12" i="14"/>
  <c r="CZ12" i="14"/>
  <c r="DL12" i="14"/>
  <c r="DX12" i="14"/>
  <c r="EJ12" i="14"/>
  <c r="EV12" i="14"/>
  <c r="BQ12" i="14"/>
  <c r="CC12" i="14"/>
  <c r="CO12" i="14"/>
  <c r="DA12" i="14"/>
  <c r="DM12" i="14"/>
  <c r="DY12" i="14"/>
  <c r="EK12" i="14"/>
  <c r="EW12" i="14"/>
  <c r="BR12" i="14"/>
  <c r="CD12" i="14"/>
  <c r="CP12" i="14"/>
  <c r="DB12" i="14"/>
  <c r="DN12" i="14"/>
  <c r="DZ12" i="14"/>
  <c r="EL12" i="14"/>
  <c r="EX12" i="14"/>
  <c r="BS12" i="14"/>
  <c r="CE12" i="14"/>
  <c r="CQ12" i="14"/>
  <c r="DC12" i="14"/>
  <c r="DO12" i="14"/>
  <c r="EA12" i="14"/>
  <c r="EM12" i="14"/>
  <c r="EY12" i="14"/>
  <c r="DD12" i="14"/>
  <c r="EQ3" i="14"/>
  <c r="DV3" i="14"/>
  <c r="DD3" i="14"/>
  <c r="EZ6" i="14"/>
  <c r="EE6" i="14"/>
  <c r="DM6" i="14"/>
  <c r="CQ6" i="14"/>
  <c r="BU6" i="14"/>
  <c r="EQ8" i="14"/>
  <c r="DK8" i="14"/>
  <c r="CJ8" i="14"/>
  <c r="DZ11" i="14"/>
  <c r="FA12" i="14"/>
  <c r="CG12" i="14"/>
  <c r="CD11" i="14"/>
  <c r="BL3" i="14"/>
  <c r="BM3" i="14"/>
  <c r="BY3" i="14"/>
  <c r="CK3" i="14"/>
  <c r="CW3" i="14"/>
  <c r="DI3" i="14"/>
  <c r="DU3" i="14"/>
  <c r="EG3" i="14"/>
  <c r="ES3" i="14"/>
  <c r="FE3" i="14"/>
  <c r="BO3" i="14"/>
  <c r="CA3" i="14"/>
  <c r="CM3" i="14"/>
  <c r="CY3" i="14"/>
  <c r="DK3" i="14"/>
  <c r="DW3" i="14"/>
  <c r="EI3" i="14"/>
  <c r="EU3" i="14"/>
  <c r="FG3" i="14"/>
  <c r="BQ3" i="14"/>
  <c r="CC3" i="14"/>
  <c r="CO3" i="14"/>
  <c r="DA3" i="14"/>
  <c r="DM3" i="14"/>
  <c r="DY3" i="14"/>
  <c r="EK3" i="14"/>
  <c r="EW3" i="14"/>
  <c r="BR3" i="14"/>
  <c r="CD3" i="14"/>
  <c r="CP3" i="14"/>
  <c r="DB3" i="14"/>
  <c r="DN3" i="14"/>
  <c r="DZ3" i="14"/>
  <c r="EL3" i="14"/>
  <c r="EX3" i="14"/>
  <c r="BS3" i="14"/>
  <c r="CE3" i="14"/>
  <c r="CQ3" i="14"/>
  <c r="DC3" i="14"/>
  <c r="DO3" i="14"/>
  <c r="EA3" i="14"/>
  <c r="EM3" i="14"/>
  <c r="EY3" i="14"/>
  <c r="EO3" i="14"/>
  <c r="DS3" i="14"/>
  <c r="CX3" i="14"/>
  <c r="CF3" i="14"/>
  <c r="EX6" i="14"/>
  <c r="EB6" i="14"/>
  <c r="DG6" i="14"/>
  <c r="CO6" i="14"/>
  <c r="BS6" i="14"/>
  <c r="EI8" i="14"/>
  <c r="DH8" i="14"/>
  <c r="CE8" i="14"/>
  <c r="EO12" i="14"/>
  <c r="BU12" i="14"/>
  <c r="BL11" i="14"/>
  <c r="BS11" i="14"/>
  <c r="CE11" i="14"/>
  <c r="CQ11" i="14"/>
  <c r="DC11" i="14"/>
  <c r="DO11" i="14"/>
  <c r="EA11" i="14"/>
  <c r="EM11" i="14"/>
  <c r="EY11" i="14"/>
  <c r="BT11" i="14"/>
  <c r="CF11" i="14"/>
  <c r="CR11" i="14"/>
  <c r="DD11" i="14"/>
  <c r="DP11" i="14"/>
  <c r="EB11" i="14"/>
  <c r="EN11" i="14"/>
  <c r="EZ11" i="14"/>
  <c r="BU11" i="14"/>
  <c r="CG11" i="14"/>
  <c r="CS11" i="14"/>
  <c r="DE11" i="14"/>
  <c r="DQ11" i="14"/>
  <c r="EC11" i="14"/>
  <c r="EO11" i="14"/>
  <c r="FA11" i="14"/>
  <c r="BV11" i="14"/>
  <c r="CH11" i="14"/>
  <c r="CT11" i="14"/>
  <c r="DF11" i="14"/>
  <c r="DR11" i="14"/>
  <c r="ED11" i="14"/>
  <c r="EP11" i="14"/>
  <c r="FB11" i="14"/>
  <c r="BW11" i="14"/>
  <c r="CI11" i="14"/>
  <c r="CU11" i="14"/>
  <c r="DG11" i="14"/>
  <c r="DS11" i="14"/>
  <c r="EE11" i="14"/>
  <c r="EQ11" i="14"/>
  <c r="FC11" i="14"/>
  <c r="BX11" i="14"/>
  <c r="CJ11" i="14"/>
  <c r="CV11" i="14"/>
  <c r="DH11" i="14"/>
  <c r="DT11" i="14"/>
  <c r="EF11" i="14"/>
  <c r="ER11" i="14"/>
  <c r="FD11" i="14"/>
  <c r="BM11" i="14"/>
  <c r="BY11" i="14"/>
  <c r="CK11" i="14"/>
  <c r="CW11" i="14"/>
  <c r="DI11" i="14"/>
  <c r="DU11" i="14"/>
  <c r="EG11" i="14"/>
  <c r="ES11" i="14"/>
  <c r="FE11" i="14"/>
  <c r="BN11" i="14"/>
  <c r="BZ11" i="14"/>
  <c r="CL11" i="14"/>
  <c r="CX11" i="14"/>
  <c r="DJ11" i="14"/>
  <c r="DV11" i="14"/>
  <c r="EH11" i="14"/>
  <c r="ET11" i="14"/>
  <c r="FF11" i="14"/>
  <c r="BO11" i="14"/>
  <c r="CA11" i="14"/>
  <c r="CM11" i="14"/>
  <c r="CY11" i="14"/>
  <c r="DK11" i="14"/>
  <c r="DW11" i="14"/>
  <c r="EI11" i="14"/>
  <c r="EU11" i="14"/>
  <c r="FG11" i="14"/>
  <c r="BP11" i="14"/>
  <c r="CB11" i="14"/>
  <c r="CN11" i="14"/>
  <c r="CZ11" i="14"/>
  <c r="DL11" i="14"/>
  <c r="DX11" i="14"/>
  <c r="EJ11" i="14"/>
  <c r="EV11" i="14"/>
  <c r="CI8" i="14"/>
  <c r="CF12" i="14"/>
  <c r="FF3" i="14"/>
  <c r="EN3" i="14"/>
  <c r="DR3" i="14"/>
  <c r="CV3" i="14"/>
  <c r="CB3" i="14"/>
  <c r="EW6" i="14"/>
  <c r="EA6" i="14"/>
  <c r="DE6" i="14"/>
  <c r="CK6" i="14"/>
  <c r="FG8" i="14"/>
  <c r="EG8" i="14"/>
  <c r="DG8" i="14"/>
  <c r="CA8" i="14"/>
  <c r="DM11" i="14"/>
  <c r="EN12" i="14"/>
  <c r="BT12" i="14"/>
  <c r="EM8" i="14"/>
  <c r="DI8" i="14"/>
  <c r="EZ12" i="14"/>
  <c r="BL6" i="14"/>
  <c r="BV6" i="14"/>
  <c r="CH6" i="14"/>
  <c r="CT6" i="14"/>
  <c r="DF6" i="14"/>
  <c r="DR6" i="14"/>
  <c r="ED6" i="14"/>
  <c r="EP6" i="14"/>
  <c r="FB6" i="14"/>
  <c r="BX6" i="14"/>
  <c r="CJ6" i="14"/>
  <c r="CV6" i="14"/>
  <c r="DH6" i="14"/>
  <c r="DT6" i="14"/>
  <c r="EF6" i="14"/>
  <c r="ER6" i="14"/>
  <c r="FD6" i="14"/>
  <c r="BN6" i="14"/>
  <c r="BZ6" i="14"/>
  <c r="CL6" i="14"/>
  <c r="CX6" i="14"/>
  <c r="DJ6" i="14"/>
  <c r="DV6" i="14"/>
  <c r="EH6" i="14"/>
  <c r="ET6" i="14"/>
  <c r="FF6" i="14"/>
  <c r="BO6" i="14"/>
  <c r="CA6" i="14"/>
  <c r="CM6" i="14"/>
  <c r="CY6" i="14"/>
  <c r="DK6" i="14"/>
  <c r="DW6" i="14"/>
  <c r="EI6" i="14"/>
  <c r="EU6" i="14"/>
  <c r="FG6" i="14"/>
  <c r="BP6" i="14"/>
  <c r="CB6" i="14"/>
  <c r="CN6" i="14"/>
  <c r="CZ6" i="14"/>
  <c r="DL6" i="14"/>
  <c r="DX6" i="14"/>
  <c r="EJ6" i="14"/>
  <c r="EV6" i="14"/>
  <c r="FD3" i="14"/>
  <c r="EJ3" i="14"/>
  <c r="DQ3" i="14"/>
  <c r="CU3" i="14"/>
  <c r="BZ3" i="14"/>
  <c r="ES6" i="14"/>
  <c r="DZ6" i="14"/>
  <c r="DD6" i="14"/>
  <c r="CI6" i="14"/>
  <c r="BQ6" i="14"/>
  <c r="FE8" i="14"/>
  <c r="EF8" i="14"/>
  <c r="DC8" i="14"/>
  <c r="BY8" i="14"/>
  <c r="DB11" i="14"/>
  <c r="EC12" i="14"/>
  <c r="DY11" i="14"/>
  <c r="FC3" i="14"/>
  <c r="EH3" i="14"/>
  <c r="DP3" i="14"/>
  <c r="CT3" i="14"/>
  <c r="BX3" i="14"/>
  <c r="EQ6" i="14"/>
  <c r="DY6" i="14"/>
  <c r="DC6" i="14"/>
  <c r="CG6" i="14"/>
  <c r="BM6" i="14"/>
  <c r="FD8" i="14"/>
  <c r="EE8" i="14"/>
  <c r="CY8" i="14"/>
  <c r="BX8" i="14"/>
  <c r="DA11" i="14"/>
  <c r="EB12" i="14"/>
  <c r="EO6" i="14"/>
  <c r="DU6" i="14"/>
  <c r="DB6" i="14"/>
  <c r="CF6" i="14"/>
  <c r="FC8" i="14"/>
  <c r="EA8" i="14"/>
  <c r="CW8" i="14"/>
  <c r="CP11" i="14"/>
  <c r="DQ12" i="14"/>
  <c r="BL8" i="14"/>
  <c r="BN8" i="14"/>
  <c r="BZ8" i="14"/>
  <c r="CL8" i="14"/>
  <c r="CX8" i="14"/>
  <c r="DJ8" i="14"/>
  <c r="DV8" i="14"/>
  <c r="EH8" i="14"/>
  <c r="ET8" i="14"/>
  <c r="FF8" i="14"/>
  <c r="BP8" i="14"/>
  <c r="CB8" i="14"/>
  <c r="CN8" i="14"/>
  <c r="CZ8" i="14"/>
  <c r="DL8" i="14"/>
  <c r="DX8" i="14"/>
  <c r="EJ8" i="14"/>
  <c r="EV8" i="14"/>
  <c r="DM8" i="14"/>
  <c r="BQ8" i="14"/>
  <c r="CC8" i="14"/>
  <c r="CO8" i="14"/>
  <c r="DA8" i="14"/>
  <c r="DY8" i="14"/>
  <c r="EK8" i="14"/>
  <c r="BR8" i="14"/>
  <c r="CD8" i="14"/>
  <c r="CP8" i="14"/>
  <c r="DB8" i="14"/>
  <c r="DN8" i="14"/>
  <c r="DZ8" i="14"/>
  <c r="EL8" i="14"/>
  <c r="EX8" i="14"/>
  <c r="BT8" i="14"/>
  <c r="CF8" i="14"/>
  <c r="CR8" i="14"/>
  <c r="DD8" i="14"/>
  <c r="DP8" i="14"/>
  <c r="EB8" i="14"/>
  <c r="EN8" i="14"/>
  <c r="EZ8" i="14"/>
  <c r="BU8" i="14"/>
  <c r="CG8" i="14"/>
  <c r="CS8" i="14"/>
  <c r="DE8" i="14"/>
  <c r="DQ8" i="14"/>
  <c r="EC8" i="14"/>
  <c r="EO8" i="14"/>
  <c r="FA8" i="14"/>
  <c r="BV8" i="14"/>
  <c r="CH8" i="14"/>
  <c r="CT8" i="14"/>
  <c r="DF8" i="14"/>
  <c r="DR8" i="14"/>
  <c r="ED8" i="14"/>
  <c r="EP8" i="14"/>
  <c r="FB8" i="14"/>
  <c r="FA3" i="14"/>
  <c r="EE3" i="14"/>
  <c r="DJ3" i="14"/>
  <c r="CR3" i="14"/>
  <c r="BV3" i="14"/>
  <c r="EN6" i="14"/>
  <c r="DS6" i="14"/>
  <c r="DA6" i="14"/>
  <c r="CE6" i="14"/>
  <c r="EY8" i="14"/>
  <c r="DW8" i="14"/>
  <c r="CV8" i="14"/>
  <c r="BS8" i="14"/>
  <c r="CO11" i="14"/>
  <c r="DP12" i="14"/>
  <c r="FB4" i="14"/>
  <c r="EP4" i="14"/>
  <c r="ED4" i="14"/>
  <c r="DR4" i="14"/>
  <c r="DF4" i="14"/>
  <c r="CT4" i="14"/>
  <c r="CH4" i="14"/>
  <c r="BV4" i="14"/>
  <c r="FE5" i="14"/>
  <c r="ES5" i="14"/>
  <c r="EG5" i="14"/>
  <c r="DU5" i="14"/>
  <c r="DI5" i="14"/>
  <c r="CW5" i="14"/>
  <c r="CK5" i="14"/>
  <c r="BY5" i="14"/>
  <c r="BM5" i="14"/>
  <c r="EY7" i="14"/>
  <c r="EM7" i="14"/>
  <c r="EA7" i="14"/>
  <c r="DO7" i="14"/>
  <c r="DC7" i="14"/>
  <c r="CQ7" i="14"/>
  <c r="CE7" i="14"/>
  <c r="BS7" i="14"/>
  <c r="FE10" i="14"/>
  <c r="ES10" i="14"/>
  <c r="EG10" i="14"/>
  <c r="DU10" i="14"/>
  <c r="DI10" i="14"/>
  <c r="CW10" i="14"/>
  <c r="CK10" i="14"/>
  <c r="BY10" i="14"/>
  <c r="BM10" i="14"/>
  <c r="FA4" i="14"/>
  <c r="EO4" i="14"/>
  <c r="EC4" i="14"/>
  <c r="DQ4" i="14"/>
  <c r="DE4" i="14"/>
  <c r="CS4" i="14"/>
  <c r="CG4" i="14"/>
  <c r="BU4" i="14"/>
  <c r="FD5" i="14"/>
  <c r="ER5" i="14"/>
  <c r="EF5" i="14"/>
  <c r="DT5" i="14"/>
  <c r="DH5" i="14"/>
  <c r="CV5" i="14"/>
  <c r="CJ5" i="14"/>
  <c r="BX5" i="14"/>
  <c r="EX7" i="14"/>
  <c r="EL7" i="14"/>
  <c r="DZ7" i="14"/>
  <c r="DN7" i="14"/>
  <c r="DB7" i="14"/>
  <c r="CP7" i="14"/>
  <c r="CD7" i="14"/>
  <c r="BR7" i="14"/>
  <c r="FD10" i="14"/>
  <c r="ER10" i="14"/>
  <c r="EF10" i="14"/>
  <c r="DT10" i="14"/>
  <c r="DH10" i="14"/>
  <c r="CV10" i="14"/>
  <c r="CJ10" i="14"/>
  <c r="BX10" i="14"/>
  <c r="EZ4" i="14"/>
  <c r="EN4" i="14"/>
  <c r="EB4" i="14"/>
  <c r="DP4" i="14"/>
  <c r="DD4" i="14"/>
  <c r="CR4" i="14"/>
  <c r="CF4" i="14"/>
  <c r="BT4" i="14"/>
  <c r="FC5" i="14"/>
  <c r="EQ5" i="14"/>
  <c r="EE5" i="14"/>
  <c r="DS5" i="14"/>
  <c r="DG5" i="14"/>
  <c r="CU5" i="14"/>
  <c r="CI5" i="14"/>
  <c r="BW5" i="14"/>
  <c r="EW7" i="14"/>
  <c r="EK7" i="14"/>
  <c r="DY7" i="14"/>
  <c r="DM7" i="14"/>
  <c r="DA7" i="14"/>
  <c r="CO7" i="14"/>
  <c r="CC7" i="14"/>
  <c r="BQ7" i="14"/>
  <c r="FC10" i="14"/>
  <c r="EQ10" i="14"/>
  <c r="EE10" i="14"/>
  <c r="DS10" i="14"/>
  <c r="DG10" i="14"/>
  <c r="CU10" i="14"/>
  <c r="CI10" i="14"/>
  <c r="BW10" i="14"/>
  <c r="EX4" i="14"/>
  <c r="EL4" i="14"/>
  <c r="DZ4" i="14"/>
  <c r="DN4" i="14"/>
  <c r="DB4" i="14"/>
  <c r="CP4" i="14"/>
  <c r="CD4" i="14"/>
  <c r="BR4" i="14"/>
  <c r="FA5" i="14"/>
  <c r="EO5" i="14"/>
  <c r="EC5" i="14"/>
  <c r="DQ5" i="14"/>
  <c r="DE5" i="14"/>
  <c r="CS5" i="14"/>
  <c r="CG5" i="14"/>
  <c r="BU5" i="14"/>
  <c r="FG7" i="14"/>
  <c r="EU7" i="14"/>
  <c r="EI7" i="14"/>
  <c r="DW7" i="14"/>
  <c r="DK7" i="14"/>
  <c r="CY7" i="14"/>
  <c r="CM7" i="14"/>
  <c r="CA7" i="14"/>
  <c r="BO7" i="14"/>
  <c r="FA10" i="14"/>
  <c r="EO10" i="14"/>
  <c r="EC10" i="14"/>
  <c r="DQ10" i="14"/>
  <c r="DE10" i="14"/>
  <c r="CS10" i="14"/>
  <c r="CG10" i="14"/>
  <c r="BU10" i="14"/>
  <c r="EV4" i="14"/>
  <c r="EJ4" i="14"/>
  <c r="DX4" i="14"/>
  <c r="DL4" i="14"/>
  <c r="CZ4" i="14"/>
  <c r="CN4" i="14"/>
  <c r="CB4" i="14"/>
  <c r="BP4" i="14"/>
  <c r="EY5" i="14"/>
  <c r="EM5" i="14"/>
  <c r="EA5" i="14"/>
  <c r="DO5" i="14"/>
  <c r="DC5" i="14"/>
  <c r="CQ5" i="14"/>
  <c r="CE5" i="14"/>
  <c r="BS5" i="14"/>
  <c r="FE7" i="14"/>
  <c r="ES7" i="14"/>
  <c r="EG7" i="14"/>
  <c r="DU7" i="14"/>
  <c r="DI7" i="14"/>
  <c r="CW7" i="14"/>
  <c r="CK7" i="14"/>
  <c r="BY7" i="14"/>
  <c r="BM7" i="14"/>
  <c r="EY10" i="14"/>
  <c r="EM10" i="14"/>
  <c r="EA10" i="14"/>
  <c r="DO10" i="14"/>
  <c r="DC10" i="14"/>
  <c r="CQ10" i="14"/>
  <c r="CE10" i="14"/>
  <c r="BS10" i="14"/>
  <c r="FE9" i="14"/>
  <c r="ES9" i="14"/>
  <c r="DU9" i="14"/>
  <c r="BY9" i="14"/>
  <c r="FD9" i="14"/>
  <c r="ER9" i="14"/>
  <c r="EF9" i="14"/>
  <c r="DT9" i="14"/>
  <c r="DH9" i="14"/>
  <c r="CV9" i="14"/>
  <c r="CJ9" i="14"/>
  <c r="BX9" i="14"/>
  <c r="FC9" i="14"/>
  <c r="EQ9" i="14"/>
  <c r="EE9" i="14"/>
  <c r="DS9" i="14"/>
  <c r="DG9" i="14"/>
  <c r="CU9" i="14"/>
  <c r="CI9" i="14"/>
  <c r="BW9" i="14"/>
  <c r="FB9" i="14"/>
  <c r="EP9" i="14"/>
  <c r="ED9" i="14"/>
  <c r="DR9" i="14"/>
  <c r="DF9" i="14"/>
  <c r="CT9" i="14"/>
  <c r="CH9" i="14"/>
  <c r="BV9" i="14"/>
  <c r="FA9" i="14"/>
  <c r="EO9" i="14"/>
  <c r="EC9" i="14"/>
  <c r="DQ9" i="14"/>
  <c r="DE9" i="14"/>
  <c r="CS9" i="14"/>
  <c r="CG9" i="14"/>
  <c r="BU9" i="14"/>
  <c r="EZ9" i="14"/>
  <c r="EN9" i="14"/>
  <c r="EB9" i="14"/>
  <c r="DP9" i="14"/>
  <c r="DD9" i="14"/>
  <c r="CR9" i="14"/>
  <c r="CF9" i="14"/>
  <c r="BT9" i="14"/>
  <c r="EY9" i="14"/>
  <c r="EM9" i="14"/>
  <c r="EA9" i="14"/>
  <c r="DO9" i="14"/>
  <c r="DC9" i="14"/>
  <c r="CQ9" i="14"/>
  <c r="CE9" i="14"/>
  <c r="BS9" i="14"/>
  <c r="EX9" i="14"/>
  <c r="EL9" i="14"/>
  <c r="DZ9" i="14"/>
  <c r="DN9" i="14"/>
  <c r="DB9" i="14"/>
  <c r="CP9" i="14"/>
  <c r="CD9" i="14"/>
  <c r="BR9" i="14"/>
  <c r="EW9" i="14"/>
  <c r="DY9" i="14"/>
  <c r="DA9" i="14"/>
  <c r="CO9" i="14"/>
  <c r="BQ9" i="14"/>
  <c r="EK9" i="14"/>
  <c r="DM9" i="14"/>
  <c r="CC9" i="14"/>
  <c r="EV9" i="14"/>
  <c r="EJ9" i="14"/>
  <c r="DX9" i="14"/>
  <c r="DL9" i="14"/>
  <c r="CZ9" i="14"/>
  <c r="CN9" i="14"/>
  <c r="CB9" i="14"/>
  <c r="BP9" i="14"/>
  <c r="EU9" i="14"/>
  <c r="DW9" i="14"/>
  <c r="CY9" i="14"/>
  <c r="CM9" i="14"/>
  <c r="BO9" i="14"/>
  <c r="FG9" i="14"/>
  <c r="EI9" i="14"/>
  <c r="DK9" i="14"/>
  <c r="CA9" i="14"/>
  <c r="FF9" i="14"/>
  <c r="ET9" i="14"/>
  <c r="EH9" i="14"/>
  <c r="DV9" i="14"/>
  <c r="DJ9" i="14"/>
  <c r="CX9" i="14"/>
  <c r="CL9" i="14"/>
  <c r="BZ9" i="14"/>
  <c r="BN9" i="14"/>
  <c r="EG9" i="14"/>
  <c r="DI9" i="14"/>
  <c r="CW9" i="14"/>
  <c r="CK9" i="14"/>
  <c r="BM9" i="14"/>
  <c r="C3" i="9" l="1"/>
  <c r="C2" i="9" l="1"/>
  <c r="D2" i="9" s="1"/>
  <c r="E14" i="2" l="1"/>
</calcChain>
</file>

<file path=xl/sharedStrings.xml><?xml version="1.0" encoding="utf-8"?>
<sst xmlns="http://schemas.openxmlformats.org/spreadsheetml/2006/main" count="35425" uniqueCount="686">
  <si>
    <t>#</t>
  </si>
  <si>
    <t>Item</t>
  </si>
  <si>
    <t>Free text</t>
  </si>
  <si>
    <t>Enter the date on which this document is being submitted to CMS.</t>
  </si>
  <si>
    <t>Instructions</t>
  </si>
  <si>
    <t>Item Instructions</t>
  </si>
  <si>
    <t>State or territory</t>
  </si>
  <si>
    <t>Date of report submission</t>
  </si>
  <si>
    <t>Alabama</t>
  </si>
  <si>
    <t>Alaska</t>
  </si>
  <si>
    <t>Arizona</t>
  </si>
  <si>
    <t>Arkansas</t>
  </si>
  <si>
    <t>California</t>
  </si>
  <si>
    <t>Colorado</t>
  </si>
  <si>
    <t>Connecticut</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</si>
  <si>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</si>
  <si>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</si>
  <si>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</si>
  <si>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</si>
  <si>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</si>
  <si>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</si>
  <si>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</si>
  <si>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</si>
  <si>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</si>
  <si>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</si>
  <si>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</si>
  <si>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</si>
  <si>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</si>
  <si>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</si>
  <si>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</si>
  <si>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</si>
  <si>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</si>
  <si>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</si>
  <si>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</si>
  <si>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</si>
  <si>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</si>
  <si>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</si>
  <si>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</si>
  <si>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</si>
  <si>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</si>
  <si>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</si>
  <si>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</si>
  <si>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</si>
  <si>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</si>
  <si>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</si>
  <si>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</si>
  <si>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</si>
  <si>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</si>
  <si>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</si>
  <si>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</si>
  <si>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</si>
  <si>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</si>
  <si>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</si>
  <si>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</si>
  <si>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</si>
  <si>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</si>
  <si>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</si>
  <si>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Puerto Rico</t>
  </si>
  <si>
    <t>Contact name</t>
  </si>
  <si>
    <t>Contact email address</t>
  </si>
  <si>
    <t>Plan Provider Roster Review</t>
  </si>
  <si>
    <t>EVV Data Analysis</t>
  </si>
  <si>
    <t>Review of Grievances Related to Access</t>
  </si>
  <si>
    <t>Geomapping</t>
  </si>
  <si>
    <t>Encounter Data Analysis</t>
  </si>
  <si>
    <t>Data Format</t>
  </si>
  <si>
    <t>Reporting period start date</t>
  </si>
  <si>
    <t>Reporting period end date</t>
  </si>
  <si>
    <t>Date (MM/DD/YYYY)</t>
  </si>
  <si>
    <t>LTSS</t>
  </si>
  <si>
    <t>Secret Shopper Calls: Network Participation</t>
  </si>
  <si>
    <t>Secret Shopper Calls: Appointment Availability</t>
  </si>
  <si>
    <t>Hospital</t>
  </si>
  <si>
    <t>Pharmacy</t>
  </si>
  <si>
    <t>OB/GYN</t>
  </si>
  <si>
    <t>Plan type included in program</t>
  </si>
  <si>
    <t>Provider type</t>
  </si>
  <si>
    <t xml:space="preserve">Applicable region(s) </t>
  </si>
  <si>
    <t>Population</t>
  </si>
  <si>
    <t>Standard type</t>
  </si>
  <si>
    <t>Describe the standard (for example, 60 miles maximum distance to travel to an appointment).</t>
  </si>
  <si>
    <t>Maximum time to travel</t>
  </si>
  <si>
    <t>Maximum distance to travel</t>
  </si>
  <si>
    <t>Rural</t>
  </si>
  <si>
    <t>Pediatric</t>
  </si>
  <si>
    <t>Monthly</t>
  </si>
  <si>
    <t>Weekly</t>
  </si>
  <si>
    <t>Quarterly</t>
  </si>
  <si>
    <t>Bi-weekly</t>
  </si>
  <si>
    <t>Other (free text, specify)</t>
  </si>
  <si>
    <t>Appointment wait time</t>
  </si>
  <si>
    <t>Hours of operation</t>
  </si>
  <si>
    <t>Provider to enrollee ratios</t>
  </si>
  <si>
    <t>Service fulfillment</t>
  </si>
  <si>
    <t>Bi-monthly</t>
  </si>
  <si>
    <t>Semi-annually</t>
  </si>
  <si>
    <t>Standard description</t>
  </si>
  <si>
    <t>Enter the state or territory represented in this document.</t>
  </si>
  <si>
    <t>Program name</t>
  </si>
  <si>
    <t xml:space="preserve">(none) </t>
  </si>
  <si>
    <t>(header/blank cell)</t>
  </si>
  <si>
    <t xml:space="preserve">State </t>
  </si>
  <si>
    <t>Dist. of Col.</t>
  </si>
  <si>
    <t>Set values (select one)</t>
  </si>
  <si>
    <t>Monitoring methods</t>
  </si>
  <si>
    <t>Secret Shopper: Network Participation</t>
  </si>
  <si>
    <t>Secret Shopper: Appointment Availability</t>
  </si>
  <si>
    <t>I. State and program information</t>
  </si>
  <si>
    <t>Set values (select one) or use free text for "other" response</t>
  </si>
  <si>
    <t>Services</t>
  </si>
  <si>
    <t>Covered</t>
  </si>
  <si>
    <t>Not covered</t>
  </si>
  <si>
    <t>Reporting scenario</t>
  </si>
  <si>
    <t>Scenario 1: New contract</t>
  </si>
  <si>
    <t xml:space="preserve">Set values (select one) </t>
  </si>
  <si>
    <t>Scenario 2: Annual report</t>
  </si>
  <si>
    <t>Population covered by standard</t>
  </si>
  <si>
    <t>Statewide</t>
  </si>
  <si>
    <t>Assurance of plan compliance with 42 C.F.R. § 438.68</t>
  </si>
  <si>
    <t>Yes, the plan complies based on all analyses</t>
  </si>
  <si>
    <t>Exceptions granted under 42 C.F.R. § 438.68(d)</t>
  </si>
  <si>
    <t xml:space="preserve">Reporting scenario - other </t>
  </si>
  <si>
    <t>Reassessment for plan deficiencies: 42 C.F.R. § 438.206</t>
  </si>
  <si>
    <t>II.C.3.e</t>
  </si>
  <si>
    <t xml:space="preserve">If the state identified any plan deficiencies in II.C.3.c, indicate when the state will reassess the plan's availability of services to determine whether the plan has remediated those deficiencies. </t>
  </si>
  <si>
    <t>Large metro</t>
  </si>
  <si>
    <t>Metro</t>
  </si>
  <si>
    <t>Plan Provider Directory Review</t>
  </si>
  <si>
    <t>Name of analysis and results document</t>
  </si>
  <si>
    <t>Plan type</t>
  </si>
  <si>
    <t>MCO</t>
  </si>
  <si>
    <t>PIHP</t>
  </si>
  <si>
    <t>PAHP</t>
  </si>
  <si>
    <t>End of table</t>
  </si>
  <si>
    <t>Specialist</t>
  </si>
  <si>
    <t>Mental health</t>
  </si>
  <si>
    <t>Primary care</t>
  </si>
  <si>
    <t>Substance Use Disorder (SUD)</t>
  </si>
  <si>
    <t>Dental</t>
  </si>
  <si>
    <t>Frequency of analysis</t>
  </si>
  <si>
    <t>Varies by plan</t>
  </si>
  <si>
    <t>Analysis method</t>
  </si>
  <si>
    <t>No</t>
  </si>
  <si>
    <t>Yes</t>
  </si>
  <si>
    <t>Analysis method description</t>
  </si>
  <si>
    <t>II. Program-level access and network adequacy standards</t>
  </si>
  <si>
    <t>Analysis method(s) utilized to assess compliance for this standard for this program</t>
  </si>
  <si>
    <t>Counties with Extreme Access Considerations (CEAC)</t>
  </si>
  <si>
    <t xml:space="preserve">                                                   </t>
  </si>
  <si>
    <t>Other, specify</t>
  </si>
  <si>
    <t>Scenario 3: Significant change</t>
  </si>
  <si>
    <t>Plan 1</t>
  </si>
  <si>
    <t>Plan 2</t>
  </si>
  <si>
    <t>Plan 3</t>
  </si>
  <si>
    <t>Plan 4</t>
  </si>
  <si>
    <t>Plan 5</t>
  </si>
  <si>
    <t>Plan 6</t>
  </si>
  <si>
    <t>Plan 7</t>
  </si>
  <si>
    <t>Plan 8</t>
  </si>
  <si>
    <t>Plan 9</t>
  </si>
  <si>
    <t>Plan 10</t>
  </si>
  <si>
    <t>Indicate whether pharmacy is a core provider type covered in the program.</t>
  </si>
  <si>
    <t>Indicate whether primary care is a core provider type covered in the program.</t>
  </si>
  <si>
    <t>Indicate whether OB/GYN is a core provider type covered in the program.</t>
  </si>
  <si>
    <t>Indicate whether hospital is a core provider type covered in the program.</t>
  </si>
  <si>
    <t>Indicate whether dental is a core provider type covered in the program.</t>
  </si>
  <si>
    <t>Indicate whether long-term services and supports (LTSS) are a core provider type covered in the program.</t>
  </si>
  <si>
    <t>Plans utilizing this method</t>
  </si>
  <si>
    <t>Describe the method.</t>
  </si>
  <si>
    <t>Name of analysis method</t>
  </si>
  <si>
    <t>42CFR438.68 compliance</t>
  </si>
  <si>
    <t>Reporting scenario - Scenario 3: Significant change</t>
  </si>
  <si>
    <t>Reporting scenario - Scenario 3</t>
  </si>
  <si>
    <t>Benefits</t>
  </si>
  <si>
    <t>Geographic service area</t>
  </si>
  <si>
    <t>Composition of provider network</t>
  </si>
  <si>
    <t>Payments to provider network</t>
  </si>
  <si>
    <t>Enrollment of new population</t>
  </si>
  <si>
    <t/>
  </si>
  <si>
    <t>Minimum number of network providers</t>
  </si>
  <si>
    <t>Report results by quarter: Q1 (optional)</t>
  </si>
  <si>
    <t>Report results by quarter: Q2 (optional)</t>
  </si>
  <si>
    <t>Report results by quarter: Q3 (optional)</t>
  </si>
  <si>
    <t>Report results by quarter: Q4 (optional)</t>
  </si>
  <si>
    <t>Report results annually: Annual (optional)</t>
  </si>
  <si>
    <t>Report results annually: Date of analysis of annual snapshot (optional)</t>
  </si>
  <si>
    <t xml:space="preserve">Assurance of plan compliance for 42 C.F.R. § 438.206 </t>
  </si>
  <si>
    <t>Assurance of plan compliance 438.68</t>
  </si>
  <si>
    <t>Assurance of plan compliance 438.206</t>
  </si>
  <si>
    <t>Plan non-compliance for 438.206: Delivery System Req</t>
  </si>
  <si>
    <t>Plan non-compliance for 438.206: Furnishing of services</t>
  </si>
  <si>
    <t>Plan non-compliance for 438.206: Other requirements</t>
  </si>
  <si>
    <t>Set values (select all that apply)</t>
  </si>
  <si>
    <t>Plan deficiencies: 42 C.F.R. § 438.206 description</t>
  </si>
  <si>
    <t>Describe additional plan deficiencies identified during the reporting period.</t>
  </si>
  <si>
    <t>Plan deficiencies: 42 C.F.R. § 438.206 analyses used to identify deficiencies</t>
  </si>
  <si>
    <t>Plan deficiencies: 42 C.F.R. § 438.206 description of what the plan will do to achieve compliance</t>
  </si>
  <si>
    <t>Describe what the plan will do to achieve compliance.</t>
  </si>
  <si>
    <t>Plan deficiencies: 42 C.F.R. § 438.206 monitoring progress</t>
  </si>
  <si>
    <t>Overview</t>
  </si>
  <si>
    <t>How does CMS define a program?</t>
  </si>
  <si>
    <t>Who can I contact if I have questions?</t>
  </si>
  <si>
    <t>Table of Contents</t>
  </si>
  <si>
    <t>Tab Name</t>
  </si>
  <si>
    <t>Topic</t>
  </si>
  <si>
    <t>PRA Disclosure and Accessibility Statements</t>
  </si>
  <si>
    <r>
      <rPr>
        <b/>
        <sz val="12"/>
        <color theme="1"/>
        <rFont val="Arial"/>
        <family val="2"/>
      </rPr>
      <t>PRA Disclosure Statement</t>
    </r>
    <r>
      <rPr>
        <sz val="12"/>
        <color theme="1"/>
        <rFont val="Arial"/>
        <family val="2"/>
      </rPr>
      <t xml:space="preserve"> </t>
    </r>
  </si>
  <si>
    <t>Accessibility Statement</t>
  </si>
  <si>
    <t>Review CMS's commitment to Section 508 compliance: https://www.cms.gov/Research-Statistics-Data-and-Systems/CMS-Information-Technology/Section508</t>
  </si>
  <si>
    <t>Version 2025.7</t>
  </si>
  <si>
    <t>When must states submit the NAAAR to CMS?</t>
  </si>
  <si>
    <t>How to start a NAAAR</t>
  </si>
  <si>
    <t>Where can I find more information about filling out this NAAAR?</t>
  </si>
  <si>
    <t>Consistent with the Managed Care Program Annual Report (MCPAR) required by 42 C.F.R. § 438.66(e), this report defines a program as having a specified set of benefits and eligibility criteria that is articulated in a contract between the state and managed care plans. "Programs" may also be differentiated from one another based on their associated rate cells.</t>
  </si>
  <si>
    <t>Inputting data</t>
  </si>
  <si>
    <t>Reporting Instructions</t>
  </si>
  <si>
    <t>NAAAR Workbook Organization</t>
  </si>
  <si>
    <t>Reporting timeframe</t>
  </si>
  <si>
    <t>Preparing the NAAAR</t>
  </si>
  <si>
    <t>Plan exceptions</t>
  </si>
  <si>
    <t>I_State and program information</t>
  </si>
  <si>
    <t>State and program information</t>
  </si>
  <si>
    <t>Program-level access and network adequacy standards</t>
  </si>
  <si>
    <t>Data on each topic is organized by reporting level: state, program, plan. Within this report, states will find data elements with specific drop downs that CMS has pre-selected to standardize data across states, as well as places with instructions for states to report state-specific indicators or free text. Tabs are organized as follows:</t>
  </si>
  <si>
    <t>Learn more about the NAAAR.</t>
  </si>
  <si>
    <t>Enter start date of the reporting period represented in the report.</t>
  </si>
  <si>
    <t xml:space="preserve">Enter end date of the reporting period represented in the report.   </t>
  </si>
  <si>
    <t>This sheet will be used to prepoplate fields with set values. It will be hidden from users.</t>
  </si>
  <si>
    <t xml:space="preserve">First and last name of the contact person. </t>
  </si>
  <si>
    <t>Enter the scenario under which the state is submitting this form to CMS. Under 42 C.F.R. § 438.207(c) - (d), the state must submit an assurance of compliance after reviewing documentation submitted by a plan under the following three scenarios:
Scenario 1: At the time the plan enters into a contract with the state;
Scenario 2: On an annual basis;
Scenario 3: Any time there has been a significant change (as defined by the state) in the plan's operations that would affect its adequacy of capacity and services, including (1) changes in the plan's services, benefits, geographic service area, composition of or payments to its provider network, or (2) enrollment of a new population in the plan.
States should complete one (1) form with information for applicable managed care plans and programs. For example, if the state submits this form under scenario 1 above, the state should submit this form only for the managed care plan (and the applicable managed care program) that entered into a new contract with the state. The state should not report on any other plans or programs under this scenario. As another example, if the state submits this form under scenario 2, the state should submit this form for all managed care plans and managed care programs.</t>
  </si>
  <si>
    <t>Enter the name of the plan.</t>
  </si>
  <si>
    <t>Annually</t>
  </si>
  <si>
    <t>Electronic Visit Verification (EVV) Data Analysis</t>
  </si>
  <si>
    <t>Indicate the plan(s) using this method.</t>
  </si>
  <si>
    <t>Enter the name of the analysis method.</t>
  </si>
  <si>
    <t>Select values (select all that apply)</t>
  </si>
  <si>
    <t>Provider type covered by standard</t>
  </si>
  <si>
    <t>Network Adequacy and Access Assurances Report (NAAAR) Workbook</t>
  </si>
  <si>
    <t xml:space="preserve">What is the standard type? Select the category that most closely represents the standard type.  </t>
  </si>
  <si>
    <t>Maximum time or distance (e.g. 1 provider within 30 min or 30 miles)</t>
  </si>
  <si>
    <t>Ease of getting a timely appointment</t>
  </si>
  <si>
    <t>Enter the population that the standard applies to. If the same standard applies to multiple populations, create a standard for each population.</t>
  </si>
  <si>
    <t>Enter the region that the standard applies to. Select the region at which the state measures results and compliance with the standard.  For example, if the standard is statewide but results are analyzed by region type, create a unique standard for each applicable region.</t>
  </si>
  <si>
    <t>(none)</t>
  </si>
  <si>
    <t>Up to 35</t>
  </si>
  <si>
    <t>Plan deficiencies: description</t>
  </si>
  <si>
    <t>Plan deficiencies: description of what the plan will do to achieve compliance</t>
  </si>
  <si>
    <t>Plan deficiencies: monitoring progress</t>
  </si>
  <si>
    <t>Describe what the plan will do to achieve compliance specific to this standard.</t>
  </si>
  <si>
    <t>Describe how the state will monitor the plan's progress with this standard.</t>
  </si>
  <si>
    <t xml:space="preserve">Indicate when the state will reassess the plan's network to determine whether the plan has remediated those deficiencies with this standard. </t>
  </si>
  <si>
    <t>Reassessment for plan deficiencies</t>
  </si>
  <si>
    <t>Indicate whether [Analysis Method] uncovered the deficiencies.</t>
  </si>
  <si>
    <t xml:space="preserve">Field for each quarter </t>
  </si>
  <si>
    <t>Enter the date of analysis for annual snapshot.</t>
  </si>
  <si>
    <t xml:space="preserve">Date of analysis for annual snapshot </t>
  </si>
  <si>
    <t>Field for annual</t>
  </si>
  <si>
    <t>[+Add other analysis method, if needed]</t>
  </si>
  <si>
    <t>Describe the state's justification for granting the exception to this standard.</t>
  </si>
  <si>
    <t>Indicate whether the state granted an exception to this standard under 42 C.F.R. § 438.68(d).</t>
  </si>
  <si>
    <t>Indicate which analysis uncovered the deficiencies.</t>
  </si>
  <si>
    <t>Describe how the state will monitor the plan's progress.</t>
  </si>
  <si>
    <t>Indicate when the state will reassess the plan's network to determine whether the plan has remediated those deficiencies.</t>
  </si>
  <si>
    <t>Plan Names</t>
  </si>
  <si>
    <t>Coverage</t>
  </si>
  <si>
    <t>Select all that apply to the significant change</t>
  </si>
  <si>
    <t>Refer to the "When must states submit the NAAAR to CMS?" question in the "Start here" tab.</t>
  </si>
  <si>
    <t>Enter email address. Department or program-wide email addresses are permitted.</t>
  </si>
  <si>
    <t>Include all specialists (except for Mental health) within this category.</t>
  </si>
  <si>
    <t>Include all mental health specialists within this category.</t>
  </si>
  <si>
    <t>Is this analysis method used to assess plan compliance?  Select “Yes” if the method is utilized to assess plan compliance with the state's standards, as required at 42 C.F.R. § 438.68.</t>
  </si>
  <si>
    <t>Enter an analysis method utilized to assess plan compliance with the state’s 42 C.F.R. § 438.68 standards that is not already listed in the system.</t>
  </si>
  <si>
    <t>Analysis method(s) utilized to assess compliance for this standard</t>
  </si>
  <si>
    <t>Indicate whether the state assures that the plan complies with the state's standards, as required at § 42 C.F.R. 438.68 (i.e., the standards previously entered by the state) based on each analysis the state conducted for the plan during the reporting period.</t>
  </si>
  <si>
    <t>Plan is non-compliant for this standard</t>
  </si>
  <si>
    <t xml:space="preserve">Report results: Percent of enrollees that can access this provider type within the standard </t>
  </si>
  <si>
    <t>Report findings on the percent of plan enrollees that can access this provider type within the defined time or distance.</t>
  </si>
  <si>
    <t>Report results: Provider to enrollee ratio</t>
  </si>
  <si>
    <t>Report results: Minimum number of network providers</t>
  </si>
  <si>
    <t>Report results: Appointment availability</t>
  </si>
  <si>
    <t xml:space="preserve">Report the calculated plan provider to enrollee ratio. </t>
  </si>
  <si>
    <t>Field for annual ratio</t>
  </si>
  <si>
    <r>
      <t xml:space="preserve">Provide plan compliance details for 42 C.F.R. § 438.206:
</t>
    </r>
    <r>
      <rPr>
        <b/>
        <sz val="11"/>
        <color theme="2" tint="-0.749992370372631"/>
        <rFont val="Arial"/>
        <family val="2"/>
      </rPr>
      <t>Delivery network-related requirements</t>
    </r>
  </si>
  <si>
    <r>
      <t xml:space="preserve">Provide plan compliance details for 42 C.F.R. § 438.206:
</t>
    </r>
    <r>
      <rPr>
        <b/>
        <sz val="11"/>
        <color theme="2" tint="-0.749992370372631"/>
        <rFont val="Arial"/>
        <family val="2"/>
      </rPr>
      <t>Furnishing of services; timely access-related requirements</t>
    </r>
  </si>
  <si>
    <r>
      <t xml:space="preserve">Provide plan compliance details for 42 C.F.R. § 438.206:
</t>
    </r>
    <r>
      <rPr>
        <b/>
        <sz val="11"/>
        <color theme="2" tint="-0.749992370372631"/>
        <rFont val="Arial"/>
        <family val="2"/>
      </rPr>
      <t>Other requirements</t>
    </r>
  </si>
  <si>
    <t>Payments to provider network;</t>
  </si>
  <si>
    <t xml:space="preserve">Services; </t>
  </si>
  <si>
    <t xml:space="preserve">Benefits; </t>
  </si>
  <si>
    <t xml:space="preserve">Geographic service area; </t>
  </si>
  <si>
    <t xml:space="preserve">Composition of provider network; </t>
  </si>
  <si>
    <t xml:space="preserve">Enrollment of new population; </t>
  </si>
  <si>
    <t>FOR FORMULA****Analysis method(s) utilized to assess compliance for this standard for this program****</t>
  </si>
  <si>
    <t>FOR FORMULA ****Plans utilizing this method****</t>
  </si>
  <si>
    <t>FOR FORMULA ****Reporting scenario - Scenario 3****</t>
  </si>
  <si>
    <t>Stan2</t>
  </si>
  <si>
    <t>Stan3</t>
  </si>
  <si>
    <t>Stan4</t>
  </si>
  <si>
    <t>Stan5</t>
  </si>
  <si>
    <t>Stan6</t>
  </si>
  <si>
    <t>Stan7</t>
  </si>
  <si>
    <t>Stan8</t>
  </si>
  <si>
    <t>Stan9</t>
  </si>
  <si>
    <t>Stan10</t>
  </si>
  <si>
    <t>Stan11</t>
  </si>
  <si>
    <t>Stan12</t>
  </si>
  <si>
    <t>Stan13</t>
  </si>
  <si>
    <t>Stan14</t>
  </si>
  <si>
    <t>Stan15</t>
  </si>
  <si>
    <t>Stan16</t>
  </si>
  <si>
    <t>Stan17</t>
  </si>
  <si>
    <t>Stan18</t>
  </si>
  <si>
    <t>Stan19</t>
  </si>
  <si>
    <t>Stan20</t>
  </si>
  <si>
    <t>Stan21</t>
  </si>
  <si>
    <t>Stan22</t>
  </si>
  <si>
    <t>Stan23</t>
  </si>
  <si>
    <t>Stan24</t>
  </si>
  <si>
    <t>Stan25</t>
  </si>
  <si>
    <t>Stan26</t>
  </si>
  <si>
    <t>Stan27</t>
  </si>
  <si>
    <t>Stan28</t>
  </si>
  <si>
    <t>Stan29</t>
  </si>
  <si>
    <t>Stan30</t>
  </si>
  <si>
    <t>Stan31</t>
  </si>
  <si>
    <t>Stan32</t>
  </si>
  <si>
    <t>Stan33</t>
  </si>
  <si>
    <t>Stan34</t>
  </si>
  <si>
    <t>Stan35</t>
  </si>
  <si>
    <t>Stan36</t>
  </si>
  <si>
    <t>Stan37</t>
  </si>
  <si>
    <t>Stan38</t>
  </si>
  <si>
    <t>Stan39</t>
  </si>
  <si>
    <t>Stan40</t>
  </si>
  <si>
    <t>Stan41</t>
  </si>
  <si>
    <t>Stan42</t>
  </si>
  <si>
    <t>Stan43</t>
  </si>
  <si>
    <t>Stan44</t>
  </si>
  <si>
    <t>Stan45</t>
  </si>
  <si>
    <t>Stan46</t>
  </si>
  <si>
    <t>Stan47</t>
  </si>
  <si>
    <t>Stan48</t>
  </si>
  <si>
    <t>Stan49</t>
  </si>
  <si>
    <t>Stan50</t>
  </si>
  <si>
    <t>Stan51</t>
  </si>
  <si>
    <t>Stan52</t>
  </si>
  <si>
    <t>Stan53</t>
  </si>
  <si>
    <t>Stan54</t>
  </si>
  <si>
    <t>Stan55</t>
  </si>
  <si>
    <t>Stan56</t>
  </si>
  <si>
    <t>Stan57</t>
  </si>
  <si>
    <t>Stan58</t>
  </si>
  <si>
    <t>Stan59</t>
  </si>
  <si>
    <t>Stan60</t>
  </si>
  <si>
    <t>Stan61</t>
  </si>
  <si>
    <t>Stan62</t>
  </si>
  <si>
    <t>Stan63</t>
  </si>
  <si>
    <t>Stan64</t>
  </si>
  <si>
    <t>Stan65</t>
  </si>
  <si>
    <t>Stan66</t>
  </si>
  <si>
    <t>Stan67</t>
  </si>
  <si>
    <t>Stan68</t>
  </si>
  <si>
    <t>Stan69</t>
  </si>
  <si>
    <t>Stan70</t>
  </si>
  <si>
    <t>Stan71</t>
  </si>
  <si>
    <t>Stan72</t>
  </si>
  <si>
    <t>Stan73</t>
  </si>
  <si>
    <t>Stan74</t>
  </si>
  <si>
    <t>Stan75</t>
  </si>
  <si>
    <t>Stan76</t>
  </si>
  <si>
    <t>Stan77</t>
  </si>
  <si>
    <t>Stan78</t>
  </si>
  <si>
    <t>Stan79</t>
  </si>
  <si>
    <t>Stan80</t>
  </si>
  <si>
    <t>Stan81</t>
  </si>
  <si>
    <t>Stan82</t>
  </si>
  <si>
    <t>Stan83</t>
  </si>
  <si>
    <t>Stan84</t>
  </si>
  <si>
    <t>Stan85</t>
  </si>
  <si>
    <t>Stan86</t>
  </si>
  <si>
    <t>Stan87</t>
  </si>
  <si>
    <t>Stan88</t>
  </si>
  <si>
    <t>Stan89</t>
  </si>
  <si>
    <t>Stan90</t>
  </si>
  <si>
    <t>Stan91</t>
  </si>
  <si>
    <t>Stan92</t>
  </si>
  <si>
    <t>Stan93</t>
  </si>
  <si>
    <t>Stan94</t>
  </si>
  <si>
    <t>Stan95</t>
  </si>
  <si>
    <t>Stan96</t>
  </si>
  <si>
    <t>Stan97</t>
  </si>
  <si>
    <t>Stan98</t>
  </si>
  <si>
    <t>Stan99</t>
  </si>
  <si>
    <t>Stan100</t>
  </si>
  <si>
    <t>Stan1</t>
  </si>
  <si>
    <t>For Geomapping</t>
  </si>
  <si>
    <t>For Plan Provider Directory Review</t>
  </si>
  <si>
    <t>Other1</t>
  </si>
  <si>
    <t>Other2</t>
  </si>
  <si>
    <t>Other3</t>
  </si>
  <si>
    <t>Adult</t>
  </si>
  <si>
    <t>MMP</t>
  </si>
  <si>
    <t>Standard #1</t>
  </si>
  <si>
    <t>Standard #2</t>
  </si>
  <si>
    <t>Standard #3</t>
  </si>
  <si>
    <t>Standard #4</t>
  </si>
  <si>
    <t>Standard #5</t>
  </si>
  <si>
    <t>Standard #6</t>
  </si>
  <si>
    <t>Standard #7</t>
  </si>
  <si>
    <t>Standard #8</t>
  </si>
  <si>
    <t>Standard #9</t>
  </si>
  <si>
    <t>Standard #10</t>
  </si>
  <si>
    <t>Standard #11</t>
  </si>
  <si>
    <t>Standard #12</t>
  </si>
  <si>
    <t>Standard #13</t>
  </si>
  <si>
    <t>Standard #14</t>
  </si>
  <si>
    <t>Standard #15</t>
  </si>
  <si>
    <t>Standard #16</t>
  </si>
  <si>
    <t>Standard #17</t>
  </si>
  <si>
    <t>Standard #18</t>
  </si>
  <si>
    <t>Standard #19</t>
  </si>
  <si>
    <t>Standard #20</t>
  </si>
  <si>
    <t>Standard #21</t>
  </si>
  <si>
    <t>Standard #22</t>
  </si>
  <si>
    <t>Standard #23</t>
  </si>
  <si>
    <t>Standard #24</t>
  </si>
  <si>
    <t>Standard #25</t>
  </si>
  <si>
    <t>Standard #26</t>
  </si>
  <si>
    <t>Standard #27</t>
  </si>
  <si>
    <t>Standard #28</t>
  </si>
  <si>
    <t>Standard #29</t>
  </si>
  <si>
    <t>Standard #30</t>
  </si>
  <si>
    <t>Standard #31</t>
  </si>
  <si>
    <t>Standard #32</t>
  </si>
  <si>
    <t>Standard #33</t>
  </si>
  <si>
    <t>Standard #34</t>
  </si>
  <si>
    <t>Standard #35</t>
  </si>
  <si>
    <t>Standard #36</t>
  </si>
  <si>
    <t>Standard #37</t>
  </si>
  <si>
    <t>Standard #38</t>
  </si>
  <si>
    <t>Standard #39</t>
  </si>
  <si>
    <t>Standard #40</t>
  </si>
  <si>
    <t>Standard #41</t>
  </si>
  <si>
    <t>Standard #42</t>
  </si>
  <si>
    <t>Standard #43</t>
  </si>
  <si>
    <t>Standard #44</t>
  </si>
  <si>
    <t>Standard #45</t>
  </si>
  <si>
    <t>Standard #46</t>
  </si>
  <si>
    <t>Standard #47</t>
  </si>
  <si>
    <t>Standard #48</t>
  </si>
  <si>
    <t>Standard #49</t>
  </si>
  <si>
    <t>Standard #50</t>
  </si>
  <si>
    <t>Standard #51</t>
  </si>
  <si>
    <t>Standard #52</t>
  </si>
  <si>
    <t>Standard #53</t>
  </si>
  <si>
    <t>Standard #54</t>
  </si>
  <si>
    <t>Standard #55</t>
  </si>
  <si>
    <t>Standard #56</t>
  </si>
  <si>
    <t>Standard #57</t>
  </si>
  <si>
    <t>Standard #58</t>
  </si>
  <si>
    <t>Standard #59</t>
  </si>
  <si>
    <t>Standard #60</t>
  </si>
  <si>
    <t>Standard #61</t>
  </si>
  <si>
    <t>Standard #62</t>
  </si>
  <si>
    <t>Standard #63</t>
  </si>
  <si>
    <t>Standard #64</t>
  </si>
  <si>
    <t>Standard #65</t>
  </si>
  <si>
    <t>Standard #66</t>
  </si>
  <si>
    <t>Standard #67</t>
  </si>
  <si>
    <t>Standard #68</t>
  </si>
  <si>
    <t>Standard #69</t>
  </si>
  <si>
    <t>Standard #70</t>
  </si>
  <si>
    <t>Standard #71</t>
  </si>
  <si>
    <t>Standard #72</t>
  </si>
  <si>
    <t>Standard #73</t>
  </si>
  <si>
    <t>Standard #74</t>
  </si>
  <si>
    <t>Standard #75</t>
  </si>
  <si>
    <t>Standard #76</t>
  </si>
  <si>
    <t>Standard #77</t>
  </si>
  <si>
    <t>Standard #78</t>
  </si>
  <si>
    <t>Standard #79</t>
  </si>
  <si>
    <t>Standard #80</t>
  </si>
  <si>
    <t>Standard #81</t>
  </si>
  <si>
    <t>Standard #82</t>
  </si>
  <si>
    <t>Standard #83</t>
  </si>
  <si>
    <t>Standard #84</t>
  </si>
  <si>
    <t>Standard #85</t>
  </si>
  <si>
    <t>Standard #86</t>
  </si>
  <si>
    <t>Standard #87</t>
  </si>
  <si>
    <t>Standard #88</t>
  </si>
  <si>
    <t>Standard #89</t>
  </si>
  <si>
    <t>Standard #90</t>
  </si>
  <si>
    <t>Standard #91</t>
  </si>
  <si>
    <t>Standard #92</t>
  </si>
  <si>
    <t>Standard #93</t>
  </si>
  <si>
    <t>Standard #94</t>
  </si>
  <si>
    <t>Standard #95</t>
  </si>
  <si>
    <t>Standard #96</t>
  </si>
  <si>
    <t>Standard #97</t>
  </si>
  <si>
    <t>Standard #98</t>
  </si>
  <si>
    <t>Standard #99</t>
  </si>
  <si>
    <t>Standard #100</t>
  </si>
  <si>
    <t>Click to return to the Analysis Methods section in the "State and program information" tab to change whether a method is used.</t>
  </si>
  <si>
    <t>III. Plan compliance [Part A]</t>
  </si>
  <si>
    <t>[Plan 1]</t>
  </si>
  <si>
    <t>[Plan 2]</t>
  </si>
  <si>
    <t>[Plan 3]</t>
  </si>
  <si>
    <t>[Plan 4]</t>
  </si>
  <si>
    <t>[Plan 5]</t>
  </si>
  <si>
    <t>[Plan 6]</t>
  </si>
  <si>
    <t>[Plan 7]</t>
  </si>
  <si>
    <t>[Plan 8]</t>
  </si>
  <si>
    <t>[Plan 9]</t>
  </si>
  <si>
    <t>[Plan 10]</t>
  </si>
  <si>
    <t>FOR FORMULA ****Plan non-compliance for 438.206: Delivery System Req****</t>
  </si>
  <si>
    <t xml:space="preserve">Items for an analysis method will be greyed unless the method is indicated as used in the Analysis Methods section. </t>
  </si>
  <si>
    <t xml:space="preserve">Does not maintain and monitor a sufficient network of appropriate providers;
</t>
  </si>
  <si>
    <t xml:space="preserve">Does not provide female enrollees with direct access to a women’s health specialist within the provider network;
</t>
  </si>
  <si>
    <t xml:space="preserve">Does not provide for or arrange a no-cost-to-enrollee second opinion from an in-network or outside-network provider;
</t>
  </si>
  <si>
    <t xml:space="preserve">Does not adequately and/or timely cover the enrollee’s MCO, PIHP, or PAHP services out of network;
</t>
  </si>
  <si>
    <t xml:space="preserve">Does not require out-of-network providers to coordinate with the MCO, PIHP, or PAHP for payment and ensure the cost to the enrollee is no greater than in-network services;
</t>
  </si>
  <si>
    <t xml:space="preserve">Does not demonstrate that its network providers are credentialed as required by § 438.214;
</t>
  </si>
  <si>
    <t xml:space="preserve">Does not demonstrate that its network includes sufficient family planning providers to ensure timely access to covered services;
</t>
  </si>
  <si>
    <t>FOR FORMULA ***Plan non-compliance for 438.206: Furnishing of services****</t>
  </si>
  <si>
    <t xml:space="preserve">Does not meet and require its network providers to meet State standard for timely access to care and services taking into account the urgency of the need for services, as well as appointment wait times specified in g 438.68(e);
</t>
  </si>
  <si>
    <t xml:space="preserve">Does not ensure that the network providers offer hours of operation that are no less than the hours of operation offered to commercial enrollees or comparable to Medicaid FFS;
</t>
  </si>
  <si>
    <t xml:space="preserve">Does not make services included in the contract available 24 hours a day, 7 days a week, when medically necessary;
</t>
  </si>
  <si>
    <t xml:space="preserve">Does not establish mechanisms to ensure compliance by network providers;
</t>
  </si>
  <si>
    <t xml:space="preserve">Does not monitor network providers regularly to determine compliance;
</t>
  </si>
  <si>
    <t xml:space="preserve">Does not make corrective action if there is a failure to comply by a network provider;
</t>
  </si>
  <si>
    <t>FOR FORMULA ****Plan non-compliance for 438.206: Other requirements****</t>
  </si>
  <si>
    <t xml:space="preserve">Does not take into account access and cultural considerations;
</t>
  </si>
  <si>
    <t xml:space="preserve">Does not ensure that network providers provide physical access, reasonable accommodations, and accessible equipment;
</t>
  </si>
  <si>
    <t xml:space="preserve">Does not adhere to applicability date;
</t>
  </si>
  <si>
    <t xml:space="preserve">Other, specify;
</t>
  </si>
  <si>
    <t>Indicate the managed care plan type (MCO, PIHP, PAHP, MMP, or Other, specify) that contracts with the state in each program.</t>
  </si>
  <si>
    <t>Enter the name of each plan that participates in the program for which the state is reporting data. If the state is submitting this form because it's entering into a contract with a plan or because there's a significant change in a plan's operations, include only the name of the applicable plan. 
Plan names should match the plan names used in your Managed Care Plan Annual Report (MCPAR) for this program for the same reporting period.</t>
  </si>
  <si>
    <t>Plans using this method</t>
  </si>
  <si>
    <t>Specialty details (optional)</t>
  </si>
  <si>
    <t xml:space="preserve">Include all specialties (except for Mental health) within this category. </t>
  </si>
  <si>
    <t>Urban</t>
  </si>
  <si>
    <t>Frontier</t>
  </si>
  <si>
    <t xml:space="preserve">Use this section to report on 42 C.F.R. § 438.206 plan compliance during the reporting period. If the plan complies with 42 C.F.R. § 438.206 standards based on all analyses, all remaining items for the plan will be greyed. </t>
  </si>
  <si>
    <t>Reporting instructions</t>
  </si>
  <si>
    <t>II_Program-level standards</t>
  </si>
  <si>
    <t>The information required at 42 CFR § 438.207(d)(3) must be submitted to CMS under 3 scenarios:
1. When a state enters into a contract with each MCO, PIHP, or PAHP, NAAAR reports must be submitted sufficiently in advance to enable CMS to make a determination that the contract entered into as specified at § 438.207(c)(1) is approved under § 438.3(a);
2. On an annual basis and no later than 180 calendar days after each rating period;
3. When there is a significant change, as defined by the state, in the operations that would affect the adequacy of capacity and services of an MCO, PIHP, or PAHP and with the submission of the associated contract, including a new contract, a renewal, or an amendment, as required at § 438.3(a).</t>
  </si>
  <si>
    <t>Enter the name of the managed care program.</t>
  </si>
  <si>
    <t>Indicate how frequently the state uses this method to assess plan compliance.</t>
  </si>
  <si>
    <t>Micro</t>
  </si>
  <si>
    <t>Click to view the availability of services standards required under 42 C.F.R. § 438.206</t>
  </si>
  <si>
    <t>Report on how this plan is not in compliance with 42 C.F.R. § 438.206. Full details are available above. Select all that apply.</t>
  </si>
  <si>
    <t>Describe plan deficiencies identified if results are not detailed elsewhere. You can also use this section to provide any additional context on the plan deficiencies or results provided below.</t>
  </si>
  <si>
    <t>Report results: Maximum travel time</t>
  </si>
  <si>
    <t>Report findings from geomapping on the actual maximum travel time, in minutes, between plan enrollees and network providers.</t>
  </si>
  <si>
    <t>Report results: Maximum travel distance</t>
  </si>
  <si>
    <t>Report from geomapping on the actual maximum travel distance, in miles, between plan enrollees and network providers.</t>
  </si>
  <si>
    <t>Report on the minimum number of plan network providers.</t>
  </si>
  <si>
    <t>Report findings on the percent of plan providers that met the appointment wait time standard.</t>
  </si>
  <si>
    <t>PRA Disclosure Statement According to the Paperwork Reduction Act of 1995, no persons are required to respond to a collection of information unless it displays a valid OMB control number. The valid OMB control number for this information collection is 0938-0920 (Expires: June 30, 2026). The time required to complete this information collection is estimated to average 6 hours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</si>
  <si>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 xml:space="preserve">Consistent with 42 CFR § 438.207(d), the template provides space for states to report indicators related to the following three topics: 
(I) State and program information
(II) Program-level access and network adequacy standards
(III) Plan compliance
Within this template, states will find data elements with specific drop downs that CMS has pre-selected to standardize data across states, as well as places with instructions for states to report state-specific indicators or free text. </t>
  </si>
  <si>
    <t>Indicate whether the state assures that the plan complies with the availability of services requirements outlined in 42 C.F.R. § 438.206.</t>
  </si>
  <si>
    <t>What is the NAAAR?</t>
  </si>
  <si>
    <t>Plan non-compliance with the standard</t>
  </si>
  <si>
    <t>Indicate if the plan does not fully comply with this standard based on at least one analysis conducted within the reporting period.</t>
  </si>
  <si>
    <t>Description of exception the state has granted to the plan under 42 C.F.R. § 438.68(d)</t>
  </si>
  <si>
    <t>Describe the exception the state granted to the plan that is specific to this standard.</t>
  </si>
  <si>
    <t>Justification for exception granted under 42 C.F.R. § 438.68(d)</t>
  </si>
  <si>
    <t>No, the plan does not comply on all standards based on all analyses or exceptions granted</t>
  </si>
  <si>
    <t>Program information 
(Corresponds to Page: Create Report Modal)</t>
  </si>
  <si>
    <t>Who should CMS contact with questions regarding information reported in the NAAAR? Communications related to this report will be made to the primary contact. Use this section to report your contact information, date of report submission, and reporting scenario.</t>
  </si>
  <si>
    <t>For items below, indicate the reporting period for the analysis and compliance information entered into this report. CMS expects states to enter a reporting period end date that is no more than one year prior to the submission of this report.
If submitting because of a new contract or significant change in plan operations, the reporting period may cover less than one year.  If submitting an annual report, the reporting period should cover one year.</t>
  </si>
  <si>
    <t>How can I submit the official NAAAR?</t>
  </si>
  <si>
    <t>I.A.1</t>
  </si>
  <si>
    <t>II.A.1</t>
  </si>
  <si>
    <t>II.A.2</t>
  </si>
  <si>
    <t>II.A.3</t>
  </si>
  <si>
    <t>II.A.4</t>
  </si>
  <si>
    <t>II.A.5</t>
  </si>
  <si>
    <t>II.A.6</t>
  </si>
  <si>
    <t>II.A.7</t>
  </si>
  <si>
    <t>III.A.1</t>
  </si>
  <si>
    <t>III.B.1</t>
  </si>
  <si>
    <t>I.A.2</t>
  </si>
  <si>
    <t>I.A.3</t>
  </si>
  <si>
    <t>I.A.4</t>
  </si>
  <si>
    <t>I.A.5</t>
  </si>
  <si>
    <t>III. Plan compliance</t>
  </si>
  <si>
    <t>Report details on this standard by selecting whether the plan listed above was non-compliant or if an exception was granted. If the plan is fully compliant with the standard, you do not need to enter any additional information for that standard.</t>
  </si>
  <si>
    <t>III.C.1</t>
  </si>
  <si>
    <t>N/A</t>
  </si>
  <si>
    <t>III.C.2a</t>
  </si>
  <si>
    <t>III.C.2b</t>
  </si>
  <si>
    <t>III.C.2c</t>
  </si>
  <si>
    <t>III.C.2d</t>
  </si>
  <si>
    <t>III.C.3a</t>
  </si>
  <si>
    <t>III.C.3b</t>
  </si>
  <si>
    <t>III.C.3c</t>
  </si>
  <si>
    <t>III.D.3c</t>
  </si>
  <si>
    <t>III.D.2a</t>
  </si>
  <si>
    <t>III.D.2b</t>
  </si>
  <si>
    <t>III.D.2c</t>
  </si>
  <si>
    <t>III.D.2d</t>
  </si>
  <si>
    <t>III.D.2e</t>
  </si>
  <si>
    <t>III.D.2f</t>
  </si>
  <si>
    <t>III.D.3a</t>
  </si>
  <si>
    <t>III.D.3b</t>
  </si>
  <si>
    <t>III.D.3d</t>
  </si>
  <si>
    <t>III.D.3e</t>
  </si>
  <si>
    <t>III.D.3f</t>
  </si>
  <si>
    <t>III.D.4a</t>
  </si>
  <si>
    <t>III.D.4b</t>
  </si>
  <si>
    <t>III.D.4c</t>
  </si>
  <si>
    <t>III.D.4d</t>
  </si>
  <si>
    <t>III.D.4e</t>
  </si>
  <si>
    <t>III.D.4f</t>
  </si>
  <si>
    <t>III.D.6a</t>
  </si>
  <si>
    <t>III.D.6b</t>
  </si>
  <si>
    <t>III.D.6c</t>
  </si>
  <si>
    <t>III.D.6d</t>
  </si>
  <si>
    <t>III.D.6e</t>
  </si>
  <si>
    <t>III.D.6f</t>
  </si>
  <si>
    <t>III.B.2</t>
  </si>
  <si>
    <t>III.B.3</t>
  </si>
  <si>
    <t>III.B.4</t>
  </si>
  <si>
    <t>III.B.5</t>
  </si>
  <si>
    <t>III.B.6</t>
  </si>
  <si>
    <t>III.B.7</t>
  </si>
  <si>
    <t>III.B.8</t>
  </si>
  <si>
    <t>III.B.9</t>
  </si>
  <si>
    <t>III.D.1a</t>
  </si>
  <si>
    <t>III.D.1b</t>
  </si>
  <si>
    <t>III.D.1c</t>
  </si>
  <si>
    <t>III.D.1d</t>
  </si>
  <si>
    <t>III.D.1e</t>
  </si>
  <si>
    <t>III.D.1f</t>
  </si>
  <si>
    <t>III.D.5b</t>
  </si>
  <si>
    <t>III.D.5a</t>
  </si>
  <si>
    <t>III.D.5c</t>
  </si>
  <si>
    <t>III.D.5d</t>
  </si>
  <si>
    <t>III.D.5e</t>
  </si>
  <si>
    <t>III.D.5f</t>
  </si>
  <si>
    <t>Plan deficiencies: analysis methods</t>
  </si>
  <si>
    <t>III.C.2e</t>
  </si>
  <si>
    <t xml:space="preserve">The analysis methods listed here will reflect those entered previously in the program-level section of the form. If an analysis method is not listed, return to the Analysis Methods section in tab I. State and Program Information to add it. </t>
  </si>
  <si>
    <t>Plan1</t>
  </si>
  <si>
    <t>(Section B covers plan compliance data for 42 C.F.R. § 438.206.)</t>
  </si>
  <si>
    <t>A: State information and reporting scenario</t>
  </si>
  <si>
    <t>C: Provider type coverage</t>
  </si>
  <si>
    <t xml:space="preserve">C: Provide details about plan non-compliance and exceptions for each standard for 42 C.F.R. § 438.68 </t>
  </si>
  <si>
    <t>D: Frequency and results of compliance findings (optional)</t>
  </si>
  <si>
    <r>
      <rPr>
        <sz val="12"/>
        <color theme="1"/>
        <rFont val="Arial"/>
        <family val="2"/>
      </rPr>
      <t xml:space="preserve">Email questions about NAAAR to </t>
    </r>
    <r>
      <rPr>
        <sz val="12"/>
        <color rgb="FF0070C0"/>
        <rFont val="Arial"/>
        <family val="2"/>
      </rPr>
      <t>ManagedCareTA@cms.hhs.gov</t>
    </r>
  </si>
  <si>
    <t>Access and network adequacy standards (Corresponds to Page: Add standard)</t>
  </si>
  <si>
    <t>The analysis methods listed here will reflect those entered previously in the program-level section of the form. If an analysis method is not listed, return to the Analysis Methods section in tab I. State and Program Information to add it.</t>
  </si>
  <si>
    <t>Indicate which analyses uncovered the deficiencies.</t>
  </si>
  <si>
    <r>
      <t xml:space="preserve">Regulations at 42 CFR § 438.207(a) - (c) require Medicaid managed care organizations (MCOs), prepaid inpatient health plans (PIHPs), and prepaid ambulatory health plans (PAHPs), collectively referred to as "managed care plans," to submit documentation to the state demonstrating their capacity to serve the expected enrollment of their service areas in accordance with the state's standards for access to care, including the state's network adequacy and availability of services standards under 42 CFR § 438.68 and 42 CFR § 438.206.
The requirement for states to submit this information to CMS began for all contracts with rating periods starting on or after July 1, 2018. In June 2022, CMS published a standard reporting template in Excel. Beginning July 30, 2025, states will be able to submit the NAAAR using the MDCT MCR web portal. The Excel template has been updated to correspond with the webform and will continue be accepted for official reporting. However, for all rating periods starting on or after July 9, 2025, states will be required to complete the NAAAR in MDCT MCR.
This document provides instructions for data collection and a workbook for states to use to submit the required information, hereafter referred to as the </t>
    </r>
    <r>
      <rPr>
        <b/>
        <sz val="12"/>
        <rFont val="Arial"/>
        <family val="2"/>
      </rPr>
      <t>Network Adequacy and Access Assurances Report (NAAAR)</t>
    </r>
    <r>
      <rPr>
        <sz val="12"/>
        <rFont val="Arial"/>
        <family val="2"/>
      </rPr>
      <t xml:space="preserve">. </t>
    </r>
  </si>
  <si>
    <t>Create one workbook per managed care program and use it to help you manage your data collection. You may submit NAAAR data through the MDCT-MCR web portal or by sending the completed workbook directly to CMS (see “How can I submit the official NAAAR?”).</t>
  </si>
  <si>
    <r>
      <t xml:space="preserve">Submit the NAAAR to CMS using one of the following methods: 
1. Complete the online form at </t>
    </r>
    <r>
      <rPr>
        <sz val="12"/>
        <color rgb="FF0070C0"/>
        <rFont val="Arial"/>
        <family val="2"/>
      </rPr>
      <t>https://mdctmcr.cms.gov/</t>
    </r>
    <r>
      <rPr>
        <sz val="12"/>
        <rFont val="Arial"/>
        <family val="2"/>
      </rPr>
      <t xml:space="preserve">. Access information and user guides are available at: </t>
    </r>
    <r>
      <rPr>
        <sz val="12"/>
        <color rgb="FF0070C0"/>
        <rFont val="Arial"/>
        <family val="2"/>
      </rPr>
      <t>https://www.medicaid.gov/medicaid/managed-care/guidance/medicaid-and-chip-managed-care-reporting/index.html#MDCT</t>
    </r>
    <r>
      <rPr>
        <sz val="12"/>
        <rFont val="Arial"/>
        <family val="2"/>
      </rPr>
      <t xml:space="preserve">, or 
2. Send the completed Excel workbook to </t>
    </r>
    <r>
      <rPr>
        <sz val="12"/>
        <color rgb="FF0070C0"/>
        <rFont val="Arial"/>
        <family val="2"/>
      </rPr>
      <t xml:space="preserve">mcgdmcoactions@cms.hhs.gov </t>
    </r>
  </si>
  <si>
    <r>
      <rPr>
        <sz val="12"/>
        <rFont val="Arial"/>
        <family val="2"/>
      </rPr>
      <t xml:space="preserve">Refer to the </t>
    </r>
    <r>
      <rPr>
        <u/>
        <sz val="12"/>
        <color rgb="FF0070C0"/>
        <rFont val="Arial"/>
        <family val="2"/>
      </rPr>
      <t>Instructions</t>
    </r>
    <r>
      <rPr>
        <sz val="12"/>
        <color rgb="FF0070C0"/>
        <rFont val="Arial"/>
        <family val="2"/>
      </rPr>
      <t xml:space="preserve"> </t>
    </r>
    <r>
      <rPr>
        <sz val="12"/>
        <rFont val="Arial"/>
        <family val="2"/>
      </rPr>
      <t>tab.</t>
    </r>
  </si>
  <si>
    <t>III. Plan compliance [Part B]</t>
  </si>
  <si>
    <t>Assurance of plan compliance for 42 C.F.R. § 438.68 (one plan per tab)</t>
  </si>
  <si>
    <t>Assurance of plan compliance for 42 C.F.R. § 438.206</t>
  </si>
  <si>
    <t>States must complete one report for each managed care program operating in the state.  Medicaid and Medicare managed care plans (MMPs) are not exempt from NAAAR requirements at 42 CFR 438.207, and states must submit a report for these plans. To reduce duplication, states can complete network adequacy sections of the report (Tab II: Program-level access and network adequacy standards) for Medicaid-only covered services. Reporting on Non-Emergency Medical Transportation (NEMT) and Program of All-Inclusive Care for the Elderly (PACE) programs/plans is not required. Reporting on Children’s Health Insurance Program (CHIP) is not required in MDCT MCR.</t>
  </si>
  <si>
    <t>If the state is submitting this form to CMS for any reason other than those specified in I.A.5, explain the reason.</t>
  </si>
  <si>
    <t>I.A.6</t>
  </si>
  <si>
    <t>B: Add plans</t>
  </si>
  <si>
    <t xml:space="preserve">If your standards apply to more specific provider types, select the most closely aligned provider type category and utilize the subcategory fields available in Section II. Program-level access and network adequacy standards. </t>
  </si>
  <si>
    <t>Indicate whether SUD is a core provider type covered in the program.</t>
  </si>
  <si>
    <t>D: Analysis methods</t>
  </si>
  <si>
    <t xml:space="preserve">States should use this section of the tab to report on the analyses that are used to assess plan compliance with the state's 42 C.F.R. § 438.68 and 42 C.F.R. § 438.206 standards. If the managed care plan is not listed, go back to Section B and add the plan name. </t>
  </si>
  <si>
    <t>Report each network adequacy standard included in managed care program contract for this program as required under 42 CFR 438.68; 42 CFR 438.206 standards will be addressed Section III. Plan compliance for 42 CFR 438.206.</t>
  </si>
  <si>
    <t>Enter the provider type the standard applies to. If you wish to further specify the provider type, select the core type most suitable and then add the more specific provider type under “Additional specialty details." Do not use this section to indicate populations associated with this provider type (e.g. adult, pediatric, LTSS); fields for population information will appear in item II.A.6.</t>
  </si>
  <si>
    <t>Select the method(s) utilized to assess compliance with this standard. If a method is not listed here, add it in the “Analysis Methods” section of the I. State and program information tab.</t>
  </si>
  <si>
    <t>Applicable region</t>
  </si>
  <si>
    <t>A: Assurance of plan compliance for 42 C.F.R. § 438.68 (Corresponds to Page: Plan compliance data)</t>
  </si>
  <si>
    <t>Use this section to report on plan compliance with the state's standards, as required at 42 C.F.R. § 438.68. Plan compliance with 42 C.F.R. § 438.206 standards should be reported on the III. Plan compliance 438.206 tab.</t>
  </si>
  <si>
    <t>Click to go to section B: Assurance of plan compliance for 42 C.F.R. § 438.206</t>
  </si>
  <si>
    <t>States may report additional details on the results produced from using geomapping, plan provider directory reviews, and secret shopper surveys. If the state uses one of these methods to determine compliance, additional fields are available to report results by quarter or year. If the results fields provided are not applicable to the state’s compliance findings for this standard, or if the state uses different analyses methods for this standard, you can leave these fields and use the “Plan deficiencies: description” free text box (III.C.2b) above to describe the results of the analyses.</t>
  </si>
  <si>
    <t>Click to return to the Analysis methods section in the "State and program information" tab to change whether a method is used.</t>
  </si>
  <si>
    <t xml:space="preserve">Geomapping </t>
  </si>
  <si>
    <t xml:space="preserve">Plan Provider Directory Review </t>
  </si>
  <si>
    <t>Plan provider directory review</t>
  </si>
  <si>
    <t>B: Assurance of plan compliance for 42 C.F.R. § 438.206 (Corresponds to Page: Plan compliance data)</t>
  </si>
  <si>
    <t>Yes, the plan complies on all standards based on all analyses</t>
  </si>
  <si>
    <t>No, the plan does not comply with all standards based on all analyses or exceptions granted</t>
  </si>
  <si>
    <r>
      <t>CMS acknowledges that states may need to update their contracts with plans to collect some information requested in the NAAAR and that states will need time to create the NAAAR report. CMS will be available to provide technical assistance to states to help prepare the NAAAR. Requests for technical assistance can be submitted to</t>
    </r>
    <r>
      <rPr>
        <sz val="12"/>
        <color rgb="FF0070C0"/>
        <rFont val="Arial"/>
        <family val="2"/>
      </rPr>
      <t xml:space="preserve"> ManagedCareTA@cms.hhs.gov.</t>
    </r>
  </si>
  <si>
    <t xml:space="preserve">Reporting on Non-Emergency Medical Transportation (NEMT) and Program of All-Inclusive Care for the Elderly (PACE) programs/plans is not required. Reporting on Children’s Health Insurance Program (CHIP) is not required in MDCT MCR. </t>
  </si>
  <si>
    <t>Enter information into tabs I, II, and III, and only input values in grey cells. Tab II is designed to allow responses for multiple standards. There is space for up to 100 standards. Tab III is designed to allow responses for multiple plans and standards. There is space for up to 10 plans and 100 standards. If your plan's number of non-compliant / exception standards for 42 C.F.R. § 438.68 exceeds the number for which space is available, duplicate the non-compliant/exception standard section to create sufficient space. Tab III: Plan-level compliance data for 42 C.F.R. § 438.68 should be completed for each plan. Tab III: Plan-level compliance data for 42 C.F.R. § 438.206 can be found after the ten plan-level tabs for 42 C.F.R. § 438.68. 
Each tab provides instructions in the “Item Instructions” column. Response types are provided in the "Data Format" columns. Plan names, standards, and monitoring methods in tabs II and III auto populates from preceding tabs to reduce burden on 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</si>
</sst>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m/dd/yyyy"/>
  </numFmts>
  <fonts count="42" x14ac:knownFonts="1">
    <font>
      <sz val="11"/>
      <color theme="1"/>
      <name val="Calibri"/>
      <family val="2"/>
      <scheme val="minor"/>
    </font>
    <font>
      <sz val="14"/>
      <color theme="8"/>
      <name val="Calibri"/>
      <family val="2"/>
      <scheme val="minor"/>
    </font>
    <font>
      <sz val="18"/>
      <color rgb="FF046B5C"/>
      <name val="Arial"/>
      <family val="2"/>
    </font>
    <font>
      <sz val="11"/>
      <color theme="1"/>
      <name val="Arial"/>
      <family val="2"/>
    </font>
    <font>
      <b/>
      <sz val="11"/>
      <color theme="0"/>
      <name val="Arial"/>
      <family val="2"/>
    </font>
    <font>
      <sz val="11"/>
      <name val="Arial"/>
      <family val="2"/>
    </font>
    <font>
      <sz val="11"/>
      <color rgb="FFC00000"/>
      <name val="Arial"/>
      <family val="2"/>
    </font>
    <font>
      <b/>
      <sz val="11"/>
      <color rgb="FFC00000"/>
      <name val="Arial"/>
      <family val="2"/>
    </font>
    <font>
      <sz val="8"/>
      <name val="Calibri"/>
      <family val="2"/>
      <scheme val="minor"/>
    </font>
    <font>
      <sz val="11"/>
      <color rgb="FFFF0000"/>
      <name val="Arial"/>
      <family val="2"/>
    </font>
    <font>
      <b/>
      <sz val="11"/>
      <color theme="1"/>
      <name val="Arial"/>
      <family val="2"/>
    </font>
    <font>
      <b/>
      <sz val="16"/>
      <name val="Arial"/>
      <family val="2"/>
    </font>
    <font>
      <sz val="10"/>
      <name val="Arial"/>
      <family val="2"/>
    </font>
    <font>
      <b/>
      <sz val="11"/>
      <name val="Arial"/>
      <family val="2"/>
    </font>
    <font>
      <i/>
      <sz val="11"/>
      <color theme="1"/>
      <name val="Arial"/>
      <family val="2"/>
    </font>
    <font>
      <sz val="11"/>
      <color theme="0"/>
      <name val="Arial"/>
      <family val="2"/>
    </font>
    <font>
      <u/>
      <sz val="11"/>
      <color theme="10"/>
      <name val="Calibri"/>
      <family val="2"/>
      <scheme val="minor"/>
    </font>
    <font>
      <b/>
      <sz val="11"/>
      <color theme="2" tint="-0.749992370372631"/>
      <name val="Arial"/>
      <family val="2"/>
    </font>
    <font>
      <b/>
      <sz val="14"/>
      <color theme="1"/>
      <name val="Arial"/>
      <family val="2"/>
    </font>
    <font>
      <b/>
      <sz val="16"/>
      <color rgb="FFFFFFFF"/>
      <name val="Arial"/>
      <family val="2"/>
    </font>
    <font>
      <sz val="14"/>
      <color rgb="FFFFFFFF"/>
      <name val="Arial"/>
      <family val="2"/>
    </font>
    <font>
      <sz val="12"/>
      <color rgb="FFFFFFFF"/>
      <name val="Arial"/>
      <family val="2"/>
    </font>
    <font>
      <sz val="12"/>
      <color theme="1"/>
      <name val="Arial"/>
      <family val="2"/>
    </font>
    <font>
      <b/>
      <sz val="12"/>
      <color rgb="FF000000"/>
      <name val="Arial"/>
      <family val="2"/>
    </font>
    <font>
      <sz val="12"/>
      <color theme="1" tint="0.249977111117893"/>
      <name val="Arial"/>
      <family val="2"/>
    </font>
    <font>
      <b/>
      <i/>
      <sz val="14"/>
      <color rgb="FFFF0000"/>
      <name val="Arial"/>
      <family val="2"/>
    </font>
    <font>
      <u/>
      <sz val="12"/>
      <color theme="10"/>
      <name val="Arial"/>
      <family val="2"/>
    </font>
    <font>
      <b/>
      <sz val="12"/>
      <color theme="1"/>
      <name val="Arial"/>
      <family val="2"/>
    </font>
    <font>
      <sz val="12"/>
      <color rgb="FF0070C0"/>
      <name val="Arial"/>
      <family val="2"/>
    </font>
    <font>
      <sz val="12"/>
      <name val="Arial"/>
      <family val="2"/>
    </font>
    <font>
      <b/>
      <sz val="12"/>
      <name val="Arial"/>
      <family val="2"/>
    </font>
    <font>
      <b/>
      <sz val="16"/>
      <color theme="0"/>
      <name val="Arial"/>
      <family val="2"/>
    </font>
    <font>
      <b/>
      <i/>
      <sz val="11"/>
      <color rgb="FFC00000"/>
      <name val="Arial"/>
      <family val="2"/>
    </font>
    <font>
      <b/>
      <sz val="11"/>
      <color rgb="FFFF0000"/>
      <name val="Arial"/>
      <family val="2"/>
    </font>
    <font>
      <b/>
      <i/>
      <sz val="16"/>
      <color theme="2" tint="-0.749992370372631"/>
      <name val="Arial"/>
      <family val="2"/>
    </font>
    <font>
      <sz val="16"/>
      <color theme="1"/>
      <name val="Arial"/>
      <family val="2"/>
    </font>
    <font>
      <sz val="16"/>
      <color theme="0"/>
      <name val="Arial"/>
      <family val="2"/>
    </font>
    <font>
      <i/>
      <sz val="16"/>
      <color theme="0"/>
      <name val="Arial"/>
      <family val="2"/>
    </font>
    <font>
      <i/>
      <sz val="16"/>
      <color theme="1"/>
      <name val="Arial"/>
      <family val="2"/>
    </font>
    <font>
      <b/>
      <u/>
      <sz val="11"/>
      <color theme="10"/>
      <name val="Arial"/>
      <family val="2"/>
    </font>
    <font>
      <sz val="11"/>
      <color theme="2" tint="-0.749992370372631"/>
      <name val="Arial"/>
      <family val="2"/>
    </font>
    <font>
      <u/>
      <sz val="12"/>
      <color rgb="FF0070C0"/>
      <name val="Arial"/>
      <family val="2"/>
    </font>
  </fonts>
  <fills count="17">
    <fill>
      <patternFill patternType="none"/>
    </fill>
    <fill>
      <patternFill patternType="gray125"/>
    </fill>
    <fill>
      <patternFill patternType="solid">
        <fgColor theme="0" tint="-0.14999847407452621"/>
        <bgColor indexed="64"/>
      </patternFill>
    </fill>
    <fill>
      <patternFill patternType="solid">
        <fgColor theme="7"/>
        <bgColor indexed="64"/>
      </patternFill>
    </fill>
    <fill>
      <patternFill patternType="solid">
        <fgColor theme="0"/>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gray0625">
        <bgColor rgb="FFFFFF00"/>
      </patternFill>
    </fill>
    <fill>
      <patternFill patternType="solid">
        <fgColor theme="2"/>
        <bgColor indexed="64"/>
      </patternFill>
    </fill>
    <fill>
      <patternFill patternType="solid">
        <fgColor rgb="FF2D486D"/>
        <bgColor rgb="FF2D486D"/>
      </patternFill>
    </fill>
    <fill>
      <patternFill patternType="solid">
        <fgColor rgb="FFD9D9D9"/>
        <bgColor rgb="FFD9D9D9"/>
      </patternFill>
    </fill>
    <fill>
      <patternFill patternType="solid">
        <fgColor theme="0"/>
        <bgColor theme="0"/>
      </patternFill>
    </fill>
    <fill>
      <patternFill patternType="solid">
        <fgColor rgb="FF2D486D"/>
        <bgColor indexed="64"/>
      </patternFill>
    </fill>
    <fill>
      <patternFill patternType="solid">
        <fgColor rgb="FFFFC000"/>
        <bgColor indexed="64"/>
      </patternFill>
    </fill>
    <fill>
      <patternFill patternType="solid">
        <fgColor rgb="FFF2F2F2"/>
        <bgColor indexed="64"/>
      </patternFill>
    </fill>
    <fill>
      <patternFill patternType="solid">
        <fgColor theme="0" tint="-0.14996795556505021"/>
        <bgColor indexed="64"/>
      </patternFill>
    </fill>
  </fills>
  <borders count="53">
    <border>
      <left/>
      <right/>
      <top/>
      <bottom/>
      <diagonal/>
    </border>
    <border>
      <left/>
      <right/>
      <top style="thin">
        <color indexed="64"/>
      </top>
      <bottom/>
      <diagonal/>
    </border>
    <border>
      <left style="medium">
        <color indexed="64"/>
      </left>
      <right/>
      <top/>
      <bottom/>
      <diagonal/>
    </border>
    <border>
      <left/>
      <right/>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theme="0" tint="-0.14996795556505021"/>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theme="0" tint="-0.14999847407452621"/>
      </left>
      <right/>
      <top/>
      <bottom style="thin">
        <color theme="0" tint="-0.149998474074526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98474074526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style="thin">
        <color theme="0" tint="-0.14996795556505021"/>
      </bottom>
      <diagonal/>
    </border>
    <border>
      <left style="thin">
        <color theme="0" tint="-0.14999847407452621"/>
      </left>
      <right/>
      <top style="thin">
        <color theme="0" tint="-0.14999847407452621"/>
      </top>
      <bottom/>
      <diagonal/>
    </border>
    <border>
      <left/>
      <right style="thin">
        <color theme="0" tint="-0.14996795556505021"/>
      </right>
      <top style="thin">
        <color theme="0" tint="-0.14999847407452621"/>
      </top>
      <bottom style="thin">
        <color theme="0" tint="-0.14999847407452621"/>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right/>
      <top style="medium">
        <color indexed="64"/>
      </top>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
      <left style="thick">
        <color rgb="FFFF0000"/>
      </left>
      <right/>
      <top/>
      <bottom/>
      <diagonal/>
    </border>
    <border>
      <left/>
      <right style="thick">
        <color rgb="FFFF0000"/>
      </right>
      <top/>
      <bottom/>
      <diagonal/>
    </border>
    <border>
      <left style="thick">
        <color rgb="FFFF0000"/>
      </left>
      <right/>
      <top/>
      <bottom style="thick">
        <color rgb="FFFF0000"/>
      </bottom>
      <diagonal/>
    </border>
    <border>
      <left/>
      <right/>
      <top/>
      <bottom style="thick">
        <color rgb="FFFF0000"/>
      </bottom>
      <diagonal/>
    </border>
    <border>
      <left/>
      <right style="thick">
        <color rgb="FFFF0000"/>
      </right>
      <top/>
      <bottom style="thick">
        <color rgb="FFFF0000"/>
      </bottom>
      <diagonal/>
    </border>
  </borders>
  <cellStyleXfs count="4">
    <xf numFmtId="0" fontId="0" fillId="0" borderId="0"/>
    <xf numFmtId="0" fontId="1" fillId="0" borderId="0" applyNumberFormat="0" applyFill="0" applyAlignment="0" applyProtection="0"/>
    <xf numFmtId="0" fontId="12" fillId="0" borderId="0"/>
    <xf numFmtId="0" fontId="16" fillId="0" borderId="0" applyNumberFormat="0" applyFill="0" applyBorder="0" applyAlignment="0" applyProtection="0"/>
  </cellStyleXfs>
  <cellXfs count="311">
    <xf numFmtId="0" fontId="0" fillId="0" borderId="0" xfId="0"/>
    <xf numFmtId="0" fontId="2" fillId="0" borderId="0" xfId="1" applyFont="1" applyAlignment="1" applyProtection="1">
      <alignment vertical="center" wrapText="1"/>
    </xf>
    <xf numFmtId="0" fontId="3" fillId="0" borderId="0" xfId="0" applyFont="1"/>
    <xf numFmtId="0" fontId="3" fillId="2" borderId="0" xfId="0" applyFont="1" applyFill="1" applyAlignment="1">
      <alignment wrapText="1"/>
    </xf>
    <xf numFmtId="0" fontId="3" fillId="3" borderId="0" xfId="0" applyFont="1" applyFill="1" applyAlignment="1">
      <alignment wrapText="1"/>
    </xf>
    <xf numFmtId="0" fontId="3" fillId="0" borderId="0" xfId="0" applyFont="1" applyAlignment="1">
      <alignment wrapText="1"/>
    </xf>
    <xf numFmtId="0" fontId="3" fillId="0" borderId="0" xfId="0" applyFont="1" applyAlignment="1">
      <alignment horizontal="left" vertical="top"/>
    </xf>
    <xf numFmtId="0" fontId="5" fillId="0" borderId="4" xfId="0" applyFont="1" applyBorder="1" applyAlignment="1">
      <alignment horizontal="left" vertical="top" wrapText="1"/>
    </xf>
    <xf numFmtId="0" fontId="5" fillId="0" borderId="4" xfId="0" applyFont="1" applyBorder="1" applyAlignment="1">
      <alignment horizontal="left" vertical="top"/>
    </xf>
    <xf numFmtId="0" fontId="3" fillId="0" borderId="5" xfId="0" applyFont="1" applyBorder="1" applyAlignment="1">
      <alignment vertical="center" wrapText="1"/>
    </xf>
    <xf numFmtId="0" fontId="3" fillId="2" borderId="1" xfId="2" applyFont="1" applyFill="1" applyBorder="1" applyProtection="1">
      <protection hidden="1"/>
    </xf>
    <xf numFmtId="0" fontId="3" fillId="2" borderId="0" xfId="2" applyFont="1" applyFill="1" applyProtection="1">
      <protection hidden="1"/>
    </xf>
    <xf numFmtId="0" fontId="5" fillId="2" borderId="0" xfId="2" applyFont="1" applyFill="1" applyProtection="1">
      <protection hidden="1"/>
    </xf>
    <xf numFmtId="0" fontId="9" fillId="2" borderId="0" xfId="0" applyFont="1" applyFill="1" applyAlignment="1">
      <alignment wrapText="1"/>
    </xf>
    <xf numFmtId="0" fontId="3" fillId="2" borderId="0" xfId="0" applyFont="1" applyFill="1"/>
    <xf numFmtId="0" fontId="5" fillId="0" borderId="5" xfId="0" applyFont="1" applyBorder="1" applyAlignment="1">
      <alignment vertical="center" wrapText="1"/>
    </xf>
    <xf numFmtId="0" fontId="5" fillId="0" borderId="5" xfId="0" applyFont="1" applyBorder="1" applyAlignment="1">
      <alignment vertical="center"/>
    </xf>
    <xf numFmtId="0" fontId="3" fillId="2" borderId="0" xfId="2" applyFont="1" applyFill="1" applyAlignment="1" applyProtection="1">
      <alignment wrapText="1"/>
      <protection hidden="1"/>
    </xf>
    <xf numFmtId="0" fontId="5" fillId="2" borderId="0" xfId="0" applyFont="1" applyFill="1" applyAlignment="1">
      <alignment wrapText="1"/>
    </xf>
    <xf numFmtId="0" fontId="5" fillId="3" borderId="0" xfId="0" applyFont="1" applyFill="1" applyAlignment="1">
      <alignment wrapText="1"/>
    </xf>
    <xf numFmtId="0" fontId="6" fillId="0" borderId="0" xfId="1" applyFont="1" applyAlignment="1" applyProtection="1">
      <alignment vertical="center"/>
    </xf>
    <xf numFmtId="0" fontId="10" fillId="0" borderId="3" xfId="0" applyFont="1" applyBorder="1"/>
    <xf numFmtId="0" fontId="10" fillId="0" borderId="0" xfId="0" applyFont="1"/>
    <xf numFmtId="0" fontId="5" fillId="0" borderId="13" xfId="0" applyFont="1" applyBorder="1" applyAlignment="1">
      <alignment vertical="center" wrapText="1"/>
    </xf>
    <xf numFmtId="0" fontId="11" fillId="0" borderId="0" xfId="0" applyFont="1"/>
    <xf numFmtId="0" fontId="5" fillId="6" borderId="4" xfId="0" applyFont="1" applyFill="1" applyBorder="1" applyAlignment="1">
      <alignment horizontal="left" vertical="top" wrapText="1"/>
    </xf>
    <xf numFmtId="0" fontId="5" fillId="7" borderId="6" xfId="0" applyFont="1" applyFill="1" applyBorder="1" applyAlignment="1">
      <alignment vertical="center"/>
    </xf>
    <xf numFmtId="0" fontId="5" fillId="7" borderId="6" xfId="0" applyFont="1" applyFill="1" applyBorder="1" applyAlignment="1">
      <alignment vertical="center" wrapText="1"/>
    </xf>
    <xf numFmtId="0" fontId="5" fillId="7" borderId="12" xfId="0" applyFont="1" applyFill="1" applyBorder="1" applyAlignment="1">
      <alignment vertical="center" wrapText="1"/>
    </xf>
    <xf numFmtId="0" fontId="5" fillId="0" borderId="5" xfId="0" applyFont="1" applyBorder="1" applyAlignment="1">
      <alignment horizontal="left" vertical="center" wrapText="1"/>
    </xf>
    <xf numFmtId="0" fontId="5" fillId="7" borderId="15" xfId="1" applyFont="1" applyFill="1" applyBorder="1" applyAlignment="1" applyProtection="1">
      <alignment vertical="center"/>
    </xf>
    <xf numFmtId="0" fontId="3" fillId="0" borderId="5" xfId="0" applyFont="1" applyBorder="1"/>
    <xf numFmtId="0" fontId="3" fillId="0" borderId="5" xfId="0" applyFont="1" applyBorder="1" applyAlignment="1">
      <alignment wrapText="1"/>
    </xf>
    <xf numFmtId="0" fontId="3" fillId="8" borderId="0" xfId="2" applyFont="1" applyFill="1" applyProtection="1">
      <protection hidden="1"/>
    </xf>
    <xf numFmtId="0" fontId="19" fillId="10" borderId="0" xfId="0" applyFont="1" applyFill="1" applyAlignment="1">
      <alignment vertical="center"/>
    </xf>
    <xf numFmtId="0" fontId="20" fillId="10" borderId="19" xfId="0" applyFont="1" applyFill="1" applyBorder="1" applyAlignment="1">
      <alignment vertical="center"/>
    </xf>
    <xf numFmtId="0" fontId="22" fillId="0" borderId="0" xfId="0" applyFont="1" applyAlignment="1">
      <alignment vertical="top"/>
    </xf>
    <xf numFmtId="0" fontId="3" fillId="0" borderId="20" xfId="0" applyFont="1" applyBorder="1"/>
    <xf numFmtId="0" fontId="3" fillId="0" borderId="21" xfId="0" applyFont="1" applyBorder="1"/>
    <xf numFmtId="0" fontId="3" fillId="0" borderId="21" xfId="0" applyFont="1" applyBorder="1" applyAlignment="1">
      <alignment vertical="top"/>
    </xf>
    <xf numFmtId="0" fontId="31" fillId="10" borderId="0" xfId="0" applyFont="1" applyFill="1" applyAlignment="1">
      <alignment vertical="center"/>
    </xf>
    <xf numFmtId="0" fontId="5" fillId="0" borderId="0" xfId="1" applyFont="1" applyAlignment="1" applyProtection="1">
      <alignment horizontal="left" vertical="center" wrapText="1"/>
    </xf>
    <xf numFmtId="0" fontId="3" fillId="5" borderId="0" xfId="0" applyFont="1" applyFill="1" applyAlignment="1">
      <alignment horizontal="left"/>
    </xf>
    <xf numFmtId="0" fontId="32" fillId="0" borderId="0" xfId="0" applyFont="1"/>
    <xf numFmtId="0" fontId="10" fillId="0" borderId="0" xfId="0" applyFont="1" applyAlignment="1">
      <alignment wrapText="1"/>
    </xf>
    <xf numFmtId="0" fontId="10" fillId="0" borderId="3" xfId="0" applyFont="1" applyBorder="1" applyAlignment="1">
      <alignment wrapText="1"/>
    </xf>
    <xf numFmtId="0" fontId="33" fillId="0" borderId="0" xfId="0" applyFont="1" applyAlignment="1">
      <alignment wrapText="1"/>
    </xf>
    <xf numFmtId="0" fontId="4" fillId="13" borderId="0" xfId="0" applyFont="1" applyFill="1" applyAlignment="1">
      <alignment horizontal="left" vertical="center" wrapText="1"/>
    </xf>
    <xf numFmtId="0" fontId="5" fillId="0" borderId="13" xfId="0" applyFont="1" applyBorder="1" applyAlignment="1">
      <alignment vertical="center"/>
    </xf>
    <xf numFmtId="0" fontId="4" fillId="13" borderId="11" xfId="0" applyFont="1" applyFill="1" applyBorder="1" applyAlignment="1">
      <alignment horizontal="left" vertical="center"/>
    </xf>
    <xf numFmtId="0" fontId="3" fillId="9" borderId="8" xfId="0" applyFont="1" applyFill="1" applyBorder="1" applyAlignment="1" applyProtection="1">
      <alignment horizontal="left" wrapText="1"/>
      <protection locked="0"/>
    </xf>
    <xf numFmtId="164" fontId="3" fillId="9" borderId="27" xfId="0" applyNumberFormat="1" applyFont="1" applyFill="1" applyBorder="1" applyAlignment="1" applyProtection="1">
      <alignment horizontal="left" wrapText="1"/>
      <protection locked="0"/>
    </xf>
    <xf numFmtId="0" fontId="3" fillId="9" borderId="27" xfId="0" applyFont="1" applyFill="1" applyBorder="1" applyAlignment="1" applyProtection="1">
      <alignment horizontal="left" wrapText="1"/>
      <protection locked="0"/>
    </xf>
    <xf numFmtId="164" fontId="3" fillId="9" borderId="8" xfId="0" applyNumberFormat="1" applyFont="1" applyFill="1" applyBorder="1" applyAlignment="1" applyProtection="1">
      <alignment horizontal="left" wrapText="1"/>
      <protection locked="0"/>
    </xf>
    <xf numFmtId="0" fontId="5" fillId="9" borderId="8" xfId="0" applyFont="1" applyFill="1" applyBorder="1" applyAlignment="1" applyProtection="1">
      <alignment horizontal="left" wrapText="1"/>
      <protection locked="0"/>
    </xf>
    <xf numFmtId="0" fontId="4" fillId="13" borderId="10" xfId="0" applyFont="1" applyFill="1" applyBorder="1" applyAlignment="1">
      <alignment horizontal="left" vertical="center"/>
    </xf>
    <xf numFmtId="0" fontId="4" fillId="13" borderId="1" xfId="0" applyFont="1" applyFill="1" applyBorder="1" applyAlignment="1">
      <alignment horizontal="left" vertical="center" wrapText="1"/>
    </xf>
    <xf numFmtId="0" fontId="3" fillId="9" borderId="8" xfId="0" applyFont="1" applyFill="1" applyBorder="1" applyAlignment="1" applyProtection="1">
      <alignment wrapText="1"/>
      <protection locked="0"/>
    </xf>
    <xf numFmtId="0" fontId="3" fillId="0" borderId="1" xfId="0" applyFont="1" applyBorder="1" applyAlignment="1">
      <alignment horizontal="left" vertical="center" wrapText="1"/>
    </xf>
    <xf numFmtId="0" fontId="4" fillId="13" borderId="5" xfId="0" applyFont="1" applyFill="1" applyBorder="1" applyAlignment="1">
      <alignment horizontal="left" vertical="center" wrapText="1"/>
    </xf>
    <xf numFmtId="0" fontId="4" fillId="13" borderId="5" xfId="0" applyFont="1" applyFill="1" applyBorder="1" applyAlignment="1">
      <alignment horizontal="center" vertical="center" wrapText="1"/>
    </xf>
    <xf numFmtId="0" fontId="3" fillId="9" borderId="5" xfId="0" applyFont="1" applyFill="1" applyBorder="1" applyAlignment="1" applyProtection="1">
      <alignment wrapText="1"/>
      <protection locked="0"/>
    </xf>
    <xf numFmtId="0" fontId="3" fillId="0" borderId="0" xfId="0" applyFont="1" applyAlignment="1">
      <alignment horizontal="left" vertical="center" wrapText="1"/>
    </xf>
    <xf numFmtId="0" fontId="3" fillId="9" borderId="5" xfId="0" applyFont="1" applyFill="1" applyBorder="1" applyAlignment="1" applyProtection="1">
      <alignment horizontal="left" wrapText="1"/>
      <protection locked="0"/>
    </xf>
    <xf numFmtId="0" fontId="3" fillId="5" borderId="0" xfId="0" applyFont="1" applyFill="1"/>
    <xf numFmtId="0" fontId="5" fillId="0" borderId="0" xfId="0" applyFont="1" applyAlignment="1">
      <alignment vertical="center" wrapText="1"/>
    </xf>
    <xf numFmtId="0" fontId="34" fillId="0" borderId="0" xfId="0" applyFont="1" applyAlignment="1">
      <alignment horizontal="left" indent="2"/>
    </xf>
    <xf numFmtId="0" fontId="3" fillId="0" borderId="17" xfId="0" applyFont="1" applyBorder="1"/>
    <xf numFmtId="0" fontId="3" fillId="0" borderId="0" xfId="0" applyFont="1" applyAlignment="1">
      <alignment vertical="top"/>
    </xf>
    <xf numFmtId="0" fontId="3" fillId="14" borderId="0" xfId="0" applyFont="1" applyFill="1" applyAlignment="1">
      <alignment wrapText="1"/>
    </xf>
    <xf numFmtId="0" fontId="5" fillId="9" borderId="5" xfId="0" applyFont="1" applyFill="1" applyBorder="1" applyAlignment="1" applyProtection="1">
      <alignment wrapText="1"/>
      <protection locked="0"/>
    </xf>
    <xf numFmtId="0" fontId="3" fillId="0" borderId="2" xfId="0" applyFont="1" applyBorder="1" applyAlignment="1">
      <alignment wrapText="1"/>
    </xf>
    <xf numFmtId="0" fontId="25" fillId="0" borderId="0" xfId="0" applyFont="1"/>
    <xf numFmtId="0" fontId="14" fillId="0" borderId="0" xfId="0" applyFont="1"/>
    <xf numFmtId="0" fontId="14" fillId="0" borderId="0" xfId="0" applyFont="1" applyAlignment="1">
      <alignment wrapText="1"/>
    </xf>
    <xf numFmtId="0" fontId="31" fillId="13" borderId="0" xfId="1" applyFont="1" applyFill="1" applyAlignment="1" applyProtection="1">
      <alignment vertical="center"/>
    </xf>
    <xf numFmtId="0" fontId="36" fillId="13" borderId="0" xfId="0" applyFont="1" applyFill="1"/>
    <xf numFmtId="0" fontId="37" fillId="13" borderId="0" xfId="0" applyFont="1" applyFill="1"/>
    <xf numFmtId="0" fontId="35" fillId="0" borderId="0" xfId="0" applyFont="1"/>
    <xf numFmtId="0" fontId="31" fillId="13" borderId="29" xfId="1" applyFont="1" applyFill="1" applyBorder="1" applyAlignment="1" applyProtection="1">
      <alignment vertical="center"/>
    </xf>
    <xf numFmtId="0" fontId="3" fillId="5" borderId="0" xfId="0" applyFont="1" applyFill="1" applyAlignment="1">
      <alignment wrapText="1"/>
    </xf>
    <xf numFmtId="0" fontId="3" fillId="6" borderId="0" xfId="0" applyFont="1" applyFill="1" applyAlignment="1">
      <alignment horizontal="left" vertical="top"/>
    </xf>
    <xf numFmtId="0" fontId="10" fillId="0" borderId="3" xfId="0" applyFont="1" applyBorder="1" applyAlignment="1">
      <alignment vertical="top" wrapText="1"/>
    </xf>
    <xf numFmtId="0" fontId="10" fillId="0" borderId="0" xfId="0" applyFont="1" applyAlignment="1">
      <alignment vertical="top" wrapText="1"/>
    </xf>
    <xf numFmtId="0" fontId="3" fillId="0" borderId="5" xfId="0" applyFont="1" applyBorder="1" applyAlignment="1">
      <alignment horizontal="left" vertical="center" wrapText="1"/>
    </xf>
    <xf numFmtId="0" fontId="4" fillId="13" borderId="30" xfId="0" applyFont="1" applyFill="1" applyBorder="1" applyAlignment="1">
      <alignment horizontal="center" vertical="center" wrapText="1"/>
    </xf>
    <xf numFmtId="0" fontId="3" fillId="9" borderId="30" xfId="0" applyFont="1" applyFill="1" applyBorder="1" applyAlignment="1" applyProtection="1">
      <alignment horizontal="left" wrapText="1"/>
      <protection locked="0"/>
    </xf>
    <xf numFmtId="0" fontId="4" fillId="13" borderId="5" xfId="0" applyFont="1" applyFill="1" applyBorder="1" applyAlignment="1">
      <alignment horizontal="left" vertical="top" wrapText="1"/>
    </xf>
    <xf numFmtId="0" fontId="10" fillId="0" borderId="0" xfId="0" applyFont="1" applyAlignment="1">
      <alignment horizontal="left" vertical="center"/>
    </xf>
    <xf numFmtId="0" fontId="4" fillId="7" borderId="1" xfId="0" applyFont="1" applyFill="1" applyBorder="1" applyAlignment="1">
      <alignment horizontal="left" vertical="center" wrapText="1"/>
    </xf>
    <xf numFmtId="0" fontId="3" fillId="15" borderId="8" xfId="0" applyFont="1" applyFill="1" applyBorder="1" applyAlignment="1" applyProtection="1">
      <alignment wrapText="1"/>
      <protection locked="0"/>
    </xf>
    <xf numFmtId="164" fontId="3" fillId="9" borderId="30" xfId="0" applyNumberFormat="1" applyFont="1" applyFill="1" applyBorder="1" applyAlignment="1" applyProtection="1">
      <alignment horizontal="left" wrapText="1"/>
      <protection locked="0"/>
    </xf>
    <xf numFmtId="164" fontId="3" fillId="9" borderId="5" xfId="0" applyNumberFormat="1" applyFont="1" applyFill="1" applyBorder="1" applyAlignment="1" applyProtection="1">
      <alignment horizontal="left" wrapText="1"/>
      <protection locked="0"/>
    </xf>
    <xf numFmtId="0" fontId="3" fillId="2" borderId="0" xfId="0" applyFont="1" applyFill="1" applyAlignment="1">
      <alignment horizontal="left"/>
    </xf>
    <xf numFmtId="0" fontId="3" fillId="16" borderId="0" xfId="2" applyFont="1" applyFill="1" applyProtection="1">
      <protection hidden="1"/>
    </xf>
    <xf numFmtId="0" fontId="5" fillId="9" borderId="30" xfId="0" applyFont="1" applyFill="1" applyBorder="1" applyAlignment="1" applyProtection="1">
      <alignment wrapText="1"/>
      <protection locked="0"/>
    </xf>
    <xf numFmtId="0" fontId="5" fillId="4" borderId="4" xfId="0" applyFont="1" applyFill="1" applyBorder="1" applyAlignment="1">
      <alignment horizontal="left" vertical="top" wrapText="1"/>
    </xf>
    <xf numFmtId="0" fontId="23" fillId="12" borderId="22" xfId="0" applyFont="1" applyFill="1" applyBorder="1" applyAlignment="1">
      <alignment horizontal="left" vertical="top" wrapText="1"/>
    </xf>
    <xf numFmtId="0" fontId="3" fillId="0" borderId="22" xfId="0" applyFont="1" applyBorder="1"/>
    <xf numFmtId="0" fontId="3" fillId="0" borderId="23" xfId="0" applyFont="1" applyBorder="1"/>
    <xf numFmtId="0" fontId="29" fillId="0" borderId="33" xfId="0" applyFont="1" applyBorder="1" applyAlignment="1">
      <alignment horizontal="left" vertical="top" wrapText="1"/>
    </xf>
    <xf numFmtId="0" fontId="29" fillId="12" borderId="33" xfId="0" applyFont="1" applyFill="1" applyBorder="1" applyAlignment="1">
      <alignment horizontal="left" vertical="top" wrapText="1"/>
    </xf>
    <xf numFmtId="0" fontId="23" fillId="12" borderId="34" xfId="0" applyFont="1" applyFill="1" applyBorder="1" applyAlignment="1">
      <alignment horizontal="left" vertical="top" wrapText="1"/>
    </xf>
    <xf numFmtId="0" fontId="30" fillId="0" borderId="34" xfId="0" applyFont="1" applyBorder="1" applyAlignment="1">
      <alignment horizontal="left" vertical="top" wrapText="1"/>
    </xf>
    <xf numFmtId="0" fontId="27" fillId="0" borderId="35" xfId="0" applyFont="1" applyBorder="1" applyAlignment="1">
      <alignment horizontal="left" vertical="center"/>
    </xf>
    <xf numFmtId="0" fontId="19" fillId="10" borderId="33" xfId="0" applyFont="1" applyFill="1" applyBorder="1"/>
    <xf numFmtId="0" fontId="3" fillId="0" borderId="33" xfId="0" applyFont="1" applyBorder="1"/>
    <xf numFmtId="0" fontId="18" fillId="11" borderId="32" xfId="0" applyFont="1" applyFill="1" applyBorder="1" applyAlignment="1">
      <alignment horizontal="left" vertical="center"/>
    </xf>
    <xf numFmtId="0" fontId="23" fillId="0" borderId="22" xfId="0" applyFont="1" applyBorder="1" applyAlignment="1">
      <alignment horizontal="left" vertical="top" wrapText="1"/>
    </xf>
    <xf numFmtId="0" fontId="27" fillId="0" borderId="22" xfId="0" applyFont="1" applyBorder="1" applyAlignment="1">
      <alignment horizontal="left" vertical="center"/>
    </xf>
    <xf numFmtId="0" fontId="18" fillId="11" borderId="22" xfId="0" applyFont="1" applyFill="1" applyBorder="1" applyAlignment="1">
      <alignment horizontal="left" vertical="center"/>
    </xf>
    <xf numFmtId="0" fontId="27" fillId="11" borderId="22" xfId="0" applyFont="1" applyFill="1" applyBorder="1" applyAlignment="1">
      <alignment horizontal="left" vertical="center"/>
    </xf>
    <xf numFmtId="0" fontId="26" fillId="12" borderId="22" xfId="3" applyFont="1" applyFill="1" applyBorder="1" applyAlignment="1">
      <alignment vertical="top" wrapText="1"/>
    </xf>
    <xf numFmtId="0" fontId="22" fillId="0" borderId="22" xfId="0" applyFont="1" applyBorder="1" applyAlignment="1">
      <alignment horizontal="left" vertical="top" wrapText="1"/>
    </xf>
    <xf numFmtId="0" fontId="27" fillId="12" borderId="22" xfId="0" applyFont="1" applyFill="1" applyBorder="1" applyAlignment="1">
      <alignment horizontal="left" vertical="top" wrapText="1"/>
    </xf>
    <xf numFmtId="0" fontId="24" fillId="12" borderId="33" xfId="0" applyFont="1" applyFill="1" applyBorder="1" applyAlignment="1">
      <alignment horizontal="left" vertical="top" wrapText="1"/>
    </xf>
    <xf numFmtId="0" fontId="27" fillId="0" borderId="33" xfId="0" applyFont="1" applyBorder="1" applyAlignment="1">
      <alignment horizontal="center" vertical="center" wrapText="1"/>
    </xf>
    <xf numFmtId="0" fontId="18" fillId="11" borderId="33" xfId="0" applyFont="1" applyFill="1" applyBorder="1" applyAlignment="1">
      <alignment horizontal="left" vertical="center" wrapText="1"/>
    </xf>
    <xf numFmtId="0" fontId="27" fillId="11" borderId="33" xfId="0" applyFont="1" applyFill="1" applyBorder="1" applyAlignment="1">
      <alignment horizontal="left" vertical="center" wrapText="1"/>
    </xf>
    <xf numFmtId="0" fontId="22" fillId="0" borderId="33" xfId="0" applyFont="1" applyBorder="1" applyAlignment="1">
      <alignment vertical="top" wrapText="1"/>
    </xf>
    <xf numFmtId="0" fontId="19" fillId="10" borderId="36" xfId="0" applyFont="1" applyFill="1" applyBorder="1"/>
    <xf numFmtId="0" fontId="18" fillId="11" borderId="37" xfId="0" applyFont="1" applyFill="1" applyBorder="1" applyAlignment="1">
      <alignment horizontal="center" vertical="center" wrapText="1"/>
    </xf>
    <xf numFmtId="0" fontId="19" fillId="10" borderId="0" xfId="0" applyFont="1" applyFill="1"/>
    <xf numFmtId="0" fontId="21" fillId="10" borderId="1" xfId="0" applyFont="1" applyFill="1" applyBorder="1"/>
    <xf numFmtId="0" fontId="21" fillId="10" borderId="24" xfId="0" applyFont="1" applyFill="1" applyBorder="1"/>
    <xf numFmtId="0" fontId="0" fillId="4" borderId="0" xfId="0" applyFill="1"/>
    <xf numFmtId="0" fontId="0" fillId="4" borderId="0" xfId="0" applyFill="1" applyAlignment="1">
      <alignment wrapText="1"/>
    </xf>
    <xf numFmtId="0" fontId="0" fillId="0" borderId="18" xfId="0" applyBorder="1"/>
    <xf numFmtId="0" fontId="4" fillId="13" borderId="0" xfId="0" applyFont="1" applyFill="1" applyAlignment="1">
      <alignment horizontal="left" vertical="center"/>
    </xf>
    <xf numFmtId="0" fontId="4" fillId="13" borderId="16" xfId="0" applyFont="1" applyFill="1" applyBorder="1" applyAlignment="1">
      <alignment horizontal="center" vertical="center"/>
    </xf>
    <xf numFmtId="0" fontId="3" fillId="0" borderId="7" xfId="0" applyFont="1" applyBorder="1" applyAlignment="1">
      <alignment vertical="center" wrapText="1"/>
    </xf>
    <xf numFmtId="0" fontId="5" fillId="0" borderId="14" xfId="0" applyFont="1" applyBorder="1" applyAlignment="1">
      <alignment horizontal="left" vertical="center" wrapText="1"/>
    </xf>
    <xf numFmtId="0" fontId="3" fillId="4" borderId="8" xfId="0" applyFont="1" applyFill="1" applyBorder="1" applyAlignment="1">
      <alignment horizontal="left" wrapText="1"/>
    </xf>
    <xf numFmtId="0" fontId="5" fillId="0" borderId="14" xfId="0" applyFont="1" applyBorder="1" applyAlignment="1">
      <alignment vertical="center" wrapText="1"/>
    </xf>
    <xf numFmtId="0" fontId="5" fillId="0" borderId="15" xfId="0" applyFont="1" applyBorder="1" applyAlignment="1">
      <alignment vertical="center" wrapText="1"/>
    </xf>
    <xf numFmtId="0" fontId="3" fillId="0" borderId="5" xfId="0" applyFont="1" applyBorder="1" applyAlignment="1">
      <alignment vertical="center"/>
    </xf>
    <xf numFmtId="0" fontId="0" fillId="0" borderId="0" xfId="0" applyAlignment="1">
      <alignment wrapText="1"/>
    </xf>
    <xf numFmtId="0" fontId="5" fillId="0" borderId="7" xfId="0" applyFont="1" applyBorder="1" applyAlignment="1">
      <alignment horizontal="left" vertical="center" wrapText="1"/>
    </xf>
    <xf numFmtId="0" fontId="0" fillId="0" borderId="17" xfId="0" applyBorder="1" applyAlignment="1">
      <alignment wrapText="1"/>
    </xf>
    <xf numFmtId="0" fontId="6" fillId="0" borderId="18" xfId="0" applyFont="1" applyBorder="1" applyAlignment="1">
      <alignment wrapText="1"/>
    </xf>
    <xf numFmtId="0" fontId="4" fillId="13" borderId="16" xfId="0" applyFont="1" applyFill="1" applyBorder="1" applyAlignment="1">
      <alignment horizontal="center" vertical="center" wrapText="1"/>
    </xf>
    <xf numFmtId="0" fontId="5" fillId="0" borderId="7" xfId="0" applyFont="1" applyBorder="1" applyAlignment="1">
      <alignment vertical="center" wrapText="1"/>
    </xf>
    <xf numFmtId="0" fontId="3" fillId="0" borderId="17" xfId="0" applyFont="1" applyBorder="1" applyAlignment="1">
      <alignment wrapText="1"/>
    </xf>
    <xf numFmtId="0" fontId="3" fillId="0" borderId="18" xfId="0" applyFont="1" applyBorder="1"/>
    <xf numFmtId="0" fontId="4" fillId="13" borderId="28" xfId="0" applyFont="1" applyFill="1" applyBorder="1" applyAlignment="1">
      <alignment horizontal="center" vertical="center" wrapText="1"/>
    </xf>
    <xf numFmtId="0" fontId="3" fillId="0" borderId="1" xfId="0" applyFont="1" applyBorder="1" applyAlignment="1">
      <alignment vertical="center" wrapText="1"/>
    </xf>
    <xf numFmtId="0" fontId="3" fillId="0" borderId="24" xfId="0" applyFont="1" applyBorder="1" applyAlignment="1">
      <alignment vertical="center"/>
    </xf>
    <xf numFmtId="0" fontId="3" fillId="0" borderId="0" xfId="0" applyFont="1" applyAlignment="1">
      <alignment vertical="center"/>
    </xf>
    <xf numFmtId="0" fontId="0" fillId="0" borderId="0" xfId="0" applyAlignment="1">
      <alignment vertical="center"/>
    </xf>
    <xf numFmtId="0" fontId="4" fillId="0" borderId="0" xfId="0" applyFont="1" applyAlignment="1">
      <alignment horizontal="center" vertical="center" wrapText="1"/>
    </xf>
    <xf numFmtId="0" fontId="5" fillId="0" borderId="5" xfId="0" applyFont="1" applyBorder="1" applyAlignment="1">
      <alignment horizontal="left" vertical="center"/>
    </xf>
    <xf numFmtId="0" fontId="3" fillId="0" borderId="1" xfId="0" applyFont="1" applyBorder="1" applyAlignment="1">
      <alignment wrapText="1"/>
    </xf>
    <xf numFmtId="0" fontId="0" fillId="0" borderId="24" xfId="0" applyBorder="1" applyAlignment="1">
      <alignment wrapText="1"/>
    </xf>
    <xf numFmtId="0" fontId="13" fillId="0" borderId="5" xfId="0" applyFont="1" applyBorder="1" applyAlignment="1">
      <alignment horizontal="left" vertical="center"/>
    </xf>
    <xf numFmtId="0" fontId="5" fillId="0" borderId="7" xfId="0" applyFont="1" applyBorder="1" applyAlignment="1">
      <alignment horizontal="left" vertical="center"/>
    </xf>
    <xf numFmtId="0" fontId="5" fillId="4" borderId="7" xfId="0" applyFont="1" applyFill="1" applyBorder="1" applyAlignment="1">
      <alignment vertical="center"/>
    </xf>
    <xf numFmtId="0" fontId="5" fillId="4" borderId="17" xfId="0" applyFont="1" applyFill="1" applyBorder="1" applyAlignment="1">
      <alignment horizontal="right" vertical="center"/>
    </xf>
    <xf numFmtId="0" fontId="5" fillId="4" borderId="17" xfId="0" applyFont="1" applyFill="1" applyBorder="1" applyAlignment="1">
      <alignment vertical="center" wrapText="1"/>
    </xf>
    <xf numFmtId="0" fontId="5" fillId="0" borderId="17" xfId="0" applyFont="1" applyBorder="1" applyAlignment="1">
      <alignment horizontal="left" vertical="center"/>
    </xf>
    <xf numFmtId="0" fontId="3" fillId="4" borderId="18" xfId="0" applyFont="1" applyFill="1" applyBorder="1" applyAlignment="1">
      <alignment horizontal="left" wrapText="1"/>
    </xf>
    <xf numFmtId="0" fontId="5" fillId="0" borderId="9" xfId="0" applyFont="1" applyBorder="1" applyAlignment="1">
      <alignment horizontal="left" vertical="center"/>
    </xf>
    <xf numFmtId="0" fontId="5" fillId="0" borderId="9" xfId="0" applyFont="1" applyBorder="1" applyAlignment="1">
      <alignment vertical="center" wrapText="1"/>
    </xf>
    <xf numFmtId="0" fontId="5" fillId="0" borderId="10" xfId="0" applyFont="1" applyBorder="1" applyAlignment="1">
      <alignment horizontal="left" vertical="center"/>
    </xf>
    <xf numFmtId="0" fontId="5" fillId="4" borderId="17" xfId="0" applyFont="1" applyFill="1" applyBorder="1" applyAlignment="1">
      <alignment horizontal="left" vertical="center"/>
    </xf>
    <xf numFmtId="0" fontId="13" fillId="0" borderId="13" xfId="0" applyFont="1" applyBorder="1" applyAlignment="1">
      <alignment horizontal="left" vertical="center"/>
    </xf>
    <xf numFmtId="0" fontId="5" fillId="0" borderId="14" xfId="0" applyFont="1" applyBorder="1" applyAlignment="1">
      <alignment horizontal="left" vertical="center"/>
    </xf>
    <xf numFmtId="0" fontId="5" fillId="4" borderId="7" xfId="0" applyFont="1" applyFill="1" applyBorder="1"/>
    <xf numFmtId="0" fontId="5" fillId="4" borderId="17" xfId="0" applyFont="1" applyFill="1" applyBorder="1"/>
    <xf numFmtId="0" fontId="5" fillId="4" borderId="17" xfId="0" applyFont="1" applyFill="1" applyBorder="1" applyAlignment="1">
      <alignment wrapText="1"/>
    </xf>
    <xf numFmtId="0" fontId="5" fillId="0" borderId="5" xfId="0" applyFont="1" applyBorder="1" applyAlignment="1">
      <alignment horizontal="left"/>
    </xf>
    <xf numFmtId="0" fontId="5" fillId="0" borderId="9" xfId="0" applyFont="1" applyBorder="1" applyAlignment="1">
      <alignment horizontal="left"/>
    </xf>
    <xf numFmtId="0" fontId="5" fillId="4" borderId="17" xfId="0" applyFont="1" applyFill="1" applyBorder="1" applyAlignment="1">
      <alignment horizontal="left"/>
    </xf>
    <xf numFmtId="0" fontId="5" fillId="0" borderId="13" xfId="0" applyFont="1" applyBorder="1" applyAlignment="1">
      <alignment wrapText="1"/>
    </xf>
    <xf numFmtId="0" fontId="5" fillId="0" borderId="5" xfId="0" applyFont="1" applyBorder="1" applyAlignment="1">
      <alignment wrapText="1"/>
    </xf>
    <xf numFmtId="0" fontId="5" fillId="0" borderId="0" xfId="0" applyFont="1" applyAlignment="1">
      <alignment wrapText="1"/>
    </xf>
    <xf numFmtId="0" fontId="5" fillId="4" borderId="1" xfId="0" applyFont="1" applyFill="1" applyBorder="1"/>
    <xf numFmtId="0" fontId="5" fillId="4" borderId="1" xfId="0" applyFont="1" applyFill="1" applyBorder="1" applyAlignment="1">
      <alignment horizontal="left"/>
    </xf>
    <xf numFmtId="0" fontId="5" fillId="4" borderId="1" xfId="0" applyFont="1" applyFill="1" applyBorder="1" applyAlignment="1">
      <alignment wrapText="1"/>
    </xf>
    <xf numFmtId="0" fontId="5" fillId="0" borderId="1" xfId="0" applyFont="1" applyBorder="1" applyAlignment="1">
      <alignment horizontal="left" vertical="center"/>
    </xf>
    <xf numFmtId="0" fontId="3" fillId="4" borderId="1" xfId="0" applyFont="1" applyFill="1" applyBorder="1" applyAlignment="1">
      <alignment horizontal="left" wrapText="1"/>
    </xf>
    <xf numFmtId="0" fontId="5" fillId="9" borderId="8" xfId="0" applyFont="1" applyFill="1" applyBorder="1" applyAlignment="1" applyProtection="1">
      <alignment horizontal="left" vertical="center" wrapText="1"/>
      <protection locked="0"/>
    </xf>
    <xf numFmtId="0" fontId="3" fillId="2" borderId="8" xfId="0" applyFont="1" applyFill="1" applyBorder="1" applyAlignment="1" applyProtection="1">
      <alignment horizontal="left" wrapText="1"/>
      <protection locked="0"/>
    </xf>
    <xf numFmtId="0" fontId="38" fillId="13" borderId="0" xfId="0" applyFont="1" applyFill="1"/>
    <xf numFmtId="0" fontId="31" fillId="13" borderId="8" xfId="0" applyFont="1" applyFill="1" applyBorder="1" applyAlignment="1">
      <alignment horizontal="center" vertical="center" wrapText="1"/>
    </xf>
    <xf numFmtId="0" fontId="6" fillId="0" borderId="0" xfId="0" applyFont="1" applyAlignment="1">
      <alignment wrapText="1"/>
    </xf>
    <xf numFmtId="0" fontId="3" fillId="0" borderId="1" xfId="0" applyFont="1" applyBorder="1" applyAlignment="1">
      <alignment horizontal="left" vertical="top" wrapText="1"/>
    </xf>
    <xf numFmtId="0" fontId="6" fillId="0" borderId="17" xfId="0" applyFont="1" applyBorder="1" applyAlignment="1">
      <alignment horizontal="left" vertical="center"/>
    </xf>
    <xf numFmtId="0" fontId="7" fillId="0" borderId="17" xfId="0" applyFont="1" applyBorder="1" applyAlignment="1">
      <alignment horizontal="center" wrapText="1"/>
    </xf>
    <xf numFmtId="0" fontId="7" fillId="0" borderId="18" xfId="0" applyFont="1" applyBorder="1" applyAlignment="1">
      <alignment horizontal="center" wrapText="1"/>
    </xf>
    <xf numFmtId="0" fontId="4" fillId="13" borderId="8" xfId="0" applyFont="1" applyFill="1" applyBorder="1" applyAlignment="1">
      <alignment horizontal="center" vertical="center" wrapText="1"/>
    </xf>
    <xf numFmtId="0" fontId="3" fillId="4" borderId="9" xfId="0" applyFont="1" applyFill="1" applyBorder="1" applyAlignment="1">
      <alignment horizontal="left" wrapText="1"/>
    </xf>
    <xf numFmtId="0" fontId="3" fillId="0" borderId="28" xfId="0" applyFont="1" applyBorder="1" applyAlignment="1">
      <alignment horizontal="left" wrapText="1"/>
    </xf>
    <xf numFmtId="0" fontId="3" fillId="0" borderId="9" xfId="0" applyFont="1" applyBorder="1" applyAlignment="1">
      <alignment horizontal="left" wrapText="1"/>
    </xf>
    <xf numFmtId="0" fontId="5" fillId="0" borderId="13" xfId="0" applyFont="1" applyBorder="1" applyAlignment="1">
      <alignment horizontal="left" vertical="center"/>
    </xf>
    <xf numFmtId="0" fontId="3" fillId="0" borderId="27" xfId="0" applyFont="1" applyBorder="1" applyAlignment="1">
      <alignment wrapText="1"/>
    </xf>
    <xf numFmtId="0" fontId="3" fillId="0" borderId="13" xfId="0" applyFont="1" applyBorder="1" applyAlignment="1">
      <alignment wrapText="1"/>
    </xf>
    <xf numFmtId="0" fontId="5" fillId="0" borderId="0" xfId="0" applyFont="1"/>
    <xf numFmtId="0" fontId="3" fillId="0" borderId="9" xfId="0" applyFont="1" applyBorder="1" applyAlignment="1">
      <alignment vertical="center" wrapText="1"/>
    </xf>
    <xf numFmtId="0" fontId="15" fillId="4" borderId="0" xfId="0" applyFont="1" applyFill="1" applyAlignment="1">
      <alignment vertical="center"/>
    </xf>
    <xf numFmtId="0" fontId="3" fillId="4" borderId="0" xfId="0" applyFont="1" applyFill="1" applyAlignment="1">
      <alignment vertical="center" wrapText="1"/>
    </xf>
    <xf numFmtId="0" fontId="3" fillId="4" borderId="0" xfId="0" applyFont="1" applyFill="1"/>
    <xf numFmtId="0" fontId="15" fillId="0" borderId="0" xfId="0" applyFont="1"/>
    <xf numFmtId="0" fontId="31" fillId="13" borderId="0" xfId="0" applyFont="1" applyFill="1" applyAlignment="1">
      <alignment horizontal="center" vertical="center" wrapText="1"/>
    </xf>
    <xf numFmtId="0" fontId="6" fillId="0" borderId="0" xfId="0" applyFont="1" applyAlignment="1">
      <alignment horizontal="left" vertical="center"/>
    </xf>
    <xf numFmtId="0" fontId="7" fillId="0" borderId="0" xfId="0" applyFont="1" applyAlignment="1">
      <alignment horizontal="center" wrapText="1"/>
    </xf>
    <xf numFmtId="0" fontId="3" fillId="4" borderId="28" xfId="0" applyFont="1" applyFill="1" applyBorder="1" applyAlignment="1">
      <alignment vertical="center" wrapText="1"/>
    </xf>
    <xf numFmtId="0" fontId="3" fillId="4" borderId="9" xfId="0" applyFont="1" applyFill="1" applyBorder="1" applyAlignment="1">
      <alignment vertical="center" wrapText="1"/>
    </xf>
    <xf numFmtId="164" fontId="3" fillId="9" borderId="8" xfId="0" applyNumberFormat="1" applyFont="1" applyFill="1" applyBorder="1" applyAlignment="1" applyProtection="1">
      <alignment wrapText="1"/>
      <protection locked="0"/>
    </xf>
    <xf numFmtId="164" fontId="3" fillId="9" borderId="5" xfId="0" applyNumberFormat="1" applyFont="1" applyFill="1" applyBorder="1" applyAlignment="1" applyProtection="1">
      <alignment wrapText="1"/>
      <protection locked="0"/>
    </xf>
    <xf numFmtId="0" fontId="16" fillId="0" borderId="0" xfId="3" applyFill="1" applyProtection="1"/>
    <xf numFmtId="0" fontId="3" fillId="4" borderId="30" xfId="0" applyFont="1" applyFill="1" applyBorder="1" applyAlignment="1">
      <alignment wrapText="1"/>
    </xf>
    <xf numFmtId="0" fontId="3" fillId="4" borderId="5" xfId="0" applyFont="1" applyFill="1" applyBorder="1" applyAlignment="1">
      <alignment wrapText="1"/>
    </xf>
    <xf numFmtId="14" fontId="3" fillId="7" borderId="31" xfId="0" applyNumberFormat="1" applyFont="1" applyFill="1" applyBorder="1"/>
    <xf numFmtId="14" fontId="3" fillId="7" borderId="5" xfId="0" applyNumberFormat="1" applyFont="1" applyFill="1" applyBorder="1"/>
    <xf numFmtId="0" fontId="3" fillId="0" borderId="0" xfId="0" applyFont="1" applyAlignment="1">
      <alignment vertical="center" wrapText="1"/>
    </xf>
    <xf numFmtId="0" fontId="23" fillId="12" borderId="38" xfId="0" applyFont="1" applyFill="1" applyBorder="1" applyAlignment="1">
      <alignment vertical="top" wrapText="1"/>
    </xf>
    <xf numFmtId="0" fontId="23" fillId="12" borderId="32" xfId="0" applyFont="1" applyFill="1" applyBorder="1" applyAlignment="1">
      <alignment horizontal="left" vertical="top" wrapText="1"/>
    </xf>
    <xf numFmtId="0" fontId="23" fillId="12" borderId="33" xfId="0" applyFont="1" applyFill="1" applyBorder="1" applyAlignment="1">
      <alignment horizontal="left" vertical="top" wrapText="1"/>
    </xf>
    <xf numFmtId="0" fontId="13" fillId="0" borderId="7" xfId="0" applyFont="1" applyBorder="1" applyAlignment="1">
      <alignment horizontal="left" vertical="center"/>
    </xf>
    <xf numFmtId="0" fontId="5" fillId="4" borderId="1" xfId="0" applyFont="1" applyFill="1" applyBorder="1" applyAlignment="1">
      <alignment vertical="center" wrapText="1"/>
    </xf>
    <xf numFmtId="0" fontId="5" fillId="4" borderId="24" xfId="0" applyFont="1" applyFill="1" applyBorder="1" applyAlignment="1">
      <alignment vertical="center" wrapText="1"/>
    </xf>
    <xf numFmtId="0" fontId="0" fillId="4" borderId="17" xfId="0" applyFill="1" applyBorder="1" applyAlignment="1">
      <alignment horizontal="center" wrapText="1"/>
    </xf>
    <xf numFmtId="0" fontId="17" fillId="0" borderId="7" xfId="0" applyFont="1" applyBorder="1" applyAlignment="1">
      <alignment vertical="center" wrapText="1"/>
    </xf>
    <xf numFmtId="0" fontId="3" fillId="0" borderId="26" xfId="0" applyFont="1" applyBorder="1"/>
    <xf numFmtId="0" fontId="29" fillId="0" borderId="33" xfId="0" applyFont="1" applyBorder="1" applyAlignment="1">
      <alignment vertical="top" wrapText="1"/>
    </xf>
    <xf numFmtId="0" fontId="5" fillId="0" borderId="9" xfId="0" applyFont="1" applyBorder="1" applyAlignment="1">
      <alignment vertical="center"/>
    </xf>
    <xf numFmtId="0" fontId="5" fillId="4" borderId="11" xfId="0" applyFont="1" applyFill="1" applyBorder="1" applyAlignment="1">
      <alignment vertical="center"/>
    </xf>
    <xf numFmtId="0" fontId="11" fillId="0" borderId="1" xfId="0" applyFont="1" applyBorder="1"/>
    <xf numFmtId="0" fontId="31" fillId="13" borderId="25" xfId="1" applyFont="1" applyFill="1" applyBorder="1" applyAlignment="1" applyProtection="1">
      <alignment vertical="center"/>
    </xf>
    <xf numFmtId="0" fontId="31" fillId="13" borderId="26" xfId="1" applyFont="1" applyFill="1" applyBorder="1" applyAlignment="1" applyProtection="1">
      <alignment vertical="center"/>
    </xf>
    <xf numFmtId="0" fontId="5" fillId="0" borderId="18" xfId="0" applyFont="1" applyBorder="1" applyAlignment="1">
      <alignment vertical="top" wrapText="1"/>
    </xf>
    <xf numFmtId="0" fontId="11" fillId="0" borderId="18" xfId="0" applyFont="1" applyBorder="1"/>
    <xf numFmtId="0" fontId="34" fillId="0" borderId="7" xfId="0" applyFont="1" applyBorder="1"/>
    <xf numFmtId="0" fontId="34" fillId="0" borderId="17" xfId="0" applyFont="1" applyBorder="1" applyAlignment="1">
      <alignment horizontal="left" indent="2"/>
    </xf>
    <xf numFmtId="0" fontId="40" fillId="0" borderId="7" xfId="0" applyFont="1" applyBorder="1" applyAlignment="1">
      <alignment vertical="center" wrapText="1"/>
    </xf>
    <xf numFmtId="0" fontId="3" fillId="0" borderId="18" xfId="0" applyFont="1" applyBorder="1" applyAlignment="1">
      <alignment vertical="center" wrapText="1"/>
    </xf>
    <xf numFmtId="0" fontId="5" fillId="0" borderId="18" xfId="0" applyFont="1" applyBorder="1" applyAlignment="1">
      <alignment vertical="center"/>
    </xf>
    <xf numFmtId="0" fontId="3" fillId="0" borderId="18" xfId="0" applyFont="1" applyBorder="1" applyAlignment="1">
      <alignment vertical="center"/>
    </xf>
    <xf numFmtId="0" fontId="4" fillId="13" borderId="5" xfId="0" applyFont="1" applyFill="1" applyBorder="1" applyAlignment="1">
      <alignment horizontal="left" vertical="center"/>
    </xf>
    <xf numFmtId="0" fontId="0" fillId="0" borderId="5" xfId="0" applyBorder="1"/>
    <xf numFmtId="0" fontId="4" fillId="13" borderId="18" xfId="0" applyFont="1" applyFill="1" applyBorder="1" applyAlignment="1">
      <alignment horizontal="left" vertical="top" wrapText="1"/>
    </xf>
    <xf numFmtId="0" fontId="3" fillId="9" borderId="18" xfId="0" applyFont="1" applyFill="1" applyBorder="1" applyAlignment="1" applyProtection="1">
      <alignment horizontal="left" wrapText="1"/>
      <protection locked="0"/>
    </xf>
    <xf numFmtId="14" fontId="3" fillId="9" borderId="18" xfId="0" applyNumberFormat="1" applyFont="1" applyFill="1" applyBorder="1" applyAlignment="1" applyProtection="1">
      <alignment horizontal="left" wrapText="1"/>
      <protection locked="0"/>
    </xf>
    <xf numFmtId="0" fontId="3" fillId="9" borderId="26" xfId="0" applyFont="1" applyFill="1" applyBorder="1" applyAlignment="1" applyProtection="1">
      <alignment horizontal="left" wrapText="1"/>
      <protection locked="0"/>
    </xf>
    <xf numFmtId="0" fontId="4" fillId="13" borderId="15" xfId="0" applyFont="1" applyFill="1" applyBorder="1" applyAlignment="1">
      <alignment horizontal="left" vertical="center" wrapText="1"/>
    </xf>
    <xf numFmtId="0" fontId="5" fillId="0" borderId="43" xfId="0" applyFont="1" applyBorder="1" applyAlignment="1">
      <alignment vertical="center" wrapText="1"/>
    </xf>
    <xf numFmtId="0" fontId="5" fillId="0" borderId="42" xfId="0" applyFont="1" applyBorder="1" applyAlignment="1">
      <alignment horizontal="left" wrapText="1"/>
    </xf>
    <xf numFmtId="0" fontId="3" fillId="0" borderId="40" xfId="0" applyFont="1" applyBorder="1" applyAlignment="1" applyProtection="1">
      <alignment horizontal="left" wrapText="1"/>
      <protection locked="0"/>
    </xf>
    <xf numFmtId="0" fontId="3" fillId="0" borderId="28" xfId="0" applyFont="1" applyBorder="1" applyAlignment="1" applyProtection="1">
      <alignment horizontal="left" wrapText="1"/>
      <protection locked="0"/>
    </xf>
    <xf numFmtId="0" fontId="5" fillId="6" borderId="44" xfId="0" applyFont="1" applyFill="1" applyBorder="1" applyAlignment="1">
      <alignment horizontal="left" vertical="top" wrapText="1"/>
    </xf>
    <xf numFmtId="0" fontId="3" fillId="8" borderId="45" xfId="2" applyFont="1" applyFill="1" applyBorder="1" applyProtection="1">
      <protection hidden="1"/>
    </xf>
    <xf numFmtId="0" fontId="3" fillId="5" borderId="46" xfId="2" applyFont="1" applyFill="1" applyBorder="1" applyProtection="1">
      <protection hidden="1"/>
    </xf>
    <xf numFmtId="0" fontId="3" fillId="5" borderId="47" xfId="2" applyFont="1" applyFill="1" applyBorder="1" applyProtection="1">
      <protection hidden="1"/>
    </xf>
    <xf numFmtId="0" fontId="3" fillId="8" borderId="48" xfId="2" applyFont="1" applyFill="1" applyBorder="1" applyProtection="1">
      <protection hidden="1"/>
    </xf>
    <xf numFmtId="0" fontId="3" fillId="5" borderId="0" xfId="2" applyFont="1" applyFill="1" applyProtection="1">
      <protection hidden="1"/>
    </xf>
    <xf numFmtId="0" fontId="3" fillId="5" borderId="49" xfId="2" applyFont="1" applyFill="1" applyBorder="1" applyProtection="1">
      <protection hidden="1"/>
    </xf>
    <xf numFmtId="0" fontId="3" fillId="8" borderId="50" xfId="2" applyFont="1" applyFill="1" applyBorder="1" applyProtection="1">
      <protection hidden="1"/>
    </xf>
    <xf numFmtId="0" fontId="3" fillId="5" borderId="51" xfId="2" applyFont="1" applyFill="1" applyBorder="1" applyProtection="1">
      <protection hidden="1"/>
    </xf>
    <xf numFmtId="0" fontId="3" fillId="5" borderId="52" xfId="2" applyFont="1" applyFill="1" applyBorder="1" applyProtection="1">
      <protection hidden="1"/>
    </xf>
    <xf numFmtId="0" fontId="39" fillId="0" borderId="0" xfId="3" applyFont="1" applyAlignment="1">
      <alignment horizontal="left" vertical="center"/>
    </xf>
    <xf numFmtId="0" fontId="0" fillId="4" borderId="25" xfId="0" applyFill="1" applyBorder="1" applyAlignment="1">
      <alignment wrapText="1"/>
    </xf>
    <xf numFmtId="0" fontId="0" fillId="0" borderId="25" xfId="0" applyBorder="1"/>
    <xf numFmtId="0" fontId="0" fillId="0" borderId="26" xfId="0" applyBorder="1"/>
    <xf numFmtId="0" fontId="13" fillId="0" borderId="0" xfId="0" applyFont="1" applyAlignment="1">
      <alignment horizontal="left" vertical="center"/>
    </xf>
    <xf numFmtId="0" fontId="3" fillId="0" borderId="41" xfId="0" applyFont="1" applyBorder="1" applyAlignment="1" applyProtection="1">
      <alignment horizontal="left" wrapText="1"/>
      <protection locked="0"/>
    </xf>
    <xf numFmtId="0" fontId="3" fillId="0" borderId="27" xfId="0" applyFont="1" applyBorder="1" applyAlignment="1" applyProtection="1">
      <alignment horizontal="left" wrapText="1"/>
      <protection locked="0"/>
    </xf>
    <xf numFmtId="0" fontId="3" fillId="0" borderId="18" xfId="0" applyFont="1" applyBorder="1" applyAlignment="1">
      <alignment horizontal="left" vertical="center" wrapText="1"/>
    </xf>
    <xf numFmtId="0" fontId="39" fillId="0" borderId="0" xfId="3" applyFont="1" applyFill="1" applyAlignment="1" applyProtection="1"/>
    <xf numFmtId="0" fontId="3" fillId="5" borderId="45" xfId="2" applyFont="1" applyFill="1" applyBorder="1" applyProtection="1">
      <protection hidden="1"/>
    </xf>
    <xf numFmtId="0" fontId="3" fillId="5" borderId="48" xfId="2" applyFont="1" applyFill="1" applyBorder="1" applyProtection="1">
      <protection hidden="1"/>
    </xf>
    <xf numFmtId="0" fontId="3" fillId="5" borderId="50" xfId="2" applyFont="1" applyFill="1" applyBorder="1" applyProtection="1">
      <protection hidden="1"/>
    </xf>
    <xf numFmtId="0" fontId="10" fillId="2" borderId="0" xfId="0" applyFont="1" applyFill="1" applyAlignment="1">
      <alignment wrapText="1"/>
    </xf>
    <xf numFmtId="0" fontId="31" fillId="13" borderId="0" xfId="1" applyFont="1" applyFill="1" applyAlignment="1" applyProtection="1">
      <alignment horizontal="center" vertical="center"/>
    </xf>
    <xf numFmtId="0" fontId="22" fillId="0" borderId="33" xfId="0" applyFont="1" applyBorder="1" applyAlignment="1">
      <alignment horizontal="left" vertical="center" wrapText="1"/>
    </xf>
    <xf numFmtId="0" fontId="31" fillId="13" borderId="30" xfId="0" applyFont="1" applyFill="1" applyBorder="1" applyAlignment="1">
      <alignment horizontal="center" vertical="center" wrapText="1"/>
    </xf>
    <xf numFmtId="0" fontId="31" fillId="13" borderId="17" xfId="0" applyFont="1" applyFill="1" applyBorder="1" applyAlignment="1">
      <alignment horizontal="center" vertical="center" wrapText="1"/>
    </xf>
    <xf numFmtId="0" fontId="31" fillId="13" borderId="18" xfId="0" applyFont="1" applyFill="1" applyBorder="1" applyAlignment="1">
      <alignment horizontal="center" vertical="center" wrapText="1"/>
    </xf>
    <xf numFmtId="0" fontId="4" fillId="13" borderId="17" xfId="0" applyFont="1" applyFill="1" applyBorder="1" applyAlignment="1">
      <alignment horizontal="center" vertical="center" wrapText="1"/>
    </xf>
    <xf numFmtId="0" fontId="4" fillId="13" borderId="18" xfId="0" applyFont="1" applyFill="1" applyBorder="1" applyAlignment="1">
      <alignment horizontal="center" vertical="center" wrapText="1"/>
    </xf>
    <xf numFmtId="0" fontId="29" fillId="0" borderId="22" xfId="0" applyFont="1" applyBorder="1" applyAlignment="1">
      <alignment horizontal="left" vertical="top" wrapText="1"/>
    </xf>
    <xf numFmtId="0" fontId="29" fillId="0" borderId="39" xfId="0" applyFont="1" applyBorder="1" applyAlignment="1">
      <alignment horizontal="left" vertical="top" wrapText="1"/>
    </xf>
    <xf numFmtId="0" fontId="5" fillId="0" borderId="5" xfId="0" applyFont="1" applyBorder="1" applyAlignment="1">
      <alignment horizontal="left" vertical="center" wrapText="1"/>
    </xf>
    <xf numFmtId="0" fontId="5" fillId="0" borderId="7" xfId="0" applyFont="1" applyBorder="1" applyAlignment="1">
      <alignment horizontal="left" vertical="center" wrapText="1"/>
    </xf>
    <xf numFmtId="0" fontId="5" fillId="0" borderId="17" xfId="0" applyFont="1" applyBorder="1" applyAlignment="1">
      <alignment horizontal="left" vertical="center" wrapText="1"/>
    </xf>
    <xf numFmtId="0" fontId="5" fillId="0" borderId="18" xfId="0" applyFont="1" applyBorder="1" applyAlignment="1">
      <alignment horizontal="left" vertical="center" wrapText="1"/>
    </xf>
    <xf numFmtId="0" fontId="5" fillId="0" borderId="17" xfId="0" applyFont="1" applyBorder="1" applyAlignment="1">
      <alignment horizontal="left" vertical="top" wrapText="1"/>
    </xf>
    <xf numFmtId="0" fontId="5" fillId="0" borderId="18" xfId="0" applyFont="1" applyBorder="1" applyAlignment="1">
      <alignment horizontal="left" vertical="top" wrapText="1"/>
    </xf>
    <xf numFmtId="0" fontId="5" fillId="4" borderId="10" xfId="0" applyFont="1" applyFill="1" applyBorder="1" applyAlignment="1">
      <alignment horizontal="left" vertical="center" wrapText="1"/>
    </xf>
    <xf numFmtId="0" fontId="5" fillId="4" borderId="1" xfId="0" applyFont="1" applyFill="1" applyBorder="1" applyAlignment="1">
      <alignment horizontal="left" vertical="center" wrapText="1"/>
    </xf>
    <xf numFmtId="0" fontId="5" fillId="4" borderId="24" xfId="0" applyFont="1" applyFill="1" applyBorder="1" applyAlignment="1">
      <alignment horizontal="left" vertical="center" wrapText="1"/>
    </xf>
    <xf numFmtId="0" fontId="39" fillId="4" borderId="14" xfId="3" applyFont="1" applyFill="1" applyBorder="1" applyAlignment="1" applyProtection="1">
      <alignment horizontal="left" vertical="top" wrapText="1"/>
    </xf>
    <xf numFmtId="0" fontId="39" fillId="4" borderId="25" xfId="3" applyFont="1" applyFill="1" applyBorder="1" applyAlignment="1" applyProtection="1">
      <alignment horizontal="left" vertical="top" wrapText="1"/>
    </xf>
    <xf numFmtId="0" fontId="5" fillId="4" borderId="7" xfId="0" applyFont="1" applyFill="1" applyBorder="1" applyAlignment="1">
      <alignment horizontal="left" vertical="center" wrapText="1"/>
    </xf>
    <xf numFmtId="0" fontId="5" fillId="4" borderId="17" xfId="0" applyFont="1" applyFill="1" applyBorder="1" applyAlignment="1">
      <alignment horizontal="left" vertical="center" wrapText="1"/>
    </xf>
    <xf numFmtId="0" fontId="5" fillId="4" borderId="18" xfId="0" applyFont="1" applyFill="1" applyBorder="1" applyAlignment="1">
      <alignment horizontal="left" vertical="center" wrapText="1"/>
    </xf>
    <xf numFmtId="0" fontId="39" fillId="0" borderId="14" xfId="3" applyFont="1" applyBorder="1" applyAlignment="1" applyProtection="1">
      <alignment horizontal="left" vertical="center" wrapText="1"/>
    </xf>
    <xf numFmtId="0" fontId="39" fillId="0" borderId="26" xfId="3" applyFont="1" applyBorder="1" applyAlignment="1" applyProtection="1">
      <alignment horizontal="left" vertical="center" wrapText="1"/>
    </xf>
    <xf numFmtId="0" fontId="4" fillId="7" borderId="8" xfId="0" applyFont="1" applyFill="1" applyBorder="1" applyAlignment="1">
      <alignment vertical="center" wrapText="1"/>
    </xf>
    <xf numFmtId="0" fontId="4" fillId="7" borderId="5" xfId="0" applyFont="1" applyFill="1" applyBorder="1" applyAlignment="1">
      <alignment vertical="center" wrapText="1"/>
    </xf>
    <xf numFmtId="0" fontId="13" fillId="0" borderId="10" xfId="0" applyFont="1" applyBorder="1" applyAlignment="1">
      <alignment horizontal="left" vertical="center" wrapText="1"/>
    </xf>
    <xf numFmtId="0" fontId="13" fillId="0" borderId="24" xfId="0" applyFont="1" applyBorder="1" applyAlignment="1">
      <alignment horizontal="left" vertical="center" wrapText="1"/>
    </xf>
    <xf numFmtId="0" fontId="3" fillId="0" borderId="7" xfId="0" applyFont="1" applyBorder="1" applyAlignment="1">
      <alignment horizontal="left" vertical="center" wrapText="1"/>
    </xf>
    <xf numFmtId="0" fontId="3" fillId="0" borderId="17" xfId="0" applyFont="1" applyBorder="1" applyAlignment="1">
      <alignment horizontal="left" vertical="center" wrapText="1"/>
    </xf>
    <xf numFmtId="0" fontId="3" fillId="0" borderId="0" xfId="0" applyFont="1" applyAlignment="1">
      <alignment horizontal="left" vertical="center" wrapText="1"/>
    </xf>
    <xf numFmtId="0" fontId="3" fillId="0" borderId="10" xfId="0" applyFont="1" applyBorder="1" applyAlignment="1">
      <alignment horizontal="left" vertical="center" wrapText="1"/>
    </xf>
    <xf numFmtId="0" fontId="3" fillId="0" borderId="24" xfId="0" applyFont="1" applyBorder="1" applyAlignment="1">
      <alignment horizontal="left" vertical="center" wrapText="1"/>
    </xf>
    <xf numFmtId="0" fontId="31" fillId="13" borderId="0" xfId="1" applyFont="1" applyFill="1" applyAlignment="1" applyProtection="1">
      <alignment horizontal="left" vertical="center"/>
    </xf>
    <xf numFmtId="0" fontId="3" fillId="0" borderId="7" xfId="0" applyFont="1" applyBorder="1" applyAlignment="1">
      <alignment horizontal="left" wrapText="1"/>
    </xf>
    <xf numFmtId="0" fontId="3" fillId="0" borderId="17" xfId="0" applyFont="1" applyBorder="1" applyAlignment="1">
      <alignment horizontal="left" wrapText="1"/>
    </xf>
    <xf numFmtId="0" fontId="39" fillId="0" borderId="17" xfId="3" applyFont="1" applyBorder="1" applyAlignment="1" applyProtection="1">
      <alignment horizontal="left" vertical="center" wrapText="1"/>
      <protection locked="0"/>
    </xf>
    <xf numFmtId="0" fontId="39" fillId="0" borderId="18" xfId="3" applyFont="1" applyBorder="1" applyAlignment="1" applyProtection="1">
      <alignment horizontal="left" vertical="center" wrapText="1"/>
      <protection locked="0"/>
    </xf>
  </cellXfs>
  <cellStyles count="4">
    <cellStyle name="Heading 2 2" xfId="1" xr:uid="{00000000-0005-0000-0000-000000000000}"/>
    <cellStyle name="Hyperlink" xfId="3" builtinId="8"/>
    <cellStyle name="Normal" xfId="0" builtinId="0"/>
    <cellStyle name="Normal 4" xfId="2" xr:uid="{00000000-0005-0000-0000-000002000000}"/>
  </cellStyles>
  <dxfs count="69">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
      <fill>
        <patternFill patternType="lightUp"/>
      </fill>
    </dxf>
  </dxfs>
  <tableStyles count="1" defaultTableStyle="TableStyleMedium2" defaultPivotStyle="PivotStyleLight16">
    <tableStyle name="Table Style 1" pivot="0" count="0" xr9:uid="{8E8AB089-C6E9-4976-9725-B9A67824899C}"/>
  </tableStyles>
  <colors>
    <mruColors>
      <color rgb="FFF2F2F2"/>
      <color rgb="FF2D486D"/>
      <color rgb="FF16D4B5"/>
      <color rgb="FFE8DFCA"/>
      <color rgb="FF046B5C"/>
      <color rgb="FF7FA29A"/>
      <color rgb="FFF2F1E8"/>
      <color rgb="FFE0D4B5"/>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5"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www.ecfr.gov/current/title-42/chapter-IV/subchapter-C/part-438/subpart-D/section-438.206"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medicaid.gov/medicaid/managed-care/guidance/medicaid-and-chip-managed-care-reporting"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57937-8E2B-4C27-B4A2-17C1066A92A0}">
  <sheetPr codeName="Sheet1">
    <tabColor theme="4" tint="-0.249977111117893"/>
  </sheetPr>
  <dimension ref="A1:ADH977"/>
  <sheetViews>
    <sheetView showGridLines="0" tabSelected="1" zoomScale="80" zoomScaleNormal="80" workbookViewId="0">
      <pane ySplit="2" topLeftCell="A3" activePane="bottomLeft" state="frozen"/>
      <selection pane="bottomLeft"/>
    </sheetView>
  </sheetViews>
  <sheetFormatPr defaultColWidth="14.44140625" defaultRowHeight="15" customHeight="1" x14ac:dyDescent="0.25"/>
  <cols>
    <col min="1" max="1" width="41.44140625" style="98" customWidth="1"/>
    <col min="2" max="2" width="100.77734375" style="106" customWidth="1"/>
    <col min="3" max="788" width="14.44140625" style="2"/>
    <col min="789" max="16384" width="14.44140625" style="38"/>
  </cols>
  <sheetData>
    <row r="1" spans="1:788" s="2" customFormat="1" ht="64.95" customHeight="1" x14ac:dyDescent="0.4">
      <c r="A1" s="40" t="s">
        <v>237</v>
      </c>
      <c r="B1" s="120"/>
    </row>
    <row r="2" spans="1:788" s="36" customFormat="1" ht="24" customHeight="1" thickBot="1" x14ac:dyDescent="0.45">
      <c r="A2" s="35" t="s">
        <v>209</v>
      </c>
      <c r="B2" s="122"/>
    </row>
    <row r="3" spans="1:788" s="37" customFormat="1" ht="21" customHeight="1" x14ac:dyDescent="0.25">
      <c r="A3" s="107" t="s">
        <v>199</v>
      </c>
      <c r="B3" s="121"/>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c r="IX3" s="2"/>
      <c r="IY3" s="2"/>
      <c r="IZ3" s="2"/>
      <c r="JA3" s="2"/>
      <c r="JB3" s="2"/>
      <c r="JC3" s="2"/>
      <c r="JD3" s="2"/>
      <c r="JE3" s="2"/>
      <c r="JF3" s="2"/>
      <c r="JG3" s="2"/>
      <c r="JH3" s="2"/>
      <c r="JI3" s="2"/>
      <c r="JJ3" s="2"/>
      <c r="JK3" s="2"/>
      <c r="JL3" s="2"/>
      <c r="JM3" s="2"/>
      <c r="JN3" s="2"/>
      <c r="JO3" s="2"/>
      <c r="JP3" s="2"/>
      <c r="JQ3" s="2"/>
      <c r="JR3" s="2"/>
      <c r="JS3" s="2"/>
      <c r="JT3" s="2"/>
      <c r="JU3" s="2"/>
      <c r="JV3" s="2"/>
      <c r="JW3" s="2"/>
      <c r="JX3" s="2"/>
      <c r="JY3" s="2"/>
      <c r="JZ3" s="2"/>
      <c r="KA3" s="2"/>
      <c r="KB3" s="2"/>
      <c r="KC3" s="2"/>
      <c r="KD3" s="2"/>
      <c r="KE3" s="2"/>
      <c r="KF3" s="2"/>
      <c r="KG3" s="2"/>
      <c r="KH3" s="2"/>
      <c r="KI3" s="2"/>
      <c r="KJ3" s="2"/>
      <c r="KK3" s="2"/>
      <c r="KL3" s="2"/>
      <c r="KM3" s="2"/>
      <c r="KN3" s="2"/>
      <c r="KO3" s="2"/>
      <c r="KP3" s="2"/>
      <c r="KQ3" s="2"/>
      <c r="KR3" s="2"/>
      <c r="KS3" s="2"/>
      <c r="KT3" s="2"/>
      <c r="KU3" s="2"/>
      <c r="KV3" s="2"/>
      <c r="KW3" s="2"/>
      <c r="KX3" s="2"/>
      <c r="KY3" s="2"/>
      <c r="KZ3" s="2"/>
      <c r="LA3" s="2"/>
      <c r="LB3" s="2"/>
      <c r="LC3" s="2"/>
      <c r="LD3" s="2"/>
      <c r="LE3" s="2"/>
      <c r="LF3" s="2"/>
      <c r="LG3" s="2"/>
      <c r="LH3" s="2"/>
      <c r="LI3" s="2"/>
      <c r="LJ3" s="2"/>
      <c r="LK3" s="2"/>
      <c r="LL3" s="2"/>
      <c r="LM3" s="2"/>
      <c r="LN3" s="2"/>
      <c r="LO3" s="2"/>
      <c r="LP3" s="2"/>
      <c r="LQ3" s="2"/>
      <c r="LR3" s="2"/>
      <c r="LS3" s="2"/>
      <c r="LT3" s="2"/>
      <c r="LU3" s="2"/>
      <c r="LV3" s="2"/>
      <c r="LW3" s="2"/>
      <c r="LX3" s="2"/>
      <c r="LY3" s="2"/>
      <c r="LZ3" s="2"/>
      <c r="MA3" s="2"/>
      <c r="MB3" s="2"/>
      <c r="MC3" s="2"/>
      <c r="MD3" s="2"/>
      <c r="ME3" s="2"/>
      <c r="MF3" s="2"/>
      <c r="MG3" s="2"/>
      <c r="MH3" s="2"/>
      <c r="MI3" s="2"/>
      <c r="MJ3" s="2"/>
      <c r="MK3" s="2"/>
      <c r="ML3" s="2"/>
      <c r="MM3" s="2"/>
      <c r="MN3" s="2"/>
      <c r="MO3" s="2"/>
      <c r="MP3" s="2"/>
      <c r="MQ3" s="2"/>
      <c r="MR3" s="2"/>
      <c r="MS3" s="2"/>
      <c r="MT3" s="2"/>
      <c r="MU3" s="2"/>
      <c r="MV3" s="2"/>
      <c r="MW3" s="2"/>
      <c r="MX3" s="2"/>
      <c r="MY3" s="2"/>
      <c r="MZ3" s="2"/>
      <c r="NA3" s="2"/>
      <c r="NB3" s="2"/>
      <c r="NC3" s="2"/>
      <c r="ND3" s="2"/>
      <c r="NE3" s="2"/>
      <c r="NF3" s="2"/>
      <c r="NG3" s="2"/>
      <c r="NH3" s="2"/>
      <c r="NI3" s="2"/>
      <c r="NJ3" s="2"/>
      <c r="NK3" s="2"/>
      <c r="NL3" s="2"/>
      <c r="NM3" s="2"/>
      <c r="NN3" s="2"/>
      <c r="NO3" s="2"/>
      <c r="NP3" s="2"/>
      <c r="NQ3" s="2"/>
      <c r="NR3" s="2"/>
      <c r="NS3" s="2"/>
      <c r="NT3" s="2"/>
      <c r="NU3" s="2"/>
      <c r="NV3" s="2"/>
      <c r="NW3" s="2"/>
      <c r="NX3" s="2"/>
      <c r="NY3" s="2"/>
      <c r="NZ3" s="2"/>
      <c r="OA3" s="2"/>
      <c r="OB3" s="2"/>
      <c r="OC3" s="2"/>
      <c r="OD3" s="2"/>
      <c r="OE3" s="2"/>
      <c r="OF3" s="2"/>
      <c r="OG3" s="2"/>
      <c r="OH3" s="2"/>
      <c r="OI3" s="2"/>
      <c r="OJ3" s="2"/>
      <c r="OK3" s="2"/>
      <c r="OL3" s="2"/>
      <c r="OM3" s="2"/>
      <c r="ON3" s="2"/>
      <c r="OO3" s="2"/>
      <c r="OP3" s="2"/>
      <c r="OQ3" s="2"/>
      <c r="OR3" s="2"/>
      <c r="OS3" s="2"/>
      <c r="OT3" s="2"/>
      <c r="OU3" s="2"/>
      <c r="OV3" s="2"/>
      <c r="OW3" s="2"/>
      <c r="OX3" s="2"/>
      <c r="OY3" s="2"/>
      <c r="OZ3" s="2"/>
      <c r="PA3" s="2"/>
      <c r="PB3" s="2"/>
      <c r="PC3" s="2"/>
      <c r="PD3" s="2"/>
      <c r="PE3" s="2"/>
      <c r="PF3" s="2"/>
      <c r="PG3" s="2"/>
      <c r="PH3" s="2"/>
      <c r="PI3" s="2"/>
      <c r="PJ3" s="2"/>
      <c r="PK3" s="2"/>
      <c r="PL3" s="2"/>
      <c r="PM3" s="2"/>
      <c r="PN3" s="2"/>
      <c r="PO3" s="2"/>
      <c r="PP3" s="2"/>
      <c r="PQ3" s="2"/>
      <c r="PR3" s="2"/>
      <c r="PS3" s="2"/>
      <c r="PT3" s="2"/>
      <c r="PU3" s="2"/>
      <c r="PV3" s="2"/>
      <c r="PW3" s="2"/>
      <c r="PX3" s="2"/>
      <c r="PY3" s="2"/>
      <c r="PZ3" s="2"/>
      <c r="QA3" s="2"/>
      <c r="QB3" s="2"/>
      <c r="QC3" s="2"/>
      <c r="QD3" s="2"/>
      <c r="QE3" s="2"/>
      <c r="QF3" s="2"/>
      <c r="QG3" s="2"/>
      <c r="QH3" s="2"/>
      <c r="QI3" s="2"/>
      <c r="QJ3" s="2"/>
      <c r="QK3" s="2"/>
      <c r="QL3" s="2"/>
      <c r="QM3" s="2"/>
      <c r="QN3" s="2"/>
      <c r="QO3" s="2"/>
      <c r="QP3" s="2"/>
      <c r="QQ3" s="2"/>
      <c r="QR3" s="2"/>
      <c r="QS3" s="2"/>
      <c r="QT3" s="2"/>
      <c r="QU3" s="2"/>
      <c r="QV3" s="2"/>
      <c r="QW3" s="2"/>
      <c r="QX3" s="2"/>
      <c r="QY3" s="2"/>
      <c r="QZ3" s="2"/>
      <c r="RA3" s="2"/>
      <c r="RB3" s="2"/>
      <c r="RC3" s="2"/>
      <c r="RD3" s="2"/>
      <c r="RE3" s="2"/>
      <c r="RF3" s="2"/>
      <c r="RG3" s="2"/>
      <c r="RH3" s="2"/>
      <c r="RI3" s="2"/>
      <c r="RJ3" s="2"/>
      <c r="RK3" s="2"/>
      <c r="RL3" s="2"/>
      <c r="RM3" s="2"/>
      <c r="RN3" s="2"/>
      <c r="RO3" s="2"/>
      <c r="RP3" s="2"/>
      <c r="RQ3" s="2"/>
      <c r="RR3" s="2"/>
      <c r="RS3" s="2"/>
      <c r="RT3" s="2"/>
      <c r="RU3" s="2"/>
      <c r="RV3" s="2"/>
      <c r="RW3" s="2"/>
      <c r="RX3" s="2"/>
      <c r="RY3" s="2"/>
      <c r="RZ3" s="2"/>
      <c r="SA3" s="2"/>
      <c r="SB3" s="2"/>
      <c r="SC3" s="2"/>
      <c r="SD3" s="2"/>
      <c r="SE3" s="2"/>
      <c r="SF3" s="2"/>
      <c r="SG3" s="2"/>
      <c r="SH3" s="2"/>
      <c r="SI3" s="2"/>
      <c r="SJ3" s="2"/>
      <c r="SK3" s="2"/>
      <c r="SL3" s="2"/>
      <c r="SM3" s="2"/>
      <c r="SN3" s="2"/>
      <c r="SO3" s="2"/>
      <c r="SP3" s="2"/>
      <c r="SQ3" s="2"/>
      <c r="SR3" s="2"/>
      <c r="SS3" s="2"/>
      <c r="ST3" s="2"/>
      <c r="SU3" s="2"/>
      <c r="SV3" s="2"/>
      <c r="SW3" s="2"/>
      <c r="SX3" s="2"/>
      <c r="SY3" s="2"/>
      <c r="SZ3" s="2"/>
      <c r="TA3" s="2"/>
      <c r="TB3" s="2"/>
      <c r="TC3" s="2"/>
      <c r="TD3" s="2"/>
      <c r="TE3" s="2"/>
      <c r="TF3" s="2"/>
      <c r="TG3" s="2"/>
      <c r="TH3" s="2"/>
      <c r="TI3" s="2"/>
      <c r="TJ3" s="2"/>
      <c r="TK3" s="2"/>
      <c r="TL3" s="2"/>
      <c r="TM3" s="2"/>
      <c r="TN3" s="2"/>
      <c r="TO3" s="2"/>
      <c r="TP3" s="2"/>
      <c r="TQ3" s="2"/>
      <c r="TR3" s="2"/>
      <c r="TS3" s="2"/>
      <c r="TT3" s="2"/>
      <c r="TU3" s="2"/>
      <c r="TV3" s="2"/>
      <c r="TW3" s="2"/>
      <c r="TX3" s="2"/>
      <c r="TY3" s="2"/>
      <c r="TZ3" s="2"/>
      <c r="UA3" s="2"/>
      <c r="UB3" s="2"/>
      <c r="UC3" s="2"/>
      <c r="UD3" s="2"/>
      <c r="UE3" s="2"/>
      <c r="UF3" s="2"/>
      <c r="UG3" s="2"/>
      <c r="UH3" s="2"/>
      <c r="UI3" s="2"/>
      <c r="UJ3" s="2"/>
      <c r="UK3" s="2"/>
      <c r="UL3" s="2"/>
      <c r="UM3" s="2"/>
      <c r="UN3" s="2"/>
      <c r="UO3" s="2"/>
      <c r="UP3" s="2"/>
      <c r="UQ3" s="2"/>
      <c r="UR3" s="2"/>
      <c r="US3" s="2"/>
      <c r="UT3" s="2"/>
      <c r="UU3" s="2"/>
      <c r="UV3" s="2"/>
      <c r="UW3" s="2"/>
      <c r="UX3" s="2"/>
      <c r="UY3" s="2"/>
      <c r="UZ3" s="2"/>
      <c r="VA3" s="2"/>
      <c r="VB3" s="2"/>
      <c r="VC3" s="2"/>
      <c r="VD3" s="2"/>
      <c r="VE3" s="2"/>
      <c r="VF3" s="2"/>
      <c r="VG3" s="2"/>
      <c r="VH3" s="2"/>
      <c r="VI3" s="2"/>
      <c r="VJ3" s="2"/>
      <c r="VK3" s="2"/>
      <c r="VL3" s="2"/>
      <c r="VM3" s="2"/>
      <c r="VN3" s="2"/>
      <c r="VO3" s="2"/>
      <c r="VP3" s="2"/>
      <c r="VQ3" s="2"/>
      <c r="VR3" s="2"/>
      <c r="VS3" s="2"/>
      <c r="VT3" s="2"/>
      <c r="VU3" s="2"/>
      <c r="VV3" s="2"/>
      <c r="VW3" s="2"/>
      <c r="VX3" s="2"/>
      <c r="VY3" s="2"/>
      <c r="VZ3" s="2"/>
      <c r="WA3" s="2"/>
      <c r="WB3" s="2"/>
      <c r="WC3" s="2"/>
      <c r="WD3" s="2"/>
      <c r="WE3" s="2"/>
      <c r="WF3" s="2"/>
      <c r="WG3" s="2"/>
      <c r="WH3" s="2"/>
      <c r="WI3" s="2"/>
      <c r="WJ3" s="2"/>
      <c r="WK3" s="2"/>
      <c r="WL3" s="2"/>
      <c r="WM3" s="2"/>
      <c r="WN3" s="2"/>
      <c r="WO3" s="2"/>
      <c r="WP3" s="2"/>
      <c r="WQ3" s="2"/>
      <c r="WR3" s="2"/>
      <c r="WS3" s="2"/>
      <c r="WT3" s="2"/>
      <c r="WU3" s="2"/>
      <c r="WV3" s="2"/>
      <c r="WW3" s="2"/>
      <c r="WX3" s="2"/>
      <c r="WY3" s="2"/>
      <c r="WZ3" s="2"/>
      <c r="XA3" s="2"/>
      <c r="XB3" s="2"/>
      <c r="XC3" s="2"/>
      <c r="XD3" s="2"/>
      <c r="XE3" s="2"/>
      <c r="XF3" s="2"/>
      <c r="XG3" s="2"/>
      <c r="XH3" s="2"/>
      <c r="XI3" s="2"/>
      <c r="XJ3" s="2"/>
      <c r="XK3" s="2"/>
      <c r="XL3" s="2"/>
      <c r="XM3" s="2"/>
      <c r="XN3" s="2"/>
      <c r="XO3" s="2"/>
      <c r="XP3" s="2"/>
      <c r="XQ3" s="2"/>
      <c r="XR3" s="2"/>
      <c r="XS3" s="2"/>
      <c r="XT3" s="2"/>
      <c r="XU3" s="2"/>
      <c r="XV3" s="2"/>
      <c r="XW3" s="2"/>
      <c r="XX3" s="2"/>
      <c r="XY3" s="2"/>
      <c r="XZ3" s="2"/>
      <c r="YA3" s="2"/>
      <c r="YB3" s="2"/>
      <c r="YC3" s="2"/>
      <c r="YD3" s="2"/>
      <c r="YE3" s="2"/>
      <c r="YF3" s="2"/>
      <c r="YG3" s="2"/>
      <c r="YH3" s="2"/>
      <c r="YI3" s="2"/>
      <c r="YJ3" s="2"/>
      <c r="YK3" s="2"/>
      <c r="YL3" s="2"/>
      <c r="YM3" s="2"/>
      <c r="YN3" s="2"/>
      <c r="YO3" s="2"/>
      <c r="YP3" s="2"/>
      <c r="YQ3" s="2"/>
      <c r="YR3" s="2"/>
      <c r="YS3" s="2"/>
      <c r="YT3" s="2"/>
      <c r="YU3" s="2"/>
      <c r="YV3" s="2"/>
      <c r="YW3" s="2"/>
      <c r="YX3" s="2"/>
      <c r="YY3" s="2"/>
      <c r="YZ3" s="2"/>
      <c r="ZA3" s="2"/>
      <c r="ZB3" s="2"/>
      <c r="ZC3" s="2"/>
      <c r="ZD3" s="2"/>
      <c r="ZE3" s="2"/>
      <c r="ZF3" s="2"/>
      <c r="ZG3" s="2"/>
      <c r="ZH3" s="2"/>
      <c r="ZI3" s="2"/>
      <c r="ZJ3" s="2"/>
      <c r="ZK3" s="2"/>
      <c r="ZL3" s="2"/>
      <c r="ZM3" s="2"/>
      <c r="ZN3" s="2"/>
      <c r="ZO3" s="2"/>
      <c r="ZP3" s="2"/>
      <c r="ZQ3" s="2"/>
      <c r="ZR3" s="2"/>
      <c r="ZS3" s="2"/>
      <c r="ZT3" s="2"/>
      <c r="ZU3" s="2"/>
      <c r="ZV3" s="2"/>
      <c r="ZW3" s="2"/>
      <c r="ZX3" s="2"/>
      <c r="ZY3" s="2"/>
      <c r="ZZ3" s="2"/>
      <c r="AAA3" s="2"/>
      <c r="AAB3" s="2"/>
      <c r="AAC3" s="2"/>
      <c r="AAD3" s="2"/>
      <c r="AAE3" s="2"/>
      <c r="AAF3" s="2"/>
      <c r="AAG3" s="2"/>
      <c r="AAH3" s="2"/>
      <c r="AAI3" s="2"/>
      <c r="AAJ3" s="2"/>
      <c r="AAK3" s="2"/>
      <c r="AAL3" s="2"/>
      <c r="AAM3" s="2"/>
      <c r="AAN3" s="2"/>
      <c r="AAO3" s="2"/>
      <c r="AAP3" s="2"/>
      <c r="AAQ3" s="2"/>
      <c r="AAR3" s="2"/>
      <c r="AAS3" s="2"/>
      <c r="AAT3" s="2"/>
      <c r="AAU3" s="2"/>
      <c r="AAV3" s="2"/>
      <c r="AAW3" s="2"/>
      <c r="AAX3" s="2"/>
      <c r="AAY3" s="2"/>
      <c r="AAZ3" s="2"/>
      <c r="ABA3" s="2"/>
      <c r="ABB3" s="2"/>
      <c r="ABC3" s="2"/>
      <c r="ABD3" s="2"/>
      <c r="ABE3" s="2"/>
      <c r="ABF3" s="2"/>
      <c r="ABG3" s="2"/>
      <c r="ABH3" s="2"/>
      <c r="ABI3" s="2"/>
      <c r="ABJ3" s="2"/>
      <c r="ABK3" s="2"/>
      <c r="ABL3" s="2"/>
      <c r="ABM3" s="2"/>
      <c r="ABN3" s="2"/>
      <c r="ABO3" s="2"/>
      <c r="ABP3" s="2"/>
      <c r="ABQ3" s="2"/>
      <c r="ABR3" s="2"/>
      <c r="ABS3" s="2"/>
      <c r="ABT3" s="2"/>
      <c r="ABU3" s="2"/>
      <c r="ABV3" s="2"/>
      <c r="ABW3" s="2"/>
      <c r="ABX3" s="2"/>
      <c r="ABY3" s="2"/>
      <c r="ABZ3" s="2"/>
      <c r="ACA3" s="2"/>
      <c r="ACB3" s="2"/>
      <c r="ACC3" s="2"/>
      <c r="ACD3" s="2"/>
      <c r="ACE3" s="2"/>
      <c r="ACF3" s="2"/>
      <c r="ACG3" s="2"/>
      <c r="ACH3" s="2"/>
      <c r="ACI3" s="2"/>
      <c r="ACJ3" s="2"/>
      <c r="ACK3" s="2"/>
      <c r="ACL3" s="2"/>
      <c r="ACM3" s="2"/>
      <c r="ACN3" s="2"/>
      <c r="ACO3" s="2"/>
      <c r="ACP3" s="2"/>
      <c r="ACQ3" s="2"/>
      <c r="ACR3" s="2"/>
      <c r="ACS3" s="2"/>
      <c r="ACT3" s="2"/>
      <c r="ACU3" s="2"/>
      <c r="ACV3" s="2"/>
      <c r="ACW3" s="2"/>
      <c r="ACX3" s="2"/>
      <c r="ACY3" s="2"/>
      <c r="ACZ3" s="2"/>
      <c r="ADA3" s="2"/>
      <c r="ADB3" s="2"/>
      <c r="ADC3" s="2"/>
      <c r="ADD3" s="2"/>
      <c r="ADE3" s="2"/>
      <c r="ADF3" s="2"/>
      <c r="ADG3" s="2"/>
      <c r="ADH3" s="2"/>
    </row>
    <row r="4" spans="1:788" ht="272.39999999999998" customHeight="1" x14ac:dyDescent="0.25">
      <c r="A4" s="97" t="s">
        <v>560</v>
      </c>
      <c r="B4" s="101" t="s">
        <v>653</v>
      </c>
    </row>
    <row r="5" spans="1:788" ht="198" customHeight="1" x14ac:dyDescent="0.25">
      <c r="A5" s="97" t="s">
        <v>210</v>
      </c>
      <c r="B5" s="100" t="s">
        <v>544</v>
      </c>
    </row>
    <row r="6" spans="1:788" ht="66" customHeight="1" x14ac:dyDescent="0.25">
      <c r="A6" s="215" t="s">
        <v>211</v>
      </c>
      <c r="B6" s="224" t="s">
        <v>654</v>
      </c>
    </row>
    <row r="7" spans="1:788" ht="123.6" customHeight="1" x14ac:dyDescent="0.25">
      <c r="A7" s="217" t="s">
        <v>570</v>
      </c>
      <c r="B7" s="101" t="s">
        <v>655</v>
      </c>
    </row>
    <row r="8" spans="1:788" ht="80.400000000000006" customHeight="1" x14ac:dyDescent="0.25">
      <c r="A8" s="216" t="s">
        <v>200</v>
      </c>
      <c r="B8" s="101" t="s">
        <v>213</v>
      </c>
    </row>
    <row r="9" spans="1:788" s="39" customFormat="1" ht="31.2" x14ac:dyDescent="0.3">
      <c r="A9" s="108" t="s">
        <v>212</v>
      </c>
      <c r="B9" s="273" t="s">
        <v>656</v>
      </c>
      <c r="C9" s="68"/>
      <c r="D9" s="68"/>
      <c r="E9" s="68"/>
      <c r="F9" s="68"/>
      <c r="G9" s="68"/>
      <c r="H9" s="68"/>
      <c r="I9" s="68"/>
      <c r="J9" s="68"/>
      <c r="K9" s="68"/>
      <c r="L9" s="68"/>
      <c r="M9" s="68"/>
      <c r="N9" s="68"/>
      <c r="O9" s="68"/>
      <c r="P9" s="68"/>
      <c r="Q9" s="68"/>
      <c r="R9" s="68"/>
      <c r="S9" s="68"/>
      <c r="T9" s="68"/>
      <c r="U9" s="68"/>
      <c r="V9" s="68"/>
      <c r="W9" s="68"/>
      <c r="X9" s="68"/>
      <c r="Y9" s="68"/>
      <c r="Z9" s="68"/>
      <c r="AA9" s="68"/>
      <c r="AB9" s="68"/>
      <c r="AC9" s="68"/>
      <c r="AD9" s="68"/>
      <c r="AE9" s="68"/>
      <c r="AF9" s="68"/>
      <c r="AG9" s="68"/>
      <c r="AH9" s="68"/>
      <c r="AI9" s="68"/>
      <c r="AJ9" s="68"/>
      <c r="AK9" s="68"/>
      <c r="AL9" s="68"/>
      <c r="AM9" s="68"/>
      <c r="AN9" s="68"/>
      <c r="AO9" s="68"/>
      <c r="AP9" s="68"/>
      <c r="AQ9" s="68"/>
      <c r="AR9" s="68"/>
      <c r="AS9" s="68"/>
      <c r="AT9" s="68"/>
      <c r="AU9" s="68"/>
      <c r="AV9" s="68"/>
      <c r="AW9" s="68"/>
      <c r="AX9" s="68"/>
      <c r="AY9" s="68"/>
      <c r="AZ9" s="68"/>
      <c r="BA9" s="68"/>
      <c r="BB9" s="68"/>
      <c r="BC9" s="68"/>
      <c r="BD9" s="68"/>
      <c r="BE9" s="68"/>
      <c r="BF9" s="68"/>
      <c r="BG9" s="68"/>
      <c r="BH9" s="68"/>
      <c r="BI9" s="68"/>
      <c r="BJ9" s="68"/>
      <c r="BK9" s="68"/>
      <c r="BL9" s="68"/>
      <c r="BM9" s="68"/>
      <c r="BN9" s="68"/>
      <c r="BO9" s="68"/>
      <c r="BP9" s="68"/>
      <c r="BQ9" s="68"/>
      <c r="BR9" s="68"/>
      <c r="BS9" s="68"/>
      <c r="BT9" s="68"/>
      <c r="BU9" s="68"/>
      <c r="BV9" s="68"/>
      <c r="BW9" s="68"/>
      <c r="BX9" s="68"/>
      <c r="BY9" s="68"/>
      <c r="BZ9" s="68"/>
      <c r="CA9" s="68"/>
      <c r="CB9" s="68"/>
      <c r="CC9" s="68"/>
      <c r="CD9" s="68"/>
      <c r="CE9" s="68"/>
      <c r="CF9" s="68"/>
      <c r="CG9" s="68"/>
      <c r="CH9" s="68"/>
      <c r="CI9" s="68"/>
      <c r="CJ9" s="68"/>
      <c r="CK9" s="68"/>
      <c r="CL9" s="68"/>
      <c r="CM9" s="68"/>
      <c r="CN9" s="68"/>
      <c r="CO9" s="68"/>
      <c r="CP9" s="68"/>
      <c r="CQ9" s="68"/>
      <c r="CR9" s="68"/>
      <c r="CS9" s="68"/>
      <c r="CT9" s="68"/>
      <c r="CU9" s="68"/>
      <c r="CV9" s="68"/>
      <c r="CW9" s="68"/>
      <c r="CX9" s="68"/>
      <c r="CY9" s="68"/>
      <c r="CZ9" s="68"/>
      <c r="DA9" s="68"/>
      <c r="DB9" s="68"/>
      <c r="DC9" s="68"/>
      <c r="DD9" s="68"/>
      <c r="DE9" s="68"/>
      <c r="DF9" s="68"/>
      <c r="DG9" s="68"/>
      <c r="DH9" s="68"/>
      <c r="DI9" s="68"/>
      <c r="DJ9" s="68"/>
      <c r="DK9" s="68"/>
      <c r="DL9" s="68"/>
      <c r="DM9" s="68"/>
      <c r="DN9" s="68"/>
      <c r="DO9" s="68"/>
      <c r="DP9" s="68"/>
      <c r="DQ9" s="68"/>
      <c r="DR9" s="68"/>
      <c r="DS9" s="68"/>
      <c r="DT9" s="68"/>
      <c r="DU9" s="68"/>
      <c r="DV9" s="68"/>
      <c r="DW9" s="68"/>
      <c r="DX9" s="68"/>
      <c r="DY9" s="68"/>
      <c r="DZ9" s="68"/>
      <c r="EA9" s="68"/>
      <c r="EB9" s="68"/>
      <c r="EC9" s="68"/>
      <c r="ED9" s="68"/>
      <c r="EE9" s="68"/>
      <c r="EF9" s="68"/>
      <c r="EG9" s="68"/>
      <c r="EH9" s="68"/>
      <c r="EI9" s="68"/>
      <c r="EJ9" s="68"/>
      <c r="EK9" s="68"/>
      <c r="EL9" s="68"/>
      <c r="EM9" s="68"/>
      <c r="EN9" s="68"/>
      <c r="EO9" s="68"/>
      <c r="EP9" s="68"/>
      <c r="EQ9" s="68"/>
      <c r="ER9" s="68"/>
      <c r="ES9" s="68"/>
      <c r="ET9" s="68"/>
      <c r="EU9" s="68"/>
      <c r="EV9" s="68"/>
      <c r="EW9" s="68"/>
      <c r="EX9" s="68"/>
      <c r="EY9" s="68"/>
      <c r="EZ9" s="68"/>
      <c r="FA9" s="68"/>
      <c r="FB9" s="68"/>
      <c r="FC9" s="68"/>
      <c r="FD9" s="68"/>
      <c r="FE9" s="68"/>
      <c r="FF9" s="68"/>
      <c r="FG9" s="68"/>
      <c r="FH9" s="68"/>
      <c r="FI9" s="68"/>
      <c r="FJ9" s="68"/>
      <c r="FK9" s="68"/>
      <c r="FL9" s="68"/>
      <c r="FM9" s="68"/>
      <c r="FN9" s="68"/>
      <c r="FO9" s="68"/>
      <c r="FP9" s="68"/>
      <c r="FQ9" s="68"/>
      <c r="FR9" s="68"/>
      <c r="FS9" s="68"/>
      <c r="FT9" s="68"/>
      <c r="FU9" s="68"/>
      <c r="FV9" s="68"/>
      <c r="FW9" s="68"/>
      <c r="FX9" s="68"/>
      <c r="FY9" s="68"/>
      <c r="FZ9" s="68"/>
      <c r="GA9" s="68"/>
      <c r="GB9" s="68"/>
      <c r="GC9" s="68"/>
      <c r="GD9" s="68"/>
      <c r="GE9" s="68"/>
      <c r="GF9" s="68"/>
      <c r="GG9" s="68"/>
      <c r="GH9" s="68"/>
      <c r="GI9" s="68"/>
      <c r="GJ9" s="68"/>
      <c r="GK9" s="68"/>
      <c r="GL9" s="68"/>
      <c r="GM9" s="68"/>
      <c r="GN9" s="68"/>
      <c r="GO9" s="68"/>
      <c r="GP9" s="68"/>
      <c r="GQ9" s="68"/>
      <c r="GR9" s="68"/>
      <c r="GS9" s="68"/>
      <c r="GT9" s="68"/>
      <c r="GU9" s="68"/>
      <c r="GV9" s="68"/>
      <c r="GW9" s="68"/>
      <c r="GX9" s="68"/>
      <c r="GY9" s="68"/>
      <c r="GZ9" s="68"/>
      <c r="HA9" s="68"/>
      <c r="HB9" s="68"/>
      <c r="HC9" s="68"/>
      <c r="HD9" s="68"/>
      <c r="HE9" s="68"/>
      <c r="HF9" s="68"/>
      <c r="HG9" s="68"/>
      <c r="HH9" s="68"/>
      <c r="HI9" s="68"/>
      <c r="HJ9" s="68"/>
      <c r="HK9" s="68"/>
      <c r="HL9" s="68"/>
      <c r="HM9" s="68"/>
      <c r="HN9" s="68"/>
      <c r="HO9" s="68"/>
      <c r="HP9" s="68"/>
      <c r="HQ9" s="68"/>
      <c r="HR9" s="68"/>
      <c r="HS9" s="68"/>
      <c r="HT9" s="68"/>
      <c r="HU9" s="68"/>
      <c r="HV9" s="68"/>
      <c r="HW9" s="68"/>
      <c r="HX9" s="68"/>
      <c r="HY9" s="68"/>
      <c r="HZ9" s="68"/>
      <c r="IA9" s="68"/>
      <c r="IB9" s="68"/>
      <c r="IC9" s="68"/>
      <c r="ID9" s="68"/>
      <c r="IE9" s="68"/>
      <c r="IF9" s="68"/>
      <c r="IG9" s="68"/>
      <c r="IH9" s="68"/>
      <c r="II9" s="68"/>
      <c r="IJ9" s="68"/>
      <c r="IK9" s="68"/>
      <c r="IL9" s="68"/>
      <c r="IM9" s="68"/>
      <c r="IN9" s="68"/>
      <c r="IO9" s="68"/>
      <c r="IP9" s="68"/>
      <c r="IQ9" s="68"/>
      <c r="IR9" s="68"/>
      <c r="IS9" s="68"/>
      <c r="IT9" s="68"/>
      <c r="IU9" s="68"/>
      <c r="IV9" s="68"/>
      <c r="IW9" s="68"/>
      <c r="IX9" s="68"/>
      <c r="IY9" s="68"/>
      <c r="IZ9" s="68"/>
      <c r="JA9" s="68"/>
      <c r="JB9" s="68"/>
      <c r="JC9" s="68"/>
      <c r="JD9" s="68"/>
      <c r="JE9" s="68"/>
      <c r="JF9" s="68"/>
      <c r="JG9" s="68"/>
      <c r="JH9" s="68"/>
      <c r="JI9" s="68"/>
      <c r="JJ9" s="68"/>
      <c r="JK9" s="68"/>
      <c r="JL9" s="68"/>
      <c r="JM9" s="68"/>
      <c r="JN9" s="68"/>
      <c r="JO9" s="68"/>
      <c r="JP9" s="68"/>
      <c r="JQ9" s="68"/>
      <c r="JR9" s="68"/>
      <c r="JS9" s="68"/>
      <c r="JT9" s="68"/>
      <c r="JU9" s="68"/>
      <c r="JV9" s="68"/>
      <c r="JW9" s="68"/>
      <c r="JX9" s="68"/>
      <c r="JY9" s="68"/>
      <c r="JZ9" s="68"/>
      <c r="KA9" s="68"/>
      <c r="KB9" s="68"/>
      <c r="KC9" s="68"/>
      <c r="KD9" s="68"/>
      <c r="KE9" s="68"/>
      <c r="KF9" s="68"/>
      <c r="KG9" s="68"/>
      <c r="KH9" s="68"/>
      <c r="KI9" s="68"/>
      <c r="KJ9" s="68"/>
      <c r="KK9" s="68"/>
      <c r="KL9" s="68"/>
      <c r="KM9" s="68"/>
      <c r="KN9" s="68"/>
      <c r="KO9" s="68"/>
      <c r="KP9" s="68"/>
      <c r="KQ9" s="68"/>
      <c r="KR9" s="68"/>
      <c r="KS9" s="68"/>
      <c r="KT9" s="68"/>
      <c r="KU9" s="68"/>
      <c r="KV9" s="68"/>
      <c r="KW9" s="68"/>
      <c r="KX9" s="68"/>
      <c r="KY9" s="68"/>
      <c r="KZ9" s="68"/>
      <c r="LA9" s="68"/>
      <c r="LB9" s="68"/>
      <c r="LC9" s="68"/>
      <c r="LD9" s="68"/>
      <c r="LE9" s="68"/>
      <c r="LF9" s="68"/>
      <c r="LG9" s="68"/>
      <c r="LH9" s="68"/>
      <c r="LI9" s="68"/>
      <c r="LJ9" s="68"/>
      <c r="LK9" s="68"/>
      <c r="LL9" s="68"/>
      <c r="LM9" s="68"/>
      <c r="LN9" s="68"/>
      <c r="LO9" s="68"/>
      <c r="LP9" s="68"/>
      <c r="LQ9" s="68"/>
      <c r="LR9" s="68"/>
      <c r="LS9" s="68"/>
      <c r="LT9" s="68"/>
      <c r="LU9" s="68"/>
      <c r="LV9" s="68"/>
      <c r="LW9" s="68"/>
      <c r="LX9" s="68"/>
      <c r="LY9" s="68"/>
      <c r="LZ9" s="68"/>
      <c r="MA9" s="68"/>
      <c r="MB9" s="68"/>
      <c r="MC9" s="68"/>
      <c r="MD9" s="68"/>
      <c r="ME9" s="68"/>
      <c r="MF9" s="68"/>
      <c r="MG9" s="68"/>
      <c r="MH9" s="68"/>
      <c r="MI9" s="68"/>
      <c r="MJ9" s="68"/>
      <c r="MK9" s="68"/>
      <c r="ML9" s="68"/>
      <c r="MM9" s="68"/>
      <c r="MN9" s="68"/>
      <c r="MO9" s="68"/>
      <c r="MP9" s="68"/>
      <c r="MQ9" s="68"/>
      <c r="MR9" s="68"/>
      <c r="MS9" s="68"/>
      <c r="MT9" s="68"/>
      <c r="MU9" s="68"/>
      <c r="MV9" s="68"/>
      <c r="MW9" s="68"/>
      <c r="MX9" s="68"/>
      <c r="MY9" s="68"/>
      <c r="MZ9" s="68"/>
      <c r="NA9" s="68"/>
      <c r="NB9" s="68"/>
      <c r="NC9" s="68"/>
      <c r="ND9" s="68"/>
      <c r="NE9" s="68"/>
      <c r="NF9" s="68"/>
      <c r="NG9" s="68"/>
      <c r="NH9" s="68"/>
      <c r="NI9" s="68"/>
      <c r="NJ9" s="68"/>
      <c r="NK9" s="68"/>
      <c r="NL9" s="68"/>
      <c r="NM9" s="68"/>
      <c r="NN9" s="68"/>
      <c r="NO9" s="68"/>
      <c r="NP9" s="68"/>
      <c r="NQ9" s="68"/>
      <c r="NR9" s="68"/>
      <c r="NS9" s="68"/>
      <c r="NT9" s="68"/>
      <c r="NU9" s="68"/>
      <c r="NV9" s="68"/>
      <c r="NW9" s="68"/>
      <c r="NX9" s="68"/>
      <c r="NY9" s="68"/>
      <c r="NZ9" s="68"/>
      <c r="OA9" s="68"/>
      <c r="OB9" s="68"/>
      <c r="OC9" s="68"/>
      <c r="OD9" s="68"/>
      <c r="OE9" s="68"/>
      <c r="OF9" s="68"/>
      <c r="OG9" s="68"/>
      <c r="OH9" s="68"/>
      <c r="OI9" s="68"/>
      <c r="OJ9" s="68"/>
      <c r="OK9" s="68"/>
      <c r="OL9" s="68"/>
      <c r="OM9" s="68"/>
      <c r="ON9" s="68"/>
      <c r="OO9" s="68"/>
      <c r="OP9" s="68"/>
      <c r="OQ9" s="68"/>
      <c r="OR9" s="68"/>
      <c r="OS9" s="68"/>
      <c r="OT9" s="68"/>
      <c r="OU9" s="68"/>
      <c r="OV9" s="68"/>
      <c r="OW9" s="68"/>
      <c r="OX9" s="68"/>
      <c r="OY9" s="68"/>
      <c r="OZ9" s="68"/>
      <c r="PA9" s="68"/>
      <c r="PB9" s="68"/>
      <c r="PC9" s="68"/>
      <c r="PD9" s="68"/>
      <c r="PE9" s="68"/>
      <c r="PF9" s="68"/>
      <c r="PG9" s="68"/>
      <c r="PH9" s="68"/>
      <c r="PI9" s="68"/>
      <c r="PJ9" s="68"/>
      <c r="PK9" s="68"/>
      <c r="PL9" s="68"/>
      <c r="PM9" s="68"/>
      <c r="PN9" s="68"/>
      <c r="PO9" s="68"/>
      <c r="PP9" s="68"/>
      <c r="PQ9" s="68"/>
      <c r="PR9" s="68"/>
      <c r="PS9" s="68"/>
      <c r="PT9" s="68"/>
      <c r="PU9" s="68"/>
      <c r="PV9" s="68"/>
      <c r="PW9" s="68"/>
      <c r="PX9" s="68"/>
      <c r="PY9" s="68"/>
      <c r="PZ9" s="68"/>
      <c r="QA9" s="68"/>
      <c r="QB9" s="68"/>
      <c r="QC9" s="68"/>
      <c r="QD9" s="68"/>
      <c r="QE9" s="68"/>
      <c r="QF9" s="68"/>
      <c r="QG9" s="68"/>
      <c r="QH9" s="68"/>
      <c r="QI9" s="68"/>
      <c r="QJ9" s="68"/>
      <c r="QK9" s="68"/>
      <c r="QL9" s="68"/>
      <c r="QM9" s="68"/>
      <c r="QN9" s="68"/>
      <c r="QO9" s="68"/>
      <c r="QP9" s="68"/>
      <c r="QQ9" s="68"/>
      <c r="QR9" s="68"/>
      <c r="QS9" s="68"/>
      <c r="QT9" s="68"/>
      <c r="QU9" s="68"/>
      <c r="QV9" s="68"/>
      <c r="QW9" s="68"/>
      <c r="QX9" s="68"/>
      <c r="QY9" s="68"/>
      <c r="QZ9" s="68"/>
      <c r="RA9" s="68"/>
      <c r="RB9" s="68"/>
      <c r="RC9" s="68"/>
      <c r="RD9" s="68"/>
      <c r="RE9" s="68"/>
      <c r="RF9" s="68"/>
      <c r="RG9" s="68"/>
      <c r="RH9" s="68"/>
      <c r="RI9" s="68"/>
      <c r="RJ9" s="68"/>
      <c r="RK9" s="68"/>
      <c r="RL9" s="68"/>
      <c r="RM9" s="68"/>
      <c r="RN9" s="68"/>
      <c r="RO9" s="68"/>
      <c r="RP9" s="68"/>
      <c r="RQ9" s="68"/>
      <c r="RR9" s="68"/>
      <c r="RS9" s="68"/>
      <c r="RT9" s="68"/>
      <c r="RU9" s="68"/>
      <c r="RV9" s="68"/>
      <c r="RW9" s="68"/>
      <c r="RX9" s="68"/>
      <c r="RY9" s="68"/>
      <c r="RZ9" s="68"/>
      <c r="SA9" s="68"/>
      <c r="SB9" s="68"/>
      <c r="SC9" s="68"/>
      <c r="SD9" s="68"/>
      <c r="SE9" s="68"/>
      <c r="SF9" s="68"/>
      <c r="SG9" s="68"/>
      <c r="SH9" s="68"/>
      <c r="SI9" s="68"/>
      <c r="SJ9" s="68"/>
      <c r="SK9" s="68"/>
      <c r="SL9" s="68"/>
      <c r="SM9" s="68"/>
      <c r="SN9" s="68"/>
      <c r="SO9" s="68"/>
      <c r="SP9" s="68"/>
      <c r="SQ9" s="68"/>
      <c r="SR9" s="68"/>
      <c r="SS9" s="68"/>
      <c r="ST9" s="68"/>
      <c r="SU9" s="68"/>
      <c r="SV9" s="68"/>
      <c r="SW9" s="68"/>
      <c r="SX9" s="68"/>
      <c r="SY9" s="68"/>
      <c r="SZ9" s="68"/>
      <c r="TA9" s="68"/>
      <c r="TB9" s="68"/>
      <c r="TC9" s="68"/>
      <c r="TD9" s="68"/>
      <c r="TE9" s="68"/>
      <c r="TF9" s="68"/>
      <c r="TG9" s="68"/>
      <c r="TH9" s="68"/>
      <c r="TI9" s="68"/>
      <c r="TJ9" s="68"/>
      <c r="TK9" s="68"/>
      <c r="TL9" s="68"/>
      <c r="TM9" s="68"/>
      <c r="TN9" s="68"/>
      <c r="TO9" s="68"/>
      <c r="TP9" s="68"/>
      <c r="TQ9" s="68"/>
      <c r="TR9" s="68"/>
      <c r="TS9" s="68"/>
      <c r="TT9" s="68"/>
      <c r="TU9" s="68"/>
      <c r="TV9" s="68"/>
      <c r="TW9" s="68"/>
      <c r="TX9" s="68"/>
      <c r="TY9" s="68"/>
      <c r="TZ9" s="68"/>
      <c r="UA9" s="68"/>
      <c r="UB9" s="68"/>
      <c r="UC9" s="68"/>
      <c r="UD9" s="68"/>
      <c r="UE9" s="68"/>
      <c r="UF9" s="68"/>
      <c r="UG9" s="68"/>
      <c r="UH9" s="68"/>
      <c r="UI9" s="68"/>
      <c r="UJ9" s="68"/>
      <c r="UK9" s="68"/>
      <c r="UL9" s="68"/>
      <c r="UM9" s="68"/>
      <c r="UN9" s="68"/>
      <c r="UO9" s="68"/>
      <c r="UP9" s="68"/>
      <c r="UQ9" s="68"/>
      <c r="UR9" s="68"/>
      <c r="US9" s="68"/>
      <c r="UT9" s="68"/>
      <c r="UU9" s="68"/>
      <c r="UV9" s="68"/>
      <c r="UW9" s="68"/>
      <c r="UX9" s="68"/>
      <c r="UY9" s="68"/>
      <c r="UZ9" s="68"/>
      <c r="VA9" s="68"/>
      <c r="VB9" s="68"/>
      <c r="VC9" s="68"/>
      <c r="VD9" s="68"/>
      <c r="VE9" s="68"/>
      <c r="VF9" s="68"/>
      <c r="VG9" s="68"/>
      <c r="VH9" s="68"/>
      <c r="VI9" s="68"/>
      <c r="VJ9" s="68"/>
      <c r="VK9" s="68"/>
      <c r="VL9" s="68"/>
      <c r="VM9" s="68"/>
      <c r="VN9" s="68"/>
      <c r="VO9" s="68"/>
      <c r="VP9" s="68"/>
      <c r="VQ9" s="68"/>
      <c r="VR9" s="68"/>
      <c r="VS9" s="68"/>
      <c r="VT9" s="68"/>
      <c r="VU9" s="68"/>
      <c r="VV9" s="68"/>
      <c r="VW9" s="68"/>
      <c r="VX9" s="68"/>
      <c r="VY9" s="68"/>
      <c r="VZ9" s="68"/>
      <c r="WA9" s="68"/>
      <c r="WB9" s="68"/>
      <c r="WC9" s="68"/>
      <c r="WD9" s="68"/>
      <c r="WE9" s="68"/>
      <c r="WF9" s="68"/>
      <c r="WG9" s="68"/>
      <c r="WH9" s="68"/>
      <c r="WI9" s="68"/>
      <c r="WJ9" s="68"/>
      <c r="WK9" s="68"/>
      <c r="WL9" s="68"/>
      <c r="WM9" s="68"/>
      <c r="WN9" s="68"/>
      <c r="WO9" s="68"/>
      <c r="WP9" s="68"/>
      <c r="WQ9" s="68"/>
      <c r="WR9" s="68"/>
      <c r="WS9" s="68"/>
      <c r="WT9" s="68"/>
      <c r="WU9" s="68"/>
      <c r="WV9" s="68"/>
      <c r="WW9" s="68"/>
      <c r="WX9" s="68"/>
      <c r="WY9" s="68"/>
      <c r="WZ9" s="68"/>
      <c r="XA9" s="68"/>
      <c r="XB9" s="68"/>
      <c r="XC9" s="68"/>
      <c r="XD9" s="68"/>
      <c r="XE9" s="68"/>
      <c r="XF9" s="68"/>
      <c r="XG9" s="68"/>
      <c r="XH9" s="68"/>
      <c r="XI9" s="68"/>
      <c r="XJ9" s="68"/>
      <c r="XK9" s="68"/>
      <c r="XL9" s="68"/>
      <c r="XM9" s="68"/>
      <c r="XN9" s="68"/>
      <c r="XO9" s="68"/>
      <c r="XP9" s="68"/>
      <c r="XQ9" s="68"/>
      <c r="XR9" s="68"/>
      <c r="XS9" s="68"/>
      <c r="XT9" s="68"/>
      <c r="XU9" s="68"/>
      <c r="XV9" s="68"/>
      <c r="XW9" s="68"/>
      <c r="XX9" s="68"/>
      <c r="XY9" s="68"/>
      <c r="XZ9" s="68"/>
      <c r="YA9" s="68"/>
      <c r="YB9" s="68"/>
      <c r="YC9" s="68"/>
      <c r="YD9" s="68"/>
      <c r="YE9" s="68"/>
      <c r="YF9" s="68"/>
      <c r="YG9" s="68"/>
      <c r="YH9" s="68"/>
      <c r="YI9" s="68"/>
      <c r="YJ9" s="68"/>
      <c r="YK9" s="68"/>
      <c r="YL9" s="68"/>
      <c r="YM9" s="68"/>
      <c r="YN9" s="68"/>
      <c r="YO9" s="68"/>
      <c r="YP9" s="68"/>
      <c r="YQ9" s="68"/>
      <c r="YR9" s="68"/>
      <c r="YS9" s="68"/>
      <c r="YT9" s="68"/>
      <c r="YU9" s="68"/>
      <c r="YV9" s="68"/>
      <c r="YW9" s="68"/>
      <c r="YX9" s="68"/>
      <c r="YY9" s="68"/>
      <c r="YZ9" s="68"/>
      <c r="ZA9" s="68"/>
      <c r="ZB9" s="68"/>
      <c r="ZC9" s="68"/>
      <c r="ZD9" s="68"/>
      <c r="ZE9" s="68"/>
      <c r="ZF9" s="68"/>
      <c r="ZG9" s="68"/>
      <c r="ZH9" s="68"/>
      <c r="ZI9" s="68"/>
      <c r="ZJ9" s="68"/>
      <c r="ZK9" s="68"/>
      <c r="ZL9" s="68"/>
      <c r="ZM9" s="68"/>
      <c r="ZN9" s="68"/>
      <c r="ZO9" s="68"/>
      <c r="ZP9" s="68"/>
      <c r="ZQ9" s="68"/>
      <c r="ZR9" s="68"/>
      <c r="ZS9" s="68"/>
      <c r="ZT9" s="68"/>
      <c r="ZU9" s="68"/>
      <c r="ZV9" s="68"/>
      <c r="ZW9" s="68"/>
      <c r="ZX9" s="68"/>
      <c r="ZY9" s="68"/>
      <c r="ZZ9" s="68"/>
      <c r="AAA9" s="68"/>
      <c r="AAB9" s="68"/>
      <c r="AAC9" s="68"/>
      <c r="AAD9" s="68"/>
      <c r="AAE9" s="68"/>
      <c r="AAF9" s="68"/>
      <c r="AAG9" s="68"/>
      <c r="AAH9" s="68"/>
      <c r="AAI9" s="68"/>
      <c r="AAJ9" s="68"/>
      <c r="AAK9" s="68"/>
      <c r="AAL9" s="68"/>
      <c r="AAM9" s="68"/>
      <c r="AAN9" s="68"/>
      <c r="AAO9" s="68"/>
      <c r="AAP9" s="68"/>
      <c r="AAQ9" s="68"/>
      <c r="AAR9" s="68"/>
      <c r="AAS9" s="68"/>
      <c r="AAT9" s="68"/>
      <c r="AAU9" s="68"/>
      <c r="AAV9" s="68"/>
      <c r="AAW9" s="68"/>
      <c r="AAX9" s="68"/>
      <c r="AAY9" s="68"/>
      <c r="AAZ9" s="68"/>
      <c r="ABA9" s="68"/>
      <c r="ABB9" s="68"/>
      <c r="ABC9" s="68"/>
      <c r="ABD9" s="68"/>
      <c r="ABE9" s="68"/>
      <c r="ABF9" s="68"/>
      <c r="ABG9" s="68"/>
      <c r="ABH9" s="68"/>
      <c r="ABI9" s="68"/>
      <c r="ABJ9" s="68"/>
      <c r="ABK9" s="68"/>
      <c r="ABL9" s="68"/>
      <c r="ABM9" s="68"/>
      <c r="ABN9" s="68"/>
      <c r="ABO9" s="68"/>
      <c r="ABP9" s="68"/>
      <c r="ABQ9" s="68"/>
      <c r="ABR9" s="68"/>
      <c r="ABS9" s="68"/>
      <c r="ABT9" s="68"/>
      <c r="ABU9" s="68"/>
      <c r="ABV9" s="68"/>
      <c r="ABW9" s="68"/>
      <c r="ABX9" s="68"/>
      <c r="ABY9" s="68"/>
      <c r="ABZ9" s="68"/>
      <c r="ACA9" s="68"/>
      <c r="ACB9" s="68"/>
      <c r="ACC9" s="68"/>
      <c r="ACD9" s="68"/>
      <c r="ACE9" s="68"/>
      <c r="ACF9" s="68"/>
      <c r="ACG9" s="68"/>
      <c r="ACH9" s="68"/>
      <c r="ACI9" s="68"/>
      <c r="ACJ9" s="68"/>
      <c r="ACK9" s="68"/>
      <c r="ACL9" s="68"/>
      <c r="ACM9" s="68"/>
      <c r="ACN9" s="68"/>
      <c r="ACO9" s="68"/>
      <c r="ACP9" s="68"/>
      <c r="ACQ9" s="68"/>
      <c r="ACR9" s="68"/>
      <c r="ACS9" s="68"/>
      <c r="ACT9" s="68"/>
      <c r="ACU9" s="68"/>
      <c r="ACV9" s="68"/>
      <c r="ACW9" s="68"/>
      <c r="ACX9" s="68"/>
      <c r="ACY9" s="68"/>
      <c r="ACZ9" s="68"/>
      <c r="ADA9" s="68"/>
      <c r="ADB9" s="68"/>
      <c r="ADC9" s="68"/>
      <c r="ADD9" s="68"/>
      <c r="ADE9" s="68"/>
      <c r="ADF9" s="68"/>
      <c r="ADG9" s="68"/>
      <c r="ADH9" s="68"/>
    </row>
    <row r="10" spans="1:788" ht="31.2" x14ac:dyDescent="0.25">
      <c r="A10" s="97" t="s">
        <v>201</v>
      </c>
      <c r="B10" s="115" t="s">
        <v>649</v>
      </c>
    </row>
    <row r="11" spans="1:788" ht="26.1" customHeight="1" x14ac:dyDescent="0.25">
      <c r="A11" s="109"/>
      <c r="B11" s="116"/>
    </row>
    <row r="12" spans="1:788" ht="21" customHeight="1" x14ac:dyDescent="0.25">
      <c r="A12" s="110" t="s">
        <v>202</v>
      </c>
      <c r="B12" s="117"/>
    </row>
    <row r="13" spans="1:788" ht="53.4" customHeight="1" x14ac:dyDescent="0.25">
      <c r="A13" s="279" t="s">
        <v>223</v>
      </c>
      <c r="B13" s="280"/>
    </row>
    <row r="14" spans="1:788" ht="24" customHeight="1" x14ac:dyDescent="0.25">
      <c r="A14" s="111" t="s">
        <v>203</v>
      </c>
      <c r="B14" s="118" t="s">
        <v>204</v>
      </c>
    </row>
    <row r="15" spans="1:788" ht="24" customHeight="1" x14ac:dyDescent="0.25">
      <c r="A15" s="112" t="s">
        <v>4</v>
      </c>
      <c r="B15" s="119" t="s">
        <v>542</v>
      </c>
    </row>
    <row r="16" spans="1:788" ht="24" customHeight="1" x14ac:dyDescent="0.25">
      <c r="A16" s="112" t="s">
        <v>220</v>
      </c>
      <c r="B16" s="119" t="s">
        <v>221</v>
      </c>
    </row>
    <row r="17" spans="1:2" ht="24" customHeight="1" x14ac:dyDescent="0.25">
      <c r="A17" s="112" t="s">
        <v>543</v>
      </c>
      <c r="B17" s="119" t="s">
        <v>222</v>
      </c>
    </row>
    <row r="18" spans="1:2" ht="24" customHeight="1" x14ac:dyDescent="0.25">
      <c r="A18" s="112" t="s">
        <v>502</v>
      </c>
      <c r="B18" s="119" t="s">
        <v>658</v>
      </c>
    </row>
    <row r="19" spans="1:2" ht="24" customHeight="1" x14ac:dyDescent="0.25">
      <c r="A19" s="112" t="s">
        <v>657</v>
      </c>
      <c r="B19" s="119" t="s">
        <v>659</v>
      </c>
    </row>
    <row r="20" spans="1:2" ht="21" customHeight="1" x14ac:dyDescent="0.25">
      <c r="A20" s="110" t="s">
        <v>205</v>
      </c>
      <c r="B20" s="117"/>
    </row>
    <row r="21" spans="1:2" ht="148.80000000000001" customHeight="1" x14ac:dyDescent="0.25">
      <c r="A21" s="113" t="s">
        <v>206</v>
      </c>
      <c r="B21" s="100" t="s">
        <v>557</v>
      </c>
    </row>
    <row r="22" spans="1:2" ht="42.6" customHeight="1" x14ac:dyDescent="0.25">
      <c r="A22" s="114" t="s">
        <v>207</v>
      </c>
      <c r="B22" s="100" t="s">
        <v>208</v>
      </c>
    </row>
    <row r="23" spans="1:2" ht="15.75" customHeight="1" x14ac:dyDescent="0.25"/>
    <row r="24" spans="1:2" ht="15.75" customHeight="1" x14ac:dyDescent="0.25"/>
    <row r="25" spans="1:2" ht="15.75" customHeight="1" x14ac:dyDescent="0.25"/>
    <row r="26" spans="1:2" ht="15.75" customHeight="1" x14ac:dyDescent="0.25"/>
    <row r="27" spans="1:2" ht="15.75" customHeight="1" x14ac:dyDescent="0.25"/>
    <row r="28" spans="1:2" ht="15.75" customHeight="1" x14ac:dyDescent="0.25"/>
    <row r="29" spans="1:2" ht="15.75" customHeight="1" x14ac:dyDescent="0.25"/>
    <row r="30" spans="1:2" ht="15.75" customHeight="1" x14ac:dyDescent="0.25"/>
    <row r="31" spans="1:2" ht="15.75" customHeight="1" x14ac:dyDescent="0.25"/>
    <row r="32" spans="1: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sheetData>
  <sheetProtection algorithmName="SHA-512" hashValue="TZ7cIxOdWZwfGzJl/vvIDQOzo/4rTaNhgiiy/do3DjRa1v+1auGtTwD5/o7fDVVe/5wMV8BVzCKJWmx+yY3djg==" saltValue="48gtPk0ri6JglgjNaj+ltA==" spinCount="100000" sheet="1" objects="1" scenarios="1"/>
  <mergeCells count="1">
    <mergeCell ref="A13:B13"/>
  </mergeCells>
  <hyperlinks>
    <hyperlink ref="B9" location="Instructions!A1" display="Refer to the Instructions and Glossary tabs." xr:uid="{23DE9244-8CBE-4D03-A5F4-C7693F597B6B}"/>
    <hyperlink ref="A15" location="Instructions!A1" display="Instructions" xr:uid="{D10B24A4-D014-4319-B376-ED420D685E14}"/>
    <hyperlink ref="A16" location="'I_State and program information'!A1" display="I_State and program information" xr:uid="{71332FCF-95DF-4B52-9D23-B46B867037B0}"/>
    <hyperlink ref="A17" location="'II_Program-level standards'!A1" display="II_Program-level standards" xr:uid="{CE349568-A0B0-4984-9FB9-21C8605FA256}"/>
    <hyperlink ref="A19" location="'III_Plan comp 438.206 All plans'!A1" display="III. Plan Compliance [Part B]" xr:uid="{DD1CCC06-1F7B-4299-B4F4-5361C9ED2F40}"/>
    <hyperlink ref="A18" location="'III_Plan comp 438.68 {Plan 1}'!A1" display="III. Plan Compliance [Part A]" xr:uid="{E28E1245-E412-451F-8789-952B0EFDC040}"/>
  </hyperlinks>
  <pageMargins left="0.7" right="0.7" top="0.75" bottom="0.75" header="0" footer="0"/>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1C0A2-0BEE-46ED-8168-EB34A36D04BE}">
  <dimension ref="A1:CZ108"/>
  <sheetViews>
    <sheetView showGridLines="0" zoomScale="70" zoomScaleNormal="70" workbookViewId="0">
      <pane xSplit="4" ySplit="11" topLeftCell="E12" activePane="bottomRight" state="frozen"/>
      <selection activeCell="D20" sqref="D20"/>
      <selection pane="topRight" activeCell="D20" sqref="D20"/>
      <selection pane="bottomLeft" activeCell="D20" sqref="D20"/>
      <selection pane="bottomRight"/>
    </sheetView>
  </sheetViews>
  <sheetFormatPr defaultColWidth="9.21875" defaultRowHeight="13.8" x14ac:dyDescent="0.25"/>
  <cols>
    <col min="1" max="1" width="9.33203125" style="2" customWidth="1"/>
    <col min="2" max="2" width="39.5546875" style="2" customWidth="1"/>
    <col min="3" max="3" width="71.5546875" style="5" customWidth="1"/>
    <col min="4" max="4" width="30.77734375" style="5" customWidth="1"/>
    <col min="5" max="104" width="40.77734375" style="2" customWidth="1"/>
    <col min="105" max="16384" width="9.21875" style="2"/>
  </cols>
  <sheetData>
    <row r="1" spans="1:104" s="78" customFormat="1" ht="21" x14ac:dyDescent="0.35">
      <c r="A1" s="75" t="s">
        <v>585</v>
      </c>
      <c r="B1" s="75"/>
      <c r="C1" s="76"/>
      <c r="D1" s="77"/>
      <c r="E1" s="75" t="s">
        <v>401</v>
      </c>
      <c r="F1" s="75" t="s">
        <v>402</v>
      </c>
      <c r="G1" s="75" t="s">
        <v>403</v>
      </c>
      <c r="H1" s="75" t="s">
        <v>404</v>
      </c>
      <c r="I1" s="75" t="s">
        <v>405</v>
      </c>
      <c r="J1" s="75" t="s">
        <v>406</v>
      </c>
      <c r="K1" s="75" t="s">
        <v>407</v>
      </c>
      <c r="L1" s="75" t="s">
        <v>408</v>
      </c>
      <c r="M1" s="75" t="s">
        <v>409</v>
      </c>
      <c r="N1" s="75" t="s">
        <v>410</v>
      </c>
      <c r="O1" s="75" t="s">
        <v>411</v>
      </c>
      <c r="P1" s="75" t="s">
        <v>412</v>
      </c>
      <c r="Q1" s="75" t="s">
        <v>413</v>
      </c>
      <c r="R1" s="75" t="s">
        <v>414</v>
      </c>
      <c r="S1" s="75" t="s">
        <v>415</v>
      </c>
      <c r="T1" s="75" t="s">
        <v>416</v>
      </c>
      <c r="U1" s="75" t="s">
        <v>417</v>
      </c>
      <c r="V1" s="75" t="s">
        <v>418</v>
      </c>
      <c r="W1" s="75" t="s">
        <v>419</v>
      </c>
      <c r="X1" s="75" t="s">
        <v>420</v>
      </c>
      <c r="Y1" s="75" t="s">
        <v>421</v>
      </c>
      <c r="Z1" s="75" t="s">
        <v>422</v>
      </c>
      <c r="AA1" s="75" t="s">
        <v>423</v>
      </c>
      <c r="AB1" s="75" t="s">
        <v>424</v>
      </c>
      <c r="AC1" s="75" t="s">
        <v>425</v>
      </c>
      <c r="AD1" s="75" t="s">
        <v>426</v>
      </c>
      <c r="AE1" s="75" t="s">
        <v>427</v>
      </c>
      <c r="AF1" s="75" t="s">
        <v>428</v>
      </c>
      <c r="AG1" s="75" t="s">
        <v>429</v>
      </c>
      <c r="AH1" s="75" t="s">
        <v>430</v>
      </c>
      <c r="AI1" s="75" t="s">
        <v>431</v>
      </c>
      <c r="AJ1" s="75" t="s">
        <v>432</v>
      </c>
      <c r="AK1" s="75" t="s">
        <v>433</v>
      </c>
      <c r="AL1" s="75" t="s">
        <v>434</v>
      </c>
      <c r="AM1" s="75" t="s">
        <v>435</v>
      </c>
      <c r="AN1" s="75" t="s">
        <v>436</v>
      </c>
      <c r="AO1" s="75" t="s">
        <v>437</v>
      </c>
      <c r="AP1" s="75" t="s">
        <v>438</v>
      </c>
      <c r="AQ1" s="75" t="s">
        <v>439</v>
      </c>
      <c r="AR1" s="75" t="s">
        <v>440</v>
      </c>
      <c r="AS1" s="75" t="s">
        <v>441</v>
      </c>
      <c r="AT1" s="75" t="s">
        <v>442</v>
      </c>
      <c r="AU1" s="75" t="s">
        <v>443</v>
      </c>
      <c r="AV1" s="75" t="s">
        <v>444</v>
      </c>
      <c r="AW1" s="75" t="s">
        <v>445</v>
      </c>
      <c r="AX1" s="75" t="s">
        <v>446</v>
      </c>
      <c r="AY1" s="75" t="s">
        <v>447</v>
      </c>
      <c r="AZ1" s="75" t="s">
        <v>448</v>
      </c>
      <c r="BA1" s="75" t="s">
        <v>449</v>
      </c>
      <c r="BB1" s="75" t="s">
        <v>450</v>
      </c>
      <c r="BC1" s="75" t="s">
        <v>451</v>
      </c>
      <c r="BD1" s="75" t="s">
        <v>452</v>
      </c>
      <c r="BE1" s="75" t="s">
        <v>453</v>
      </c>
      <c r="BF1" s="75" t="s">
        <v>454</v>
      </c>
      <c r="BG1" s="75" t="s">
        <v>455</v>
      </c>
      <c r="BH1" s="75" t="s">
        <v>456</v>
      </c>
      <c r="BI1" s="75" t="s">
        <v>457</v>
      </c>
      <c r="BJ1" s="75" t="s">
        <v>458</v>
      </c>
      <c r="BK1" s="75" t="s">
        <v>459</v>
      </c>
      <c r="BL1" s="75" t="s">
        <v>460</v>
      </c>
      <c r="BM1" s="75" t="s">
        <v>461</v>
      </c>
      <c r="BN1" s="75" t="s">
        <v>462</v>
      </c>
      <c r="BO1" s="75" t="s">
        <v>463</v>
      </c>
      <c r="BP1" s="75" t="s">
        <v>464</v>
      </c>
      <c r="BQ1" s="75" t="s">
        <v>465</v>
      </c>
      <c r="BR1" s="75" t="s">
        <v>466</v>
      </c>
      <c r="BS1" s="75" t="s">
        <v>467</v>
      </c>
      <c r="BT1" s="75" t="s">
        <v>468</v>
      </c>
      <c r="BU1" s="75" t="s">
        <v>469</v>
      </c>
      <c r="BV1" s="75" t="s">
        <v>470</v>
      </c>
      <c r="BW1" s="75" t="s">
        <v>471</v>
      </c>
      <c r="BX1" s="75" t="s">
        <v>472</v>
      </c>
      <c r="BY1" s="75" t="s">
        <v>473</v>
      </c>
      <c r="BZ1" s="75" t="s">
        <v>474</v>
      </c>
      <c r="CA1" s="75" t="s">
        <v>475</v>
      </c>
      <c r="CB1" s="75" t="s">
        <v>476</v>
      </c>
      <c r="CC1" s="75" t="s">
        <v>477</v>
      </c>
      <c r="CD1" s="75" t="s">
        <v>478</v>
      </c>
      <c r="CE1" s="75" t="s">
        <v>479</v>
      </c>
      <c r="CF1" s="75" t="s">
        <v>480</v>
      </c>
      <c r="CG1" s="75" t="s">
        <v>481</v>
      </c>
      <c r="CH1" s="75" t="s">
        <v>482</v>
      </c>
      <c r="CI1" s="75" t="s">
        <v>483</v>
      </c>
      <c r="CJ1" s="75" t="s">
        <v>484</v>
      </c>
      <c r="CK1" s="75" t="s">
        <v>485</v>
      </c>
      <c r="CL1" s="75" t="s">
        <v>486</v>
      </c>
      <c r="CM1" s="75" t="s">
        <v>487</v>
      </c>
      <c r="CN1" s="75" t="s">
        <v>488</v>
      </c>
      <c r="CO1" s="75" t="s">
        <v>489</v>
      </c>
      <c r="CP1" s="75" t="s">
        <v>490</v>
      </c>
      <c r="CQ1" s="75" t="s">
        <v>491</v>
      </c>
      <c r="CR1" s="75" t="s">
        <v>492</v>
      </c>
      <c r="CS1" s="75" t="s">
        <v>493</v>
      </c>
      <c r="CT1" s="75" t="s">
        <v>494</v>
      </c>
      <c r="CU1" s="75" t="s">
        <v>495</v>
      </c>
      <c r="CV1" s="75" t="s">
        <v>496</v>
      </c>
      <c r="CW1" s="75" t="s">
        <v>497</v>
      </c>
      <c r="CX1" s="75" t="s">
        <v>498</v>
      </c>
      <c r="CY1" s="75" t="s">
        <v>499</v>
      </c>
      <c r="CZ1" s="75" t="s">
        <v>500</v>
      </c>
    </row>
    <row r="2" spans="1:104" ht="28.5" customHeight="1" x14ac:dyDescent="0.4">
      <c r="A2" s="24" t="s">
        <v>672</v>
      </c>
      <c r="C2" s="24"/>
      <c r="D2" s="1"/>
    </row>
    <row r="3" spans="1:104" ht="31.2" customHeight="1" x14ac:dyDescent="0.25">
      <c r="A3" s="301" t="s">
        <v>673</v>
      </c>
      <c r="B3" s="302"/>
      <c r="C3" s="302"/>
      <c r="D3" s="58"/>
    </row>
    <row r="4" spans="1:104" x14ac:dyDescent="0.25">
      <c r="A4" s="55" t="s">
        <v>0</v>
      </c>
      <c r="B4" s="56" t="s">
        <v>1</v>
      </c>
      <c r="C4" s="56" t="s">
        <v>5</v>
      </c>
      <c r="D4" s="89" t="str">
        <f>IF('I_State and program information'!E30="","[Plan 6]",'I_State and program information'!E30)</f>
        <v>[Plan 6]</v>
      </c>
    </row>
    <row r="5" spans="1:104" ht="55.2" x14ac:dyDescent="0.25">
      <c r="A5" s="16" t="s">
        <v>579</v>
      </c>
      <c r="B5" s="84" t="s">
        <v>118</v>
      </c>
      <c r="C5" s="15" t="s">
        <v>273</v>
      </c>
      <c r="D5" s="57"/>
    </row>
    <row r="6" spans="1:104" ht="15" customHeight="1" x14ac:dyDescent="0.25">
      <c r="A6" s="62"/>
      <c r="B6" s="62"/>
      <c r="C6" s="62"/>
      <c r="D6" s="62"/>
    </row>
    <row r="7" spans="1:104" ht="15" customHeight="1" x14ac:dyDescent="0.25">
      <c r="A7" s="263" t="s">
        <v>644</v>
      </c>
      <c r="B7" s="62"/>
      <c r="C7" s="62"/>
      <c r="D7" s="62"/>
    </row>
    <row r="8" spans="1:104" ht="15" customHeight="1" x14ac:dyDescent="0.25">
      <c r="A8" s="259" t="s">
        <v>674</v>
      </c>
      <c r="B8" s="62"/>
      <c r="C8" s="62"/>
      <c r="D8" s="62"/>
    </row>
    <row r="9" spans="1:104" ht="35.4" customHeight="1" x14ac:dyDescent="0.4">
      <c r="A9" s="24" t="s">
        <v>647</v>
      </c>
      <c r="B9" s="24"/>
      <c r="D9" s="2"/>
    </row>
    <row r="10" spans="1:104" ht="39.6" customHeight="1" x14ac:dyDescent="0.25">
      <c r="A10" s="282" t="s">
        <v>586</v>
      </c>
      <c r="B10" s="283"/>
      <c r="C10" s="283"/>
      <c r="D10" s="230"/>
    </row>
    <row r="11" spans="1:104" ht="41.4" x14ac:dyDescent="0.25">
      <c r="A11" s="49" t="s">
        <v>0</v>
      </c>
      <c r="B11" s="47" t="s">
        <v>1</v>
      </c>
      <c r="C11" s="47" t="s">
        <v>5</v>
      </c>
      <c r="D11" s="244" t="s">
        <v>65</v>
      </c>
      <c r="E11" s="240" t="str">
        <f>"Standard #1:"&amp;CHAR(10)&amp;CHAR(10)&amp;IF('II_Program-level standards'!E7="","",'II_Program-level standards'!E7&amp;"; "&amp;CHAR(10)&amp;'II_Program-level standards'!E9&amp;"; "&amp;CHAR(10)&amp;'II_Program-level standards'!E14&amp;"; "&amp;CHAR(10)&amp;'II_Program-level standards'!E15)</f>
        <v xml:space="preserve">Standard #1:
</v>
      </c>
      <c r="F11" s="87" t="str">
        <f>"Standard #2:"&amp;CHAR(10)&amp;CHAR(10)&amp;IF('II_Program-level standards'!F7="","",'II_Program-level standards'!F7&amp;"; "&amp;CHAR(10)&amp;'II_Program-level standards'!F9&amp;"; "&amp;CHAR(10)&amp;'II_Program-level standards'!F14&amp;"; "&amp;CHAR(10)&amp;'II_Program-level standards'!F15)</f>
        <v xml:space="preserve">Standard #2:
</v>
      </c>
      <c r="G11" s="87" t="str">
        <f>"Standard #3:"&amp;CHAR(10)&amp;CHAR(10)&amp;IF('II_Program-level standards'!G7="","",'II_Program-level standards'!G7&amp;"; "&amp;CHAR(10)&amp;'II_Program-level standards'!G9&amp;"; "&amp;CHAR(10)&amp;'II_Program-level standards'!G14&amp;"; "&amp;CHAR(10)&amp;'II_Program-level standards'!G15)</f>
        <v xml:space="preserve">Standard #3:
</v>
      </c>
      <c r="H11" s="87" t="str">
        <f>"Standard #4:"&amp;CHAR(10)&amp;CHAR(10)&amp;IF('II_Program-level standards'!H7="","",'II_Program-level standards'!H7&amp;"; "&amp;CHAR(10)&amp;'II_Program-level standards'!H9&amp;"; "&amp;CHAR(10)&amp;'II_Program-level standards'!H14&amp;"; "&amp;CHAR(10)&amp;'II_Program-level standards'!H15)</f>
        <v xml:space="preserve">Standard #4:
</v>
      </c>
      <c r="I11" s="87" t="str">
        <f>"Standard #5:"&amp;CHAR(10)&amp;CHAR(10)&amp;IF('II_Program-level standards'!I7="","",'II_Program-level standards'!I7&amp;"; "&amp;CHAR(10)&amp;'II_Program-level standards'!I9&amp;"; "&amp;CHAR(10)&amp;'II_Program-level standards'!I14&amp;"; "&amp;CHAR(10)&amp;'II_Program-level standards'!I15)</f>
        <v xml:space="preserve">Standard #5:
</v>
      </c>
      <c r="J11" s="87" t="str">
        <f>"Standard #6:"&amp;CHAR(10)&amp;CHAR(10)&amp;IF('II_Program-level standards'!J7="","",'II_Program-level standards'!J7&amp;"; "&amp;CHAR(10)&amp;'II_Program-level standards'!J9&amp;"; "&amp;CHAR(10)&amp;'II_Program-level standards'!J14&amp;"; "&amp;CHAR(10)&amp;'II_Program-level standards'!J15)</f>
        <v xml:space="preserve">Standard #6:
</v>
      </c>
      <c r="K11" s="87" t="str">
        <f>"Standard #7:"&amp;CHAR(10)&amp;CHAR(10)&amp;IF('II_Program-level standards'!K7="","",'II_Program-level standards'!K7&amp;"; "&amp;CHAR(10)&amp;'II_Program-level standards'!K9&amp;"; "&amp;CHAR(10)&amp;'II_Program-level standards'!K14&amp;"; "&amp;CHAR(10)&amp;'II_Program-level standards'!K15)</f>
        <v xml:space="preserve">Standard #7:
</v>
      </c>
      <c r="L11" s="87" t="str">
        <f>"Standard #8:"&amp;CHAR(10)&amp;CHAR(10)&amp;IF('II_Program-level standards'!L7="","",'II_Program-level standards'!L7&amp;"; "&amp;CHAR(10)&amp;'II_Program-level standards'!L9&amp;"; "&amp;CHAR(10)&amp;'II_Program-level standards'!L14&amp;"; "&amp;CHAR(10)&amp;'II_Program-level standards'!L15)</f>
        <v xml:space="preserve">Standard #8:
</v>
      </c>
      <c r="M11" s="87" t="str">
        <f>"Standard #9:"&amp;CHAR(10)&amp;CHAR(10)&amp;IF('II_Program-level standards'!M7="","",'II_Program-level standards'!M7&amp;"; "&amp;CHAR(10)&amp;'II_Program-level standards'!M9&amp;"; "&amp;CHAR(10)&amp;'II_Program-level standards'!M14&amp;"; "&amp;CHAR(10)&amp;'II_Program-level standards'!M15)</f>
        <v xml:space="preserve">Standard #9:
</v>
      </c>
      <c r="N11" s="87" t="str">
        <f>"Standard #10:"&amp;CHAR(10)&amp;CHAR(10)&amp;IF('II_Program-level standards'!N7="","",'II_Program-level standards'!N7&amp;"; "&amp;CHAR(10)&amp;'II_Program-level standards'!N9&amp;"; "&amp;CHAR(10)&amp;'II_Program-level standards'!N14&amp;"; "&amp;CHAR(10)&amp;'II_Program-level standards'!N15)</f>
        <v xml:space="preserve">Standard #10:
</v>
      </c>
      <c r="O11" s="87" t="str">
        <f>"Standard #11:"&amp;CHAR(10)&amp;CHAR(10)&amp;IF('II_Program-level standards'!O7="","",'II_Program-level standards'!O7&amp;"; "&amp;CHAR(10)&amp;'II_Program-level standards'!O9&amp;"; "&amp;CHAR(10)&amp;'II_Program-level standards'!O14&amp;"; "&amp;CHAR(10)&amp;'II_Program-level standards'!O15)</f>
        <v xml:space="preserve">Standard #11:
</v>
      </c>
      <c r="P11" s="87" t="str">
        <f>"Standard #12:"&amp;CHAR(10)&amp;CHAR(10)&amp;IF('II_Program-level standards'!P7="","",'II_Program-level standards'!P7&amp;"; "&amp;CHAR(10)&amp;'II_Program-level standards'!P9&amp;"; "&amp;CHAR(10)&amp;'II_Program-level standards'!P14&amp;"; "&amp;CHAR(10)&amp;'II_Program-level standards'!P15)</f>
        <v xml:space="preserve">Standard #12:
</v>
      </c>
      <c r="Q11" s="87" t="str">
        <f>"Standard #13:"&amp;CHAR(10)&amp;CHAR(10)&amp;IF('II_Program-level standards'!Q7="","",'II_Program-level standards'!Q7&amp;"; "&amp;CHAR(10)&amp;'II_Program-level standards'!Q9&amp;"; "&amp;CHAR(10)&amp;'II_Program-level standards'!Q14&amp;"; "&amp;CHAR(10)&amp;'II_Program-level standards'!Q15)</f>
        <v xml:space="preserve">Standard #13:
</v>
      </c>
      <c r="R11" s="87" t="str">
        <f>"Standard #14:"&amp;CHAR(10)&amp;CHAR(10)&amp;IF('II_Program-level standards'!R7="","",'II_Program-level standards'!R7&amp;"; "&amp;CHAR(10)&amp;'II_Program-level standards'!R9&amp;"; "&amp;CHAR(10)&amp;'II_Program-level standards'!R14&amp;"; "&amp;CHAR(10)&amp;'II_Program-level standards'!R15)</f>
        <v xml:space="preserve">Standard #14:
</v>
      </c>
      <c r="S11" s="87" t="str">
        <f>"Standard #15:"&amp;CHAR(10)&amp;CHAR(10)&amp;IF('II_Program-level standards'!S7="","",'II_Program-level standards'!S7&amp;"; "&amp;CHAR(10)&amp;'II_Program-level standards'!S9&amp;"; "&amp;CHAR(10)&amp;'II_Program-level standards'!S14&amp;"; "&amp;CHAR(10)&amp;'II_Program-level standards'!S15)</f>
        <v xml:space="preserve">Standard #15:
</v>
      </c>
      <c r="T11" s="87" t="str">
        <f>"Standard #16:"&amp;CHAR(10)&amp;CHAR(10)&amp;IF('II_Program-level standards'!T7="","",'II_Program-level standards'!T7&amp;"; "&amp;CHAR(10)&amp;'II_Program-level standards'!T9&amp;"; "&amp;CHAR(10)&amp;'II_Program-level standards'!T14&amp;"; "&amp;CHAR(10)&amp;'II_Program-level standards'!T15)</f>
        <v xml:space="preserve">Standard #16:
</v>
      </c>
      <c r="U11" s="87" t="str">
        <f>"Standard #17:"&amp;CHAR(10)&amp;CHAR(10)&amp;IF('II_Program-level standards'!U7="","",'II_Program-level standards'!U7&amp;"; "&amp;CHAR(10)&amp;'II_Program-level standards'!U9&amp;"; "&amp;CHAR(10)&amp;'II_Program-level standards'!U14&amp;"; "&amp;CHAR(10)&amp;'II_Program-level standards'!U15)</f>
        <v xml:space="preserve">Standard #17:
</v>
      </c>
      <c r="V11" s="87" t="str">
        <f>"Standard #18:"&amp;CHAR(10)&amp;CHAR(10)&amp;IF('II_Program-level standards'!V7="","",'II_Program-level standards'!V7&amp;"; "&amp;CHAR(10)&amp;'II_Program-level standards'!V9&amp;"; "&amp;CHAR(10)&amp;'II_Program-level standards'!V14&amp;"; "&amp;CHAR(10)&amp;'II_Program-level standards'!V15)</f>
        <v xml:space="preserve">Standard #18:
</v>
      </c>
      <c r="W11" s="87" t="str">
        <f>"Standard #19:"&amp;CHAR(10)&amp;CHAR(10)&amp;IF('II_Program-level standards'!W7="","",'II_Program-level standards'!W7&amp;"; "&amp;CHAR(10)&amp;'II_Program-level standards'!W9&amp;"; "&amp;CHAR(10)&amp;'II_Program-level standards'!W14&amp;"; "&amp;CHAR(10)&amp;'II_Program-level standards'!W15)</f>
        <v xml:space="preserve">Standard #19:
</v>
      </c>
      <c r="X11" s="87" t="str">
        <f>"Standard #20:"&amp;CHAR(10)&amp;CHAR(10)&amp;IF('II_Program-level standards'!X7="","",'II_Program-level standards'!X7&amp;"; "&amp;CHAR(10)&amp;'II_Program-level standards'!X9&amp;"; "&amp;CHAR(10)&amp;'II_Program-level standards'!X14&amp;"; "&amp;CHAR(10)&amp;'II_Program-level standards'!X15)</f>
        <v xml:space="preserve">Standard #20:
</v>
      </c>
      <c r="Y11" s="87" t="str">
        <f>"Standard #21:"&amp;CHAR(10)&amp;CHAR(10)&amp;IF('II_Program-level standards'!Y7="","",'II_Program-level standards'!Y7&amp;"; "&amp;CHAR(10)&amp;'II_Program-level standards'!Y9&amp;"; "&amp;CHAR(10)&amp;'II_Program-level standards'!Y14&amp;"; "&amp;CHAR(10)&amp;'II_Program-level standards'!Y15)</f>
        <v xml:space="preserve">Standard #21:
</v>
      </c>
      <c r="Z11" s="87" t="str">
        <f>"Standard #22:"&amp;CHAR(10)&amp;CHAR(10)&amp;IF('II_Program-level standards'!Z7="","",'II_Program-level standards'!Z7&amp;"; "&amp;CHAR(10)&amp;'II_Program-level standards'!Z9&amp;"; "&amp;CHAR(10)&amp;'II_Program-level standards'!Z14&amp;"; "&amp;CHAR(10)&amp;'II_Program-level standards'!Z15)</f>
        <v xml:space="preserve">Standard #22:
</v>
      </c>
      <c r="AA11" s="87" t="str">
        <f>"Standard #23:"&amp;CHAR(10)&amp;CHAR(10)&amp;IF('II_Program-level standards'!AA7="","",'II_Program-level standards'!AA7&amp;"; "&amp;CHAR(10)&amp;'II_Program-level standards'!AA9&amp;"; "&amp;CHAR(10)&amp;'II_Program-level standards'!AA14&amp;"; "&amp;CHAR(10)&amp;'II_Program-level standards'!AA15)</f>
        <v xml:space="preserve">Standard #23:
</v>
      </c>
      <c r="AB11" s="87" t="str">
        <f>"Standard #24:"&amp;CHAR(10)&amp;CHAR(10)&amp;IF('II_Program-level standards'!AB7="","",'II_Program-level standards'!AB7&amp;"; "&amp;CHAR(10)&amp;'II_Program-level standards'!AB9&amp;"; "&amp;CHAR(10)&amp;'II_Program-level standards'!AB14&amp;"; "&amp;CHAR(10)&amp;'II_Program-level standards'!AB15)</f>
        <v xml:space="preserve">Standard #24:
</v>
      </c>
      <c r="AC11" s="87" t="str">
        <f>"Standard #25:"&amp;CHAR(10)&amp;CHAR(10)&amp;IF('II_Program-level standards'!AC7="","",'II_Program-level standards'!AC7&amp;"; "&amp;CHAR(10)&amp;'II_Program-level standards'!AC9&amp;"; "&amp;CHAR(10)&amp;'II_Program-level standards'!AC14&amp;"; "&amp;CHAR(10)&amp;'II_Program-level standards'!AC15)</f>
        <v xml:space="preserve">Standard #25:
</v>
      </c>
      <c r="AD11" s="87" t="str">
        <f>"Standard #26:"&amp;CHAR(10)&amp;CHAR(10)&amp;IF('II_Program-level standards'!AD7="","",'II_Program-level standards'!AD7&amp;"; "&amp;CHAR(10)&amp;'II_Program-level standards'!AD9&amp;"; "&amp;CHAR(10)&amp;'II_Program-level standards'!AD14&amp;"; "&amp;CHAR(10)&amp;'II_Program-level standards'!AD15)</f>
        <v xml:space="preserve">Standard #26:
</v>
      </c>
      <c r="AE11" s="87" t="str">
        <f>"Standard #27:"&amp;CHAR(10)&amp;CHAR(10)&amp;IF('II_Program-level standards'!AE7="","",'II_Program-level standards'!AE7&amp;"; "&amp;CHAR(10)&amp;'II_Program-level standards'!AE9&amp;"; "&amp;CHAR(10)&amp;'II_Program-level standards'!AE14&amp;"; "&amp;CHAR(10)&amp;'II_Program-level standards'!AE15)</f>
        <v xml:space="preserve">Standard #27:
</v>
      </c>
      <c r="AF11" s="87" t="str">
        <f>"Standard #28:"&amp;CHAR(10)&amp;CHAR(10)&amp;IF('II_Program-level standards'!AF7="","",'II_Program-level standards'!AF7&amp;"; "&amp;CHAR(10)&amp;'II_Program-level standards'!AF9&amp;"; "&amp;CHAR(10)&amp;'II_Program-level standards'!AF14&amp;"; "&amp;CHAR(10)&amp;'II_Program-level standards'!AF15)</f>
        <v xml:space="preserve">Standard #28:
</v>
      </c>
      <c r="AG11" s="87" t="str">
        <f>"Standard #29:"&amp;CHAR(10)&amp;CHAR(10)&amp;IF('II_Program-level standards'!AG7="","",'II_Program-level standards'!AG7&amp;"; "&amp;CHAR(10)&amp;'II_Program-level standards'!AG9&amp;"; "&amp;CHAR(10)&amp;'II_Program-level standards'!AG14&amp;"; "&amp;CHAR(10)&amp;'II_Program-level standards'!AG15)</f>
        <v xml:space="preserve">Standard #29:
</v>
      </c>
      <c r="AH11" s="87" t="str">
        <f>"Standard #30:"&amp;CHAR(10)&amp;CHAR(10)&amp;IF('II_Program-level standards'!AH7="","",'II_Program-level standards'!AH7&amp;"; "&amp;CHAR(10)&amp;'II_Program-level standards'!AH9&amp;"; "&amp;CHAR(10)&amp;'II_Program-level standards'!AH14&amp;"; "&amp;CHAR(10)&amp;'II_Program-level standards'!AH15)</f>
        <v xml:space="preserve">Standard #30:
</v>
      </c>
      <c r="AI11" s="87" t="str">
        <f>"Standard #31:"&amp;CHAR(10)&amp;CHAR(10)&amp;IF('II_Program-level standards'!AI7="","",'II_Program-level standards'!AI7&amp;"; "&amp;CHAR(10)&amp;'II_Program-level standards'!AI9&amp;"; "&amp;CHAR(10)&amp;'II_Program-level standards'!AI14&amp;"; "&amp;CHAR(10)&amp;'II_Program-level standards'!AI15)</f>
        <v xml:space="preserve">Standard #31:
</v>
      </c>
      <c r="AJ11" s="87" t="str">
        <f>"Standard #32:"&amp;CHAR(10)&amp;CHAR(10)&amp;IF('II_Program-level standards'!AJ7="","",'II_Program-level standards'!AJ7&amp;"; "&amp;CHAR(10)&amp;'II_Program-level standards'!AJ9&amp;"; "&amp;CHAR(10)&amp;'II_Program-level standards'!AJ14&amp;"; "&amp;CHAR(10)&amp;'II_Program-level standards'!AJ15)</f>
        <v xml:space="preserve">Standard #32:
</v>
      </c>
      <c r="AK11" s="87" t="str">
        <f>"Standard #33:"&amp;CHAR(10)&amp;CHAR(10)&amp;IF('II_Program-level standards'!AK7="","",'II_Program-level standards'!AK7&amp;"; "&amp;CHAR(10)&amp;'II_Program-level standards'!AK9&amp;"; "&amp;CHAR(10)&amp;'II_Program-level standards'!AK14&amp;"; "&amp;CHAR(10)&amp;'II_Program-level standards'!AK15)</f>
        <v xml:space="preserve">Standard #33:
</v>
      </c>
      <c r="AL11" s="87" t="str">
        <f>"Standard #34:"&amp;CHAR(10)&amp;CHAR(10)&amp;IF('II_Program-level standards'!AL7="","",'II_Program-level standards'!AL7&amp;"; "&amp;CHAR(10)&amp;'II_Program-level standards'!AL9&amp;"; "&amp;CHAR(10)&amp;'II_Program-level standards'!AL14&amp;"; "&amp;CHAR(10)&amp;'II_Program-level standards'!AL15)</f>
        <v xml:space="preserve">Standard #34:
</v>
      </c>
      <c r="AM11" s="87" t="str">
        <f>"Standard #35:"&amp;CHAR(10)&amp;CHAR(10)&amp;IF('II_Program-level standards'!AM7="","",'II_Program-level standards'!AM7&amp;"; "&amp;CHAR(10)&amp;'II_Program-level standards'!AM9&amp;"; "&amp;CHAR(10)&amp;'II_Program-level standards'!AM14&amp;"; "&amp;CHAR(10)&amp;'II_Program-level standards'!AM15)</f>
        <v xml:space="preserve">Standard #35:
</v>
      </c>
      <c r="AN11" s="87" t="str">
        <f>"Standard #36:"&amp;CHAR(10)&amp;CHAR(10)&amp;IF('II_Program-level standards'!AN7="","",'II_Program-level standards'!AN7&amp;"; "&amp;CHAR(10)&amp;'II_Program-level standards'!AN9&amp;"; "&amp;CHAR(10)&amp;'II_Program-level standards'!AN14&amp;"; "&amp;CHAR(10)&amp;'II_Program-level standards'!AN15)</f>
        <v xml:space="preserve">Standard #36:
</v>
      </c>
      <c r="AO11" s="87" t="str">
        <f>"Standard #37:"&amp;CHAR(10)&amp;CHAR(10)&amp;IF('II_Program-level standards'!AO7="","",'II_Program-level standards'!AO7&amp;"; "&amp;CHAR(10)&amp;'II_Program-level standards'!AO9&amp;"; "&amp;CHAR(10)&amp;'II_Program-level standards'!AO14&amp;"; "&amp;CHAR(10)&amp;'II_Program-level standards'!AO15)</f>
        <v xml:space="preserve">Standard #37:
</v>
      </c>
      <c r="AP11" s="87" t="str">
        <f>"Standard #38:"&amp;CHAR(10)&amp;CHAR(10)&amp;IF('II_Program-level standards'!AP7="","",'II_Program-level standards'!AP7&amp;"; "&amp;CHAR(10)&amp;'II_Program-level standards'!AP9&amp;"; "&amp;CHAR(10)&amp;'II_Program-level standards'!AP14&amp;"; "&amp;CHAR(10)&amp;'II_Program-level standards'!AP15)</f>
        <v xml:space="preserve">Standard #38:
</v>
      </c>
      <c r="AQ11" s="87" t="str">
        <f>"Standard #39:"&amp;CHAR(10)&amp;CHAR(10)&amp;IF('II_Program-level standards'!AQ7="","",'II_Program-level standards'!AQ7&amp;"; "&amp;CHAR(10)&amp;'II_Program-level standards'!AQ9&amp;"; "&amp;CHAR(10)&amp;'II_Program-level standards'!AQ14&amp;"; "&amp;CHAR(10)&amp;'II_Program-level standards'!AQ15)</f>
        <v xml:space="preserve">Standard #39:
</v>
      </c>
      <c r="AR11" s="87" t="str">
        <f>"Standard #40:"&amp;CHAR(10)&amp;CHAR(10)&amp;IF('II_Program-level standards'!AR7="","",'II_Program-level standards'!AR7&amp;"; "&amp;CHAR(10)&amp;'II_Program-level standards'!AR9&amp;"; "&amp;CHAR(10)&amp;'II_Program-level standards'!AR14&amp;"; "&amp;CHAR(10)&amp;'II_Program-level standards'!AR15)</f>
        <v xml:space="preserve">Standard #40:
</v>
      </c>
      <c r="AS11" s="87" t="str">
        <f>"Standard #41:"&amp;CHAR(10)&amp;CHAR(10)&amp;IF('II_Program-level standards'!AS7="","",'II_Program-level standards'!AS7&amp;"; "&amp;CHAR(10)&amp;'II_Program-level standards'!AS9&amp;"; "&amp;CHAR(10)&amp;'II_Program-level standards'!AS14&amp;"; "&amp;CHAR(10)&amp;'II_Program-level standards'!AS15)</f>
        <v xml:space="preserve">Standard #41:
</v>
      </c>
      <c r="AT11" s="87" t="str">
        <f>"Standard #42:"&amp;CHAR(10)&amp;CHAR(10)&amp;IF('II_Program-level standards'!AT7="","",'II_Program-level standards'!AT7&amp;"; "&amp;CHAR(10)&amp;'II_Program-level standards'!AT9&amp;"; "&amp;CHAR(10)&amp;'II_Program-level standards'!AT14&amp;"; "&amp;CHAR(10)&amp;'II_Program-level standards'!AT15)</f>
        <v xml:space="preserve">Standard #42:
</v>
      </c>
      <c r="AU11" s="87" t="str">
        <f>"Standard #43:"&amp;CHAR(10)&amp;CHAR(10)&amp;IF('II_Program-level standards'!AU7="","",'II_Program-level standards'!AU7&amp;"; "&amp;CHAR(10)&amp;'II_Program-level standards'!AU9&amp;"; "&amp;CHAR(10)&amp;'II_Program-level standards'!AU14&amp;"; "&amp;CHAR(10)&amp;'II_Program-level standards'!AU15)</f>
        <v xml:space="preserve">Standard #43:
</v>
      </c>
      <c r="AV11" s="87" t="str">
        <f>"Standard #44:"&amp;CHAR(10)&amp;CHAR(10)&amp;IF('II_Program-level standards'!AV7="","",'II_Program-level standards'!AV7&amp;"; "&amp;CHAR(10)&amp;'II_Program-level standards'!AV9&amp;"; "&amp;CHAR(10)&amp;'II_Program-level standards'!AV14&amp;"; "&amp;CHAR(10)&amp;'II_Program-level standards'!AV15)</f>
        <v xml:space="preserve">Standard #44:
</v>
      </c>
      <c r="AW11" s="87" t="str">
        <f>"Standard #45:"&amp;CHAR(10)&amp;CHAR(10)&amp;IF('II_Program-level standards'!AW7="","",'II_Program-level standards'!AW7&amp;"; "&amp;CHAR(10)&amp;'II_Program-level standards'!AW9&amp;"; "&amp;CHAR(10)&amp;'II_Program-level standards'!AW14&amp;"; "&amp;CHAR(10)&amp;'II_Program-level standards'!AW15)</f>
        <v xml:space="preserve">Standard #45:
</v>
      </c>
      <c r="AX11" s="87" t="str">
        <f>"Standard #46:"&amp;CHAR(10)&amp;CHAR(10)&amp;IF('II_Program-level standards'!AX7="","",'II_Program-level standards'!AX7&amp;"; "&amp;CHAR(10)&amp;'II_Program-level standards'!AX9&amp;"; "&amp;CHAR(10)&amp;'II_Program-level standards'!AX14&amp;"; "&amp;CHAR(10)&amp;'II_Program-level standards'!AX15)</f>
        <v xml:space="preserve">Standard #46:
</v>
      </c>
      <c r="AY11" s="87" t="str">
        <f>"Standard #47:"&amp;CHAR(10)&amp;CHAR(10)&amp;IF('II_Program-level standards'!AY7="","",'II_Program-level standards'!AY7&amp;"; "&amp;CHAR(10)&amp;'II_Program-level standards'!AY9&amp;"; "&amp;CHAR(10)&amp;'II_Program-level standards'!AY14&amp;"; "&amp;CHAR(10)&amp;'II_Program-level standards'!AY15)</f>
        <v xml:space="preserve">Standard #47:
</v>
      </c>
      <c r="AZ11" s="87" t="str">
        <f>"Standard #48:"&amp;CHAR(10)&amp;CHAR(10)&amp;IF('II_Program-level standards'!AZ7="","",'II_Program-level standards'!AZ7&amp;"; "&amp;CHAR(10)&amp;'II_Program-level standards'!AZ9&amp;"; "&amp;CHAR(10)&amp;'II_Program-level standards'!AZ14&amp;"; "&amp;CHAR(10)&amp;'II_Program-level standards'!AZ15)</f>
        <v xml:space="preserve">Standard #48:
</v>
      </c>
      <c r="BA11" s="87" t="str">
        <f>"Standard #49:"&amp;CHAR(10)&amp;CHAR(10)&amp;IF('II_Program-level standards'!BA7="","",'II_Program-level standards'!BA7&amp;"; "&amp;CHAR(10)&amp;'II_Program-level standards'!BA9&amp;"; "&amp;CHAR(10)&amp;'II_Program-level standards'!BA14&amp;"; "&amp;CHAR(10)&amp;'II_Program-level standards'!BA15)</f>
        <v xml:space="preserve">Standard #49:
</v>
      </c>
      <c r="BB11" s="87" t="str">
        <f>"Standard #50:"&amp;CHAR(10)&amp;CHAR(10)&amp;IF('II_Program-level standards'!BB7="","",'II_Program-level standards'!BB7&amp;"; "&amp;CHAR(10)&amp;'II_Program-level standards'!BB9&amp;"; "&amp;CHAR(10)&amp;'II_Program-level standards'!BB14&amp;"; "&amp;CHAR(10)&amp;'II_Program-level standards'!BB15)</f>
        <v xml:space="preserve">Standard #50:
</v>
      </c>
      <c r="BC11" s="87" t="str">
        <f>"Standard #51:"&amp;CHAR(10)&amp;CHAR(10)&amp;IF('II_Program-level standards'!BC7="","",'II_Program-level standards'!BC7&amp;"; "&amp;CHAR(10)&amp;'II_Program-level standards'!BC9&amp;"; "&amp;CHAR(10)&amp;'II_Program-level standards'!BC14&amp;"; "&amp;CHAR(10)&amp;'II_Program-level standards'!BC15)</f>
        <v xml:space="preserve">Standard #51:
</v>
      </c>
      <c r="BD11" s="87" t="str">
        <f>"Standard #52:"&amp;CHAR(10)&amp;CHAR(10)&amp;IF('II_Program-level standards'!BD7="","",'II_Program-level standards'!BD7&amp;"; "&amp;CHAR(10)&amp;'II_Program-level standards'!BD9&amp;"; "&amp;CHAR(10)&amp;'II_Program-level standards'!BD14&amp;"; "&amp;CHAR(10)&amp;'II_Program-level standards'!BD15)</f>
        <v xml:space="preserve">Standard #52:
</v>
      </c>
      <c r="BE11" s="87" t="str">
        <f>"Standard #53:"&amp;CHAR(10)&amp;CHAR(10)&amp;IF('II_Program-level standards'!BE7="","",'II_Program-level standards'!BE7&amp;"; "&amp;CHAR(10)&amp;'II_Program-level standards'!BE9&amp;"; "&amp;CHAR(10)&amp;'II_Program-level standards'!BE14&amp;"; "&amp;CHAR(10)&amp;'II_Program-level standards'!BE15)</f>
        <v xml:space="preserve">Standard #53:
</v>
      </c>
      <c r="BF11" s="87" t="str">
        <f>"Standard #54:"&amp;CHAR(10)&amp;CHAR(10)&amp;IF('II_Program-level standards'!BF7="","",'II_Program-level standards'!BF7&amp;"; "&amp;CHAR(10)&amp;'II_Program-level standards'!BF9&amp;"; "&amp;CHAR(10)&amp;'II_Program-level standards'!BF14&amp;"; "&amp;CHAR(10)&amp;'II_Program-level standards'!BF15)</f>
        <v xml:space="preserve">Standard #54:
</v>
      </c>
      <c r="BG11" s="87" t="str">
        <f>"Standard #55:"&amp;CHAR(10)&amp;CHAR(10)&amp;IF('II_Program-level standards'!BG7="","",'II_Program-level standards'!BG7&amp;"; "&amp;CHAR(10)&amp;'II_Program-level standards'!BG9&amp;"; "&amp;CHAR(10)&amp;'II_Program-level standards'!BG14&amp;"; "&amp;CHAR(10)&amp;'II_Program-level standards'!BG15)</f>
        <v xml:space="preserve">Standard #55:
</v>
      </c>
      <c r="BH11" s="87" t="str">
        <f>"Standard #56:"&amp;CHAR(10)&amp;CHAR(10)&amp;IF('II_Program-level standards'!BH7="","",'II_Program-level standards'!BH7&amp;"; "&amp;CHAR(10)&amp;'II_Program-level standards'!BH9&amp;"; "&amp;CHAR(10)&amp;'II_Program-level standards'!BH14&amp;"; "&amp;CHAR(10)&amp;'II_Program-level standards'!BH15)</f>
        <v xml:space="preserve">Standard #56:
</v>
      </c>
      <c r="BI11" s="87" t="str">
        <f>"Standard #57:"&amp;CHAR(10)&amp;CHAR(10)&amp;IF('II_Program-level standards'!BI7="","",'II_Program-level standards'!BI7&amp;"; "&amp;CHAR(10)&amp;'II_Program-level standards'!BI9&amp;"; "&amp;CHAR(10)&amp;'II_Program-level standards'!BI14&amp;"; "&amp;CHAR(10)&amp;'II_Program-level standards'!BI15)</f>
        <v xml:space="preserve">Standard #57:
</v>
      </c>
      <c r="BJ11" s="87" t="str">
        <f>"Standard #58:"&amp;CHAR(10)&amp;CHAR(10)&amp;IF('II_Program-level standards'!BJ7="","",'II_Program-level standards'!BJ7&amp;"; "&amp;CHAR(10)&amp;'II_Program-level standards'!BJ9&amp;"; "&amp;CHAR(10)&amp;'II_Program-level standards'!BJ14&amp;"; "&amp;CHAR(10)&amp;'II_Program-level standards'!BJ15)</f>
        <v xml:space="preserve">Standard #58:
</v>
      </c>
      <c r="BK11" s="87" t="str">
        <f>"Standard #59:"&amp;CHAR(10)&amp;CHAR(10)&amp;IF('II_Program-level standards'!BK7="","",'II_Program-level standards'!BK7&amp;"; "&amp;CHAR(10)&amp;'II_Program-level standards'!BK9&amp;"; "&amp;CHAR(10)&amp;'II_Program-level standards'!BK14&amp;"; "&amp;CHAR(10)&amp;'II_Program-level standards'!BK15)</f>
        <v xml:space="preserve">Standard #59:
</v>
      </c>
      <c r="BL11" s="87" t="str">
        <f>"Standard #60:"&amp;CHAR(10)&amp;CHAR(10)&amp;IF('II_Program-level standards'!BL7="","",'II_Program-level standards'!BL7&amp;"; "&amp;CHAR(10)&amp;'II_Program-level standards'!BL9&amp;"; "&amp;CHAR(10)&amp;'II_Program-level standards'!BL14&amp;"; "&amp;CHAR(10)&amp;'II_Program-level standards'!BL15)</f>
        <v xml:space="preserve">Standard #60:
</v>
      </c>
      <c r="BM11" s="87" t="str">
        <f>"Standard #61:"&amp;CHAR(10)&amp;CHAR(10)&amp;IF('II_Program-level standards'!BM7="","",'II_Program-level standards'!BM7&amp;"; "&amp;CHAR(10)&amp;'II_Program-level standards'!BM9&amp;"; "&amp;CHAR(10)&amp;'II_Program-level standards'!BM14&amp;"; "&amp;CHAR(10)&amp;'II_Program-level standards'!BM15)</f>
        <v xml:space="preserve">Standard #61:
</v>
      </c>
      <c r="BN11" s="87" t="str">
        <f>"Standard #62:"&amp;CHAR(10)&amp;CHAR(10)&amp;IF('II_Program-level standards'!BN7="","",'II_Program-level standards'!BN7&amp;"; "&amp;CHAR(10)&amp;'II_Program-level standards'!BN9&amp;"; "&amp;CHAR(10)&amp;'II_Program-level standards'!BN14&amp;"; "&amp;CHAR(10)&amp;'II_Program-level standards'!BN15)</f>
        <v xml:space="preserve">Standard #62:
</v>
      </c>
      <c r="BO11" s="87" t="str">
        <f>"Standard #63:"&amp;CHAR(10)&amp;CHAR(10)&amp;IF('II_Program-level standards'!BO7="","",'II_Program-level standards'!BO7&amp;"; "&amp;CHAR(10)&amp;'II_Program-level standards'!BO9&amp;"; "&amp;CHAR(10)&amp;'II_Program-level standards'!BO14&amp;"; "&amp;CHAR(10)&amp;'II_Program-level standards'!BO15)</f>
        <v xml:space="preserve">Standard #63:
</v>
      </c>
      <c r="BP11" s="87" t="str">
        <f>"Standard #64:"&amp;CHAR(10)&amp;CHAR(10)&amp;IF('II_Program-level standards'!BP7="","",'II_Program-level standards'!BP7&amp;"; "&amp;CHAR(10)&amp;'II_Program-level standards'!BP9&amp;"; "&amp;CHAR(10)&amp;'II_Program-level standards'!BP14&amp;"; "&amp;CHAR(10)&amp;'II_Program-level standards'!BP15)</f>
        <v xml:space="preserve">Standard #64:
</v>
      </c>
      <c r="BQ11" s="87" t="str">
        <f>"Standard #65:"&amp;CHAR(10)&amp;CHAR(10)&amp;IF('II_Program-level standards'!BQ7="","",'II_Program-level standards'!BQ7&amp;"; "&amp;CHAR(10)&amp;'II_Program-level standards'!BQ9&amp;"; "&amp;CHAR(10)&amp;'II_Program-level standards'!BQ14&amp;"; "&amp;CHAR(10)&amp;'II_Program-level standards'!BQ15)</f>
        <v xml:space="preserve">Standard #65:
</v>
      </c>
      <c r="BR11" s="87" t="str">
        <f>"Standard #66:"&amp;CHAR(10)&amp;CHAR(10)&amp;IF('II_Program-level standards'!BR7="","",'II_Program-level standards'!BR7&amp;"; "&amp;CHAR(10)&amp;'II_Program-level standards'!BR9&amp;"; "&amp;CHAR(10)&amp;'II_Program-level standards'!BR14&amp;"; "&amp;CHAR(10)&amp;'II_Program-level standards'!BR15)</f>
        <v xml:space="preserve">Standard #66:
</v>
      </c>
      <c r="BS11" s="87" t="str">
        <f>"Standard #67:"&amp;CHAR(10)&amp;CHAR(10)&amp;IF('II_Program-level standards'!BS7="","",'II_Program-level standards'!BS7&amp;"; "&amp;CHAR(10)&amp;'II_Program-level standards'!BS9&amp;"; "&amp;CHAR(10)&amp;'II_Program-level standards'!BS14&amp;"; "&amp;CHAR(10)&amp;'II_Program-level standards'!BS15)</f>
        <v xml:space="preserve">Standard #67:
</v>
      </c>
      <c r="BT11" s="87" t="str">
        <f>"Standard #68:"&amp;CHAR(10)&amp;CHAR(10)&amp;IF('II_Program-level standards'!BT7="","",'II_Program-level standards'!BT7&amp;"; "&amp;CHAR(10)&amp;'II_Program-level standards'!BT9&amp;"; "&amp;CHAR(10)&amp;'II_Program-level standards'!BT14&amp;"; "&amp;CHAR(10)&amp;'II_Program-level standards'!BT15)</f>
        <v xml:space="preserve">Standard #68:
</v>
      </c>
      <c r="BU11" s="87" t="str">
        <f>"Standard #69:"&amp;CHAR(10)&amp;CHAR(10)&amp;IF('II_Program-level standards'!BU7="","",'II_Program-level standards'!BU7&amp;"; "&amp;CHAR(10)&amp;'II_Program-level standards'!BU9&amp;"; "&amp;CHAR(10)&amp;'II_Program-level standards'!BU14&amp;"; "&amp;CHAR(10)&amp;'II_Program-level standards'!BU15)</f>
        <v xml:space="preserve">Standard #69:
</v>
      </c>
      <c r="BV11" s="87" t="str">
        <f>"Standard #70:"&amp;CHAR(10)&amp;CHAR(10)&amp;IF('II_Program-level standards'!BV7="","",'II_Program-level standards'!BV7&amp;"; "&amp;CHAR(10)&amp;'II_Program-level standards'!BV9&amp;"; "&amp;CHAR(10)&amp;'II_Program-level standards'!BV14&amp;"; "&amp;CHAR(10)&amp;'II_Program-level standards'!BV15)</f>
        <v xml:space="preserve">Standard #70:
</v>
      </c>
      <c r="BW11" s="87" t="str">
        <f>"Standard #71:"&amp;CHAR(10)&amp;CHAR(10)&amp;IF('II_Program-level standards'!BW7="","",'II_Program-level standards'!BW7&amp;"; "&amp;CHAR(10)&amp;'II_Program-level standards'!BW9&amp;"; "&amp;CHAR(10)&amp;'II_Program-level standards'!BW14&amp;"; "&amp;CHAR(10)&amp;'II_Program-level standards'!BW15)</f>
        <v xml:space="preserve">Standard #71:
</v>
      </c>
      <c r="BX11" s="87" t="str">
        <f>"Standard #72:"&amp;CHAR(10)&amp;CHAR(10)&amp;IF('II_Program-level standards'!BX7="","",'II_Program-level standards'!BX7&amp;"; "&amp;CHAR(10)&amp;'II_Program-level standards'!BX9&amp;"; "&amp;CHAR(10)&amp;'II_Program-level standards'!BX14&amp;"; "&amp;CHAR(10)&amp;'II_Program-level standards'!BX15)</f>
        <v xml:space="preserve">Standard #72:
</v>
      </c>
      <c r="BY11" s="87" t="str">
        <f>"Standard #73:"&amp;CHAR(10)&amp;CHAR(10)&amp;IF('II_Program-level standards'!BY7="","",'II_Program-level standards'!BY7&amp;"; "&amp;CHAR(10)&amp;'II_Program-level standards'!BY9&amp;"; "&amp;CHAR(10)&amp;'II_Program-level standards'!BY14&amp;"; "&amp;CHAR(10)&amp;'II_Program-level standards'!BY15)</f>
        <v xml:space="preserve">Standard #73:
</v>
      </c>
      <c r="BZ11" s="87" t="str">
        <f>"Standard #74:"&amp;CHAR(10)&amp;CHAR(10)&amp;IF('II_Program-level standards'!BZ7="","",'II_Program-level standards'!BZ7&amp;"; "&amp;CHAR(10)&amp;'II_Program-level standards'!BZ9&amp;"; "&amp;CHAR(10)&amp;'II_Program-level standards'!BZ14&amp;"; "&amp;CHAR(10)&amp;'II_Program-level standards'!BZ15)</f>
        <v xml:space="preserve">Standard #74:
</v>
      </c>
      <c r="CA11" s="87" t="str">
        <f>"Standard #75:"&amp;CHAR(10)&amp;CHAR(10)&amp;IF('II_Program-level standards'!CA7="","",'II_Program-level standards'!CA7&amp;"; "&amp;CHAR(10)&amp;'II_Program-level standards'!CA9&amp;"; "&amp;CHAR(10)&amp;'II_Program-level standards'!CA14&amp;"; "&amp;CHAR(10)&amp;'II_Program-level standards'!CA15)</f>
        <v xml:space="preserve">Standard #75:
</v>
      </c>
      <c r="CB11" s="87" t="str">
        <f>"Standard #76:"&amp;CHAR(10)&amp;CHAR(10)&amp;IF('II_Program-level standards'!CB7="","",'II_Program-level standards'!CB7&amp;"; "&amp;CHAR(10)&amp;'II_Program-level standards'!CB9&amp;"; "&amp;CHAR(10)&amp;'II_Program-level standards'!CB14&amp;"; "&amp;CHAR(10)&amp;'II_Program-level standards'!CB15)</f>
        <v xml:space="preserve">Standard #76:
</v>
      </c>
      <c r="CC11" s="87" t="str">
        <f>"Standard #77:"&amp;CHAR(10)&amp;CHAR(10)&amp;IF('II_Program-level standards'!CC7="","",'II_Program-level standards'!CC7&amp;"; "&amp;CHAR(10)&amp;'II_Program-level standards'!CC9&amp;"; "&amp;CHAR(10)&amp;'II_Program-level standards'!CC14&amp;"; "&amp;CHAR(10)&amp;'II_Program-level standards'!CC15)</f>
        <v xml:space="preserve">Standard #77:
</v>
      </c>
      <c r="CD11" s="87" t="str">
        <f>"Standard #78:"&amp;CHAR(10)&amp;CHAR(10)&amp;IF('II_Program-level standards'!CD7="","",'II_Program-level standards'!CD7&amp;"; "&amp;CHAR(10)&amp;'II_Program-level standards'!CD9&amp;"; "&amp;CHAR(10)&amp;'II_Program-level standards'!CD14&amp;"; "&amp;CHAR(10)&amp;'II_Program-level standards'!CD15)</f>
        <v xml:space="preserve">Standard #78:
</v>
      </c>
      <c r="CE11" s="87" t="str">
        <f>"Standard #79:"&amp;CHAR(10)&amp;CHAR(10)&amp;IF('II_Program-level standards'!CE7="","",'II_Program-level standards'!CE7&amp;"; "&amp;CHAR(10)&amp;'II_Program-level standards'!CE9&amp;"; "&amp;CHAR(10)&amp;'II_Program-level standards'!CE14&amp;"; "&amp;CHAR(10)&amp;'II_Program-level standards'!CE15)</f>
        <v xml:space="preserve">Standard #79:
</v>
      </c>
      <c r="CF11" s="87" t="str">
        <f>"Standard #80:"&amp;CHAR(10)&amp;CHAR(10)&amp;IF('II_Program-level standards'!CF7="","",'II_Program-level standards'!CF7&amp;"; "&amp;CHAR(10)&amp;'II_Program-level standards'!CF9&amp;"; "&amp;CHAR(10)&amp;'II_Program-level standards'!CF14&amp;"; "&amp;CHAR(10)&amp;'II_Program-level standards'!CF15)</f>
        <v xml:space="preserve">Standard #80:
</v>
      </c>
      <c r="CG11" s="87" t="str">
        <f>"Standard #81:"&amp;CHAR(10)&amp;CHAR(10)&amp;IF('II_Program-level standards'!CG7="","",'II_Program-level standards'!CG7&amp;"; "&amp;CHAR(10)&amp;'II_Program-level standards'!CG9&amp;"; "&amp;CHAR(10)&amp;'II_Program-level standards'!CG14&amp;"; "&amp;CHAR(10)&amp;'II_Program-level standards'!CG15)</f>
        <v xml:space="preserve">Standard #81:
</v>
      </c>
      <c r="CH11" s="87" t="str">
        <f>"Standard #82:"&amp;CHAR(10)&amp;CHAR(10)&amp;IF('II_Program-level standards'!CH7="","",'II_Program-level standards'!CH7&amp;"; "&amp;CHAR(10)&amp;'II_Program-level standards'!CH9&amp;"; "&amp;CHAR(10)&amp;'II_Program-level standards'!CH14&amp;"; "&amp;CHAR(10)&amp;'II_Program-level standards'!CH15)</f>
        <v xml:space="preserve">Standard #82:
</v>
      </c>
      <c r="CI11" s="87" t="str">
        <f>"Standard #83:"&amp;CHAR(10)&amp;CHAR(10)&amp;IF('II_Program-level standards'!CI7="","",'II_Program-level standards'!CI7&amp;"; "&amp;CHAR(10)&amp;'II_Program-level standards'!CI9&amp;"; "&amp;CHAR(10)&amp;'II_Program-level standards'!CI14&amp;"; "&amp;CHAR(10)&amp;'II_Program-level standards'!CI15)</f>
        <v xml:space="preserve">Standard #83:
</v>
      </c>
      <c r="CJ11" s="87" t="str">
        <f>"Standard #84:"&amp;CHAR(10)&amp;CHAR(10)&amp;IF('II_Program-level standards'!CJ7="","",'II_Program-level standards'!CJ7&amp;"; "&amp;CHAR(10)&amp;'II_Program-level standards'!CJ9&amp;"; "&amp;CHAR(10)&amp;'II_Program-level standards'!CJ14&amp;"; "&amp;CHAR(10)&amp;'II_Program-level standards'!CJ15)</f>
        <v xml:space="preserve">Standard #84:
</v>
      </c>
      <c r="CK11" s="87" t="str">
        <f>"Standard #85:"&amp;CHAR(10)&amp;CHAR(10)&amp;IF('II_Program-level standards'!CK7="","",'II_Program-level standards'!CK7&amp;"; "&amp;CHAR(10)&amp;'II_Program-level standards'!CK9&amp;"; "&amp;CHAR(10)&amp;'II_Program-level standards'!CK14&amp;"; "&amp;CHAR(10)&amp;'II_Program-level standards'!CK15)</f>
        <v xml:space="preserve">Standard #85:
</v>
      </c>
      <c r="CL11" s="87" t="str">
        <f>"Standard #86:"&amp;CHAR(10)&amp;CHAR(10)&amp;IF('II_Program-level standards'!CL7="","",'II_Program-level standards'!CL7&amp;"; "&amp;CHAR(10)&amp;'II_Program-level standards'!CL9&amp;"; "&amp;CHAR(10)&amp;'II_Program-level standards'!CL14&amp;"; "&amp;CHAR(10)&amp;'II_Program-level standards'!CL15)</f>
        <v xml:space="preserve">Standard #86:
</v>
      </c>
      <c r="CM11" s="87" t="str">
        <f>"Standard #87:"&amp;CHAR(10)&amp;CHAR(10)&amp;IF('II_Program-level standards'!CM7="","",'II_Program-level standards'!CM7&amp;"; "&amp;CHAR(10)&amp;'II_Program-level standards'!CM9&amp;"; "&amp;CHAR(10)&amp;'II_Program-level standards'!CM14&amp;"; "&amp;CHAR(10)&amp;'II_Program-level standards'!CM15)</f>
        <v xml:space="preserve">Standard #87:
</v>
      </c>
      <c r="CN11" s="87" t="str">
        <f>"Standard #88:"&amp;CHAR(10)&amp;CHAR(10)&amp;IF('II_Program-level standards'!CN7="","",'II_Program-level standards'!CN7&amp;"; "&amp;CHAR(10)&amp;'II_Program-level standards'!CN9&amp;"; "&amp;CHAR(10)&amp;'II_Program-level standards'!CN14&amp;"; "&amp;CHAR(10)&amp;'II_Program-level standards'!CN15)</f>
        <v xml:space="preserve">Standard #88:
</v>
      </c>
      <c r="CO11" s="87" t="str">
        <f>"Standard #89:"&amp;CHAR(10)&amp;CHAR(10)&amp;IF('II_Program-level standards'!CO7="","",'II_Program-level standards'!CO7&amp;"; "&amp;CHAR(10)&amp;'II_Program-level standards'!CO9&amp;"; "&amp;CHAR(10)&amp;'II_Program-level standards'!CO14&amp;"; "&amp;CHAR(10)&amp;'II_Program-level standards'!CO15)</f>
        <v xml:space="preserve">Standard #89:
</v>
      </c>
      <c r="CP11" s="87" t="str">
        <f>"Standard #90:"&amp;CHAR(10)&amp;CHAR(10)&amp;IF('II_Program-level standards'!CP7="","",'II_Program-level standards'!CP7&amp;"; "&amp;CHAR(10)&amp;'II_Program-level standards'!CP9&amp;"; "&amp;CHAR(10)&amp;'II_Program-level standards'!CP14&amp;"; "&amp;CHAR(10)&amp;'II_Program-level standards'!CP15)</f>
        <v xml:space="preserve">Standard #90:
</v>
      </c>
      <c r="CQ11" s="87" t="str">
        <f>"Standard #91:"&amp;CHAR(10)&amp;CHAR(10)&amp;IF('II_Program-level standards'!CQ7="","",'II_Program-level standards'!CQ7&amp;"; "&amp;CHAR(10)&amp;'II_Program-level standards'!CQ9&amp;"; "&amp;CHAR(10)&amp;'II_Program-level standards'!CQ14&amp;"; "&amp;CHAR(10)&amp;'II_Program-level standards'!CQ15)</f>
        <v xml:space="preserve">Standard #91:
</v>
      </c>
      <c r="CR11" s="87" t="str">
        <f>"Standard #92:"&amp;CHAR(10)&amp;CHAR(10)&amp;IF('II_Program-level standards'!CR7="","",'II_Program-level standards'!CR7&amp;"; "&amp;CHAR(10)&amp;'II_Program-level standards'!CR9&amp;"; "&amp;CHAR(10)&amp;'II_Program-level standards'!CR14&amp;"; "&amp;CHAR(10)&amp;'II_Program-level standards'!CR15)</f>
        <v xml:space="preserve">Standard #92:
</v>
      </c>
      <c r="CS11" s="87" t="str">
        <f>"Standard #93:"&amp;CHAR(10)&amp;CHAR(10)&amp;IF('II_Program-level standards'!CS7="","",'II_Program-level standards'!CS7&amp;"; "&amp;CHAR(10)&amp;'II_Program-level standards'!CS9&amp;"; "&amp;CHAR(10)&amp;'II_Program-level standards'!CS14&amp;"; "&amp;CHAR(10)&amp;'II_Program-level standards'!CS15)</f>
        <v xml:space="preserve">Standard #93:
</v>
      </c>
      <c r="CT11" s="87" t="str">
        <f>"Standard #94:"&amp;CHAR(10)&amp;CHAR(10)&amp;IF('II_Program-level standards'!CT7="","",'II_Program-level standards'!CT7&amp;"; "&amp;CHAR(10)&amp;'II_Program-level standards'!CT9&amp;"; "&amp;CHAR(10)&amp;'II_Program-level standards'!CT14&amp;"; "&amp;CHAR(10)&amp;'II_Program-level standards'!CT15)</f>
        <v xml:space="preserve">Standard #94:
</v>
      </c>
      <c r="CU11" s="87" t="str">
        <f>"Standard #95:"&amp;CHAR(10)&amp;CHAR(10)&amp;IF('II_Program-level standards'!CU7="","",'II_Program-level standards'!CU7&amp;"; "&amp;CHAR(10)&amp;'II_Program-level standards'!CU9&amp;"; "&amp;CHAR(10)&amp;'II_Program-level standards'!CU14&amp;"; "&amp;CHAR(10)&amp;'II_Program-level standards'!CU15)</f>
        <v xml:space="preserve">Standard #95:
</v>
      </c>
      <c r="CV11" s="87" t="str">
        <f>"Standard #96:"&amp;CHAR(10)&amp;CHAR(10)&amp;IF('II_Program-level standards'!CV7="","",'II_Program-level standards'!CV7&amp;"; "&amp;CHAR(10)&amp;'II_Program-level standards'!CV9&amp;"; "&amp;CHAR(10)&amp;'II_Program-level standards'!CV14&amp;"; "&amp;CHAR(10)&amp;'II_Program-level standards'!CV15)</f>
        <v xml:space="preserve">Standard #96:
</v>
      </c>
      <c r="CW11" s="87" t="str">
        <f>"Standard #97:"&amp;CHAR(10)&amp;CHAR(10)&amp;IF('II_Program-level standards'!CW7="","",'II_Program-level standards'!CW7&amp;"; "&amp;CHAR(10)&amp;'II_Program-level standards'!CW9&amp;"; "&amp;CHAR(10)&amp;'II_Program-level standards'!CW14&amp;"; "&amp;CHAR(10)&amp;'II_Program-level standards'!CW15)</f>
        <v xml:space="preserve">Standard #97:
</v>
      </c>
      <c r="CX11" s="87" t="str">
        <f>"Standard #98:"&amp;CHAR(10)&amp;CHAR(10)&amp;IF('II_Program-level standards'!CX7="","",'II_Program-level standards'!CX7&amp;"; "&amp;CHAR(10)&amp;'II_Program-level standards'!CX9&amp;"; "&amp;CHAR(10)&amp;'II_Program-level standards'!CX14&amp;"; "&amp;CHAR(10)&amp;'II_Program-level standards'!CX15)</f>
        <v xml:space="preserve">Standard #98:
</v>
      </c>
      <c r="CY11" s="87" t="str">
        <f>"Standard #99:"&amp;CHAR(10)&amp;CHAR(10)&amp;IF('II_Program-level standards'!CY7="","",'II_Program-level standards'!CY7&amp;"; "&amp;CHAR(10)&amp;'II_Program-level standards'!CY9&amp;"; "&amp;CHAR(10)&amp;'II_Program-level standards'!CY14&amp;"; "&amp;CHAR(10)&amp;'II_Program-level standards'!CY15)</f>
        <v xml:space="preserve">Standard #99:
</v>
      </c>
      <c r="CZ11" s="87" t="str">
        <f>"Standard #100:"&amp;CHAR(10)&amp;CHAR(10)&amp;IF('II_Program-level standards'!CZ7="","",'II_Program-level standards'!CZ7&amp;"; "&amp;CHAR(10)&amp;'II_Program-level standards'!CZ9&amp;"; "&amp;CHAR(10)&amp;'II_Program-level standards'!CZ14&amp;"; "&amp;CHAR(10)&amp;'II_Program-level standards'!CZ15)</f>
        <v xml:space="preserve">Standard #100:
</v>
      </c>
    </row>
    <row r="12" spans="1:104" ht="27.6" x14ac:dyDescent="0.25">
      <c r="A12" s="16" t="s">
        <v>587</v>
      </c>
      <c r="B12" s="9" t="s">
        <v>561</v>
      </c>
      <c r="C12" s="15" t="s">
        <v>562</v>
      </c>
      <c r="D12" s="134" t="s">
        <v>103</v>
      </c>
      <c r="E12" s="241"/>
      <c r="F12" s="50"/>
      <c r="G12" s="50"/>
      <c r="H12" s="50"/>
      <c r="I12" s="50"/>
      <c r="J12" s="50"/>
      <c r="K12" s="50"/>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50"/>
      <c r="BN12" s="50"/>
      <c r="BO12" s="50"/>
      <c r="BP12" s="50"/>
      <c r="BQ12" s="50"/>
      <c r="BR12" s="50"/>
      <c r="BS12" s="50"/>
      <c r="BT12" s="50"/>
      <c r="BU12" s="50"/>
      <c r="BV12" s="50"/>
      <c r="BW12" s="50"/>
      <c r="BX12" s="50"/>
      <c r="BY12" s="50"/>
      <c r="BZ12" s="50"/>
      <c r="CA12" s="50"/>
      <c r="CB12" s="50"/>
      <c r="CC12" s="50"/>
      <c r="CD12" s="50"/>
      <c r="CE12" s="50"/>
      <c r="CF12" s="50"/>
      <c r="CG12" s="50"/>
      <c r="CH12" s="50"/>
      <c r="CI12" s="50"/>
      <c r="CJ12" s="50"/>
      <c r="CK12" s="50"/>
      <c r="CL12" s="50"/>
      <c r="CM12" s="50"/>
      <c r="CN12" s="50"/>
      <c r="CO12" s="50"/>
      <c r="CP12" s="50"/>
      <c r="CQ12" s="50"/>
      <c r="CR12" s="50"/>
      <c r="CS12" s="50"/>
      <c r="CT12" s="50"/>
      <c r="CU12" s="50"/>
      <c r="CV12" s="50"/>
      <c r="CW12" s="50"/>
      <c r="CX12" s="50"/>
      <c r="CY12" s="50"/>
      <c r="CZ12" s="50"/>
    </row>
    <row r="13" spans="1:104" ht="40.799999999999997" customHeight="1" x14ac:dyDescent="0.25">
      <c r="A13" s="225"/>
      <c r="B13" s="304" t="s">
        <v>651</v>
      </c>
      <c r="C13" s="305"/>
      <c r="D13" s="246" t="s">
        <v>100</v>
      </c>
      <c r="E13" s="247" t="s">
        <v>100</v>
      </c>
      <c r="F13" s="247" t="s">
        <v>100</v>
      </c>
      <c r="G13" s="247" t="s">
        <v>100</v>
      </c>
      <c r="H13" s="247" t="s">
        <v>100</v>
      </c>
      <c r="I13" s="247" t="s">
        <v>100</v>
      </c>
      <c r="J13" s="247" t="s">
        <v>100</v>
      </c>
      <c r="K13" s="247" t="s">
        <v>100</v>
      </c>
      <c r="L13" s="247" t="s">
        <v>100</v>
      </c>
      <c r="M13" s="247" t="s">
        <v>100</v>
      </c>
      <c r="N13" s="247" t="s">
        <v>100</v>
      </c>
      <c r="O13" s="247" t="s">
        <v>100</v>
      </c>
      <c r="P13" s="247" t="s">
        <v>100</v>
      </c>
      <c r="Q13" s="247" t="s">
        <v>100</v>
      </c>
      <c r="R13" s="247" t="s">
        <v>100</v>
      </c>
      <c r="S13" s="247" t="s">
        <v>100</v>
      </c>
      <c r="T13" s="247" t="s">
        <v>100</v>
      </c>
      <c r="U13" s="247" t="s">
        <v>100</v>
      </c>
      <c r="V13" s="247" t="s">
        <v>100</v>
      </c>
      <c r="W13" s="247" t="s">
        <v>100</v>
      </c>
      <c r="X13" s="247" t="s">
        <v>100</v>
      </c>
      <c r="Y13" s="247" t="s">
        <v>100</v>
      </c>
      <c r="Z13" s="247" t="s">
        <v>100</v>
      </c>
      <c r="AA13" s="247" t="s">
        <v>100</v>
      </c>
      <c r="AB13" s="247" t="s">
        <v>100</v>
      </c>
      <c r="AC13" s="247" t="s">
        <v>100</v>
      </c>
      <c r="AD13" s="247" t="s">
        <v>100</v>
      </c>
      <c r="AE13" s="247" t="s">
        <v>100</v>
      </c>
      <c r="AF13" s="247" t="s">
        <v>100</v>
      </c>
      <c r="AG13" s="247" t="s">
        <v>100</v>
      </c>
      <c r="AH13" s="247" t="s">
        <v>100</v>
      </c>
      <c r="AI13" s="247" t="s">
        <v>100</v>
      </c>
      <c r="AJ13" s="247" t="s">
        <v>100</v>
      </c>
      <c r="AK13" s="247" t="s">
        <v>100</v>
      </c>
      <c r="AL13" s="247" t="s">
        <v>100</v>
      </c>
      <c r="AM13" s="247" t="s">
        <v>100</v>
      </c>
      <c r="AN13" s="247" t="s">
        <v>100</v>
      </c>
      <c r="AO13" s="247" t="s">
        <v>100</v>
      </c>
      <c r="AP13" s="247" t="s">
        <v>100</v>
      </c>
      <c r="AQ13" s="247" t="s">
        <v>100</v>
      </c>
      <c r="AR13" s="247" t="s">
        <v>100</v>
      </c>
      <c r="AS13" s="247" t="s">
        <v>100</v>
      </c>
      <c r="AT13" s="247" t="s">
        <v>100</v>
      </c>
      <c r="AU13" s="247" t="s">
        <v>100</v>
      </c>
      <c r="AV13" s="247" t="s">
        <v>100</v>
      </c>
      <c r="AW13" s="247" t="s">
        <v>100</v>
      </c>
      <c r="AX13" s="247" t="s">
        <v>100</v>
      </c>
      <c r="AY13" s="247" t="s">
        <v>100</v>
      </c>
      <c r="AZ13" s="247" t="s">
        <v>100</v>
      </c>
      <c r="BA13" s="247" t="s">
        <v>100</v>
      </c>
      <c r="BB13" s="247" t="s">
        <v>100</v>
      </c>
      <c r="BC13" s="247" t="s">
        <v>100</v>
      </c>
      <c r="BD13" s="247" t="s">
        <v>100</v>
      </c>
      <c r="BE13" s="247" t="s">
        <v>100</v>
      </c>
      <c r="BF13" s="247" t="s">
        <v>100</v>
      </c>
      <c r="BG13" s="247" t="s">
        <v>100</v>
      </c>
      <c r="BH13" s="247" t="s">
        <v>100</v>
      </c>
      <c r="BI13" s="247" t="s">
        <v>100</v>
      </c>
      <c r="BJ13" s="247" t="s">
        <v>100</v>
      </c>
      <c r="BK13" s="247" t="s">
        <v>100</v>
      </c>
      <c r="BL13" s="247" t="s">
        <v>100</v>
      </c>
      <c r="BM13" s="247" t="s">
        <v>100</v>
      </c>
      <c r="BN13" s="247" t="s">
        <v>100</v>
      </c>
      <c r="BO13" s="247" t="s">
        <v>100</v>
      </c>
      <c r="BP13" s="247" t="s">
        <v>100</v>
      </c>
      <c r="BQ13" s="247" t="s">
        <v>100</v>
      </c>
      <c r="BR13" s="247" t="s">
        <v>100</v>
      </c>
      <c r="BS13" s="247" t="s">
        <v>100</v>
      </c>
      <c r="BT13" s="247" t="s">
        <v>100</v>
      </c>
      <c r="BU13" s="247" t="s">
        <v>100</v>
      </c>
      <c r="BV13" s="247" t="s">
        <v>100</v>
      </c>
      <c r="BW13" s="247" t="s">
        <v>100</v>
      </c>
      <c r="BX13" s="247" t="s">
        <v>100</v>
      </c>
      <c r="BY13" s="247" t="s">
        <v>100</v>
      </c>
      <c r="BZ13" s="247" t="s">
        <v>100</v>
      </c>
      <c r="CA13" s="247" t="s">
        <v>100</v>
      </c>
      <c r="CB13" s="247" t="s">
        <v>100</v>
      </c>
      <c r="CC13" s="247" t="s">
        <v>100</v>
      </c>
      <c r="CD13" s="247" t="s">
        <v>100</v>
      </c>
      <c r="CE13" s="247" t="s">
        <v>100</v>
      </c>
      <c r="CF13" s="247" t="s">
        <v>100</v>
      </c>
      <c r="CG13" s="247" t="s">
        <v>100</v>
      </c>
      <c r="CH13" s="247" t="s">
        <v>100</v>
      </c>
      <c r="CI13" s="247" t="s">
        <v>100</v>
      </c>
      <c r="CJ13" s="247" t="s">
        <v>100</v>
      </c>
      <c r="CK13" s="247" t="s">
        <v>100</v>
      </c>
      <c r="CL13" s="247" t="s">
        <v>100</v>
      </c>
      <c r="CM13" s="247" t="s">
        <v>100</v>
      </c>
      <c r="CN13" s="247" t="s">
        <v>100</v>
      </c>
      <c r="CO13" s="247" t="s">
        <v>100</v>
      </c>
      <c r="CP13" s="247" t="s">
        <v>100</v>
      </c>
      <c r="CQ13" s="247" t="s">
        <v>100</v>
      </c>
      <c r="CR13" s="247" t="s">
        <v>100</v>
      </c>
      <c r="CS13" s="247" t="s">
        <v>100</v>
      </c>
      <c r="CT13" s="247" t="s">
        <v>100</v>
      </c>
      <c r="CU13" s="247" t="s">
        <v>100</v>
      </c>
      <c r="CV13" s="247" t="s">
        <v>100</v>
      </c>
      <c r="CW13" s="247" t="s">
        <v>100</v>
      </c>
      <c r="CX13" s="247" t="s">
        <v>100</v>
      </c>
      <c r="CY13" s="247" t="s">
        <v>100</v>
      </c>
      <c r="CZ13" s="248" t="s">
        <v>100</v>
      </c>
    </row>
    <row r="14" spans="1:104" ht="29.4" customHeight="1" x14ac:dyDescent="0.25">
      <c r="A14" s="48"/>
      <c r="B14" s="295" t="s">
        <v>501</v>
      </c>
      <c r="C14" s="296"/>
      <c r="D14" s="245"/>
      <c r="E14" s="264"/>
      <c r="F14" s="264"/>
      <c r="G14" s="264"/>
      <c r="H14" s="264"/>
      <c r="I14" s="264"/>
      <c r="J14" s="264"/>
      <c r="K14" s="264"/>
      <c r="L14" s="264"/>
      <c r="M14" s="264"/>
      <c r="N14" s="264"/>
      <c r="O14" s="264"/>
      <c r="P14" s="264"/>
      <c r="Q14" s="264"/>
      <c r="R14" s="264"/>
      <c r="S14" s="264"/>
      <c r="T14" s="264"/>
      <c r="U14" s="264"/>
      <c r="V14" s="264"/>
      <c r="W14" s="264"/>
      <c r="X14" s="264"/>
      <c r="Y14" s="264"/>
      <c r="Z14" s="264"/>
      <c r="AA14" s="264"/>
      <c r="AB14" s="264"/>
      <c r="AC14" s="264"/>
      <c r="AD14" s="264"/>
      <c r="AE14" s="264"/>
      <c r="AF14" s="264"/>
      <c r="AG14" s="264"/>
      <c r="AH14" s="264"/>
      <c r="AI14" s="264"/>
      <c r="AJ14" s="264"/>
      <c r="AK14" s="264"/>
      <c r="AL14" s="264"/>
      <c r="AM14" s="264"/>
      <c r="AN14" s="264"/>
      <c r="AO14" s="264"/>
      <c r="AP14" s="264"/>
      <c r="AQ14" s="264"/>
      <c r="AR14" s="264"/>
      <c r="AS14" s="264"/>
      <c r="AT14" s="264"/>
      <c r="AU14" s="264"/>
      <c r="AV14" s="264"/>
      <c r="AW14" s="264"/>
      <c r="AX14" s="264"/>
      <c r="AY14" s="264"/>
      <c r="AZ14" s="264"/>
      <c r="BA14" s="264"/>
      <c r="BB14" s="264"/>
      <c r="BC14" s="264"/>
      <c r="BD14" s="264"/>
      <c r="BE14" s="264"/>
      <c r="BF14" s="264"/>
      <c r="BG14" s="264"/>
      <c r="BH14" s="264"/>
      <c r="BI14" s="264"/>
      <c r="BJ14" s="264"/>
      <c r="BK14" s="264"/>
      <c r="BL14" s="264"/>
      <c r="BM14" s="264"/>
      <c r="BN14" s="264"/>
      <c r="BO14" s="264"/>
      <c r="BP14" s="264"/>
      <c r="BQ14" s="264"/>
      <c r="BR14" s="264"/>
      <c r="BS14" s="264"/>
      <c r="BT14" s="264"/>
      <c r="BU14" s="264"/>
      <c r="BV14" s="264"/>
      <c r="BW14" s="264"/>
      <c r="BX14" s="264"/>
      <c r="BY14" s="264"/>
      <c r="BZ14" s="264"/>
      <c r="CA14" s="264"/>
      <c r="CB14" s="264"/>
      <c r="CC14" s="264"/>
      <c r="CD14" s="264"/>
      <c r="CE14" s="264"/>
      <c r="CF14" s="264"/>
      <c r="CG14" s="264"/>
      <c r="CH14" s="264"/>
      <c r="CI14" s="264"/>
      <c r="CJ14" s="264"/>
      <c r="CK14" s="264"/>
      <c r="CL14" s="264"/>
      <c r="CM14" s="264"/>
      <c r="CN14" s="264"/>
      <c r="CO14" s="264"/>
      <c r="CP14" s="264"/>
      <c r="CQ14" s="264"/>
      <c r="CR14" s="264"/>
      <c r="CS14" s="264"/>
      <c r="CT14" s="264"/>
      <c r="CU14" s="264"/>
      <c r="CV14" s="264"/>
      <c r="CW14" s="264"/>
      <c r="CX14" s="264"/>
      <c r="CY14" s="264"/>
      <c r="CZ14" s="265"/>
    </row>
    <row r="15" spans="1:104" x14ac:dyDescent="0.25">
      <c r="A15" s="16" t="s">
        <v>589</v>
      </c>
      <c r="B15" s="9" t="s">
        <v>640</v>
      </c>
      <c r="C15" s="214" t="s">
        <v>652</v>
      </c>
      <c r="D15" s="134" t="s">
        <v>103</v>
      </c>
      <c r="E15" s="241"/>
      <c r="F15" s="50"/>
      <c r="G15" s="50"/>
      <c r="H15" s="50"/>
      <c r="I15" s="50"/>
      <c r="J15" s="50"/>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c r="BP15" s="50"/>
      <c r="BQ15" s="50"/>
      <c r="BR15" s="50"/>
      <c r="BS15" s="50"/>
      <c r="BT15" s="50"/>
      <c r="BU15" s="50"/>
      <c r="BV15" s="50"/>
      <c r="BW15" s="50"/>
      <c r="BX15" s="50"/>
      <c r="BY15" s="50"/>
      <c r="BZ15" s="50"/>
      <c r="CA15" s="50"/>
      <c r="CB15" s="50"/>
      <c r="CC15" s="50"/>
      <c r="CD15" s="50"/>
      <c r="CE15" s="50"/>
      <c r="CF15" s="50"/>
      <c r="CG15" s="50"/>
      <c r="CH15" s="50"/>
      <c r="CI15" s="50"/>
      <c r="CJ15" s="50"/>
      <c r="CK15" s="50"/>
      <c r="CL15" s="50"/>
      <c r="CM15" s="50"/>
      <c r="CN15" s="50"/>
      <c r="CO15" s="50"/>
      <c r="CP15" s="50"/>
      <c r="CQ15" s="50"/>
      <c r="CR15" s="50"/>
      <c r="CS15" s="50"/>
      <c r="CT15" s="50"/>
      <c r="CU15" s="50"/>
      <c r="CV15" s="50"/>
      <c r="CW15" s="50"/>
      <c r="CX15" s="50"/>
      <c r="CY15" s="50"/>
      <c r="CZ15" s="50"/>
    </row>
    <row r="16" spans="1:104" ht="41.4" x14ac:dyDescent="0.25">
      <c r="A16" s="16" t="s">
        <v>590</v>
      </c>
      <c r="B16" s="9" t="s">
        <v>245</v>
      </c>
      <c r="C16" s="29" t="s">
        <v>550</v>
      </c>
      <c r="D16" s="134" t="s">
        <v>2</v>
      </c>
      <c r="E16" s="241"/>
      <c r="F16" s="50"/>
      <c r="G16" s="50"/>
      <c r="H16" s="50"/>
      <c r="I16" s="50"/>
      <c r="J16" s="50"/>
      <c r="K16" s="50"/>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c r="BP16" s="50"/>
      <c r="BQ16" s="50"/>
      <c r="BR16" s="50"/>
      <c r="BS16" s="50"/>
      <c r="BT16" s="50"/>
      <c r="BU16" s="50"/>
      <c r="BV16" s="50"/>
      <c r="BW16" s="50"/>
      <c r="BX16" s="50"/>
      <c r="BY16" s="50"/>
      <c r="BZ16" s="50"/>
      <c r="CA16" s="50"/>
      <c r="CB16" s="50"/>
      <c r="CC16" s="50"/>
      <c r="CD16" s="50"/>
      <c r="CE16" s="50"/>
      <c r="CF16" s="50"/>
      <c r="CG16" s="50"/>
      <c r="CH16" s="50"/>
      <c r="CI16" s="50"/>
      <c r="CJ16" s="50"/>
      <c r="CK16" s="50"/>
      <c r="CL16" s="50"/>
      <c r="CM16" s="50"/>
      <c r="CN16" s="50"/>
      <c r="CO16" s="50"/>
      <c r="CP16" s="50"/>
      <c r="CQ16" s="50"/>
      <c r="CR16" s="50"/>
      <c r="CS16" s="50"/>
      <c r="CT16" s="50"/>
      <c r="CU16" s="50"/>
      <c r="CV16" s="50"/>
      <c r="CW16" s="50"/>
      <c r="CX16" s="50"/>
      <c r="CY16" s="50"/>
      <c r="CZ16" s="50"/>
    </row>
    <row r="17" spans="1:104" ht="27.6" x14ac:dyDescent="0.25">
      <c r="A17" s="16" t="s">
        <v>591</v>
      </c>
      <c r="B17" s="9" t="s">
        <v>246</v>
      </c>
      <c r="C17" s="15" t="s">
        <v>248</v>
      </c>
      <c r="D17" s="134" t="s">
        <v>2</v>
      </c>
      <c r="E17" s="241"/>
      <c r="F17" s="50"/>
      <c r="G17" s="50"/>
      <c r="H17" s="50"/>
      <c r="I17" s="50"/>
      <c r="J17" s="50"/>
      <c r="K17" s="50"/>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c r="BP17" s="50"/>
      <c r="BQ17" s="50"/>
      <c r="BR17" s="50"/>
      <c r="BS17" s="50"/>
      <c r="BT17" s="50"/>
      <c r="BU17" s="50"/>
      <c r="BV17" s="50"/>
      <c r="BW17" s="50"/>
      <c r="BX17" s="50"/>
      <c r="BY17" s="50"/>
      <c r="BZ17" s="50"/>
      <c r="CA17" s="50"/>
      <c r="CB17" s="50"/>
      <c r="CC17" s="50"/>
      <c r="CD17" s="50"/>
      <c r="CE17" s="50"/>
      <c r="CF17" s="50"/>
      <c r="CG17" s="50"/>
      <c r="CH17" s="50"/>
      <c r="CI17" s="50"/>
      <c r="CJ17" s="50"/>
      <c r="CK17" s="50"/>
      <c r="CL17" s="50"/>
      <c r="CM17" s="50"/>
      <c r="CN17" s="50"/>
      <c r="CO17" s="50"/>
      <c r="CP17" s="50"/>
      <c r="CQ17" s="50"/>
      <c r="CR17" s="50"/>
      <c r="CS17" s="50"/>
      <c r="CT17" s="50"/>
      <c r="CU17" s="50"/>
      <c r="CV17" s="50"/>
      <c r="CW17" s="50"/>
      <c r="CX17" s="50"/>
      <c r="CY17" s="50"/>
      <c r="CZ17" s="50"/>
    </row>
    <row r="18" spans="1:104" x14ac:dyDescent="0.25">
      <c r="A18" s="16" t="s">
        <v>592</v>
      </c>
      <c r="B18" s="9" t="s">
        <v>247</v>
      </c>
      <c r="C18" s="9" t="s">
        <v>249</v>
      </c>
      <c r="D18" s="134" t="s">
        <v>2</v>
      </c>
      <c r="E18" s="241"/>
      <c r="F18" s="50"/>
      <c r="G18" s="50"/>
      <c r="H18" s="50"/>
      <c r="I18" s="50"/>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c r="BP18" s="50"/>
      <c r="BQ18" s="50"/>
      <c r="BR18" s="50"/>
      <c r="BS18" s="50"/>
      <c r="BT18" s="50"/>
      <c r="BU18" s="50"/>
      <c r="BV18" s="50"/>
      <c r="BW18" s="50"/>
      <c r="BX18" s="50"/>
      <c r="BY18" s="50"/>
      <c r="BZ18" s="50"/>
      <c r="CA18" s="50"/>
      <c r="CB18" s="50"/>
      <c r="CC18" s="50"/>
      <c r="CD18" s="50"/>
      <c r="CE18" s="50"/>
      <c r="CF18" s="50"/>
      <c r="CG18" s="50"/>
      <c r="CH18" s="50"/>
      <c r="CI18" s="50"/>
      <c r="CJ18" s="50"/>
      <c r="CK18" s="50"/>
      <c r="CL18" s="50"/>
      <c r="CM18" s="50"/>
      <c r="CN18" s="50"/>
      <c r="CO18" s="50"/>
      <c r="CP18" s="50"/>
      <c r="CQ18" s="50"/>
      <c r="CR18" s="50"/>
      <c r="CS18" s="50"/>
      <c r="CT18" s="50"/>
      <c r="CU18" s="50"/>
      <c r="CV18" s="50"/>
      <c r="CW18" s="50"/>
      <c r="CX18" s="50"/>
      <c r="CY18" s="50"/>
      <c r="CZ18" s="50"/>
    </row>
    <row r="19" spans="1:104" ht="27.6" x14ac:dyDescent="0.25">
      <c r="A19" s="16" t="s">
        <v>641</v>
      </c>
      <c r="B19" s="9" t="s">
        <v>251</v>
      </c>
      <c r="C19" s="9" t="s">
        <v>250</v>
      </c>
      <c r="D19" s="134" t="s">
        <v>68</v>
      </c>
      <c r="E19" s="242"/>
      <c r="F19" s="53"/>
      <c r="G19" s="53"/>
      <c r="H19" s="53"/>
      <c r="I19" s="53"/>
      <c r="J19" s="53"/>
      <c r="K19" s="53"/>
      <c r="L19" s="53"/>
      <c r="M19" s="53"/>
      <c r="N19" s="53"/>
      <c r="O19" s="53"/>
      <c r="P19" s="53"/>
      <c r="Q19" s="53"/>
      <c r="R19" s="53"/>
      <c r="S19" s="53"/>
      <c r="T19" s="53"/>
      <c r="U19" s="53"/>
      <c r="V19" s="53"/>
      <c r="W19" s="53"/>
      <c r="X19" s="53"/>
      <c r="Y19" s="53"/>
      <c r="Z19" s="53"/>
      <c r="AA19" s="53"/>
      <c r="AB19" s="53"/>
      <c r="AC19" s="53"/>
      <c r="AD19" s="53"/>
      <c r="AE19" s="53"/>
      <c r="AF19" s="53"/>
      <c r="AG19" s="53"/>
      <c r="AH19" s="53"/>
      <c r="AI19" s="53"/>
      <c r="AJ19" s="53"/>
      <c r="AK19" s="53"/>
      <c r="AL19" s="53"/>
      <c r="AM19" s="53"/>
      <c r="AN19" s="53"/>
      <c r="AO19" s="53"/>
      <c r="AP19" s="53"/>
      <c r="AQ19" s="53"/>
      <c r="AR19" s="53"/>
      <c r="AS19" s="53"/>
      <c r="AT19" s="53"/>
      <c r="AU19" s="53"/>
      <c r="AV19" s="53"/>
      <c r="AW19" s="53"/>
      <c r="AX19" s="53"/>
      <c r="AY19" s="53"/>
      <c r="AZ19" s="53"/>
      <c r="BA19" s="53"/>
      <c r="BB19" s="53"/>
      <c r="BC19" s="53"/>
      <c r="BD19" s="53"/>
      <c r="BE19" s="53"/>
      <c r="BF19" s="53"/>
      <c r="BG19" s="53"/>
      <c r="BH19" s="53"/>
      <c r="BI19" s="53"/>
      <c r="BJ19" s="53"/>
      <c r="BK19" s="53"/>
      <c r="BL19" s="53"/>
      <c r="BM19" s="53"/>
      <c r="BN19" s="53"/>
      <c r="BO19" s="53"/>
      <c r="BP19" s="53"/>
      <c r="BQ19" s="53"/>
      <c r="BR19" s="53"/>
      <c r="BS19" s="53"/>
      <c r="BT19" s="53"/>
      <c r="BU19" s="53"/>
      <c r="BV19" s="53"/>
      <c r="BW19" s="53"/>
      <c r="BX19" s="53"/>
      <c r="BY19" s="53"/>
      <c r="BZ19" s="53"/>
      <c r="CA19" s="53"/>
      <c r="CB19" s="53"/>
      <c r="CC19" s="53"/>
      <c r="CD19" s="53"/>
      <c r="CE19" s="53"/>
      <c r="CF19" s="53"/>
      <c r="CG19" s="53"/>
      <c r="CH19" s="53"/>
      <c r="CI19" s="53"/>
      <c r="CJ19" s="53"/>
      <c r="CK19" s="53"/>
      <c r="CL19" s="53"/>
      <c r="CM19" s="53"/>
      <c r="CN19" s="53"/>
      <c r="CO19" s="53"/>
      <c r="CP19" s="53"/>
      <c r="CQ19" s="53"/>
      <c r="CR19" s="53"/>
      <c r="CS19" s="53"/>
      <c r="CT19" s="53"/>
      <c r="CU19" s="53"/>
      <c r="CV19" s="53"/>
      <c r="CW19" s="53"/>
      <c r="CX19" s="53"/>
      <c r="CY19" s="53"/>
      <c r="CZ19" s="53"/>
    </row>
    <row r="20" spans="1:104" ht="27.6" x14ac:dyDescent="0.25">
      <c r="A20" s="16" t="s">
        <v>593</v>
      </c>
      <c r="B20" s="9" t="s">
        <v>120</v>
      </c>
      <c r="C20" s="9" t="s">
        <v>259</v>
      </c>
      <c r="D20" s="134" t="s">
        <v>103</v>
      </c>
      <c r="E20" s="243"/>
      <c r="F20" s="52"/>
      <c r="G20" s="52"/>
      <c r="H20" s="52"/>
      <c r="I20" s="52"/>
      <c r="J20" s="52"/>
      <c r="K20" s="52"/>
      <c r="L20" s="52"/>
      <c r="M20" s="52"/>
      <c r="N20" s="52"/>
      <c r="O20" s="52"/>
      <c r="P20" s="52"/>
      <c r="Q20" s="52"/>
      <c r="R20" s="52"/>
      <c r="S20" s="52"/>
      <c r="T20" s="52"/>
      <c r="U20" s="52"/>
      <c r="V20" s="52"/>
      <c r="W20" s="52"/>
      <c r="X20" s="52"/>
      <c r="Y20" s="52"/>
      <c r="Z20" s="52"/>
      <c r="AA20" s="52"/>
      <c r="AB20" s="52"/>
      <c r="AC20" s="52"/>
      <c r="AD20" s="52"/>
      <c r="AE20" s="52"/>
      <c r="AF20" s="52"/>
      <c r="AG20" s="52"/>
      <c r="AH20" s="52"/>
      <c r="AI20" s="52"/>
      <c r="AJ20" s="52"/>
      <c r="AK20" s="52"/>
      <c r="AL20" s="52"/>
      <c r="AM20" s="52"/>
      <c r="AN20" s="52"/>
      <c r="AO20" s="52"/>
      <c r="AP20" s="52"/>
      <c r="AQ20" s="52"/>
      <c r="AR20" s="52"/>
      <c r="AS20" s="52"/>
      <c r="AT20" s="52"/>
      <c r="AU20" s="52"/>
      <c r="AV20" s="52"/>
      <c r="AW20" s="52"/>
      <c r="AX20" s="52"/>
      <c r="AY20" s="52"/>
      <c r="AZ20" s="52"/>
      <c r="BA20" s="52"/>
      <c r="BB20" s="52"/>
      <c r="BC20" s="52"/>
      <c r="BD20" s="52"/>
      <c r="BE20" s="52"/>
      <c r="BF20" s="52"/>
      <c r="BG20" s="52"/>
      <c r="BH20" s="52"/>
      <c r="BI20" s="52"/>
      <c r="BJ20" s="52"/>
      <c r="BK20" s="52"/>
      <c r="BL20" s="52"/>
      <c r="BM20" s="52"/>
      <c r="BN20" s="52"/>
      <c r="BO20" s="52"/>
      <c r="BP20" s="52"/>
      <c r="BQ20" s="52"/>
      <c r="BR20" s="52"/>
      <c r="BS20" s="52"/>
      <c r="BT20" s="52"/>
      <c r="BU20" s="52"/>
      <c r="BV20" s="52"/>
      <c r="BW20" s="52"/>
      <c r="BX20" s="52"/>
      <c r="BY20" s="52"/>
      <c r="BZ20" s="52"/>
      <c r="CA20" s="52"/>
      <c r="CB20" s="52"/>
      <c r="CC20" s="52"/>
      <c r="CD20" s="52"/>
      <c r="CE20" s="52"/>
      <c r="CF20" s="52"/>
      <c r="CG20" s="52"/>
      <c r="CH20" s="52"/>
      <c r="CI20" s="52"/>
      <c r="CJ20" s="52"/>
      <c r="CK20" s="52"/>
      <c r="CL20" s="52"/>
      <c r="CM20" s="52"/>
      <c r="CN20" s="52"/>
      <c r="CO20" s="52"/>
      <c r="CP20" s="52"/>
      <c r="CQ20" s="52"/>
      <c r="CR20" s="52"/>
      <c r="CS20" s="52"/>
      <c r="CT20" s="52"/>
      <c r="CU20" s="52"/>
      <c r="CV20" s="52"/>
      <c r="CW20" s="52"/>
      <c r="CX20" s="52"/>
      <c r="CY20" s="52"/>
      <c r="CZ20" s="52"/>
    </row>
    <row r="21" spans="1:104" ht="41.4" x14ac:dyDescent="0.25">
      <c r="A21" s="16" t="s">
        <v>594</v>
      </c>
      <c r="B21" s="9" t="s">
        <v>563</v>
      </c>
      <c r="C21" s="9" t="s">
        <v>564</v>
      </c>
      <c r="D21" s="134" t="s">
        <v>2</v>
      </c>
      <c r="E21" s="241"/>
      <c r="F21" s="50"/>
      <c r="G21" s="50"/>
      <c r="H21" s="50"/>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c r="BM21" s="50"/>
      <c r="BN21" s="50"/>
      <c r="BO21" s="50"/>
      <c r="BP21" s="50"/>
      <c r="BQ21" s="50"/>
      <c r="BR21" s="50"/>
      <c r="BS21" s="50"/>
      <c r="BT21" s="50"/>
      <c r="BU21" s="50"/>
      <c r="BV21" s="50"/>
      <c r="BW21" s="50"/>
      <c r="BX21" s="50"/>
      <c r="BY21" s="50"/>
      <c r="BZ21" s="50"/>
      <c r="CA21" s="50"/>
      <c r="CB21" s="50"/>
      <c r="CC21" s="50"/>
      <c r="CD21" s="50"/>
      <c r="CE21" s="50"/>
      <c r="CF21" s="50"/>
      <c r="CG21" s="50"/>
      <c r="CH21" s="50"/>
      <c r="CI21" s="50"/>
      <c r="CJ21" s="50"/>
      <c r="CK21" s="50"/>
      <c r="CL21" s="50"/>
      <c r="CM21" s="50"/>
      <c r="CN21" s="50"/>
      <c r="CO21" s="50"/>
      <c r="CP21" s="50"/>
      <c r="CQ21" s="50"/>
      <c r="CR21" s="50"/>
      <c r="CS21" s="50"/>
      <c r="CT21" s="50"/>
      <c r="CU21" s="50"/>
      <c r="CV21" s="50"/>
      <c r="CW21" s="50"/>
      <c r="CX21" s="50"/>
      <c r="CY21" s="50"/>
      <c r="CZ21" s="50"/>
    </row>
    <row r="22" spans="1:104" ht="27.6" x14ac:dyDescent="0.25">
      <c r="A22" s="16" t="s">
        <v>595</v>
      </c>
      <c r="B22" s="9" t="s">
        <v>565</v>
      </c>
      <c r="C22" s="9" t="s">
        <v>258</v>
      </c>
      <c r="D22" s="134" t="s">
        <v>2</v>
      </c>
      <c r="E22" s="241"/>
      <c r="F22" s="50"/>
      <c r="G22" s="50"/>
      <c r="H22" s="50"/>
      <c r="I22" s="50"/>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c r="BM22" s="50"/>
      <c r="BN22" s="50"/>
      <c r="BO22" s="50"/>
      <c r="BP22" s="50"/>
      <c r="BQ22" s="50"/>
      <c r="BR22" s="50"/>
      <c r="BS22" s="50"/>
      <c r="BT22" s="50"/>
      <c r="BU22" s="50"/>
      <c r="BV22" s="50"/>
      <c r="BW22" s="50"/>
      <c r="BX22" s="50"/>
      <c r="BY22" s="50"/>
      <c r="BZ22" s="50"/>
      <c r="CA22" s="50"/>
      <c r="CB22" s="50"/>
      <c r="CC22" s="50"/>
      <c r="CD22" s="50"/>
      <c r="CE22" s="50"/>
      <c r="CF22" s="50"/>
      <c r="CG22" s="50"/>
      <c r="CH22" s="50"/>
      <c r="CI22" s="50"/>
      <c r="CJ22" s="50"/>
      <c r="CK22" s="50"/>
      <c r="CL22" s="50"/>
      <c r="CM22" s="50"/>
      <c r="CN22" s="50"/>
      <c r="CO22" s="50"/>
      <c r="CP22" s="50"/>
      <c r="CQ22" s="50"/>
      <c r="CR22" s="50"/>
      <c r="CS22" s="50"/>
      <c r="CT22" s="50"/>
      <c r="CU22" s="50"/>
      <c r="CV22" s="50"/>
      <c r="CW22" s="50"/>
      <c r="CX22" s="50"/>
      <c r="CY22" s="50"/>
      <c r="CZ22" s="50"/>
    </row>
    <row r="23" spans="1:104" ht="42" customHeight="1" x14ac:dyDescent="0.4">
      <c r="A23" s="24" t="s">
        <v>648</v>
      </c>
      <c r="B23" s="24"/>
      <c r="D23" s="65"/>
    </row>
    <row r="24" spans="1:104" s="68" customFormat="1" ht="61.8" customHeight="1" x14ac:dyDescent="0.3">
      <c r="A24" s="303" t="s">
        <v>675</v>
      </c>
      <c r="B24" s="303"/>
      <c r="C24" s="303"/>
      <c r="D24" s="303"/>
    </row>
    <row r="25" spans="1:104" s="68" customFormat="1" ht="26.4" customHeight="1" x14ac:dyDescent="0.3">
      <c r="A25" s="88" t="s">
        <v>514</v>
      </c>
      <c r="B25" s="88"/>
      <c r="C25" s="62"/>
      <c r="D25" s="209"/>
    </row>
    <row r="26" spans="1:104" s="68" customFormat="1" ht="15" customHeight="1" x14ac:dyDescent="0.3">
      <c r="A26" s="267" t="s">
        <v>676</v>
      </c>
      <c r="B26" s="88"/>
      <c r="C26" s="62"/>
      <c r="D26" s="209"/>
    </row>
    <row r="27" spans="1:104" ht="23.4" customHeight="1" x14ac:dyDescent="0.25">
      <c r="A27" s="49" t="s">
        <v>0</v>
      </c>
      <c r="B27" s="47" t="s">
        <v>1</v>
      </c>
      <c r="C27" s="47" t="s">
        <v>5</v>
      </c>
      <c r="D27" s="59" t="s">
        <v>65</v>
      </c>
      <c r="E27" s="85"/>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60"/>
      <c r="AU27" s="60"/>
      <c r="AV27" s="60"/>
      <c r="AW27" s="60"/>
      <c r="AX27" s="60"/>
      <c r="AY27" s="60"/>
      <c r="AZ27" s="60"/>
      <c r="BA27" s="60"/>
      <c r="BB27" s="60"/>
      <c r="BC27" s="60"/>
      <c r="BD27" s="60"/>
      <c r="BE27" s="60"/>
      <c r="BF27" s="60"/>
      <c r="BG27" s="60"/>
      <c r="BH27" s="60"/>
      <c r="BI27" s="60"/>
      <c r="BJ27" s="60"/>
      <c r="BK27" s="60"/>
      <c r="BL27" s="60"/>
      <c r="BM27" s="60"/>
      <c r="BN27" s="60"/>
      <c r="BO27" s="60"/>
      <c r="BP27" s="60"/>
      <c r="BQ27" s="60"/>
      <c r="BR27" s="60"/>
      <c r="BS27" s="60"/>
      <c r="BT27" s="60"/>
      <c r="BU27" s="60"/>
      <c r="BV27" s="60"/>
      <c r="BW27" s="60"/>
      <c r="BX27" s="60"/>
      <c r="BY27" s="60"/>
      <c r="BZ27" s="60"/>
      <c r="CA27" s="60"/>
      <c r="CB27" s="60"/>
      <c r="CC27" s="60"/>
      <c r="CD27" s="60"/>
      <c r="CE27" s="60"/>
      <c r="CF27" s="60"/>
      <c r="CG27" s="60"/>
      <c r="CH27" s="60"/>
      <c r="CI27" s="60"/>
      <c r="CJ27" s="60"/>
      <c r="CK27" s="60"/>
      <c r="CL27" s="60"/>
      <c r="CM27" s="60"/>
      <c r="CN27" s="60"/>
      <c r="CO27" s="60"/>
      <c r="CP27" s="60"/>
      <c r="CQ27" s="60"/>
      <c r="CR27" s="60"/>
      <c r="CS27" s="60"/>
      <c r="CT27" s="60"/>
      <c r="CU27" s="60"/>
      <c r="CV27" s="60"/>
      <c r="CW27" s="60"/>
      <c r="CX27" s="60"/>
      <c r="CY27" s="60"/>
      <c r="CZ27" s="60"/>
    </row>
    <row r="28" spans="1:104" ht="22.2" customHeight="1" x14ac:dyDescent="0.4">
      <c r="A28" s="232"/>
      <c r="B28" s="233" t="s">
        <v>677</v>
      </c>
      <c r="C28" s="231"/>
      <c r="D28" s="67"/>
      <c r="E28" s="210"/>
      <c r="F28" s="211"/>
      <c r="G28" s="211"/>
      <c r="H28" s="211"/>
      <c r="I28" s="211"/>
      <c r="J28" s="211"/>
      <c r="K28" s="211"/>
      <c r="L28" s="211"/>
      <c r="M28" s="211"/>
      <c r="N28" s="211"/>
      <c r="O28" s="211"/>
      <c r="P28" s="211"/>
      <c r="Q28" s="211"/>
      <c r="R28" s="211"/>
      <c r="S28" s="211"/>
      <c r="T28" s="211"/>
      <c r="U28" s="211"/>
      <c r="V28" s="211"/>
      <c r="W28" s="211"/>
      <c r="X28" s="211"/>
      <c r="Y28" s="211"/>
      <c r="Z28" s="211"/>
      <c r="AA28" s="211"/>
      <c r="AB28" s="211"/>
      <c r="AC28" s="211"/>
      <c r="AD28" s="211"/>
      <c r="AE28" s="211"/>
      <c r="AF28" s="211"/>
      <c r="AG28" s="211"/>
      <c r="AH28" s="211"/>
      <c r="AI28" s="211"/>
      <c r="AJ28" s="211"/>
      <c r="AK28" s="211"/>
      <c r="AL28" s="211"/>
      <c r="AM28" s="211"/>
      <c r="AN28" s="211"/>
      <c r="AO28" s="211"/>
      <c r="AP28" s="211"/>
      <c r="AQ28" s="211"/>
      <c r="AR28" s="211"/>
      <c r="AS28" s="211"/>
      <c r="AT28" s="211"/>
      <c r="AU28" s="211"/>
      <c r="AV28" s="211"/>
      <c r="AW28" s="211"/>
      <c r="AX28" s="211"/>
      <c r="AY28" s="211"/>
      <c r="AZ28" s="211"/>
      <c r="BA28" s="211"/>
      <c r="BB28" s="211"/>
      <c r="BC28" s="211"/>
      <c r="BD28" s="211"/>
      <c r="BE28" s="211"/>
      <c r="BF28" s="211"/>
      <c r="BG28" s="211"/>
      <c r="BH28" s="211"/>
      <c r="BI28" s="211"/>
      <c r="BJ28" s="211"/>
      <c r="BK28" s="211"/>
      <c r="BL28" s="211"/>
      <c r="BM28" s="211"/>
      <c r="BN28" s="211"/>
      <c r="BO28" s="211"/>
      <c r="BP28" s="211"/>
      <c r="BQ28" s="211"/>
      <c r="BR28" s="211"/>
      <c r="BS28" s="211"/>
      <c r="BT28" s="211"/>
      <c r="BU28" s="211"/>
      <c r="BV28" s="211"/>
      <c r="BW28" s="211"/>
      <c r="BX28" s="211"/>
      <c r="BY28" s="211"/>
      <c r="BZ28" s="211"/>
      <c r="CA28" s="211"/>
      <c r="CB28" s="211"/>
      <c r="CC28" s="211"/>
      <c r="CD28" s="211"/>
      <c r="CE28" s="211"/>
      <c r="CF28" s="211"/>
      <c r="CG28" s="211"/>
      <c r="CH28" s="211"/>
      <c r="CI28" s="211"/>
      <c r="CJ28" s="211"/>
      <c r="CK28" s="211"/>
      <c r="CL28" s="211"/>
      <c r="CM28" s="211"/>
      <c r="CN28" s="211"/>
      <c r="CO28" s="211"/>
      <c r="CP28" s="211"/>
      <c r="CQ28" s="211"/>
      <c r="CR28" s="211"/>
      <c r="CS28" s="211"/>
      <c r="CT28" s="211"/>
      <c r="CU28" s="211"/>
      <c r="CV28" s="211"/>
      <c r="CW28" s="211"/>
      <c r="CX28" s="211"/>
      <c r="CY28" s="211"/>
      <c r="CZ28" s="211"/>
    </row>
    <row r="29" spans="1:104" ht="40.049999999999997" customHeight="1" x14ac:dyDescent="0.25">
      <c r="A29" s="48"/>
      <c r="B29" s="222" t="s">
        <v>275</v>
      </c>
      <c r="C29" s="15" t="s">
        <v>276</v>
      </c>
      <c r="D29" s="15" t="s">
        <v>243</v>
      </c>
      <c r="E29" s="210" t="s">
        <v>100</v>
      </c>
      <c r="F29" s="211" t="s">
        <v>100</v>
      </c>
      <c r="G29" s="211" t="s">
        <v>100</v>
      </c>
      <c r="H29" s="211" t="s">
        <v>100</v>
      </c>
      <c r="I29" s="211" t="s">
        <v>100</v>
      </c>
      <c r="J29" s="211" t="s">
        <v>100</v>
      </c>
      <c r="K29" s="211" t="s">
        <v>100</v>
      </c>
      <c r="L29" s="211" t="s">
        <v>100</v>
      </c>
      <c r="M29" s="211" t="s">
        <v>100</v>
      </c>
      <c r="N29" s="211" t="s">
        <v>100</v>
      </c>
      <c r="O29" s="211" t="s">
        <v>100</v>
      </c>
      <c r="P29" s="211" t="s">
        <v>100</v>
      </c>
      <c r="Q29" s="211" t="s">
        <v>100</v>
      </c>
      <c r="R29" s="211" t="s">
        <v>100</v>
      </c>
      <c r="S29" s="211" t="s">
        <v>100</v>
      </c>
      <c r="T29" s="211" t="s">
        <v>100</v>
      </c>
      <c r="U29" s="211" t="s">
        <v>100</v>
      </c>
      <c r="V29" s="211" t="s">
        <v>100</v>
      </c>
      <c r="W29" s="211" t="s">
        <v>100</v>
      </c>
      <c r="X29" s="211" t="s">
        <v>100</v>
      </c>
      <c r="Y29" s="211" t="s">
        <v>100</v>
      </c>
      <c r="Z29" s="211" t="s">
        <v>100</v>
      </c>
      <c r="AA29" s="211" t="s">
        <v>100</v>
      </c>
      <c r="AB29" s="211" t="s">
        <v>100</v>
      </c>
      <c r="AC29" s="211" t="s">
        <v>100</v>
      </c>
      <c r="AD29" s="211" t="s">
        <v>100</v>
      </c>
      <c r="AE29" s="211" t="s">
        <v>100</v>
      </c>
      <c r="AF29" s="211" t="s">
        <v>100</v>
      </c>
      <c r="AG29" s="211" t="s">
        <v>100</v>
      </c>
      <c r="AH29" s="211" t="s">
        <v>100</v>
      </c>
      <c r="AI29" s="211" t="s">
        <v>100</v>
      </c>
      <c r="AJ29" s="211" t="s">
        <v>100</v>
      </c>
      <c r="AK29" s="211" t="s">
        <v>100</v>
      </c>
      <c r="AL29" s="211" t="s">
        <v>100</v>
      </c>
      <c r="AM29" s="211" t="s">
        <v>100</v>
      </c>
      <c r="AN29" s="211" t="s">
        <v>100</v>
      </c>
      <c r="AO29" s="211" t="s">
        <v>100</v>
      </c>
      <c r="AP29" s="211" t="s">
        <v>100</v>
      </c>
      <c r="AQ29" s="211" t="s">
        <v>100</v>
      </c>
      <c r="AR29" s="211" t="s">
        <v>100</v>
      </c>
      <c r="AS29" s="211" t="s">
        <v>100</v>
      </c>
      <c r="AT29" s="211" t="s">
        <v>100</v>
      </c>
      <c r="AU29" s="211" t="s">
        <v>100</v>
      </c>
      <c r="AV29" s="211" t="s">
        <v>100</v>
      </c>
      <c r="AW29" s="211" t="s">
        <v>100</v>
      </c>
      <c r="AX29" s="211" t="s">
        <v>100</v>
      </c>
      <c r="AY29" s="211" t="s">
        <v>100</v>
      </c>
      <c r="AZ29" s="211" t="s">
        <v>100</v>
      </c>
      <c r="BA29" s="211" t="s">
        <v>100</v>
      </c>
      <c r="BB29" s="211" t="s">
        <v>100</v>
      </c>
      <c r="BC29" s="211" t="s">
        <v>100</v>
      </c>
      <c r="BD29" s="211" t="s">
        <v>100</v>
      </c>
      <c r="BE29" s="211" t="s">
        <v>100</v>
      </c>
      <c r="BF29" s="211" t="s">
        <v>100</v>
      </c>
      <c r="BG29" s="211" t="s">
        <v>100</v>
      </c>
      <c r="BH29" s="211" t="s">
        <v>100</v>
      </c>
      <c r="BI29" s="211" t="s">
        <v>100</v>
      </c>
      <c r="BJ29" s="211" t="s">
        <v>100</v>
      </c>
      <c r="BK29" s="211" t="s">
        <v>100</v>
      </c>
      <c r="BL29" s="211" t="s">
        <v>100</v>
      </c>
      <c r="BM29" s="211" t="s">
        <v>100</v>
      </c>
      <c r="BN29" s="211" t="s">
        <v>100</v>
      </c>
      <c r="BO29" s="211" t="s">
        <v>100</v>
      </c>
      <c r="BP29" s="211" t="s">
        <v>100</v>
      </c>
      <c r="BQ29" s="211" t="s">
        <v>100</v>
      </c>
      <c r="BR29" s="211" t="s">
        <v>100</v>
      </c>
      <c r="BS29" s="211" t="s">
        <v>100</v>
      </c>
      <c r="BT29" s="211" t="s">
        <v>100</v>
      </c>
      <c r="BU29" s="211" t="s">
        <v>100</v>
      </c>
      <c r="BV29" s="211" t="s">
        <v>100</v>
      </c>
      <c r="BW29" s="211" t="s">
        <v>100</v>
      </c>
      <c r="BX29" s="211" t="s">
        <v>100</v>
      </c>
      <c r="BY29" s="211" t="s">
        <v>100</v>
      </c>
      <c r="BZ29" s="211" t="s">
        <v>100</v>
      </c>
      <c r="CA29" s="211" t="s">
        <v>100</v>
      </c>
      <c r="CB29" s="211" t="s">
        <v>100</v>
      </c>
      <c r="CC29" s="211" t="s">
        <v>100</v>
      </c>
      <c r="CD29" s="211" t="s">
        <v>100</v>
      </c>
      <c r="CE29" s="211" t="s">
        <v>100</v>
      </c>
      <c r="CF29" s="211" t="s">
        <v>100</v>
      </c>
      <c r="CG29" s="211" t="s">
        <v>100</v>
      </c>
      <c r="CH29" s="211" t="s">
        <v>100</v>
      </c>
      <c r="CI29" s="211" t="s">
        <v>100</v>
      </c>
      <c r="CJ29" s="211" t="s">
        <v>100</v>
      </c>
      <c r="CK29" s="211" t="s">
        <v>100</v>
      </c>
      <c r="CL29" s="211" t="s">
        <v>100</v>
      </c>
      <c r="CM29" s="211" t="s">
        <v>100</v>
      </c>
      <c r="CN29" s="211" t="s">
        <v>100</v>
      </c>
      <c r="CO29" s="211" t="s">
        <v>100</v>
      </c>
      <c r="CP29" s="211" t="s">
        <v>100</v>
      </c>
      <c r="CQ29" s="211" t="s">
        <v>100</v>
      </c>
      <c r="CR29" s="211" t="s">
        <v>100</v>
      </c>
      <c r="CS29" s="211" t="s">
        <v>100</v>
      </c>
      <c r="CT29" s="211" t="s">
        <v>100</v>
      </c>
      <c r="CU29" s="211" t="s">
        <v>100</v>
      </c>
      <c r="CV29" s="211" t="s">
        <v>100</v>
      </c>
      <c r="CW29" s="211" t="s">
        <v>100</v>
      </c>
      <c r="CX29" s="211" t="s">
        <v>100</v>
      </c>
      <c r="CY29" s="211" t="s">
        <v>100</v>
      </c>
      <c r="CZ29" s="211" t="s">
        <v>100</v>
      </c>
    </row>
    <row r="30" spans="1:104" x14ac:dyDescent="0.25">
      <c r="A30" s="16" t="s">
        <v>628</v>
      </c>
      <c r="B30" s="9" t="s">
        <v>180</v>
      </c>
      <c r="C30" s="15" t="s">
        <v>253</v>
      </c>
      <c r="D30" s="15" t="s">
        <v>2</v>
      </c>
      <c r="E30" s="86" t="s">
        <v>178</v>
      </c>
      <c r="F30" s="63" t="s">
        <v>178</v>
      </c>
      <c r="G30" s="63" t="s">
        <v>178</v>
      </c>
      <c r="H30" s="63" t="s">
        <v>178</v>
      </c>
      <c r="I30" s="63" t="s">
        <v>178</v>
      </c>
      <c r="J30" s="63" t="s">
        <v>178</v>
      </c>
      <c r="K30" s="63" t="s">
        <v>178</v>
      </c>
      <c r="L30" s="63" t="s">
        <v>178</v>
      </c>
      <c r="M30" s="63" t="s">
        <v>178</v>
      </c>
      <c r="N30" s="63" t="s">
        <v>178</v>
      </c>
      <c r="O30" s="63" t="s">
        <v>178</v>
      </c>
      <c r="P30" s="63" t="s">
        <v>178</v>
      </c>
      <c r="Q30" s="63" t="s">
        <v>178</v>
      </c>
      <c r="R30" s="63" t="s">
        <v>178</v>
      </c>
      <c r="S30" s="63" t="s">
        <v>178</v>
      </c>
      <c r="T30" s="63" t="s">
        <v>178</v>
      </c>
      <c r="U30" s="63" t="s">
        <v>178</v>
      </c>
      <c r="V30" s="63" t="s">
        <v>178</v>
      </c>
      <c r="W30" s="63" t="s">
        <v>178</v>
      </c>
      <c r="X30" s="63" t="s">
        <v>178</v>
      </c>
      <c r="Y30" s="63" t="s">
        <v>178</v>
      </c>
      <c r="Z30" s="63" t="s">
        <v>178</v>
      </c>
      <c r="AA30" s="63" t="s">
        <v>178</v>
      </c>
      <c r="AB30" s="63" t="s">
        <v>178</v>
      </c>
      <c r="AC30" s="63" t="s">
        <v>178</v>
      </c>
      <c r="AD30" s="63" t="s">
        <v>178</v>
      </c>
      <c r="AE30" s="63" t="s">
        <v>178</v>
      </c>
      <c r="AF30" s="63" t="s">
        <v>178</v>
      </c>
      <c r="AG30" s="63" t="s">
        <v>178</v>
      </c>
      <c r="AH30" s="63" t="s">
        <v>178</v>
      </c>
      <c r="AI30" s="63" t="s">
        <v>178</v>
      </c>
      <c r="AJ30" s="63" t="s">
        <v>178</v>
      </c>
      <c r="AK30" s="63" t="s">
        <v>178</v>
      </c>
      <c r="AL30" s="63" t="s">
        <v>178</v>
      </c>
      <c r="AM30" s="63" t="s">
        <v>178</v>
      </c>
      <c r="AN30" s="63" t="s">
        <v>178</v>
      </c>
      <c r="AO30" s="63" t="s">
        <v>178</v>
      </c>
      <c r="AP30" s="63" t="s">
        <v>178</v>
      </c>
      <c r="AQ30" s="63" t="s">
        <v>178</v>
      </c>
      <c r="AR30" s="63" t="s">
        <v>178</v>
      </c>
      <c r="AS30" s="63" t="s">
        <v>178</v>
      </c>
      <c r="AT30" s="63" t="s">
        <v>178</v>
      </c>
      <c r="AU30" s="63" t="s">
        <v>178</v>
      </c>
      <c r="AV30" s="63" t="s">
        <v>178</v>
      </c>
      <c r="AW30" s="63" t="s">
        <v>178</v>
      </c>
      <c r="AX30" s="63" t="s">
        <v>178</v>
      </c>
      <c r="AY30" s="63" t="s">
        <v>178</v>
      </c>
      <c r="AZ30" s="63" t="s">
        <v>178</v>
      </c>
      <c r="BA30" s="63" t="s">
        <v>178</v>
      </c>
      <c r="BB30" s="63" t="s">
        <v>178</v>
      </c>
      <c r="BC30" s="63" t="s">
        <v>178</v>
      </c>
      <c r="BD30" s="63" t="s">
        <v>178</v>
      </c>
      <c r="BE30" s="63" t="s">
        <v>178</v>
      </c>
      <c r="BF30" s="63" t="s">
        <v>178</v>
      </c>
      <c r="BG30" s="63" t="s">
        <v>178</v>
      </c>
      <c r="BH30" s="63" t="s">
        <v>178</v>
      </c>
      <c r="BI30" s="63" t="s">
        <v>178</v>
      </c>
      <c r="BJ30" s="63" t="s">
        <v>178</v>
      </c>
      <c r="BK30" s="63" t="s">
        <v>178</v>
      </c>
      <c r="BL30" s="63" t="s">
        <v>178</v>
      </c>
      <c r="BM30" s="63" t="s">
        <v>178</v>
      </c>
      <c r="BN30" s="63" t="s">
        <v>178</v>
      </c>
      <c r="BO30" s="63" t="s">
        <v>178</v>
      </c>
      <c r="BP30" s="63" t="s">
        <v>178</v>
      </c>
      <c r="BQ30" s="63" t="s">
        <v>178</v>
      </c>
      <c r="BR30" s="63" t="s">
        <v>178</v>
      </c>
      <c r="BS30" s="63" t="s">
        <v>178</v>
      </c>
      <c r="BT30" s="63" t="s">
        <v>178</v>
      </c>
      <c r="BU30" s="63" t="s">
        <v>178</v>
      </c>
      <c r="BV30" s="63" t="s">
        <v>178</v>
      </c>
      <c r="BW30" s="63" t="s">
        <v>178</v>
      </c>
      <c r="BX30" s="63" t="s">
        <v>178</v>
      </c>
      <c r="BY30" s="63" t="s">
        <v>178</v>
      </c>
      <c r="BZ30" s="63" t="s">
        <v>178</v>
      </c>
      <c r="CA30" s="63" t="s">
        <v>178</v>
      </c>
      <c r="CB30" s="63" t="s">
        <v>178</v>
      </c>
      <c r="CC30" s="63" t="s">
        <v>178</v>
      </c>
      <c r="CD30" s="63" t="s">
        <v>178</v>
      </c>
      <c r="CE30" s="63" t="s">
        <v>178</v>
      </c>
      <c r="CF30" s="63" t="s">
        <v>178</v>
      </c>
      <c r="CG30" s="63" t="s">
        <v>178</v>
      </c>
      <c r="CH30" s="63" t="s">
        <v>178</v>
      </c>
      <c r="CI30" s="63" t="s">
        <v>178</v>
      </c>
      <c r="CJ30" s="63" t="s">
        <v>178</v>
      </c>
      <c r="CK30" s="63" t="s">
        <v>178</v>
      </c>
      <c r="CL30" s="63" t="s">
        <v>178</v>
      </c>
      <c r="CM30" s="63" t="s">
        <v>178</v>
      </c>
      <c r="CN30" s="63" t="s">
        <v>178</v>
      </c>
      <c r="CO30" s="63" t="s">
        <v>178</v>
      </c>
      <c r="CP30" s="63" t="s">
        <v>178</v>
      </c>
      <c r="CQ30" s="63" t="s">
        <v>178</v>
      </c>
      <c r="CR30" s="63" t="s">
        <v>178</v>
      </c>
      <c r="CS30" s="63" t="s">
        <v>178</v>
      </c>
      <c r="CT30" s="63" t="s">
        <v>178</v>
      </c>
      <c r="CU30" s="63" t="s">
        <v>178</v>
      </c>
      <c r="CV30" s="63" t="s">
        <v>178</v>
      </c>
      <c r="CW30" s="63" t="s">
        <v>178</v>
      </c>
      <c r="CX30" s="63" t="s">
        <v>178</v>
      </c>
      <c r="CY30" s="63" t="s">
        <v>178</v>
      </c>
      <c r="CZ30" s="63" t="s">
        <v>178</v>
      </c>
    </row>
    <row r="31" spans="1:104" x14ac:dyDescent="0.25">
      <c r="A31" s="16" t="s">
        <v>629</v>
      </c>
      <c r="B31" s="9" t="s">
        <v>181</v>
      </c>
      <c r="C31" s="15" t="s">
        <v>253</v>
      </c>
      <c r="D31" s="15" t="s">
        <v>2</v>
      </c>
      <c r="E31" s="86" t="s">
        <v>178</v>
      </c>
      <c r="F31" s="63" t="s">
        <v>178</v>
      </c>
      <c r="G31" s="63" t="s">
        <v>178</v>
      </c>
      <c r="H31" s="63" t="s">
        <v>178</v>
      </c>
      <c r="I31" s="63" t="s">
        <v>178</v>
      </c>
      <c r="J31" s="63" t="s">
        <v>178</v>
      </c>
      <c r="K31" s="63" t="s">
        <v>178</v>
      </c>
      <c r="L31" s="63" t="s">
        <v>178</v>
      </c>
      <c r="M31" s="63" t="s">
        <v>178</v>
      </c>
      <c r="N31" s="63" t="s">
        <v>178</v>
      </c>
      <c r="O31" s="63" t="s">
        <v>178</v>
      </c>
      <c r="P31" s="63" t="s">
        <v>178</v>
      </c>
      <c r="Q31" s="63" t="s">
        <v>178</v>
      </c>
      <c r="R31" s="63" t="s">
        <v>178</v>
      </c>
      <c r="S31" s="63" t="s">
        <v>178</v>
      </c>
      <c r="T31" s="63" t="s">
        <v>178</v>
      </c>
      <c r="U31" s="63" t="s">
        <v>178</v>
      </c>
      <c r="V31" s="63" t="s">
        <v>178</v>
      </c>
      <c r="W31" s="63" t="s">
        <v>178</v>
      </c>
      <c r="X31" s="63" t="s">
        <v>178</v>
      </c>
      <c r="Y31" s="63" t="s">
        <v>178</v>
      </c>
      <c r="Z31" s="63" t="s">
        <v>178</v>
      </c>
      <c r="AA31" s="63" t="s">
        <v>178</v>
      </c>
      <c r="AB31" s="63" t="s">
        <v>178</v>
      </c>
      <c r="AC31" s="63" t="s">
        <v>178</v>
      </c>
      <c r="AD31" s="63" t="s">
        <v>178</v>
      </c>
      <c r="AE31" s="63" t="s">
        <v>178</v>
      </c>
      <c r="AF31" s="63" t="s">
        <v>178</v>
      </c>
      <c r="AG31" s="63" t="s">
        <v>178</v>
      </c>
      <c r="AH31" s="63" t="s">
        <v>178</v>
      </c>
      <c r="AI31" s="63" t="s">
        <v>178</v>
      </c>
      <c r="AJ31" s="63" t="s">
        <v>178</v>
      </c>
      <c r="AK31" s="63" t="s">
        <v>178</v>
      </c>
      <c r="AL31" s="63" t="s">
        <v>178</v>
      </c>
      <c r="AM31" s="63" t="s">
        <v>178</v>
      </c>
      <c r="AN31" s="63" t="s">
        <v>178</v>
      </c>
      <c r="AO31" s="63" t="s">
        <v>178</v>
      </c>
      <c r="AP31" s="63" t="s">
        <v>178</v>
      </c>
      <c r="AQ31" s="63" t="s">
        <v>178</v>
      </c>
      <c r="AR31" s="63" t="s">
        <v>178</v>
      </c>
      <c r="AS31" s="63" t="s">
        <v>178</v>
      </c>
      <c r="AT31" s="63" t="s">
        <v>178</v>
      </c>
      <c r="AU31" s="63" t="s">
        <v>178</v>
      </c>
      <c r="AV31" s="63" t="s">
        <v>178</v>
      </c>
      <c r="AW31" s="63" t="s">
        <v>178</v>
      </c>
      <c r="AX31" s="63" t="s">
        <v>178</v>
      </c>
      <c r="AY31" s="63" t="s">
        <v>178</v>
      </c>
      <c r="AZ31" s="63" t="s">
        <v>178</v>
      </c>
      <c r="BA31" s="63" t="s">
        <v>178</v>
      </c>
      <c r="BB31" s="63" t="s">
        <v>178</v>
      </c>
      <c r="BC31" s="63" t="s">
        <v>178</v>
      </c>
      <c r="BD31" s="63" t="s">
        <v>178</v>
      </c>
      <c r="BE31" s="63" t="s">
        <v>178</v>
      </c>
      <c r="BF31" s="63" t="s">
        <v>178</v>
      </c>
      <c r="BG31" s="63" t="s">
        <v>178</v>
      </c>
      <c r="BH31" s="63" t="s">
        <v>178</v>
      </c>
      <c r="BI31" s="63" t="s">
        <v>178</v>
      </c>
      <c r="BJ31" s="63" t="s">
        <v>178</v>
      </c>
      <c r="BK31" s="63" t="s">
        <v>178</v>
      </c>
      <c r="BL31" s="63" t="s">
        <v>178</v>
      </c>
      <c r="BM31" s="63" t="s">
        <v>178</v>
      </c>
      <c r="BN31" s="63" t="s">
        <v>178</v>
      </c>
      <c r="BO31" s="63" t="s">
        <v>178</v>
      </c>
      <c r="BP31" s="63" t="s">
        <v>178</v>
      </c>
      <c r="BQ31" s="63" t="s">
        <v>178</v>
      </c>
      <c r="BR31" s="63" t="s">
        <v>178</v>
      </c>
      <c r="BS31" s="63" t="s">
        <v>178</v>
      </c>
      <c r="BT31" s="63" t="s">
        <v>178</v>
      </c>
      <c r="BU31" s="63" t="s">
        <v>178</v>
      </c>
      <c r="BV31" s="63" t="s">
        <v>178</v>
      </c>
      <c r="BW31" s="63" t="s">
        <v>178</v>
      </c>
      <c r="BX31" s="63" t="s">
        <v>178</v>
      </c>
      <c r="BY31" s="63" t="s">
        <v>178</v>
      </c>
      <c r="BZ31" s="63" t="s">
        <v>178</v>
      </c>
      <c r="CA31" s="63" t="s">
        <v>178</v>
      </c>
      <c r="CB31" s="63" t="s">
        <v>178</v>
      </c>
      <c r="CC31" s="63" t="s">
        <v>178</v>
      </c>
      <c r="CD31" s="63" t="s">
        <v>178</v>
      </c>
      <c r="CE31" s="63" t="s">
        <v>178</v>
      </c>
      <c r="CF31" s="63" t="s">
        <v>178</v>
      </c>
      <c r="CG31" s="63" t="s">
        <v>178</v>
      </c>
      <c r="CH31" s="63" t="s">
        <v>178</v>
      </c>
      <c r="CI31" s="63" t="s">
        <v>178</v>
      </c>
      <c r="CJ31" s="63" t="s">
        <v>178</v>
      </c>
      <c r="CK31" s="63" t="s">
        <v>178</v>
      </c>
      <c r="CL31" s="63" t="s">
        <v>178</v>
      </c>
      <c r="CM31" s="63" t="s">
        <v>178</v>
      </c>
      <c r="CN31" s="63" t="s">
        <v>178</v>
      </c>
      <c r="CO31" s="63" t="s">
        <v>178</v>
      </c>
      <c r="CP31" s="63" t="s">
        <v>178</v>
      </c>
      <c r="CQ31" s="63" t="s">
        <v>178</v>
      </c>
      <c r="CR31" s="63" t="s">
        <v>178</v>
      </c>
      <c r="CS31" s="63" t="s">
        <v>178</v>
      </c>
      <c r="CT31" s="63" t="s">
        <v>178</v>
      </c>
      <c r="CU31" s="63" t="s">
        <v>178</v>
      </c>
      <c r="CV31" s="63" t="s">
        <v>178</v>
      </c>
      <c r="CW31" s="63" t="s">
        <v>178</v>
      </c>
      <c r="CX31" s="63" t="s">
        <v>178</v>
      </c>
      <c r="CY31" s="63" t="s">
        <v>178</v>
      </c>
      <c r="CZ31" s="63" t="s">
        <v>178</v>
      </c>
    </row>
    <row r="32" spans="1:104" x14ac:dyDescent="0.25">
      <c r="A32" s="16" t="s">
        <v>630</v>
      </c>
      <c r="B32" s="9" t="s">
        <v>182</v>
      </c>
      <c r="C32" s="15" t="s">
        <v>253</v>
      </c>
      <c r="D32" s="15" t="s">
        <v>2</v>
      </c>
      <c r="E32" s="86" t="s">
        <v>178</v>
      </c>
      <c r="F32" s="63" t="s">
        <v>178</v>
      </c>
      <c r="G32" s="63" t="s">
        <v>178</v>
      </c>
      <c r="H32" s="63" t="s">
        <v>178</v>
      </c>
      <c r="I32" s="63" t="s">
        <v>178</v>
      </c>
      <c r="J32" s="63" t="s">
        <v>178</v>
      </c>
      <c r="K32" s="63" t="s">
        <v>178</v>
      </c>
      <c r="L32" s="63" t="s">
        <v>178</v>
      </c>
      <c r="M32" s="63" t="s">
        <v>178</v>
      </c>
      <c r="N32" s="63" t="s">
        <v>178</v>
      </c>
      <c r="O32" s="63" t="s">
        <v>178</v>
      </c>
      <c r="P32" s="63" t="s">
        <v>178</v>
      </c>
      <c r="Q32" s="63" t="s">
        <v>178</v>
      </c>
      <c r="R32" s="63" t="s">
        <v>178</v>
      </c>
      <c r="S32" s="63" t="s">
        <v>178</v>
      </c>
      <c r="T32" s="63" t="s">
        <v>178</v>
      </c>
      <c r="U32" s="63" t="s">
        <v>178</v>
      </c>
      <c r="V32" s="63" t="s">
        <v>178</v>
      </c>
      <c r="W32" s="63" t="s">
        <v>178</v>
      </c>
      <c r="X32" s="63" t="s">
        <v>178</v>
      </c>
      <c r="Y32" s="63" t="s">
        <v>178</v>
      </c>
      <c r="Z32" s="63" t="s">
        <v>178</v>
      </c>
      <c r="AA32" s="63" t="s">
        <v>178</v>
      </c>
      <c r="AB32" s="63" t="s">
        <v>178</v>
      </c>
      <c r="AC32" s="63" t="s">
        <v>178</v>
      </c>
      <c r="AD32" s="63" t="s">
        <v>178</v>
      </c>
      <c r="AE32" s="63" t="s">
        <v>178</v>
      </c>
      <c r="AF32" s="63" t="s">
        <v>178</v>
      </c>
      <c r="AG32" s="63" t="s">
        <v>178</v>
      </c>
      <c r="AH32" s="63" t="s">
        <v>178</v>
      </c>
      <c r="AI32" s="63" t="s">
        <v>178</v>
      </c>
      <c r="AJ32" s="63" t="s">
        <v>178</v>
      </c>
      <c r="AK32" s="63" t="s">
        <v>178</v>
      </c>
      <c r="AL32" s="63" t="s">
        <v>178</v>
      </c>
      <c r="AM32" s="63" t="s">
        <v>178</v>
      </c>
      <c r="AN32" s="63" t="s">
        <v>178</v>
      </c>
      <c r="AO32" s="63" t="s">
        <v>178</v>
      </c>
      <c r="AP32" s="63" t="s">
        <v>178</v>
      </c>
      <c r="AQ32" s="63" t="s">
        <v>178</v>
      </c>
      <c r="AR32" s="63" t="s">
        <v>178</v>
      </c>
      <c r="AS32" s="63" t="s">
        <v>178</v>
      </c>
      <c r="AT32" s="63" t="s">
        <v>178</v>
      </c>
      <c r="AU32" s="63" t="s">
        <v>178</v>
      </c>
      <c r="AV32" s="63" t="s">
        <v>178</v>
      </c>
      <c r="AW32" s="63" t="s">
        <v>178</v>
      </c>
      <c r="AX32" s="63" t="s">
        <v>178</v>
      </c>
      <c r="AY32" s="63" t="s">
        <v>178</v>
      </c>
      <c r="AZ32" s="63" t="s">
        <v>178</v>
      </c>
      <c r="BA32" s="63" t="s">
        <v>178</v>
      </c>
      <c r="BB32" s="63" t="s">
        <v>178</v>
      </c>
      <c r="BC32" s="63" t="s">
        <v>178</v>
      </c>
      <c r="BD32" s="63" t="s">
        <v>178</v>
      </c>
      <c r="BE32" s="63" t="s">
        <v>178</v>
      </c>
      <c r="BF32" s="63" t="s">
        <v>178</v>
      </c>
      <c r="BG32" s="63" t="s">
        <v>178</v>
      </c>
      <c r="BH32" s="63" t="s">
        <v>178</v>
      </c>
      <c r="BI32" s="63" t="s">
        <v>178</v>
      </c>
      <c r="BJ32" s="63" t="s">
        <v>178</v>
      </c>
      <c r="BK32" s="63" t="s">
        <v>178</v>
      </c>
      <c r="BL32" s="63" t="s">
        <v>178</v>
      </c>
      <c r="BM32" s="63" t="s">
        <v>178</v>
      </c>
      <c r="BN32" s="63" t="s">
        <v>178</v>
      </c>
      <c r="BO32" s="63" t="s">
        <v>178</v>
      </c>
      <c r="BP32" s="63" t="s">
        <v>178</v>
      </c>
      <c r="BQ32" s="63" t="s">
        <v>178</v>
      </c>
      <c r="BR32" s="63" t="s">
        <v>178</v>
      </c>
      <c r="BS32" s="63" t="s">
        <v>178</v>
      </c>
      <c r="BT32" s="63" t="s">
        <v>178</v>
      </c>
      <c r="BU32" s="63" t="s">
        <v>178</v>
      </c>
      <c r="BV32" s="63" t="s">
        <v>178</v>
      </c>
      <c r="BW32" s="63" t="s">
        <v>178</v>
      </c>
      <c r="BX32" s="63" t="s">
        <v>178</v>
      </c>
      <c r="BY32" s="63" t="s">
        <v>178</v>
      </c>
      <c r="BZ32" s="63" t="s">
        <v>178</v>
      </c>
      <c r="CA32" s="63" t="s">
        <v>178</v>
      </c>
      <c r="CB32" s="63" t="s">
        <v>178</v>
      </c>
      <c r="CC32" s="63" t="s">
        <v>178</v>
      </c>
      <c r="CD32" s="63" t="s">
        <v>178</v>
      </c>
      <c r="CE32" s="63" t="s">
        <v>178</v>
      </c>
      <c r="CF32" s="63" t="s">
        <v>178</v>
      </c>
      <c r="CG32" s="63" t="s">
        <v>178</v>
      </c>
      <c r="CH32" s="63" t="s">
        <v>178</v>
      </c>
      <c r="CI32" s="63" t="s">
        <v>178</v>
      </c>
      <c r="CJ32" s="63" t="s">
        <v>178</v>
      </c>
      <c r="CK32" s="63" t="s">
        <v>178</v>
      </c>
      <c r="CL32" s="63" t="s">
        <v>178</v>
      </c>
      <c r="CM32" s="63" t="s">
        <v>178</v>
      </c>
      <c r="CN32" s="63" t="s">
        <v>178</v>
      </c>
      <c r="CO32" s="63" t="s">
        <v>178</v>
      </c>
      <c r="CP32" s="63" t="s">
        <v>178</v>
      </c>
      <c r="CQ32" s="63" t="s">
        <v>178</v>
      </c>
      <c r="CR32" s="63" t="s">
        <v>178</v>
      </c>
      <c r="CS32" s="63" t="s">
        <v>178</v>
      </c>
      <c r="CT32" s="63" t="s">
        <v>178</v>
      </c>
      <c r="CU32" s="63" t="s">
        <v>178</v>
      </c>
      <c r="CV32" s="63" t="s">
        <v>178</v>
      </c>
      <c r="CW32" s="63" t="s">
        <v>178</v>
      </c>
      <c r="CX32" s="63" t="s">
        <v>178</v>
      </c>
      <c r="CY32" s="63" t="s">
        <v>178</v>
      </c>
      <c r="CZ32" s="63" t="s">
        <v>178</v>
      </c>
    </row>
    <row r="33" spans="1:104" x14ac:dyDescent="0.25">
      <c r="A33" s="16" t="s">
        <v>631</v>
      </c>
      <c r="B33" s="9" t="s">
        <v>183</v>
      </c>
      <c r="C33" s="15" t="s">
        <v>253</v>
      </c>
      <c r="D33" s="15" t="s">
        <v>2</v>
      </c>
      <c r="E33" s="86" t="s">
        <v>178</v>
      </c>
      <c r="F33" s="63" t="s">
        <v>178</v>
      </c>
      <c r="G33" s="63" t="s">
        <v>178</v>
      </c>
      <c r="H33" s="63" t="s">
        <v>178</v>
      </c>
      <c r="I33" s="63" t="s">
        <v>178</v>
      </c>
      <c r="J33" s="63" t="s">
        <v>178</v>
      </c>
      <c r="K33" s="63" t="s">
        <v>178</v>
      </c>
      <c r="L33" s="63" t="s">
        <v>178</v>
      </c>
      <c r="M33" s="63" t="s">
        <v>178</v>
      </c>
      <c r="N33" s="63" t="s">
        <v>178</v>
      </c>
      <c r="O33" s="63" t="s">
        <v>178</v>
      </c>
      <c r="P33" s="63" t="s">
        <v>178</v>
      </c>
      <c r="Q33" s="63" t="s">
        <v>178</v>
      </c>
      <c r="R33" s="63" t="s">
        <v>178</v>
      </c>
      <c r="S33" s="63" t="s">
        <v>178</v>
      </c>
      <c r="T33" s="63" t="s">
        <v>178</v>
      </c>
      <c r="U33" s="63" t="s">
        <v>178</v>
      </c>
      <c r="V33" s="63" t="s">
        <v>178</v>
      </c>
      <c r="W33" s="63" t="s">
        <v>178</v>
      </c>
      <c r="X33" s="63" t="s">
        <v>178</v>
      </c>
      <c r="Y33" s="63" t="s">
        <v>178</v>
      </c>
      <c r="Z33" s="63" t="s">
        <v>178</v>
      </c>
      <c r="AA33" s="63" t="s">
        <v>178</v>
      </c>
      <c r="AB33" s="63" t="s">
        <v>178</v>
      </c>
      <c r="AC33" s="63" t="s">
        <v>178</v>
      </c>
      <c r="AD33" s="63" t="s">
        <v>178</v>
      </c>
      <c r="AE33" s="63" t="s">
        <v>178</v>
      </c>
      <c r="AF33" s="63" t="s">
        <v>178</v>
      </c>
      <c r="AG33" s="63" t="s">
        <v>178</v>
      </c>
      <c r="AH33" s="63" t="s">
        <v>178</v>
      </c>
      <c r="AI33" s="63" t="s">
        <v>178</v>
      </c>
      <c r="AJ33" s="63" t="s">
        <v>178</v>
      </c>
      <c r="AK33" s="63" t="s">
        <v>178</v>
      </c>
      <c r="AL33" s="63" t="s">
        <v>178</v>
      </c>
      <c r="AM33" s="63" t="s">
        <v>178</v>
      </c>
      <c r="AN33" s="63" t="s">
        <v>178</v>
      </c>
      <c r="AO33" s="63" t="s">
        <v>178</v>
      </c>
      <c r="AP33" s="63" t="s">
        <v>178</v>
      </c>
      <c r="AQ33" s="63" t="s">
        <v>178</v>
      </c>
      <c r="AR33" s="63" t="s">
        <v>178</v>
      </c>
      <c r="AS33" s="63" t="s">
        <v>178</v>
      </c>
      <c r="AT33" s="63" t="s">
        <v>178</v>
      </c>
      <c r="AU33" s="63" t="s">
        <v>178</v>
      </c>
      <c r="AV33" s="63" t="s">
        <v>178</v>
      </c>
      <c r="AW33" s="63" t="s">
        <v>178</v>
      </c>
      <c r="AX33" s="63" t="s">
        <v>178</v>
      </c>
      <c r="AY33" s="63" t="s">
        <v>178</v>
      </c>
      <c r="AZ33" s="63" t="s">
        <v>178</v>
      </c>
      <c r="BA33" s="63" t="s">
        <v>178</v>
      </c>
      <c r="BB33" s="63" t="s">
        <v>178</v>
      </c>
      <c r="BC33" s="63" t="s">
        <v>178</v>
      </c>
      <c r="BD33" s="63" t="s">
        <v>178</v>
      </c>
      <c r="BE33" s="63" t="s">
        <v>178</v>
      </c>
      <c r="BF33" s="63" t="s">
        <v>178</v>
      </c>
      <c r="BG33" s="63" t="s">
        <v>178</v>
      </c>
      <c r="BH33" s="63" t="s">
        <v>178</v>
      </c>
      <c r="BI33" s="63" t="s">
        <v>178</v>
      </c>
      <c r="BJ33" s="63" t="s">
        <v>178</v>
      </c>
      <c r="BK33" s="63" t="s">
        <v>178</v>
      </c>
      <c r="BL33" s="63" t="s">
        <v>178</v>
      </c>
      <c r="BM33" s="63" t="s">
        <v>178</v>
      </c>
      <c r="BN33" s="63" t="s">
        <v>178</v>
      </c>
      <c r="BO33" s="63" t="s">
        <v>178</v>
      </c>
      <c r="BP33" s="63" t="s">
        <v>178</v>
      </c>
      <c r="BQ33" s="63" t="s">
        <v>178</v>
      </c>
      <c r="BR33" s="63" t="s">
        <v>178</v>
      </c>
      <c r="BS33" s="63" t="s">
        <v>178</v>
      </c>
      <c r="BT33" s="63" t="s">
        <v>178</v>
      </c>
      <c r="BU33" s="63" t="s">
        <v>178</v>
      </c>
      <c r="BV33" s="63" t="s">
        <v>178</v>
      </c>
      <c r="BW33" s="63" t="s">
        <v>178</v>
      </c>
      <c r="BX33" s="63" t="s">
        <v>178</v>
      </c>
      <c r="BY33" s="63" t="s">
        <v>178</v>
      </c>
      <c r="BZ33" s="63" t="s">
        <v>178</v>
      </c>
      <c r="CA33" s="63" t="s">
        <v>178</v>
      </c>
      <c r="CB33" s="63" t="s">
        <v>178</v>
      </c>
      <c r="CC33" s="63" t="s">
        <v>178</v>
      </c>
      <c r="CD33" s="63" t="s">
        <v>178</v>
      </c>
      <c r="CE33" s="63" t="s">
        <v>178</v>
      </c>
      <c r="CF33" s="63" t="s">
        <v>178</v>
      </c>
      <c r="CG33" s="63" t="s">
        <v>178</v>
      </c>
      <c r="CH33" s="63" t="s">
        <v>178</v>
      </c>
      <c r="CI33" s="63" t="s">
        <v>178</v>
      </c>
      <c r="CJ33" s="63" t="s">
        <v>178</v>
      </c>
      <c r="CK33" s="63" t="s">
        <v>178</v>
      </c>
      <c r="CL33" s="63" t="s">
        <v>178</v>
      </c>
      <c r="CM33" s="63" t="s">
        <v>178</v>
      </c>
      <c r="CN33" s="63" t="s">
        <v>178</v>
      </c>
      <c r="CO33" s="63" t="s">
        <v>178</v>
      </c>
      <c r="CP33" s="63" t="s">
        <v>178</v>
      </c>
      <c r="CQ33" s="63" t="s">
        <v>178</v>
      </c>
      <c r="CR33" s="63" t="s">
        <v>178</v>
      </c>
      <c r="CS33" s="63" t="s">
        <v>178</v>
      </c>
      <c r="CT33" s="63" t="s">
        <v>178</v>
      </c>
      <c r="CU33" s="63" t="s">
        <v>178</v>
      </c>
      <c r="CV33" s="63" t="s">
        <v>178</v>
      </c>
      <c r="CW33" s="63" t="s">
        <v>178</v>
      </c>
      <c r="CX33" s="63" t="s">
        <v>178</v>
      </c>
      <c r="CY33" s="63" t="s">
        <v>178</v>
      </c>
      <c r="CZ33" s="63" t="s">
        <v>178</v>
      </c>
    </row>
    <row r="34" spans="1:104" x14ac:dyDescent="0.25">
      <c r="A34" s="16" t="s">
        <v>632</v>
      </c>
      <c r="B34" s="9" t="s">
        <v>184</v>
      </c>
      <c r="C34" s="15" t="s">
        <v>256</v>
      </c>
      <c r="D34" s="15" t="s">
        <v>2</v>
      </c>
      <c r="E34" s="86"/>
      <c r="F34" s="63"/>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c r="AG34" s="63"/>
      <c r="AH34" s="63"/>
      <c r="AI34" s="63"/>
      <c r="AJ34" s="63"/>
      <c r="AK34" s="63"/>
      <c r="AL34" s="63"/>
      <c r="AM34" s="63"/>
      <c r="AN34" s="63"/>
      <c r="AO34" s="63"/>
      <c r="AP34" s="63"/>
      <c r="AQ34" s="63"/>
      <c r="AR34" s="63"/>
      <c r="AS34" s="63"/>
      <c r="AT34" s="63"/>
      <c r="AU34" s="63"/>
      <c r="AV34" s="63"/>
      <c r="AW34" s="63"/>
      <c r="AX34" s="63"/>
      <c r="AY34" s="63"/>
      <c r="AZ34" s="63"/>
      <c r="BA34" s="63"/>
      <c r="BB34" s="63"/>
      <c r="BC34" s="63"/>
      <c r="BD34" s="63"/>
      <c r="BE34" s="63"/>
      <c r="BF34" s="63"/>
      <c r="BG34" s="63"/>
      <c r="BH34" s="63"/>
      <c r="BI34" s="63"/>
      <c r="BJ34" s="63"/>
      <c r="BK34" s="63"/>
      <c r="BL34" s="63"/>
      <c r="BM34" s="63"/>
      <c r="BN34" s="63"/>
      <c r="BO34" s="63"/>
      <c r="BP34" s="63"/>
      <c r="BQ34" s="63"/>
      <c r="BR34" s="63"/>
      <c r="BS34" s="63"/>
      <c r="BT34" s="63"/>
      <c r="BU34" s="63"/>
      <c r="BV34" s="63"/>
      <c r="BW34" s="63"/>
      <c r="BX34" s="63"/>
      <c r="BY34" s="63"/>
      <c r="BZ34" s="63"/>
      <c r="CA34" s="63"/>
      <c r="CB34" s="63"/>
      <c r="CC34" s="63"/>
      <c r="CD34" s="63"/>
      <c r="CE34" s="63"/>
      <c r="CF34" s="63"/>
      <c r="CG34" s="63"/>
      <c r="CH34" s="63"/>
      <c r="CI34" s="63"/>
      <c r="CJ34" s="63"/>
      <c r="CK34" s="63"/>
      <c r="CL34" s="63"/>
      <c r="CM34" s="63"/>
      <c r="CN34" s="63"/>
      <c r="CO34" s="63"/>
      <c r="CP34" s="63"/>
      <c r="CQ34" s="63"/>
      <c r="CR34" s="63"/>
      <c r="CS34" s="63"/>
      <c r="CT34" s="63"/>
      <c r="CU34" s="63"/>
      <c r="CV34" s="63"/>
      <c r="CW34" s="63"/>
      <c r="CX34" s="63"/>
      <c r="CY34" s="63"/>
      <c r="CZ34" s="63"/>
    </row>
    <row r="35" spans="1:104" ht="27.6" x14ac:dyDescent="0.25">
      <c r="A35" s="16" t="s">
        <v>633</v>
      </c>
      <c r="B35" s="9" t="s">
        <v>185</v>
      </c>
      <c r="C35" s="15" t="s">
        <v>254</v>
      </c>
      <c r="D35" s="15" t="s">
        <v>68</v>
      </c>
      <c r="E35" s="91"/>
      <c r="F35" s="92"/>
      <c r="G35" s="92"/>
      <c r="H35" s="92"/>
      <c r="I35" s="92"/>
      <c r="J35" s="92"/>
      <c r="K35" s="92"/>
      <c r="L35" s="92"/>
      <c r="M35" s="92"/>
      <c r="N35" s="92"/>
      <c r="O35" s="92"/>
      <c r="P35" s="92"/>
      <c r="Q35" s="92"/>
      <c r="R35" s="92"/>
      <c r="S35" s="92"/>
      <c r="T35" s="92"/>
      <c r="U35" s="92"/>
      <c r="V35" s="92"/>
      <c r="W35" s="92"/>
      <c r="X35" s="92"/>
      <c r="Y35" s="92"/>
      <c r="Z35" s="92"/>
      <c r="AA35" s="92"/>
      <c r="AB35" s="92"/>
      <c r="AC35" s="92"/>
      <c r="AD35" s="92"/>
      <c r="AE35" s="92"/>
      <c r="AF35" s="92"/>
      <c r="AG35" s="92"/>
      <c r="AH35" s="92"/>
      <c r="AI35" s="92"/>
      <c r="AJ35" s="92"/>
      <c r="AK35" s="92"/>
      <c r="AL35" s="92"/>
      <c r="AM35" s="92"/>
      <c r="AN35" s="92"/>
      <c r="AO35" s="92"/>
      <c r="AP35" s="92"/>
      <c r="AQ35" s="92"/>
      <c r="AR35" s="92"/>
      <c r="AS35" s="92"/>
      <c r="AT35" s="92"/>
      <c r="AU35" s="92"/>
      <c r="AV35" s="92"/>
      <c r="AW35" s="92"/>
      <c r="AX35" s="92"/>
      <c r="AY35" s="92"/>
      <c r="AZ35" s="92"/>
      <c r="BA35" s="92"/>
      <c r="BB35" s="92"/>
      <c r="BC35" s="92"/>
      <c r="BD35" s="92"/>
      <c r="BE35" s="92"/>
      <c r="BF35" s="92"/>
      <c r="BG35" s="92"/>
      <c r="BH35" s="92"/>
      <c r="BI35" s="92"/>
      <c r="BJ35" s="92"/>
      <c r="BK35" s="92"/>
      <c r="BL35" s="92"/>
      <c r="BM35" s="92"/>
      <c r="BN35" s="92"/>
      <c r="BO35" s="92"/>
      <c r="BP35" s="92"/>
      <c r="BQ35" s="92"/>
      <c r="BR35" s="92"/>
      <c r="BS35" s="92"/>
      <c r="BT35" s="92"/>
      <c r="BU35" s="92"/>
      <c r="BV35" s="92"/>
      <c r="BW35" s="92"/>
      <c r="BX35" s="92"/>
      <c r="BY35" s="92"/>
      <c r="BZ35" s="92"/>
      <c r="CA35" s="92"/>
      <c r="CB35" s="92"/>
      <c r="CC35" s="92"/>
      <c r="CD35" s="92"/>
      <c r="CE35" s="92"/>
      <c r="CF35" s="92"/>
      <c r="CG35" s="92"/>
      <c r="CH35" s="92"/>
      <c r="CI35" s="92"/>
      <c r="CJ35" s="92"/>
      <c r="CK35" s="92"/>
      <c r="CL35" s="92"/>
      <c r="CM35" s="92"/>
      <c r="CN35" s="92"/>
      <c r="CO35" s="92"/>
      <c r="CP35" s="92"/>
      <c r="CQ35" s="92"/>
      <c r="CR35" s="92"/>
      <c r="CS35" s="92"/>
      <c r="CT35" s="92"/>
      <c r="CU35" s="92"/>
      <c r="CV35" s="92"/>
      <c r="CW35" s="92"/>
      <c r="CX35" s="92"/>
      <c r="CY35" s="92"/>
      <c r="CZ35" s="92"/>
    </row>
    <row r="36" spans="1:104" ht="40.049999999999997" customHeight="1" x14ac:dyDescent="0.25">
      <c r="A36" s="16"/>
      <c r="B36" s="222" t="s">
        <v>551</v>
      </c>
      <c r="C36" s="15" t="s">
        <v>552</v>
      </c>
      <c r="D36" s="15" t="s">
        <v>243</v>
      </c>
      <c r="E36" s="210" t="s">
        <v>100</v>
      </c>
      <c r="F36" s="211" t="s">
        <v>100</v>
      </c>
      <c r="G36" s="211" t="s">
        <v>100</v>
      </c>
      <c r="H36" s="211" t="s">
        <v>100</v>
      </c>
      <c r="I36" s="211" t="s">
        <v>100</v>
      </c>
      <c r="J36" s="211" t="s">
        <v>100</v>
      </c>
      <c r="K36" s="211" t="s">
        <v>100</v>
      </c>
      <c r="L36" s="211" t="s">
        <v>100</v>
      </c>
      <c r="M36" s="211" t="s">
        <v>100</v>
      </c>
      <c r="N36" s="211" t="s">
        <v>100</v>
      </c>
      <c r="O36" s="211" t="s">
        <v>100</v>
      </c>
      <c r="P36" s="211" t="s">
        <v>100</v>
      </c>
      <c r="Q36" s="211" t="s">
        <v>100</v>
      </c>
      <c r="R36" s="211" t="s">
        <v>100</v>
      </c>
      <c r="S36" s="211" t="s">
        <v>100</v>
      </c>
      <c r="T36" s="211" t="s">
        <v>100</v>
      </c>
      <c r="U36" s="211" t="s">
        <v>100</v>
      </c>
      <c r="V36" s="211" t="s">
        <v>100</v>
      </c>
      <c r="W36" s="211" t="s">
        <v>100</v>
      </c>
      <c r="X36" s="211" t="s">
        <v>100</v>
      </c>
      <c r="Y36" s="211" t="s">
        <v>100</v>
      </c>
      <c r="Z36" s="211" t="s">
        <v>100</v>
      </c>
      <c r="AA36" s="211" t="s">
        <v>100</v>
      </c>
      <c r="AB36" s="211" t="s">
        <v>100</v>
      </c>
      <c r="AC36" s="211" t="s">
        <v>100</v>
      </c>
      <c r="AD36" s="211" t="s">
        <v>100</v>
      </c>
      <c r="AE36" s="211" t="s">
        <v>100</v>
      </c>
      <c r="AF36" s="211" t="s">
        <v>100</v>
      </c>
      <c r="AG36" s="211" t="s">
        <v>100</v>
      </c>
      <c r="AH36" s="211" t="s">
        <v>100</v>
      </c>
      <c r="AI36" s="211" t="s">
        <v>100</v>
      </c>
      <c r="AJ36" s="211" t="s">
        <v>100</v>
      </c>
      <c r="AK36" s="211" t="s">
        <v>100</v>
      </c>
      <c r="AL36" s="211" t="s">
        <v>100</v>
      </c>
      <c r="AM36" s="211" t="s">
        <v>100</v>
      </c>
      <c r="AN36" s="211" t="s">
        <v>100</v>
      </c>
      <c r="AO36" s="211" t="s">
        <v>100</v>
      </c>
      <c r="AP36" s="211" t="s">
        <v>100</v>
      </c>
      <c r="AQ36" s="211" t="s">
        <v>100</v>
      </c>
      <c r="AR36" s="211" t="s">
        <v>100</v>
      </c>
      <c r="AS36" s="211" t="s">
        <v>100</v>
      </c>
      <c r="AT36" s="211" t="s">
        <v>100</v>
      </c>
      <c r="AU36" s="211" t="s">
        <v>100</v>
      </c>
      <c r="AV36" s="211" t="s">
        <v>100</v>
      </c>
      <c r="AW36" s="211" t="s">
        <v>100</v>
      </c>
      <c r="AX36" s="211" t="s">
        <v>100</v>
      </c>
      <c r="AY36" s="211" t="s">
        <v>100</v>
      </c>
      <c r="AZ36" s="211" t="s">
        <v>100</v>
      </c>
      <c r="BA36" s="211" t="s">
        <v>100</v>
      </c>
      <c r="BB36" s="211" t="s">
        <v>100</v>
      </c>
      <c r="BC36" s="211" t="s">
        <v>100</v>
      </c>
      <c r="BD36" s="211" t="s">
        <v>100</v>
      </c>
      <c r="BE36" s="211" t="s">
        <v>100</v>
      </c>
      <c r="BF36" s="211" t="s">
        <v>100</v>
      </c>
      <c r="BG36" s="211" t="s">
        <v>100</v>
      </c>
      <c r="BH36" s="211" t="s">
        <v>100</v>
      </c>
      <c r="BI36" s="211" t="s">
        <v>100</v>
      </c>
      <c r="BJ36" s="211" t="s">
        <v>100</v>
      </c>
      <c r="BK36" s="211" t="s">
        <v>100</v>
      </c>
      <c r="BL36" s="211" t="s">
        <v>100</v>
      </c>
      <c r="BM36" s="211" t="s">
        <v>100</v>
      </c>
      <c r="BN36" s="211" t="s">
        <v>100</v>
      </c>
      <c r="BO36" s="211" t="s">
        <v>100</v>
      </c>
      <c r="BP36" s="211" t="s">
        <v>100</v>
      </c>
      <c r="BQ36" s="211" t="s">
        <v>100</v>
      </c>
      <c r="BR36" s="211" t="s">
        <v>100</v>
      </c>
      <c r="BS36" s="211" t="s">
        <v>100</v>
      </c>
      <c r="BT36" s="211" t="s">
        <v>100</v>
      </c>
      <c r="BU36" s="211" t="s">
        <v>100</v>
      </c>
      <c r="BV36" s="211" t="s">
        <v>100</v>
      </c>
      <c r="BW36" s="211" t="s">
        <v>100</v>
      </c>
      <c r="BX36" s="211" t="s">
        <v>100</v>
      </c>
      <c r="BY36" s="211" t="s">
        <v>100</v>
      </c>
      <c r="BZ36" s="211" t="s">
        <v>100</v>
      </c>
      <c r="CA36" s="211" t="s">
        <v>100</v>
      </c>
      <c r="CB36" s="211" t="s">
        <v>100</v>
      </c>
      <c r="CC36" s="211" t="s">
        <v>100</v>
      </c>
      <c r="CD36" s="211" t="s">
        <v>100</v>
      </c>
      <c r="CE36" s="211" t="s">
        <v>100</v>
      </c>
      <c r="CF36" s="211" t="s">
        <v>100</v>
      </c>
      <c r="CG36" s="211" t="s">
        <v>100</v>
      </c>
      <c r="CH36" s="211" t="s">
        <v>100</v>
      </c>
      <c r="CI36" s="211" t="s">
        <v>100</v>
      </c>
      <c r="CJ36" s="211" t="s">
        <v>100</v>
      </c>
      <c r="CK36" s="211" t="s">
        <v>100</v>
      </c>
      <c r="CL36" s="211" t="s">
        <v>100</v>
      </c>
      <c r="CM36" s="211" t="s">
        <v>100</v>
      </c>
      <c r="CN36" s="211" t="s">
        <v>100</v>
      </c>
      <c r="CO36" s="211" t="s">
        <v>100</v>
      </c>
      <c r="CP36" s="211" t="s">
        <v>100</v>
      </c>
      <c r="CQ36" s="211" t="s">
        <v>100</v>
      </c>
      <c r="CR36" s="211" t="s">
        <v>100</v>
      </c>
      <c r="CS36" s="211" t="s">
        <v>100</v>
      </c>
      <c r="CT36" s="211" t="s">
        <v>100</v>
      </c>
      <c r="CU36" s="211" t="s">
        <v>100</v>
      </c>
      <c r="CV36" s="211" t="s">
        <v>100</v>
      </c>
      <c r="CW36" s="211" t="s">
        <v>100</v>
      </c>
      <c r="CX36" s="211" t="s">
        <v>100</v>
      </c>
      <c r="CY36" s="211" t="s">
        <v>100</v>
      </c>
      <c r="CZ36" s="211" t="s">
        <v>100</v>
      </c>
    </row>
    <row r="37" spans="1:104" x14ac:dyDescent="0.25">
      <c r="A37" s="16" t="s">
        <v>597</v>
      </c>
      <c r="B37" s="9" t="s">
        <v>180</v>
      </c>
      <c r="C37" s="15" t="s">
        <v>253</v>
      </c>
      <c r="D37" s="15" t="s">
        <v>2</v>
      </c>
      <c r="E37" s="86" t="s">
        <v>178</v>
      </c>
      <c r="F37" s="63" t="s">
        <v>178</v>
      </c>
      <c r="G37" s="63" t="s">
        <v>178</v>
      </c>
      <c r="H37" s="63" t="s">
        <v>178</v>
      </c>
      <c r="I37" s="63" t="s">
        <v>178</v>
      </c>
      <c r="J37" s="63" t="s">
        <v>178</v>
      </c>
      <c r="K37" s="63" t="s">
        <v>178</v>
      </c>
      <c r="L37" s="63" t="s">
        <v>178</v>
      </c>
      <c r="M37" s="63" t="s">
        <v>178</v>
      </c>
      <c r="N37" s="63" t="s">
        <v>178</v>
      </c>
      <c r="O37" s="63" t="s">
        <v>178</v>
      </c>
      <c r="P37" s="63" t="s">
        <v>178</v>
      </c>
      <c r="Q37" s="63" t="s">
        <v>178</v>
      </c>
      <c r="R37" s="63" t="s">
        <v>178</v>
      </c>
      <c r="S37" s="63" t="s">
        <v>178</v>
      </c>
      <c r="T37" s="63" t="s">
        <v>178</v>
      </c>
      <c r="U37" s="63" t="s">
        <v>178</v>
      </c>
      <c r="V37" s="63" t="s">
        <v>178</v>
      </c>
      <c r="W37" s="63" t="s">
        <v>178</v>
      </c>
      <c r="X37" s="63" t="s">
        <v>178</v>
      </c>
      <c r="Y37" s="63" t="s">
        <v>178</v>
      </c>
      <c r="Z37" s="63" t="s">
        <v>178</v>
      </c>
      <c r="AA37" s="63" t="s">
        <v>178</v>
      </c>
      <c r="AB37" s="63" t="s">
        <v>178</v>
      </c>
      <c r="AC37" s="63" t="s">
        <v>178</v>
      </c>
      <c r="AD37" s="63" t="s">
        <v>178</v>
      </c>
      <c r="AE37" s="63" t="s">
        <v>178</v>
      </c>
      <c r="AF37" s="63" t="s">
        <v>178</v>
      </c>
      <c r="AG37" s="63" t="s">
        <v>178</v>
      </c>
      <c r="AH37" s="63" t="s">
        <v>178</v>
      </c>
      <c r="AI37" s="63" t="s">
        <v>178</v>
      </c>
      <c r="AJ37" s="63" t="s">
        <v>178</v>
      </c>
      <c r="AK37" s="63" t="s">
        <v>178</v>
      </c>
      <c r="AL37" s="63" t="s">
        <v>178</v>
      </c>
      <c r="AM37" s="63" t="s">
        <v>178</v>
      </c>
      <c r="AN37" s="63" t="s">
        <v>178</v>
      </c>
      <c r="AO37" s="63" t="s">
        <v>178</v>
      </c>
      <c r="AP37" s="63" t="s">
        <v>178</v>
      </c>
      <c r="AQ37" s="63" t="s">
        <v>178</v>
      </c>
      <c r="AR37" s="63" t="s">
        <v>178</v>
      </c>
      <c r="AS37" s="63" t="s">
        <v>178</v>
      </c>
      <c r="AT37" s="63" t="s">
        <v>178</v>
      </c>
      <c r="AU37" s="63" t="s">
        <v>178</v>
      </c>
      <c r="AV37" s="63" t="s">
        <v>178</v>
      </c>
      <c r="AW37" s="63" t="s">
        <v>178</v>
      </c>
      <c r="AX37" s="63" t="s">
        <v>178</v>
      </c>
      <c r="AY37" s="63" t="s">
        <v>178</v>
      </c>
      <c r="AZ37" s="63" t="s">
        <v>178</v>
      </c>
      <c r="BA37" s="63" t="s">
        <v>178</v>
      </c>
      <c r="BB37" s="63" t="s">
        <v>178</v>
      </c>
      <c r="BC37" s="63" t="s">
        <v>178</v>
      </c>
      <c r="BD37" s="63" t="s">
        <v>178</v>
      </c>
      <c r="BE37" s="63" t="s">
        <v>178</v>
      </c>
      <c r="BF37" s="63" t="s">
        <v>178</v>
      </c>
      <c r="BG37" s="63" t="s">
        <v>178</v>
      </c>
      <c r="BH37" s="63" t="s">
        <v>178</v>
      </c>
      <c r="BI37" s="63" t="s">
        <v>178</v>
      </c>
      <c r="BJ37" s="63" t="s">
        <v>178</v>
      </c>
      <c r="BK37" s="63" t="s">
        <v>178</v>
      </c>
      <c r="BL37" s="63" t="s">
        <v>178</v>
      </c>
      <c r="BM37" s="63" t="s">
        <v>178</v>
      </c>
      <c r="BN37" s="63" t="s">
        <v>178</v>
      </c>
      <c r="BO37" s="63" t="s">
        <v>178</v>
      </c>
      <c r="BP37" s="63" t="s">
        <v>178</v>
      </c>
      <c r="BQ37" s="63" t="s">
        <v>178</v>
      </c>
      <c r="BR37" s="63" t="s">
        <v>178</v>
      </c>
      <c r="BS37" s="63" t="s">
        <v>178</v>
      </c>
      <c r="BT37" s="63" t="s">
        <v>178</v>
      </c>
      <c r="BU37" s="63" t="s">
        <v>178</v>
      </c>
      <c r="BV37" s="63" t="s">
        <v>178</v>
      </c>
      <c r="BW37" s="63" t="s">
        <v>178</v>
      </c>
      <c r="BX37" s="63" t="s">
        <v>178</v>
      </c>
      <c r="BY37" s="63" t="s">
        <v>178</v>
      </c>
      <c r="BZ37" s="63" t="s">
        <v>178</v>
      </c>
      <c r="CA37" s="63" t="s">
        <v>178</v>
      </c>
      <c r="CB37" s="63" t="s">
        <v>178</v>
      </c>
      <c r="CC37" s="63" t="s">
        <v>178</v>
      </c>
      <c r="CD37" s="63" t="s">
        <v>178</v>
      </c>
      <c r="CE37" s="63" t="s">
        <v>178</v>
      </c>
      <c r="CF37" s="63" t="s">
        <v>178</v>
      </c>
      <c r="CG37" s="63" t="s">
        <v>178</v>
      </c>
      <c r="CH37" s="63" t="s">
        <v>178</v>
      </c>
      <c r="CI37" s="63" t="s">
        <v>178</v>
      </c>
      <c r="CJ37" s="63" t="s">
        <v>178</v>
      </c>
      <c r="CK37" s="63" t="s">
        <v>178</v>
      </c>
      <c r="CL37" s="63" t="s">
        <v>178</v>
      </c>
      <c r="CM37" s="63" t="s">
        <v>178</v>
      </c>
      <c r="CN37" s="63" t="s">
        <v>178</v>
      </c>
      <c r="CO37" s="63" t="s">
        <v>178</v>
      </c>
      <c r="CP37" s="63" t="s">
        <v>178</v>
      </c>
      <c r="CQ37" s="63" t="s">
        <v>178</v>
      </c>
      <c r="CR37" s="63" t="s">
        <v>178</v>
      </c>
      <c r="CS37" s="63" t="s">
        <v>178</v>
      </c>
      <c r="CT37" s="63" t="s">
        <v>178</v>
      </c>
      <c r="CU37" s="63" t="s">
        <v>178</v>
      </c>
      <c r="CV37" s="63" t="s">
        <v>178</v>
      </c>
      <c r="CW37" s="63" t="s">
        <v>178</v>
      </c>
      <c r="CX37" s="63" t="s">
        <v>178</v>
      </c>
      <c r="CY37" s="63" t="s">
        <v>178</v>
      </c>
      <c r="CZ37" s="63" t="s">
        <v>178</v>
      </c>
    </row>
    <row r="38" spans="1:104" x14ac:dyDescent="0.25">
      <c r="A38" s="16" t="s">
        <v>598</v>
      </c>
      <c r="B38" s="9" t="s">
        <v>181</v>
      </c>
      <c r="C38" s="15" t="s">
        <v>253</v>
      </c>
      <c r="D38" s="15" t="s">
        <v>2</v>
      </c>
      <c r="E38" s="86" t="s">
        <v>178</v>
      </c>
      <c r="F38" s="63" t="s">
        <v>178</v>
      </c>
      <c r="G38" s="63" t="s">
        <v>178</v>
      </c>
      <c r="H38" s="63" t="s">
        <v>178</v>
      </c>
      <c r="I38" s="63" t="s">
        <v>178</v>
      </c>
      <c r="J38" s="63" t="s">
        <v>178</v>
      </c>
      <c r="K38" s="63" t="s">
        <v>178</v>
      </c>
      <c r="L38" s="63" t="s">
        <v>178</v>
      </c>
      <c r="M38" s="63" t="s">
        <v>178</v>
      </c>
      <c r="N38" s="63" t="s">
        <v>178</v>
      </c>
      <c r="O38" s="63" t="s">
        <v>178</v>
      </c>
      <c r="P38" s="63" t="s">
        <v>178</v>
      </c>
      <c r="Q38" s="63" t="s">
        <v>178</v>
      </c>
      <c r="R38" s="63" t="s">
        <v>178</v>
      </c>
      <c r="S38" s="63" t="s">
        <v>178</v>
      </c>
      <c r="T38" s="63" t="s">
        <v>178</v>
      </c>
      <c r="U38" s="63" t="s">
        <v>178</v>
      </c>
      <c r="V38" s="63" t="s">
        <v>178</v>
      </c>
      <c r="W38" s="63" t="s">
        <v>178</v>
      </c>
      <c r="X38" s="63" t="s">
        <v>178</v>
      </c>
      <c r="Y38" s="63" t="s">
        <v>178</v>
      </c>
      <c r="Z38" s="63" t="s">
        <v>178</v>
      </c>
      <c r="AA38" s="63" t="s">
        <v>178</v>
      </c>
      <c r="AB38" s="63" t="s">
        <v>178</v>
      </c>
      <c r="AC38" s="63" t="s">
        <v>178</v>
      </c>
      <c r="AD38" s="63" t="s">
        <v>178</v>
      </c>
      <c r="AE38" s="63" t="s">
        <v>178</v>
      </c>
      <c r="AF38" s="63" t="s">
        <v>178</v>
      </c>
      <c r="AG38" s="63" t="s">
        <v>178</v>
      </c>
      <c r="AH38" s="63" t="s">
        <v>178</v>
      </c>
      <c r="AI38" s="63" t="s">
        <v>178</v>
      </c>
      <c r="AJ38" s="63" t="s">
        <v>178</v>
      </c>
      <c r="AK38" s="63" t="s">
        <v>178</v>
      </c>
      <c r="AL38" s="63" t="s">
        <v>178</v>
      </c>
      <c r="AM38" s="63" t="s">
        <v>178</v>
      </c>
      <c r="AN38" s="63" t="s">
        <v>178</v>
      </c>
      <c r="AO38" s="63" t="s">
        <v>178</v>
      </c>
      <c r="AP38" s="63" t="s">
        <v>178</v>
      </c>
      <c r="AQ38" s="63" t="s">
        <v>178</v>
      </c>
      <c r="AR38" s="63" t="s">
        <v>178</v>
      </c>
      <c r="AS38" s="63" t="s">
        <v>178</v>
      </c>
      <c r="AT38" s="63" t="s">
        <v>178</v>
      </c>
      <c r="AU38" s="63" t="s">
        <v>178</v>
      </c>
      <c r="AV38" s="63" t="s">
        <v>178</v>
      </c>
      <c r="AW38" s="63" t="s">
        <v>178</v>
      </c>
      <c r="AX38" s="63" t="s">
        <v>178</v>
      </c>
      <c r="AY38" s="63" t="s">
        <v>178</v>
      </c>
      <c r="AZ38" s="63" t="s">
        <v>178</v>
      </c>
      <c r="BA38" s="63" t="s">
        <v>178</v>
      </c>
      <c r="BB38" s="63" t="s">
        <v>178</v>
      </c>
      <c r="BC38" s="63" t="s">
        <v>178</v>
      </c>
      <c r="BD38" s="63" t="s">
        <v>178</v>
      </c>
      <c r="BE38" s="63" t="s">
        <v>178</v>
      </c>
      <c r="BF38" s="63" t="s">
        <v>178</v>
      </c>
      <c r="BG38" s="63" t="s">
        <v>178</v>
      </c>
      <c r="BH38" s="63" t="s">
        <v>178</v>
      </c>
      <c r="BI38" s="63" t="s">
        <v>178</v>
      </c>
      <c r="BJ38" s="63" t="s">
        <v>178</v>
      </c>
      <c r="BK38" s="63" t="s">
        <v>178</v>
      </c>
      <c r="BL38" s="63" t="s">
        <v>178</v>
      </c>
      <c r="BM38" s="63" t="s">
        <v>178</v>
      </c>
      <c r="BN38" s="63" t="s">
        <v>178</v>
      </c>
      <c r="BO38" s="63" t="s">
        <v>178</v>
      </c>
      <c r="BP38" s="63" t="s">
        <v>178</v>
      </c>
      <c r="BQ38" s="63" t="s">
        <v>178</v>
      </c>
      <c r="BR38" s="63" t="s">
        <v>178</v>
      </c>
      <c r="BS38" s="63" t="s">
        <v>178</v>
      </c>
      <c r="BT38" s="63" t="s">
        <v>178</v>
      </c>
      <c r="BU38" s="63" t="s">
        <v>178</v>
      </c>
      <c r="BV38" s="63" t="s">
        <v>178</v>
      </c>
      <c r="BW38" s="63" t="s">
        <v>178</v>
      </c>
      <c r="BX38" s="63" t="s">
        <v>178</v>
      </c>
      <c r="BY38" s="63" t="s">
        <v>178</v>
      </c>
      <c r="BZ38" s="63" t="s">
        <v>178</v>
      </c>
      <c r="CA38" s="63" t="s">
        <v>178</v>
      </c>
      <c r="CB38" s="63" t="s">
        <v>178</v>
      </c>
      <c r="CC38" s="63" t="s">
        <v>178</v>
      </c>
      <c r="CD38" s="63" t="s">
        <v>178</v>
      </c>
      <c r="CE38" s="63" t="s">
        <v>178</v>
      </c>
      <c r="CF38" s="63" t="s">
        <v>178</v>
      </c>
      <c r="CG38" s="63" t="s">
        <v>178</v>
      </c>
      <c r="CH38" s="63" t="s">
        <v>178</v>
      </c>
      <c r="CI38" s="63" t="s">
        <v>178</v>
      </c>
      <c r="CJ38" s="63" t="s">
        <v>178</v>
      </c>
      <c r="CK38" s="63" t="s">
        <v>178</v>
      </c>
      <c r="CL38" s="63" t="s">
        <v>178</v>
      </c>
      <c r="CM38" s="63" t="s">
        <v>178</v>
      </c>
      <c r="CN38" s="63" t="s">
        <v>178</v>
      </c>
      <c r="CO38" s="63" t="s">
        <v>178</v>
      </c>
      <c r="CP38" s="63" t="s">
        <v>178</v>
      </c>
      <c r="CQ38" s="63" t="s">
        <v>178</v>
      </c>
      <c r="CR38" s="63" t="s">
        <v>178</v>
      </c>
      <c r="CS38" s="63" t="s">
        <v>178</v>
      </c>
      <c r="CT38" s="63" t="s">
        <v>178</v>
      </c>
      <c r="CU38" s="63" t="s">
        <v>178</v>
      </c>
      <c r="CV38" s="63" t="s">
        <v>178</v>
      </c>
      <c r="CW38" s="63" t="s">
        <v>178</v>
      </c>
      <c r="CX38" s="63" t="s">
        <v>178</v>
      </c>
      <c r="CY38" s="63" t="s">
        <v>178</v>
      </c>
      <c r="CZ38" s="63" t="s">
        <v>178</v>
      </c>
    </row>
    <row r="39" spans="1:104" x14ac:dyDescent="0.25">
      <c r="A39" s="16" t="s">
        <v>599</v>
      </c>
      <c r="B39" s="9" t="s">
        <v>182</v>
      </c>
      <c r="C39" s="15" t="s">
        <v>253</v>
      </c>
      <c r="D39" s="15" t="s">
        <v>2</v>
      </c>
      <c r="E39" s="86" t="s">
        <v>178</v>
      </c>
      <c r="F39" s="63" t="s">
        <v>178</v>
      </c>
      <c r="G39" s="63" t="s">
        <v>178</v>
      </c>
      <c r="H39" s="63" t="s">
        <v>178</v>
      </c>
      <c r="I39" s="63" t="s">
        <v>178</v>
      </c>
      <c r="J39" s="63" t="s">
        <v>178</v>
      </c>
      <c r="K39" s="63" t="s">
        <v>178</v>
      </c>
      <c r="L39" s="63" t="s">
        <v>178</v>
      </c>
      <c r="M39" s="63" t="s">
        <v>178</v>
      </c>
      <c r="N39" s="63" t="s">
        <v>178</v>
      </c>
      <c r="O39" s="63" t="s">
        <v>178</v>
      </c>
      <c r="P39" s="63" t="s">
        <v>178</v>
      </c>
      <c r="Q39" s="63" t="s">
        <v>178</v>
      </c>
      <c r="R39" s="63" t="s">
        <v>178</v>
      </c>
      <c r="S39" s="63" t="s">
        <v>178</v>
      </c>
      <c r="T39" s="63" t="s">
        <v>178</v>
      </c>
      <c r="U39" s="63" t="s">
        <v>178</v>
      </c>
      <c r="V39" s="63" t="s">
        <v>178</v>
      </c>
      <c r="W39" s="63" t="s">
        <v>178</v>
      </c>
      <c r="X39" s="63" t="s">
        <v>178</v>
      </c>
      <c r="Y39" s="63" t="s">
        <v>178</v>
      </c>
      <c r="Z39" s="63" t="s">
        <v>178</v>
      </c>
      <c r="AA39" s="63" t="s">
        <v>178</v>
      </c>
      <c r="AB39" s="63" t="s">
        <v>178</v>
      </c>
      <c r="AC39" s="63" t="s">
        <v>178</v>
      </c>
      <c r="AD39" s="63" t="s">
        <v>178</v>
      </c>
      <c r="AE39" s="63" t="s">
        <v>178</v>
      </c>
      <c r="AF39" s="63" t="s">
        <v>178</v>
      </c>
      <c r="AG39" s="63" t="s">
        <v>178</v>
      </c>
      <c r="AH39" s="63" t="s">
        <v>178</v>
      </c>
      <c r="AI39" s="63" t="s">
        <v>178</v>
      </c>
      <c r="AJ39" s="63" t="s">
        <v>178</v>
      </c>
      <c r="AK39" s="63" t="s">
        <v>178</v>
      </c>
      <c r="AL39" s="63" t="s">
        <v>178</v>
      </c>
      <c r="AM39" s="63" t="s">
        <v>178</v>
      </c>
      <c r="AN39" s="63" t="s">
        <v>178</v>
      </c>
      <c r="AO39" s="63" t="s">
        <v>178</v>
      </c>
      <c r="AP39" s="63" t="s">
        <v>178</v>
      </c>
      <c r="AQ39" s="63" t="s">
        <v>178</v>
      </c>
      <c r="AR39" s="63" t="s">
        <v>178</v>
      </c>
      <c r="AS39" s="63" t="s">
        <v>178</v>
      </c>
      <c r="AT39" s="63" t="s">
        <v>178</v>
      </c>
      <c r="AU39" s="63" t="s">
        <v>178</v>
      </c>
      <c r="AV39" s="63" t="s">
        <v>178</v>
      </c>
      <c r="AW39" s="63" t="s">
        <v>178</v>
      </c>
      <c r="AX39" s="63" t="s">
        <v>178</v>
      </c>
      <c r="AY39" s="63" t="s">
        <v>178</v>
      </c>
      <c r="AZ39" s="63" t="s">
        <v>178</v>
      </c>
      <c r="BA39" s="63" t="s">
        <v>178</v>
      </c>
      <c r="BB39" s="63" t="s">
        <v>178</v>
      </c>
      <c r="BC39" s="63" t="s">
        <v>178</v>
      </c>
      <c r="BD39" s="63" t="s">
        <v>178</v>
      </c>
      <c r="BE39" s="63" t="s">
        <v>178</v>
      </c>
      <c r="BF39" s="63" t="s">
        <v>178</v>
      </c>
      <c r="BG39" s="63" t="s">
        <v>178</v>
      </c>
      <c r="BH39" s="63" t="s">
        <v>178</v>
      </c>
      <c r="BI39" s="63" t="s">
        <v>178</v>
      </c>
      <c r="BJ39" s="63" t="s">
        <v>178</v>
      </c>
      <c r="BK39" s="63" t="s">
        <v>178</v>
      </c>
      <c r="BL39" s="63" t="s">
        <v>178</v>
      </c>
      <c r="BM39" s="63" t="s">
        <v>178</v>
      </c>
      <c r="BN39" s="63" t="s">
        <v>178</v>
      </c>
      <c r="BO39" s="63" t="s">
        <v>178</v>
      </c>
      <c r="BP39" s="63" t="s">
        <v>178</v>
      </c>
      <c r="BQ39" s="63" t="s">
        <v>178</v>
      </c>
      <c r="BR39" s="63" t="s">
        <v>178</v>
      </c>
      <c r="BS39" s="63" t="s">
        <v>178</v>
      </c>
      <c r="BT39" s="63" t="s">
        <v>178</v>
      </c>
      <c r="BU39" s="63" t="s">
        <v>178</v>
      </c>
      <c r="BV39" s="63" t="s">
        <v>178</v>
      </c>
      <c r="BW39" s="63" t="s">
        <v>178</v>
      </c>
      <c r="BX39" s="63" t="s">
        <v>178</v>
      </c>
      <c r="BY39" s="63" t="s">
        <v>178</v>
      </c>
      <c r="BZ39" s="63" t="s">
        <v>178</v>
      </c>
      <c r="CA39" s="63" t="s">
        <v>178</v>
      </c>
      <c r="CB39" s="63" t="s">
        <v>178</v>
      </c>
      <c r="CC39" s="63" t="s">
        <v>178</v>
      </c>
      <c r="CD39" s="63" t="s">
        <v>178</v>
      </c>
      <c r="CE39" s="63" t="s">
        <v>178</v>
      </c>
      <c r="CF39" s="63" t="s">
        <v>178</v>
      </c>
      <c r="CG39" s="63" t="s">
        <v>178</v>
      </c>
      <c r="CH39" s="63" t="s">
        <v>178</v>
      </c>
      <c r="CI39" s="63" t="s">
        <v>178</v>
      </c>
      <c r="CJ39" s="63" t="s">
        <v>178</v>
      </c>
      <c r="CK39" s="63" t="s">
        <v>178</v>
      </c>
      <c r="CL39" s="63" t="s">
        <v>178</v>
      </c>
      <c r="CM39" s="63" t="s">
        <v>178</v>
      </c>
      <c r="CN39" s="63" t="s">
        <v>178</v>
      </c>
      <c r="CO39" s="63" t="s">
        <v>178</v>
      </c>
      <c r="CP39" s="63" t="s">
        <v>178</v>
      </c>
      <c r="CQ39" s="63" t="s">
        <v>178</v>
      </c>
      <c r="CR39" s="63" t="s">
        <v>178</v>
      </c>
      <c r="CS39" s="63" t="s">
        <v>178</v>
      </c>
      <c r="CT39" s="63" t="s">
        <v>178</v>
      </c>
      <c r="CU39" s="63" t="s">
        <v>178</v>
      </c>
      <c r="CV39" s="63" t="s">
        <v>178</v>
      </c>
      <c r="CW39" s="63" t="s">
        <v>178</v>
      </c>
      <c r="CX39" s="63" t="s">
        <v>178</v>
      </c>
      <c r="CY39" s="63" t="s">
        <v>178</v>
      </c>
      <c r="CZ39" s="63" t="s">
        <v>178</v>
      </c>
    </row>
    <row r="40" spans="1:104" x14ac:dyDescent="0.25">
      <c r="A40" s="16" t="s">
        <v>600</v>
      </c>
      <c r="B40" s="9" t="s">
        <v>183</v>
      </c>
      <c r="C40" s="15" t="s">
        <v>253</v>
      </c>
      <c r="D40" s="15" t="s">
        <v>2</v>
      </c>
      <c r="E40" s="86" t="s">
        <v>178</v>
      </c>
      <c r="F40" s="63" t="s">
        <v>178</v>
      </c>
      <c r="G40" s="63" t="s">
        <v>178</v>
      </c>
      <c r="H40" s="63" t="s">
        <v>178</v>
      </c>
      <c r="I40" s="63" t="s">
        <v>178</v>
      </c>
      <c r="J40" s="63" t="s">
        <v>178</v>
      </c>
      <c r="K40" s="63" t="s">
        <v>178</v>
      </c>
      <c r="L40" s="63" t="s">
        <v>178</v>
      </c>
      <c r="M40" s="63" t="s">
        <v>178</v>
      </c>
      <c r="N40" s="63" t="s">
        <v>178</v>
      </c>
      <c r="O40" s="63" t="s">
        <v>178</v>
      </c>
      <c r="P40" s="63" t="s">
        <v>178</v>
      </c>
      <c r="Q40" s="63" t="s">
        <v>178</v>
      </c>
      <c r="R40" s="63" t="s">
        <v>178</v>
      </c>
      <c r="S40" s="63" t="s">
        <v>178</v>
      </c>
      <c r="T40" s="63" t="s">
        <v>178</v>
      </c>
      <c r="U40" s="63" t="s">
        <v>178</v>
      </c>
      <c r="V40" s="63" t="s">
        <v>178</v>
      </c>
      <c r="W40" s="63" t="s">
        <v>178</v>
      </c>
      <c r="X40" s="63" t="s">
        <v>178</v>
      </c>
      <c r="Y40" s="63" t="s">
        <v>178</v>
      </c>
      <c r="Z40" s="63" t="s">
        <v>178</v>
      </c>
      <c r="AA40" s="63" t="s">
        <v>178</v>
      </c>
      <c r="AB40" s="63" t="s">
        <v>178</v>
      </c>
      <c r="AC40" s="63" t="s">
        <v>178</v>
      </c>
      <c r="AD40" s="63" t="s">
        <v>178</v>
      </c>
      <c r="AE40" s="63" t="s">
        <v>178</v>
      </c>
      <c r="AF40" s="63" t="s">
        <v>178</v>
      </c>
      <c r="AG40" s="63" t="s">
        <v>178</v>
      </c>
      <c r="AH40" s="63" t="s">
        <v>178</v>
      </c>
      <c r="AI40" s="63" t="s">
        <v>178</v>
      </c>
      <c r="AJ40" s="63" t="s">
        <v>178</v>
      </c>
      <c r="AK40" s="63" t="s">
        <v>178</v>
      </c>
      <c r="AL40" s="63" t="s">
        <v>178</v>
      </c>
      <c r="AM40" s="63" t="s">
        <v>178</v>
      </c>
      <c r="AN40" s="63" t="s">
        <v>178</v>
      </c>
      <c r="AO40" s="63" t="s">
        <v>178</v>
      </c>
      <c r="AP40" s="63" t="s">
        <v>178</v>
      </c>
      <c r="AQ40" s="63" t="s">
        <v>178</v>
      </c>
      <c r="AR40" s="63" t="s">
        <v>178</v>
      </c>
      <c r="AS40" s="63" t="s">
        <v>178</v>
      </c>
      <c r="AT40" s="63" t="s">
        <v>178</v>
      </c>
      <c r="AU40" s="63" t="s">
        <v>178</v>
      </c>
      <c r="AV40" s="63" t="s">
        <v>178</v>
      </c>
      <c r="AW40" s="63" t="s">
        <v>178</v>
      </c>
      <c r="AX40" s="63" t="s">
        <v>178</v>
      </c>
      <c r="AY40" s="63" t="s">
        <v>178</v>
      </c>
      <c r="AZ40" s="63" t="s">
        <v>178</v>
      </c>
      <c r="BA40" s="63" t="s">
        <v>178</v>
      </c>
      <c r="BB40" s="63" t="s">
        <v>178</v>
      </c>
      <c r="BC40" s="63" t="s">
        <v>178</v>
      </c>
      <c r="BD40" s="63" t="s">
        <v>178</v>
      </c>
      <c r="BE40" s="63" t="s">
        <v>178</v>
      </c>
      <c r="BF40" s="63" t="s">
        <v>178</v>
      </c>
      <c r="BG40" s="63" t="s">
        <v>178</v>
      </c>
      <c r="BH40" s="63" t="s">
        <v>178</v>
      </c>
      <c r="BI40" s="63" t="s">
        <v>178</v>
      </c>
      <c r="BJ40" s="63" t="s">
        <v>178</v>
      </c>
      <c r="BK40" s="63" t="s">
        <v>178</v>
      </c>
      <c r="BL40" s="63" t="s">
        <v>178</v>
      </c>
      <c r="BM40" s="63" t="s">
        <v>178</v>
      </c>
      <c r="BN40" s="63" t="s">
        <v>178</v>
      </c>
      <c r="BO40" s="63" t="s">
        <v>178</v>
      </c>
      <c r="BP40" s="63" t="s">
        <v>178</v>
      </c>
      <c r="BQ40" s="63" t="s">
        <v>178</v>
      </c>
      <c r="BR40" s="63" t="s">
        <v>178</v>
      </c>
      <c r="BS40" s="63" t="s">
        <v>178</v>
      </c>
      <c r="BT40" s="63" t="s">
        <v>178</v>
      </c>
      <c r="BU40" s="63" t="s">
        <v>178</v>
      </c>
      <c r="BV40" s="63" t="s">
        <v>178</v>
      </c>
      <c r="BW40" s="63" t="s">
        <v>178</v>
      </c>
      <c r="BX40" s="63" t="s">
        <v>178</v>
      </c>
      <c r="BY40" s="63" t="s">
        <v>178</v>
      </c>
      <c r="BZ40" s="63" t="s">
        <v>178</v>
      </c>
      <c r="CA40" s="63" t="s">
        <v>178</v>
      </c>
      <c r="CB40" s="63" t="s">
        <v>178</v>
      </c>
      <c r="CC40" s="63" t="s">
        <v>178</v>
      </c>
      <c r="CD40" s="63" t="s">
        <v>178</v>
      </c>
      <c r="CE40" s="63" t="s">
        <v>178</v>
      </c>
      <c r="CF40" s="63" t="s">
        <v>178</v>
      </c>
      <c r="CG40" s="63" t="s">
        <v>178</v>
      </c>
      <c r="CH40" s="63" t="s">
        <v>178</v>
      </c>
      <c r="CI40" s="63" t="s">
        <v>178</v>
      </c>
      <c r="CJ40" s="63" t="s">
        <v>178</v>
      </c>
      <c r="CK40" s="63" t="s">
        <v>178</v>
      </c>
      <c r="CL40" s="63" t="s">
        <v>178</v>
      </c>
      <c r="CM40" s="63" t="s">
        <v>178</v>
      </c>
      <c r="CN40" s="63" t="s">
        <v>178</v>
      </c>
      <c r="CO40" s="63" t="s">
        <v>178</v>
      </c>
      <c r="CP40" s="63" t="s">
        <v>178</v>
      </c>
      <c r="CQ40" s="63" t="s">
        <v>178</v>
      </c>
      <c r="CR40" s="63" t="s">
        <v>178</v>
      </c>
      <c r="CS40" s="63" t="s">
        <v>178</v>
      </c>
      <c r="CT40" s="63" t="s">
        <v>178</v>
      </c>
      <c r="CU40" s="63" t="s">
        <v>178</v>
      </c>
      <c r="CV40" s="63" t="s">
        <v>178</v>
      </c>
      <c r="CW40" s="63" t="s">
        <v>178</v>
      </c>
      <c r="CX40" s="63" t="s">
        <v>178</v>
      </c>
      <c r="CY40" s="63" t="s">
        <v>178</v>
      </c>
      <c r="CZ40" s="63" t="s">
        <v>178</v>
      </c>
    </row>
    <row r="41" spans="1:104" x14ac:dyDescent="0.25">
      <c r="A41" s="16" t="s">
        <v>601</v>
      </c>
      <c r="B41" s="9" t="s">
        <v>184</v>
      </c>
      <c r="C41" s="15" t="s">
        <v>256</v>
      </c>
      <c r="D41" s="15" t="s">
        <v>2</v>
      </c>
      <c r="E41" s="86"/>
      <c r="F41" s="63"/>
      <c r="G41" s="63"/>
      <c r="H41" s="63"/>
      <c r="I41" s="63"/>
      <c r="J41" s="63"/>
      <c r="K41" s="63"/>
      <c r="L41" s="63"/>
      <c r="M41" s="63"/>
      <c r="N41" s="63"/>
      <c r="O41" s="63"/>
      <c r="P41" s="63"/>
      <c r="Q41" s="63"/>
      <c r="R41" s="63"/>
      <c r="S41" s="63"/>
      <c r="T41" s="63"/>
      <c r="U41" s="63"/>
      <c r="V41" s="63"/>
      <c r="W41" s="63"/>
      <c r="X41" s="63"/>
      <c r="Y41" s="63"/>
      <c r="Z41" s="63"/>
      <c r="AA41" s="63"/>
      <c r="AB41" s="63"/>
      <c r="AC41" s="63"/>
      <c r="AD41" s="63"/>
      <c r="AE41" s="63"/>
      <c r="AF41" s="63"/>
      <c r="AG41" s="63"/>
      <c r="AH41" s="63"/>
      <c r="AI41" s="63"/>
      <c r="AJ41" s="63"/>
      <c r="AK41" s="63"/>
      <c r="AL41" s="63"/>
      <c r="AM41" s="63"/>
      <c r="AN41" s="63"/>
      <c r="AO41" s="63"/>
      <c r="AP41" s="63"/>
      <c r="AQ41" s="63"/>
      <c r="AR41" s="63"/>
      <c r="AS41" s="63"/>
      <c r="AT41" s="63"/>
      <c r="AU41" s="63"/>
      <c r="AV41" s="63"/>
      <c r="AW41" s="63"/>
      <c r="AX41" s="63"/>
      <c r="AY41" s="63"/>
      <c r="AZ41" s="63"/>
      <c r="BA41" s="63"/>
      <c r="BB41" s="63"/>
      <c r="BC41" s="63"/>
      <c r="BD41" s="63"/>
      <c r="BE41" s="63"/>
      <c r="BF41" s="63"/>
      <c r="BG41" s="63"/>
      <c r="BH41" s="63"/>
      <c r="BI41" s="63"/>
      <c r="BJ41" s="63"/>
      <c r="BK41" s="63"/>
      <c r="BL41" s="63"/>
      <c r="BM41" s="63"/>
      <c r="BN41" s="63"/>
      <c r="BO41" s="63"/>
      <c r="BP41" s="63"/>
      <c r="BQ41" s="63"/>
      <c r="BR41" s="63"/>
      <c r="BS41" s="63"/>
      <c r="BT41" s="63"/>
      <c r="BU41" s="63"/>
      <c r="BV41" s="63"/>
      <c r="BW41" s="63"/>
      <c r="BX41" s="63"/>
      <c r="BY41" s="63"/>
      <c r="BZ41" s="63"/>
      <c r="CA41" s="63"/>
      <c r="CB41" s="63"/>
      <c r="CC41" s="63"/>
      <c r="CD41" s="63"/>
      <c r="CE41" s="63"/>
      <c r="CF41" s="63"/>
      <c r="CG41" s="63"/>
      <c r="CH41" s="63"/>
      <c r="CI41" s="63"/>
      <c r="CJ41" s="63"/>
      <c r="CK41" s="63"/>
      <c r="CL41" s="63"/>
      <c r="CM41" s="63"/>
      <c r="CN41" s="63"/>
      <c r="CO41" s="63"/>
      <c r="CP41" s="63"/>
      <c r="CQ41" s="63"/>
      <c r="CR41" s="63"/>
      <c r="CS41" s="63"/>
      <c r="CT41" s="63"/>
      <c r="CU41" s="63"/>
      <c r="CV41" s="63"/>
      <c r="CW41" s="63"/>
      <c r="CX41" s="63"/>
      <c r="CY41" s="63"/>
      <c r="CZ41" s="63"/>
    </row>
    <row r="42" spans="1:104" ht="27.6" x14ac:dyDescent="0.25">
      <c r="A42" s="16" t="s">
        <v>602</v>
      </c>
      <c r="B42" s="9" t="s">
        <v>185</v>
      </c>
      <c r="C42" s="15" t="s">
        <v>254</v>
      </c>
      <c r="D42" s="15" t="s">
        <v>68</v>
      </c>
      <c r="E42" s="91"/>
      <c r="F42" s="92"/>
      <c r="G42" s="92"/>
      <c r="H42" s="92"/>
      <c r="I42" s="92"/>
      <c r="J42" s="92"/>
      <c r="K42" s="92"/>
      <c r="L42" s="92"/>
      <c r="M42" s="92"/>
      <c r="N42" s="92"/>
      <c r="O42" s="92"/>
      <c r="P42" s="92"/>
      <c r="Q42" s="92"/>
      <c r="R42" s="92"/>
      <c r="S42" s="92"/>
      <c r="T42" s="92"/>
      <c r="U42" s="92"/>
      <c r="V42" s="92"/>
      <c r="W42" s="92"/>
      <c r="X42" s="92"/>
      <c r="Y42" s="92"/>
      <c r="Z42" s="92"/>
      <c r="AA42" s="92"/>
      <c r="AB42" s="92"/>
      <c r="AC42" s="92"/>
      <c r="AD42" s="92"/>
      <c r="AE42" s="92"/>
      <c r="AF42" s="92"/>
      <c r="AG42" s="92"/>
      <c r="AH42" s="92"/>
      <c r="AI42" s="92"/>
      <c r="AJ42" s="92"/>
      <c r="AK42" s="92"/>
      <c r="AL42" s="92"/>
      <c r="AM42" s="92"/>
      <c r="AN42" s="92"/>
      <c r="AO42" s="92"/>
      <c r="AP42" s="92"/>
      <c r="AQ42" s="92"/>
      <c r="AR42" s="92"/>
      <c r="AS42" s="92"/>
      <c r="AT42" s="92"/>
      <c r="AU42" s="92"/>
      <c r="AV42" s="92"/>
      <c r="AW42" s="92"/>
      <c r="AX42" s="92"/>
      <c r="AY42" s="92"/>
      <c r="AZ42" s="92"/>
      <c r="BA42" s="92"/>
      <c r="BB42" s="92"/>
      <c r="BC42" s="92"/>
      <c r="BD42" s="92"/>
      <c r="BE42" s="92"/>
      <c r="BF42" s="92"/>
      <c r="BG42" s="92"/>
      <c r="BH42" s="92"/>
      <c r="BI42" s="92"/>
      <c r="BJ42" s="92"/>
      <c r="BK42" s="92"/>
      <c r="BL42" s="92"/>
      <c r="BM42" s="92"/>
      <c r="BN42" s="92"/>
      <c r="BO42" s="92"/>
      <c r="BP42" s="92"/>
      <c r="BQ42" s="92"/>
      <c r="BR42" s="92"/>
      <c r="BS42" s="92"/>
      <c r="BT42" s="92"/>
      <c r="BU42" s="92"/>
      <c r="BV42" s="92"/>
      <c r="BW42" s="92"/>
      <c r="BX42" s="92"/>
      <c r="BY42" s="92"/>
      <c r="BZ42" s="92"/>
      <c r="CA42" s="92"/>
      <c r="CB42" s="92"/>
      <c r="CC42" s="92"/>
      <c r="CD42" s="92"/>
      <c r="CE42" s="92"/>
      <c r="CF42" s="92"/>
      <c r="CG42" s="92"/>
      <c r="CH42" s="92"/>
      <c r="CI42" s="92"/>
      <c r="CJ42" s="92"/>
      <c r="CK42" s="92"/>
      <c r="CL42" s="92"/>
      <c r="CM42" s="92"/>
      <c r="CN42" s="92"/>
      <c r="CO42" s="92"/>
      <c r="CP42" s="92"/>
      <c r="CQ42" s="92"/>
      <c r="CR42" s="92"/>
      <c r="CS42" s="92"/>
      <c r="CT42" s="92"/>
      <c r="CU42" s="92"/>
      <c r="CV42" s="92"/>
      <c r="CW42" s="92"/>
      <c r="CX42" s="92"/>
      <c r="CY42" s="92"/>
      <c r="CZ42" s="92"/>
    </row>
    <row r="43" spans="1:104" ht="40.049999999999997" customHeight="1" x14ac:dyDescent="0.25">
      <c r="A43" s="16"/>
      <c r="B43" s="222" t="s">
        <v>553</v>
      </c>
      <c r="C43" s="15" t="s">
        <v>554</v>
      </c>
      <c r="D43" s="15" t="s">
        <v>243</v>
      </c>
      <c r="E43" s="210" t="s">
        <v>100</v>
      </c>
      <c r="F43" s="211" t="s">
        <v>100</v>
      </c>
      <c r="G43" s="211" t="s">
        <v>100</v>
      </c>
      <c r="H43" s="211" t="s">
        <v>100</v>
      </c>
      <c r="I43" s="211" t="s">
        <v>100</v>
      </c>
      <c r="J43" s="211" t="s">
        <v>100</v>
      </c>
      <c r="K43" s="211" t="s">
        <v>100</v>
      </c>
      <c r="L43" s="211" t="s">
        <v>100</v>
      </c>
      <c r="M43" s="211" t="s">
        <v>100</v>
      </c>
      <c r="N43" s="211" t="s">
        <v>100</v>
      </c>
      <c r="O43" s="211" t="s">
        <v>100</v>
      </c>
      <c r="P43" s="211" t="s">
        <v>100</v>
      </c>
      <c r="Q43" s="211" t="s">
        <v>100</v>
      </c>
      <c r="R43" s="211" t="s">
        <v>100</v>
      </c>
      <c r="S43" s="211" t="s">
        <v>100</v>
      </c>
      <c r="T43" s="211" t="s">
        <v>100</v>
      </c>
      <c r="U43" s="211" t="s">
        <v>100</v>
      </c>
      <c r="V43" s="211" t="s">
        <v>100</v>
      </c>
      <c r="W43" s="211" t="s">
        <v>100</v>
      </c>
      <c r="X43" s="211" t="s">
        <v>100</v>
      </c>
      <c r="Y43" s="211" t="s">
        <v>100</v>
      </c>
      <c r="Z43" s="211" t="s">
        <v>100</v>
      </c>
      <c r="AA43" s="211" t="s">
        <v>100</v>
      </c>
      <c r="AB43" s="211" t="s">
        <v>100</v>
      </c>
      <c r="AC43" s="211" t="s">
        <v>100</v>
      </c>
      <c r="AD43" s="211" t="s">
        <v>100</v>
      </c>
      <c r="AE43" s="211" t="s">
        <v>100</v>
      </c>
      <c r="AF43" s="211" t="s">
        <v>100</v>
      </c>
      <c r="AG43" s="211" t="s">
        <v>100</v>
      </c>
      <c r="AH43" s="211" t="s">
        <v>100</v>
      </c>
      <c r="AI43" s="211" t="s">
        <v>100</v>
      </c>
      <c r="AJ43" s="211" t="s">
        <v>100</v>
      </c>
      <c r="AK43" s="211" t="s">
        <v>100</v>
      </c>
      <c r="AL43" s="211" t="s">
        <v>100</v>
      </c>
      <c r="AM43" s="211" t="s">
        <v>100</v>
      </c>
      <c r="AN43" s="211" t="s">
        <v>100</v>
      </c>
      <c r="AO43" s="211" t="s">
        <v>100</v>
      </c>
      <c r="AP43" s="211" t="s">
        <v>100</v>
      </c>
      <c r="AQ43" s="211" t="s">
        <v>100</v>
      </c>
      <c r="AR43" s="211" t="s">
        <v>100</v>
      </c>
      <c r="AS43" s="211" t="s">
        <v>100</v>
      </c>
      <c r="AT43" s="211" t="s">
        <v>100</v>
      </c>
      <c r="AU43" s="211" t="s">
        <v>100</v>
      </c>
      <c r="AV43" s="211" t="s">
        <v>100</v>
      </c>
      <c r="AW43" s="211" t="s">
        <v>100</v>
      </c>
      <c r="AX43" s="211" t="s">
        <v>100</v>
      </c>
      <c r="AY43" s="211" t="s">
        <v>100</v>
      </c>
      <c r="AZ43" s="211" t="s">
        <v>100</v>
      </c>
      <c r="BA43" s="211" t="s">
        <v>100</v>
      </c>
      <c r="BB43" s="211" t="s">
        <v>100</v>
      </c>
      <c r="BC43" s="211" t="s">
        <v>100</v>
      </c>
      <c r="BD43" s="211" t="s">
        <v>100</v>
      </c>
      <c r="BE43" s="211" t="s">
        <v>100</v>
      </c>
      <c r="BF43" s="211" t="s">
        <v>100</v>
      </c>
      <c r="BG43" s="211" t="s">
        <v>100</v>
      </c>
      <c r="BH43" s="211" t="s">
        <v>100</v>
      </c>
      <c r="BI43" s="211" t="s">
        <v>100</v>
      </c>
      <c r="BJ43" s="211" t="s">
        <v>100</v>
      </c>
      <c r="BK43" s="211" t="s">
        <v>100</v>
      </c>
      <c r="BL43" s="211" t="s">
        <v>100</v>
      </c>
      <c r="BM43" s="211" t="s">
        <v>100</v>
      </c>
      <c r="BN43" s="211" t="s">
        <v>100</v>
      </c>
      <c r="BO43" s="211" t="s">
        <v>100</v>
      </c>
      <c r="BP43" s="211" t="s">
        <v>100</v>
      </c>
      <c r="BQ43" s="211" t="s">
        <v>100</v>
      </c>
      <c r="BR43" s="211" t="s">
        <v>100</v>
      </c>
      <c r="BS43" s="211" t="s">
        <v>100</v>
      </c>
      <c r="BT43" s="211" t="s">
        <v>100</v>
      </c>
      <c r="BU43" s="211" t="s">
        <v>100</v>
      </c>
      <c r="BV43" s="211" t="s">
        <v>100</v>
      </c>
      <c r="BW43" s="211" t="s">
        <v>100</v>
      </c>
      <c r="BX43" s="211" t="s">
        <v>100</v>
      </c>
      <c r="BY43" s="211" t="s">
        <v>100</v>
      </c>
      <c r="BZ43" s="211" t="s">
        <v>100</v>
      </c>
      <c r="CA43" s="211" t="s">
        <v>100</v>
      </c>
      <c r="CB43" s="211" t="s">
        <v>100</v>
      </c>
      <c r="CC43" s="211" t="s">
        <v>100</v>
      </c>
      <c r="CD43" s="211" t="s">
        <v>100</v>
      </c>
      <c r="CE43" s="211" t="s">
        <v>100</v>
      </c>
      <c r="CF43" s="211" t="s">
        <v>100</v>
      </c>
      <c r="CG43" s="211" t="s">
        <v>100</v>
      </c>
      <c r="CH43" s="211" t="s">
        <v>100</v>
      </c>
      <c r="CI43" s="211" t="s">
        <v>100</v>
      </c>
      <c r="CJ43" s="211" t="s">
        <v>100</v>
      </c>
      <c r="CK43" s="211" t="s">
        <v>100</v>
      </c>
      <c r="CL43" s="211" t="s">
        <v>100</v>
      </c>
      <c r="CM43" s="211" t="s">
        <v>100</v>
      </c>
      <c r="CN43" s="211" t="s">
        <v>100</v>
      </c>
      <c r="CO43" s="211" t="s">
        <v>100</v>
      </c>
      <c r="CP43" s="211" t="s">
        <v>100</v>
      </c>
      <c r="CQ43" s="211" t="s">
        <v>100</v>
      </c>
      <c r="CR43" s="211" t="s">
        <v>100</v>
      </c>
      <c r="CS43" s="211" t="s">
        <v>100</v>
      </c>
      <c r="CT43" s="211" t="s">
        <v>100</v>
      </c>
      <c r="CU43" s="211" t="s">
        <v>100</v>
      </c>
      <c r="CV43" s="211" t="s">
        <v>100</v>
      </c>
      <c r="CW43" s="211" t="s">
        <v>100</v>
      </c>
      <c r="CX43" s="211" t="s">
        <v>100</v>
      </c>
      <c r="CY43" s="211" t="s">
        <v>100</v>
      </c>
      <c r="CZ43" s="211" t="s">
        <v>100</v>
      </c>
    </row>
    <row r="44" spans="1:104" x14ac:dyDescent="0.25">
      <c r="A44" s="16" t="s">
        <v>603</v>
      </c>
      <c r="B44" s="9" t="s">
        <v>180</v>
      </c>
      <c r="C44" s="15" t="s">
        <v>253</v>
      </c>
      <c r="D44" s="15" t="s">
        <v>2</v>
      </c>
      <c r="E44" s="86" t="s">
        <v>178</v>
      </c>
      <c r="F44" s="63" t="s">
        <v>178</v>
      </c>
      <c r="G44" s="63" t="s">
        <v>178</v>
      </c>
      <c r="H44" s="63" t="s">
        <v>178</v>
      </c>
      <c r="I44" s="63" t="s">
        <v>178</v>
      </c>
      <c r="J44" s="63" t="s">
        <v>178</v>
      </c>
      <c r="K44" s="63" t="s">
        <v>178</v>
      </c>
      <c r="L44" s="63" t="s">
        <v>178</v>
      </c>
      <c r="M44" s="63" t="s">
        <v>178</v>
      </c>
      <c r="N44" s="63" t="s">
        <v>178</v>
      </c>
      <c r="O44" s="63" t="s">
        <v>178</v>
      </c>
      <c r="P44" s="63" t="s">
        <v>178</v>
      </c>
      <c r="Q44" s="63" t="s">
        <v>178</v>
      </c>
      <c r="R44" s="63" t="s">
        <v>178</v>
      </c>
      <c r="S44" s="63" t="s">
        <v>178</v>
      </c>
      <c r="T44" s="63" t="s">
        <v>178</v>
      </c>
      <c r="U44" s="63" t="s">
        <v>178</v>
      </c>
      <c r="V44" s="63" t="s">
        <v>178</v>
      </c>
      <c r="W44" s="63" t="s">
        <v>178</v>
      </c>
      <c r="X44" s="63" t="s">
        <v>178</v>
      </c>
      <c r="Y44" s="63" t="s">
        <v>178</v>
      </c>
      <c r="Z44" s="63" t="s">
        <v>178</v>
      </c>
      <c r="AA44" s="63" t="s">
        <v>178</v>
      </c>
      <c r="AB44" s="63" t="s">
        <v>178</v>
      </c>
      <c r="AC44" s="63" t="s">
        <v>178</v>
      </c>
      <c r="AD44" s="63" t="s">
        <v>178</v>
      </c>
      <c r="AE44" s="63" t="s">
        <v>178</v>
      </c>
      <c r="AF44" s="63" t="s">
        <v>178</v>
      </c>
      <c r="AG44" s="63" t="s">
        <v>178</v>
      </c>
      <c r="AH44" s="63" t="s">
        <v>178</v>
      </c>
      <c r="AI44" s="63" t="s">
        <v>178</v>
      </c>
      <c r="AJ44" s="63" t="s">
        <v>178</v>
      </c>
      <c r="AK44" s="63" t="s">
        <v>178</v>
      </c>
      <c r="AL44" s="63" t="s">
        <v>178</v>
      </c>
      <c r="AM44" s="63" t="s">
        <v>178</v>
      </c>
      <c r="AN44" s="63" t="s">
        <v>178</v>
      </c>
      <c r="AO44" s="63" t="s">
        <v>178</v>
      </c>
      <c r="AP44" s="63" t="s">
        <v>178</v>
      </c>
      <c r="AQ44" s="63" t="s">
        <v>178</v>
      </c>
      <c r="AR44" s="63" t="s">
        <v>178</v>
      </c>
      <c r="AS44" s="63" t="s">
        <v>178</v>
      </c>
      <c r="AT44" s="63" t="s">
        <v>178</v>
      </c>
      <c r="AU44" s="63" t="s">
        <v>178</v>
      </c>
      <c r="AV44" s="63" t="s">
        <v>178</v>
      </c>
      <c r="AW44" s="63" t="s">
        <v>178</v>
      </c>
      <c r="AX44" s="63" t="s">
        <v>178</v>
      </c>
      <c r="AY44" s="63" t="s">
        <v>178</v>
      </c>
      <c r="AZ44" s="63" t="s">
        <v>178</v>
      </c>
      <c r="BA44" s="63" t="s">
        <v>178</v>
      </c>
      <c r="BB44" s="63" t="s">
        <v>178</v>
      </c>
      <c r="BC44" s="63" t="s">
        <v>178</v>
      </c>
      <c r="BD44" s="63" t="s">
        <v>178</v>
      </c>
      <c r="BE44" s="63" t="s">
        <v>178</v>
      </c>
      <c r="BF44" s="63" t="s">
        <v>178</v>
      </c>
      <c r="BG44" s="63" t="s">
        <v>178</v>
      </c>
      <c r="BH44" s="63" t="s">
        <v>178</v>
      </c>
      <c r="BI44" s="63" t="s">
        <v>178</v>
      </c>
      <c r="BJ44" s="63" t="s">
        <v>178</v>
      </c>
      <c r="BK44" s="63" t="s">
        <v>178</v>
      </c>
      <c r="BL44" s="63" t="s">
        <v>178</v>
      </c>
      <c r="BM44" s="63" t="s">
        <v>178</v>
      </c>
      <c r="BN44" s="63" t="s">
        <v>178</v>
      </c>
      <c r="BO44" s="63" t="s">
        <v>178</v>
      </c>
      <c r="BP44" s="63" t="s">
        <v>178</v>
      </c>
      <c r="BQ44" s="63" t="s">
        <v>178</v>
      </c>
      <c r="BR44" s="63" t="s">
        <v>178</v>
      </c>
      <c r="BS44" s="63" t="s">
        <v>178</v>
      </c>
      <c r="BT44" s="63" t="s">
        <v>178</v>
      </c>
      <c r="BU44" s="63" t="s">
        <v>178</v>
      </c>
      <c r="BV44" s="63" t="s">
        <v>178</v>
      </c>
      <c r="BW44" s="63" t="s">
        <v>178</v>
      </c>
      <c r="BX44" s="63" t="s">
        <v>178</v>
      </c>
      <c r="BY44" s="63" t="s">
        <v>178</v>
      </c>
      <c r="BZ44" s="63" t="s">
        <v>178</v>
      </c>
      <c r="CA44" s="63" t="s">
        <v>178</v>
      </c>
      <c r="CB44" s="63" t="s">
        <v>178</v>
      </c>
      <c r="CC44" s="63" t="s">
        <v>178</v>
      </c>
      <c r="CD44" s="63" t="s">
        <v>178</v>
      </c>
      <c r="CE44" s="63" t="s">
        <v>178</v>
      </c>
      <c r="CF44" s="63" t="s">
        <v>178</v>
      </c>
      <c r="CG44" s="63" t="s">
        <v>178</v>
      </c>
      <c r="CH44" s="63" t="s">
        <v>178</v>
      </c>
      <c r="CI44" s="63" t="s">
        <v>178</v>
      </c>
      <c r="CJ44" s="63" t="s">
        <v>178</v>
      </c>
      <c r="CK44" s="63" t="s">
        <v>178</v>
      </c>
      <c r="CL44" s="63" t="s">
        <v>178</v>
      </c>
      <c r="CM44" s="63" t="s">
        <v>178</v>
      </c>
      <c r="CN44" s="63" t="s">
        <v>178</v>
      </c>
      <c r="CO44" s="63" t="s">
        <v>178</v>
      </c>
      <c r="CP44" s="63" t="s">
        <v>178</v>
      </c>
      <c r="CQ44" s="63" t="s">
        <v>178</v>
      </c>
      <c r="CR44" s="63" t="s">
        <v>178</v>
      </c>
      <c r="CS44" s="63" t="s">
        <v>178</v>
      </c>
      <c r="CT44" s="63" t="s">
        <v>178</v>
      </c>
      <c r="CU44" s="63" t="s">
        <v>178</v>
      </c>
      <c r="CV44" s="63" t="s">
        <v>178</v>
      </c>
      <c r="CW44" s="63" t="s">
        <v>178</v>
      </c>
      <c r="CX44" s="63" t="s">
        <v>178</v>
      </c>
      <c r="CY44" s="63" t="s">
        <v>178</v>
      </c>
      <c r="CZ44" s="63" t="s">
        <v>178</v>
      </c>
    </row>
    <row r="45" spans="1:104" x14ac:dyDescent="0.25">
      <c r="A45" s="16" t="s">
        <v>604</v>
      </c>
      <c r="B45" s="9" t="s">
        <v>181</v>
      </c>
      <c r="C45" s="15" t="s">
        <v>253</v>
      </c>
      <c r="D45" s="15" t="s">
        <v>2</v>
      </c>
      <c r="E45" s="86" t="s">
        <v>178</v>
      </c>
      <c r="F45" s="63" t="s">
        <v>178</v>
      </c>
      <c r="G45" s="63" t="s">
        <v>178</v>
      </c>
      <c r="H45" s="63" t="s">
        <v>178</v>
      </c>
      <c r="I45" s="63" t="s">
        <v>178</v>
      </c>
      <c r="J45" s="63" t="s">
        <v>178</v>
      </c>
      <c r="K45" s="63" t="s">
        <v>178</v>
      </c>
      <c r="L45" s="63" t="s">
        <v>178</v>
      </c>
      <c r="M45" s="63" t="s">
        <v>178</v>
      </c>
      <c r="N45" s="63" t="s">
        <v>178</v>
      </c>
      <c r="O45" s="63" t="s">
        <v>178</v>
      </c>
      <c r="P45" s="63" t="s">
        <v>178</v>
      </c>
      <c r="Q45" s="63" t="s">
        <v>178</v>
      </c>
      <c r="R45" s="63" t="s">
        <v>178</v>
      </c>
      <c r="S45" s="63" t="s">
        <v>178</v>
      </c>
      <c r="T45" s="63" t="s">
        <v>178</v>
      </c>
      <c r="U45" s="63" t="s">
        <v>178</v>
      </c>
      <c r="V45" s="63" t="s">
        <v>178</v>
      </c>
      <c r="W45" s="63" t="s">
        <v>178</v>
      </c>
      <c r="X45" s="63" t="s">
        <v>178</v>
      </c>
      <c r="Y45" s="63" t="s">
        <v>178</v>
      </c>
      <c r="Z45" s="63" t="s">
        <v>178</v>
      </c>
      <c r="AA45" s="63" t="s">
        <v>178</v>
      </c>
      <c r="AB45" s="63" t="s">
        <v>178</v>
      </c>
      <c r="AC45" s="63" t="s">
        <v>178</v>
      </c>
      <c r="AD45" s="63" t="s">
        <v>178</v>
      </c>
      <c r="AE45" s="63" t="s">
        <v>178</v>
      </c>
      <c r="AF45" s="63" t="s">
        <v>178</v>
      </c>
      <c r="AG45" s="63" t="s">
        <v>178</v>
      </c>
      <c r="AH45" s="63" t="s">
        <v>178</v>
      </c>
      <c r="AI45" s="63" t="s">
        <v>178</v>
      </c>
      <c r="AJ45" s="63" t="s">
        <v>178</v>
      </c>
      <c r="AK45" s="63" t="s">
        <v>178</v>
      </c>
      <c r="AL45" s="63" t="s">
        <v>178</v>
      </c>
      <c r="AM45" s="63" t="s">
        <v>178</v>
      </c>
      <c r="AN45" s="63" t="s">
        <v>178</v>
      </c>
      <c r="AO45" s="63" t="s">
        <v>178</v>
      </c>
      <c r="AP45" s="63" t="s">
        <v>178</v>
      </c>
      <c r="AQ45" s="63" t="s">
        <v>178</v>
      </c>
      <c r="AR45" s="63" t="s">
        <v>178</v>
      </c>
      <c r="AS45" s="63" t="s">
        <v>178</v>
      </c>
      <c r="AT45" s="63" t="s">
        <v>178</v>
      </c>
      <c r="AU45" s="63" t="s">
        <v>178</v>
      </c>
      <c r="AV45" s="63" t="s">
        <v>178</v>
      </c>
      <c r="AW45" s="63" t="s">
        <v>178</v>
      </c>
      <c r="AX45" s="63" t="s">
        <v>178</v>
      </c>
      <c r="AY45" s="63" t="s">
        <v>178</v>
      </c>
      <c r="AZ45" s="63" t="s">
        <v>178</v>
      </c>
      <c r="BA45" s="63" t="s">
        <v>178</v>
      </c>
      <c r="BB45" s="63" t="s">
        <v>178</v>
      </c>
      <c r="BC45" s="63" t="s">
        <v>178</v>
      </c>
      <c r="BD45" s="63" t="s">
        <v>178</v>
      </c>
      <c r="BE45" s="63" t="s">
        <v>178</v>
      </c>
      <c r="BF45" s="63" t="s">
        <v>178</v>
      </c>
      <c r="BG45" s="63" t="s">
        <v>178</v>
      </c>
      <c r="BH45" s="63" t="s">
        <v>178</v>
      </c>
      <c r="BI45" s="63" t="s">
        <v>178</v>
      </c>
      <c r="BJ45" s="63" t="s">
        <v>178</v>
      </c>
      <c r="BK45" s="63" t="s">
        <v>178</v>
      </c>
      <c r="BL45" s="63" t="s">
        <v>178</v>
      </c>
      <c r="BM45" s="63" t="s">
        <v>178</v>
      </c>
      <c r="BN45" s="63" t="s">
        <v>178</v>
      </c>
      <c r="BO45" s="63" t="s">
        <v>178</v>
      </c>
      <c r="BP45" s="63" t="s">
        <v>178</v>
      </c>
      <c r="BQ45" s="63" t="s">
        <v>178</v>
      </c>
      <c r="BR45" s="63" t="s">
        <v>178</v>
      </c>
      <c r="BS45" s="63" t="s">
        <v>178</v>
      </c>
      <c r="BT45" s="63" t="s">
        <v>178</v>
      </c>
      <c r="BU45" s="63" t="s">
        <v>178</v>
      </c>
      <c r="BV45" s="63" t="s">
        <v>178</v>
      </c>
      <c r="BW45" s="63" t="s">
        <v>178</v>
      </c>
      <c r="BX45" s="63" t="s">
        <v>178</v>
      </c>
      <c r="BY45" s="63" t="s">
        <v>178</v>
      </c>
      <c r="BZ45" s="63" t="s">
        <v>178</v>
      </c>
      <c r="CA45" s="63" t="s">
        <v>178</v>
      </c>
      <c r="CB45" s="63" t="s">
        <v>178</v>
      </c>
      <c r="CC45" s="63" t="s">
        <v>178</v>
      </c>
      <c r="CD45" s="63" t="s">
        <v>178</v>
      </c>
      <c r="CE45" s="63" t="s">
        <v>178</v>
      </c>
      <c r="CF45" s="63" t="s">
        <v>178</v>
      </c>
      <c r="CG45" s="63" t="s">
        <v>178</v>
      </c>
      <c r="CH45" s="63" t="s">
        <v>178</v>
      </c>
      <c r="CI45" s="63" t="s">
        <v>178</v>
      </c>
      <c r="CJ45" s="63" t="s">
        <v>178</v>
      </c>
      <c r="CK45" s="63" t="s">
        <v>178</v>
      </c>
      <c r="CL45" s="63" t="s">
        <v>178</v>
      </c>
      <c r="CM45" s="63" t="s">
        <v>178</v>
      </c>
      <c r="CN45" s="63" t="s">
        <v>178</v>
      </c>
      <c r="CO45" s="63" t="s">
        <v>178</v>
      </c>
      <c r="CP45" s="63" t="s">
        <v>178</v>
      </c>
      <c r="CQ45" s="63" t="s">
        <v>178</v>
      </c>
      <c r="CR45" s="63" t="s">
        <v>178</v>
      </c>
      <c r="CS45" s="63" t="s">
        <v>178</v>
      </c>
      <c r="CT45" s="63" t="s">
        <v>178</v>
      </c>
      <c r="CU45" s="63" t="s">
        <v>178</v>
      </c>
      <c r="CV45" s="63" t="s">
        <v>178</v>
      </c>
      <c r="CW45" s="63" t="s">
        <v>178</v>
      </c>
      <c r="CX45" s="63" t="s">
        <v>178</v>
      </c>
      <c r="CY45" s="63" t="s">
        <v>178</v>
      </c>
      <c r="CZ45" s="63" t="s">
        <v>178</v>
      </c>
    </row>
    <row r="46" spans="1:104" x14ac:dyDescent="0.25">
      <c r="A46" s="16" t="s">
        <v>596</v>
      </c>
      <c r="B46" s="9" t="s">
        <v>182</v>
      </c>
      <c r="C46" s="15" t="s">
        <v>253</v>
      </c>
      <c r="D46" s="15" t="s">
        <v>2</v>
      </c>
      <c r="E46" s="86" t="s">
        <v>178</v>
      </c>
      <c r="F46" s="63" t="s">
        <v>178</v>
      </c>
      <c r="G46" s="63" t="s">
        <v>178</v>
      </c>
      <c r="H46" s="63" t="s">
        <v>178</v>
      </c>
      <c r="I46" s="63" t="s">
        <v>178</v>
      </c>
      <c r="J46" s="63" t="s">
        <v>178</v>
      </c>
      <c r="K46" s="63" t="s">
        <v>178</v>
      </c>
      <c r="L46" s="63" t="s">
        <v>178</v>
      </c>
      <c r="M46" s="63" t="s">
        <v>178</v>
      </c>
      <c r="N46" s="63" t="s">
        <v>178</v>
      </c>
      <c r="O46" s="63" t="s">
        <v>178</v>
      </c>
      <c r="P46" s="63" t="s">
        <v>178</v>
      </c>
      <c r="Q46" s="63" t="s">
        <v>178</v>
      </c>
      <c r="R46" s="63" t="s">
        <v>178</v>
      </c>
      <c r="S46" s="63" t="s">
        <v>178</v>
      </c>
      <c r="T46" s="63" t="s">
        <v>178</v>
      </c>
      <c r="U46" s="63" t="s">
        <v>178</v>
      </c>
      <c r="V46" s="63" t="s">
        <v>178</v>
      </c>
      <c r="W46" s="63" t="s">
        <v>178</v>
      </c>
      <c r="X46" s="63" t="s">
        <v>178</v>
      </c>
      <c r="Y46" s="63" t="s">
        <v>178</v>
      </c>
      <c r="Z46" s="63" t="s">
        <v>178</v>
      </c>
      <c r="AA46" s="63" t="s">
        <v>178</v>
      </c>
      <c r="AB46" s="63" t="s">
        <v>178</v>
      </c>
      <c r="AC46" s="63" t="s">
        <v>178</v>
      </c>
      <c r="AD46" s="63" t="s">
        <v>178</v>
      </c>
      <c r="AE46" s="63" t="s">
        <v>178</v>
      </c>
      <c r="AF46" s="63" t="s">
        <v>178</v>
      </c>
      <c r="AG46" s="63" t="s">
        <v>178</v>
      </c>
      <c r="AH46" s="63" t="s">
        <v>178</v>
      </c>
      <c r="AI46" s="63" t="s">
        <v>178</v>
      </c>
      <c r="AJ46" s="63" t="s">
        <v>178</v>
      </c>
      <c r="AK46" s="63" t="s">
        <v>178</v>
      </c>
      <c r="AL46" s="63" t="s">
        <v>178</v>
      </c>
      <c r="AM46" s="63" t="s">
        <v>178</v>
      </c>
      <c r="AN46" s="63" t="s">
        <v>178</v>
      </c>
      <c r="AO46" s="63" t="s">
        <v>178</v>
      </c>
      <c r="AP46" s="63" t="s">
        <v>178</v>
      </c>
      <c r="AQ46" s="63" t="s">
        <v>178</v>
      </c>
      <c r="AR46" s="63" t="s">
        <v>178</v>
      </c>
      <c r="AS46" s="63" t="s">
        <v>178</v>
      </c>
      <c r="AT46" s="63" t="s">
        <v>178</v>
      </c>
      <c r="AU46" s="63" t="s">
        <v>178</v>
      </c>
      <c r="AV46" s="63" t="s">
        <v>178</v>
      </c>
      <c r="AW46" s="63" t="s">
        <v>178</v>
      </c>
      <c r="AX46" s="63" t="s">
        <v>178</v>
      </c>
      <c r="AY46" s="63" t="s">
        <v>178</v>
      </c>
      <c r="AZ46" s="63" t="s">
        <v>178</v>
      </c>
      <c r="BA46" s="63" t="s">
        <v>178</v>
      </c>
      <c r="BB46" s="63" t="s">
        <v>178</v>
      </c>
      <c r="BC46" s="63" t="s">
        <v>178</v>
      </c>
      <c r="BD46" s="63" t="s">
        <v>178</v>
      </c>
      <c r="BE46" s="63" t="s">
        <v>178</v>
      </c>
      <c r="BF46" s="63" t="s">
        <v>178</v>
      </c>
      <c r="BG46" s="63" t="s">
        <v>178</v>
      </c>
      <c r="BH46" s="63" t="s">
        <v>178</v>
      </c>
      <c r="BI46" s="63" t="s">
        <v>178</v>
      </c>
      <c r="BJ46" s="63" t="s">
        <v>178</v>
      </c>
      <c r="BK46" s="63" t="s">
        <v>178</v>
      </c>
      <c r="BL46" s="63" t="s">
        <v>178</v>
      </c>
      <c r="BM46" s="63" t="s">
        <v>178</v>
      </c>
      <c r="BN46" s="63" t="s">
        <v>178</v>
      </c>
      <c r="BO46" s="63" t="s">
        <v>178</v>
      </c>
      <c r="BP46" s="63" t="s">
        <v>178</v>
      </c>
      <c r="BQ46" s="63" t="s">
        <v>178</v>
      </c>
      <c r="BR46" s="63" t="s">
        <v>178</v>
      </c>
      <c r="BS46" s="63" t="s">
        <v>178</v>
      </c>
      <c r="BT46" s="63" t="s">
        <v>178</v>
      </c>
      <c r="BU46" s="63" t="s">
        <v>178</v>
      </c>
      <c r="BV46" s="63" t="s">
        <v>178</v>
      </c>
      <c r="BW46" s="63" t="s">
        <v>178</v>
      </c>
      <c r="BX46" s="63" t="s">
        <v>178</v>
      </c>
      <c r="BY46" s="63" t="s">
        <v>178</v>
      </c>
      <c r="BZ46" s="63" t="s">
        <v>178</v>
      </c>
      <c r="CA46" s="63" t="s">
        <v>178</v>
      </c>
      <c r="CB46" s="63" t="s">
        <v>178</v>
      </c>
      <c r="CC46" s="63" t="s">
        <v>178</v>
      </c>
      <c r="CD46" s="63" t="s">
        <v>178</v>
      </c>
      <c r="CE46" s="63" t="s">
        <v>178</v>
      </c>
      <c r="CF46" s="63" t="s">
        <v>178</v>
      </c>
      <c r="CG46" s="63" t="s">
        <v>178</v>
      </c>
      <c r="CH46" s="63" t="s">
        <v>178</v>
      </c>
      <c r="CI46" s="63" t="s">
        <v>178</v>
      </c>
      <c r="CJ46" s="63" t="s">
        <v>178</v>
      </c>
      <c r="CK46" s="63" t="s">
        <v>178</v>
      </c>
      <c r="CL46" s="63" t="s">
        <v>178</v>
      </c>
      <c r="CM46" s="63" t="s">
        <v>178</v>
      </c>
      <c r="CN46" s="63" t="s">
        <v>178</v>
      </c>
      <c r="CO46" s="63" t="s">
        <v>178</v>
      </c>
      <c r="CP46" s="63" t="s">
        <v>178</v>
      </c>
      <c r="CQ46" s="63" t="s">
        <v>178</v>
      </c>
      <c r="CR46" s="63" t="s">
        <v>178</v>
      </c>
      <c r="CS46" s="63" t="s">
        <v>178</v>
      </c>
      <c r="CT46" s="63" t="s">
        <v>178</v>
      </c>
      <c r="CU46" s="63" t="s">
        <v>178</v>
      </c>
      <c r="CV46" s="63" t="s">
        <v>178</v>
      </c>
      <c r="CW46" s="63" t="s">
        <v>178</v>
      </c>
      <c r="CX46" s="63" t="s">
        <v>178</v>
      </c>
      <c r="CY46" s="63" t="s">
        <v>178</v>
      </c>
      <c r="CZ46" s="63" t="s">
        <v>178</v>
      </c>
    </row>
    <row r="47" spans="1:104" x14ac:dyDescent="0.25">
      <c r="A47" s="16" t="s">
        <v>605</v>
      </c>
      <c r="B47" s="9" t="s">
        <v>183</v>
      </c>
      <c r="C47" s="15" t="s">
        <v>253</v>
      </c>
      <c r="D47" s="15" t="s">
        <v>2</v>
      </c>
      <c r="E47" s="86" t="s">
        <v>178</v>
      </c>
      <c r="F47" s="63" t="s">
        <v>178</v>
      </c>
      <c r="G47" s="63" t="s">
        <v>178</v>
      </c>
      <c r="H47" s="63" t="s">
        <v>178</v>
      </c>
      <c r="I47" s="63" t="s">
        <v>178</v>
      </c>
      <c r="J47" s="63" t="s">
        <v>178</v>
      </c>
      <c r="K47" s="63" t="s">
        <v>178</v>
      </c>
      <c r="L47" s="63" t="s">
        <v>178</v>
      </c>
      <c r="M47" s="63" t="s">
        <v>178</v>
      </c>
      <c r="N47" s="63" t="s">
        <v>178</v>
      </c>
      <c r="O47" s="63" t="s">
        <v>178</v>
      </c>
      <c r="P47" s="63" t="s">
        <v>178</v>
      </c>
      <c r="Q47" s="63" t="s">
        <v>178</v>
      </c>
      <c r="R47" s="63" t="s">
        <v>178</v>
      </c>
      <c r="S47" s="63" t="s">
        <v>178</v>
      </c>
      <c r="T47" s="63" t="s">
        <v>178</v>
      </c>
      <c r="U47" s="63" t="s">
        <v>178</v>
      </c>
      <c r="V47" s="63" t="s">
        <v>178</v>
      </c>
      <c r="W47" s="63" t="s">
        <v>178</v>
      </c>
      <c r="X47" s="63" t="s">
        <v>178</v>
      </c>
      <c r="Y47" s="63" t="s">
        <v>178</v>
      </c>
      <c r="Z47" s="63" t="s">
        <v>178</v>
      </c>
      <c r="AA47" s="63" t="s">
        <v>178</v>
      </c>
      <c r="AB47" s="63" t="s">
        <v>178</v>
      </c>
      <c r="AC47" s="63" t="s">
        <v>178</v>
      </c>
      <c r="AD47" s="63" t="s">
        <v>178</v>
      </c>
      <c r="AE47" s="63" t="s">
        <v>178</v>
      </c>
      <c r="AF47" s="63" t="s">
        <v>178</v>
      </c>
      <c r="AG47" s="63" t="s">
        <v>178</v>
      </c>
      <c r="AH47" s="63" t="s">
        <v>178</v>
      </c>
      <c r="AI47" s="63" t="s">
        <v>178</v>
      </c>
      <c r="AJ47" s="63" t="s">
        <v>178</v>
      </c>
      <c r="AK47" s="63" t="s">
        <v>178</v>
      </c>
      <c r="AL47" s="63" t="s">
        <v>178</v>
      </c>
      <c r="AM47" s="63" t="s">
        <v>178</v>
      </c>
      <c r="AN47" s="63" t="s">
        <v>178</v>
      </c>
      <c r="AO47" s="63" t="s">
        <v>178</v>
      </c>
      <c r="AP47" s="63" t="s">
        <v>178</v>
      </c>
      <c r="AQ47" s="63" t="s">
        <v>178</v>
      </c>
      <c r="AR47" s="63" t="s">
        <v>178</v>
      </c>
      <c r="AS47" s="63" t="s">
        <v>178</v>
      </c>
      <c r="AT47" s="63" t="s">
        <v>178</v>
      </c>
      <c r="AU47" s="63" t="s">
        <v>178</v>
      </c>
      <c r="AV47" s="63" t="s">
        <v>178</v>
      </c>
      <c r="AW47" s="63" t="s">
        <v>178</v>
      </c>
      <c r="AX47" s="63" t="s">
        <v>178</v>
      </c>
      <c r="AY47" s="63" t="s">
        <v>178</v>
      </c>
      <c r="AZ47" s="63" t="s">
        <v>178</v>
      </c>
      <c r="BA47" s="63" t="s">
        <v>178</v>
      </c>
      <c r="BB47" s="63" t="s">
        <v>178</v>
      </c>
      <c r="BC47" s="63" t="s">
        <v>178</v>
      </c>
      <c r="BD47" s="63" t="s">
        <v>178</v>
      </c>
      <c r="BE47" s="63" t="s">
        <v>178</v>
      </c>
      <c r="BF47" s="63" t="s">
        <v>178</v>
      </c>
      <c r="BG47" s="63" t="s">
        <v>178</v>
      </c>
      <c r="BH47" s="63" t="s">
        <v>178</v>
      </c>
      <c r="BI47" s="63" t="s">
        <v>178</v>
      </c>
      <c r="BJ47" s="63" t="s">
        <v>178</v>
      </c>
      <c r="BK47" s="63" t="s">
        <v>178</v>
      </c>
      <c r="BL47" s="63" t="s">
        <v>178</v>
      </c>
      <c r="BM47" s="63" t="s">
        <v>178</v>
      </c>
      <c r="BN47" s="63" t="s">
        <v>178</v>
      </c>
      <c r="BO47" s="63" t="s">
        <v>178</v>
      </c>
      <c r="BP47" s="63" t="s">
        <v>178</v>
      </c>
      <c r="BQ47" s="63" t="s">
        <v>178</v>
      </c>
      <c r="BR47" s="63" t="s">
        <v>178</v>
      </c>
      <c r="BS47" s="63" t="s">
        <v>178</v>
      </c>
      <c r="BT47" s="63" t="s">
        <v>178</v>
      </c>
      <c r="BU47" s="63" t="s">
        <v>178</v>
      </c>
      <c r="BV47" s="63" t="s">
        <v>178</v>
      </c>
      <c r="BW47" s="63" t="s">
        <v>178</v>
      </c>
      <c r="BX47" s="63" t="s">
        <v>178</v>
      </c>
      <c r="BY47" s="63" t="s">
        <v>178</v>
      </c>
      <c r="BZ47" s="63" t="s">
        <v>178</v>
      </c>
      <c r="CA47" s="63" t="s">
        <v>178</v>
      </c>
      <c r="CB47" s="63" t="s">
        <v>178</v>
      </c>
      <c r="CC47" s="63" t="s">
        <v>178</v>
      </c>
      <c r="CD47" s="63" t="s">
        <v>178</v>
      </c>
      <c r="CE47" s="63" t="s">
        <v>178</v>
      </c>
      <c r="CF47" s="63" t="s">
        <v>178</v>
      </c>
      <c r="CG47" s="63" t="s">
        <v>178</v>
      </c>
      <c r="CH47" s="63" t="s">
        <v>178</v>
      </c>
      <c r="CI47" s="63" t="s">
        <v>178</v>
      </c>
      <c r="CJ47" s="63" t="s">
        <v>178</v>
      </c>
      <c r="CK47" s="63" t="s">
        <v>178</v>
      </c>
      <c r="CL47" s="63" t="s">
        <v>178</v>
      </c>
      <c r="CM47" s="63" t="s">
        <v>178</v>
      </c>
      <c r="CN47" s="63" t="s">
        <v>178</v>
      </c>
      <c r="CO47" s="63" t="s">
        <v>178</v>
      </c>
      <c r="CP47" s="63" t="s">
        <v>178</v>
      </c>
      <c r="CQ47" s="63" t="s">
        <v>178</v>
      </c>
      <c r="CR47" s="63" t="s">
        <v>178</v>
      </c>
      <c r="CS47" s="63" t="s">
        <v>178</v>
      </c>
      <c r="CT47" s="63" t="s">
        <v>178</v>
      </c>
      <c r="CU47" s="63" t="s">
        <v>178</v>
      </c>
      <c r="CV47" s="63" t="s">
        <v>178</v>
      </c>
      <c r="CW47" s="63" t="s">
        <v>178</v>
      </c>
      <c r="CX47" s="63" t="s">
        <v>178</v>
      </c>
      <c r="CY47" s="63" t="s">
        <v>178</v>
      </c>
      <c r="CZ47" s="63" t="s">
        <v>178</v>
      </c>
    </row>
    <row r="48" spans="1:104" x14ac:dyDescent="0.25">
      <c r="A48" s="16" t="s">
        <v>606</v>
      </c>
      <c r="B48" s="9" t="s">
        <v>184</v>
      </c>
      <c r="C48" s="15" t="s">
        <v>256</v>
      </c>
      <c r="D48" s="15" t="s">
        <v>2</v>
      </c>
      <c r="E48" s="86"/>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63"/>
      <c r="BG48" s="63"/>
      <c r="BH48" s="63"/>
      <c r="BI48" s="63"/>
      <c r="BJ48" s="63"/>
      <c r="BK48" s="63"/>
      <c r="BL48" s="63"/>
      <c r="BM48" s="63"/>
      <c r="BN48" s="63"/>
      <c r="BO48" s="63"/>
      <c r="BP48" s="63"/>
      <c r="BQ48" s="63"/>
      <c r="BR48" s="63"/>
      <c r="BS48" s="63"/>
      <c r="BT48" s="63"/>
      <c r="BU48" s="63"/>
      <c r="BV48" s="63"/>
      <c r="BW48" s="63"/>
      <c r="BX48" s="63"/>
      <c r="BY48" s="63"/>
      <c r="BZ48" s="63"/>
      <c r="CA48" s="63"/>
      <c r="CB48" s="63"/>
      <c r="CC48" s="63"/>
      <c r="CD48" s="63"/>
      <c r="CE48" s="63"/>
      <c r="CF48" s="63"/>
      <c r="CG48" s="63"/>
      <c r="CH48" s="63"/>
      <c r="CI48" s="63"/>
      <c r="CJ48" s="63"/>
      <c r="CK48" s="63"/>
      <c r="CL48" s="63"/>
      <c r="CM48" s="63"/>
      <c r="CN48" s="63"/>
      <c r="CO48" s="63"/>
      <c r="CP48" s="63"/>
      <c r="CQ48" s="63"/>
      <c r="CR48" s="63"/>
      <c r="CS48" s="63"/>
      <c r="CT48" s="63"/>
      <c r="CU48" s="63"/>
      <c r="CV48" s="63"/>
      <c r="CW48" s="63"/>
      <c r="CX48" s="63"/>
      <c r="CY48" s="63"/>
      <c r="CZ48" s="63"/>
    </row>
    <row r="49" spans="1:104" ht="27.6" x14ac:dyDescent="0.25">
      <c r="A49" s="16" t="s">
        <v>607</v>
      </c>
      <c r="B49" s="9" t="s">
        <v>185</v>
      </c>
      <c r="C49" s="15" t="s">
        <v>254</v>
      </c>
      <c r="D49" s="15" t="s">
        <v>68</v>
      </c>
      <c r="E49" s="91"/>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c r="AT49" s="92"/>
      <c r="AU49" s="92"/>
      <c r="AV49" s="92"/>
      <c r="AW49" s="92"/>
      <c r="AX49" s="92"/>
      <c r="AY49" s="92"/>
      <c r="AZ49" s="92"/>
      <c r="BA49" s="92"/>
      <c r="BB49" s="92"/>
      <c r="BC49" s="92"/>
      <c r="BD49" s="92"/>
      <c r="BE49" s="92"/>
      <c r="BF49" s="92"/>
      <c r="BG49" s="92"/>
      <c r="BH49" s="92"/>
      <c r="BI49" s="92"/>
      <c r="BJ49" s="92"/>
      <c r="BK49" s="92"/>
      <c r="BL49" s="92"/>
      <c r="BM49" s="92"/>
      <c r="BN49" s="92"/>
      <c r="BO49" s="92"/>
      <c r="BP49" s="92"/>
      <c r="BQ49" s="92"/>
      <c r="BR49" s="92"/>
      <c r="BS49" s="92"/>
      <c r="BT49" s="92"/>
      <c r="BU49" s="92"/>
      <c r="BV49" s="92"/>
      <c r="BW49" s="92"/>
      <c r="BX49" s="92"/>
      <c r="BY49" s="92"/>
      <c r="BZ49" s="92"/>
      <c r="CA49" s="92"/>
      <c r="CB49" s="92"/>
      <c r="CC49" s="92"/>
      <c r="CD49" s="92"/>
      <c r="CE49" s="92"/>
      <c r="CF49" s="92"/>
      <c r="CG49" s="92"/>
      <c r="CH49" s="92"/>
      <c r="CI49" s="92"/>
      <c r="CJ49" s="92"/>
      <c r="CK49" s="92"/>
      <c r="CL49" s="92"/>
      <c r="CM49" s="92"/>
      <c r="CN49" s="92"/>
      <c r="CO49" s="92"/>
      <c r="CP49" s="92"/>
      <c r="CQ49" s="92"/>
      <c r="CR49" s="92"/>
      <c r="CS49" s="92"/>
      <c r="CT49" s="92"/>
      <c r="CU49" s="92"/>
      <c r="CV49" s="92"/>
      <c r="CW49" s="92"/>
      <c r="CX49" s="92"/>
      <c r="CY49" s="92"/>
      <c r="CZ49" s="92"/>
    </row>
    <row r="50" spans="1:104" ht="106.5" hidden="1" customHeight="1" thickBot="1" x14ac:dyDescent="0.3">
      <c r="A50" s="26" t="s">
        <v>123</v>
      </c>
      <c r="B50" s="27" t="s">
        <v>122</v>
      </c>
      <c r="C50" s="27" t="s">
        <v>124</v>
      </c>
      <c r="D50" s="28" t="s">
        <v>68</v>
      </c>
      <c r="E50" s="212"/>
      <c r="F50" s="213"/>
      <c r="G50" s="213"/>
      <c r="H50" s="213"/>
      <c r="I50" s="213"/>
      <c r="J50" s="213"/>
      <c r="K50" s="213"/>
      <c r="L50" s="213"/>
      <c r="M50" s="213"/>
      <c r="N50" s="213"/>
      <c r="O50" s="213"/>
      <c r="P50" s="213"/>
      <c r="Q50" s="213"/>
      <c r="R50" s="213"/>
      <c r="S50" s="213"/>
      <c r="T50" s="213"/>
      <c r="U50" s="213"/>
      <c r="V50" s="213"/>
      <c r="W50" s="213"/>
      <c r="X50" s="213"/>
      <c r="Y50" s="213"/>
      <c r="Z50" s="213"/>
      <c r="AA50" s="213"/>
      <c r="AB50" s="213"/>
      <c r="AC50" s="213"/>
      <c r="AD50" s="213"/>
      <c r="AE50" s="213"/>
      <c r="AF50" s="213"/>
      <c r="AG50" s="213"/>
      <c r="AH50" s="213"/>
      <c r="AI50" s="213"/>
      <c r="AJ50" s="213"/>
      <c r="AK50" s="213"/>
      <c r="AL50" s="213"/>
      <c r="AM50" s="213"/>
      <c r="AN50" s="213"/>
      <c r="AO50" s="213"/>
      <c r="AP50" s="213"/>
      <c r="AQ50" s="213"/>
      <c r="AR50" s="213"/>
      <c r="AS50" s="213"/>
      <c r="AT50" s="213"/>
      <c r="AU50" s="213"/>
      <c r="AV50" s="213"/>
      <c r="AW50" s="213"/>
      <c r="AX50" s="213"/>
      <c r="AY50" s="213"/>
      <c r="AZ50" s="213"/>
      <c r="BA50" s="213"/>
      <c r="BB50" s="213"/>
      <c r="BC50" s="213"/>
      <c r="BD50" s="213"/>
      <c r="BE50" s="213"/>
      <c r="BF50" s="213"/>
      <c r="BG50" s="213"/>
      <c r="BH50" s="213"/>
      <c r="BI50" s="213"/>
      <c r="BJ50" s="213"/>
      <c r="BK50" s="213"/>
      <c r="BL50" s="213"/>
      <c r="BM50" s="213"/>
      <c r="BN50" s="213"/>
      <c r="BO50" s="213"/>
      <c r="BP50" s="213"/>
      <c r="BQ50" s="213"/>
      <c r="BR50" s="213"/>
      <c r="BS50" s="213"/>
      <c r="BT50" s="213"/>
      <c r="BU50" s="213"/>
      <c r="BV50" s="213"/>
      <c r="BW50" s="213"/>
      <c r="BX50" s="213"/>
      <c r="BY50" s="213"/>
      <c r="BZ50" s="213"/>
      <c r="CA50" s="213"/>
      <c r="CB50" s="213"/>
      <c r="CC50" s="213"/>
      <c r="CD50" s="213"/>
      <c r="CE50" s="213"/>
      <c r="CF50" s="213"/>
      <c r="CG50" s="213"/>
      <c r="CH50" s="213"/>
      <c r="CI50" s="213"/>
      <c r="CJ50" s="213"/>
      <c r="CK50" s="213"/>
      <c r="CL50" s="213"/>
      <c r="CM50" s="213"/>
      <c r="CN50" s="213"/>
      <c r="CO50" s="213"/>
      <c r="CP50" s="213"/>
      <c r="CQ50" s="213"/>
      <c r="CR50" s="213"/>
      <c r="CS50" s="213"/>
      <c r="CT50" s="213"/>
      <c r="CU50" s="213"/>
      <c r="CV50" s="213"/>
      <c r="CW50" s="213"/>
      <c r="CX50" s="213"/>
      <c r="CY50" s="213"/>
      <c r="CZ50" s="213"/>
    </row>
    <row r="51" spans="1:104" ht="21" customHeight="1" x14ac:dyDescent="0.35">
      <c r="A51" s="66"/>
      <c r="B51" s="66" t="s">
        <v>679</v>
      </c>
      <c r="E51" s="71"/>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c r="BG51" s="32"/>
      <c r="BH51" s="32"/>
      <c r="BI51" s="32"/>
      <c r="BJ51" s="32"/>
      <c r="BK51" s="32"/>
      <c r="BL51" s="32"/>
      <c r="BM51" s="32"/>
      <c r="BN51" s="32"/>
      <c r="BO51" s="32"/>
      <c r="BP51" s="32"/>
      <c r="BQ51" s="32"/>
      <c r="BR51" s="32"/>
      <c r="BS51" s="32"/>
      <c r="BT51" s="32"/>
      <c r="BU51" s="32"/>
      <c r="BV51" s="32"/>
      <c r="BW51" s="32"/>
      <c r="BX51" s="32"/>
      <c r="BY51" s="32"/>
      <c r="BZ51" s="32"/>
      <c r="CA51" s="32"/>
      <c r="CB51" s="32"/>
      <c r="CC51" s="32"/>
      <c r="CD51" s="32"/>
      <c r="CE51" s="32"/>
      <c r="CF51" s="32"/>
      <c r="CG51" s="32"/>
      <c r="CH51" s="32"/>
      <c r="CI51" s="32"/>
      <c r="CJ51" s="32"/>
      <c r="CK51" s="32"/>
      <c r="CL51" s="32"/>
      <c r="CM51" s="32"/>
      <c r="CN51" s="32"/>
      <c r="CO51" s="32"/>
      <c r="CP51" s="32"/>
      <c r="CQ51" s="32"/>
      <c r="CR51" s="32"/>
      <c r="CS51" s="32"/>
      <c r="CT51" s="32"/>
      <c r="CU51" s="32"/>
      <c r="CV51" s="32"/>
      <c r="CW51" s="32"/>
      <c r="CX51" s="32"/>
      <c r="CY51" s="32"/>
      <c r="CZ51" s="32"/>
    </row>
    <row r="52" spans="1:104" ht="40.049999999999997" customHeight="1" x14ac:dyDescent="0.25">
      <c r="A52" s="234"/>
      <c r="B52" s="222" t="s">
        <v>278</v>
      </c>
      <c r="C52" s="15" t="s">
        <v>555</v>
      </c>
      <c r="D52" s="15" t="s">
        <v>243</v>
      </c>
      <c r="E52" s="210" t="s">
        <v>100</v>
      </c>
      <c r="F52" s="211" t="s">
        <v>100</v>
      </c>
      <c r="G52" s="211" t="s">
        <v>100</v>
      </c>
      <c r="H52" s="211" t="s">
        <v>100</v>
      </c>
      <c r="I52" s="211" t="s">
        <v>100</v>
      </c>
      <c r="J52" s="211" t="s">
        <v>100</v>
      </c>
      <c r="K52" s="211" t="s">
        <v>100</v>
      </c>
      <c r="L52" s="211" t="s">
        <v>100</v>
      </c>
      <c r="M52" s="211" t="s">
        <v>100</v>
      </c>
      <c r="N52" s="211" t="s">
        <v>100</v>
      </c>
      <c r="O52" s="211" t="s">
        <v>100</v>
      </c>
      <c r="P52" s="211" t="s">
        <v>100</v>
      </c>
      <c r="Q52" s="211" t="s">
        <v>100</v>
      </c>
      <c r="R52" s="211" t="s">
        <v>100</v>
      </c>
      <c r="S52" s="211" t="s">
        <v>100</v>
      </c>
      <c r="T52" s="211" t="s">
        <v>100</v>
      </c>
      <c r="U52" s="211" t="s">
        <v>100</v>
      </c>
      <c r="V52" s="211" t="s">
        <v>100</v>
      </c>
      <c r="W52" s="211" t="s">
        <v>100</v>
      </c>
      <c r="X52" s="211" t="s">
        <v>100</v>
      </c>
      <c r="Y52" s="211" t="s">
        <v>100</v>
      </c>
      <c r="Z52" s="211" t="s">
        <v>100</v>
      </c>
      <c r="AA52" s="211" t="s">
        <v>100</v>
      </c>
      <c r="AB52" s="211" t="s">
        <v>100</v>
      </c>
      <c r="AC52" s="211" t="s">
        <v>100</v>
      </c>
      <c r="AD52" s="211" t="s">
        <v>100</v>
      </c>
      <c r="AE52" s="211" t="s">
        <v>100</v>
      </c>
      <c r="AF52" s="211" t="s">
        <v>100</v>
      </c>
      <c r="AG52" s="211" t="s">
        <v>100</v>
      </c>
      <c r="AH52" s="211" t="s">
        <v>100</v>
      </c>
      <c r="AI52" s="211" t="s">
        <v>100</v>
      </c>
      <c r="AJ52" s="211" t="s">
        <v>100</v>
      </c>
      <c r="AK52" s="211" t="s">
        <v>100</v>
      </c>
      <c r="AL52" s="211" t="s">
        <v>100</v>
      </c>
      <c r="AM52" s="211" t="s">
        <v>100</v>
      </c>
      <c r="AN52" s="211" t="s">
        <v>100</v>
      </c>
      <c r="AO52" s="211" t="s">
        <v>100</v>
      </c>
      <c r="AP52" s="211" t="s">
        <v>100</v>
      </c>
      <c r="AQ52" s="211" t="s">
        <v>100</v>
      </c>
      <c r="AR52" s="211" t="s">
        <v>100</v>
      </c>
      <c r="AS52" s="211" t="s">
        <v>100</v>
      </c>
      <c r="AT52" s="211" t="s">
        <v>100</v>
      </c>
      <c r="AU52" s="211" t="s">
        <v>100</v>
      </c>
      <c r="AV52" s="211" t="s">
        <v>100</v>
      </c>
      <c r="AW52" s="211" t="s">
        <v>100</v>
      </c>
      <c r="AX52" s="211" t="s">
        <v>100</v>
      </c>
      <c r="AY52" s="211" t="s">
        <v>100</v>
      </c>
      <c r="AZ52" s="211" t="s">
        <v>100</v>
      </c>
      <c r="BA52" s="211" t="s">
        <v>100</v>
      </c>
      <c r="BB52" s="211" t="s">
        <v>100</v>
      </c>
      <c r="BC52" s="211" t="s">
        <v>100</v>
      </c>
      <c r="BD52" s="211" t="s">
        <v>100</v>
      </c>
      <c r="BE52" s="211" t="s">
        <v>100</v>
      </c>
      <c r="BF52" s="211" t="s">
        <v>100</v>
      </c>
      <c r="BG52" s="211" t="s">
        <v>100</v>
      </c>
      <c r="BH52" s="211" t="s">
        <v>100</v>
      </c>
      <c r="BI52" s="211" t="s">
        <v>100</v>
      </c>
      <c r="BJ52" s="211" t="s">
        <v>100</v>
      </c>
      <c r="BK52" s="211" t="s">
        <v>100</v>
      </c>
      <c r="BL52" s="211" t="s">
        <v>100</v>
      </c>
      <c r="BM52" s="211" t="s">
        <v>100</v>
      </c>
      <c r="BN52" s="211" t="s">
        <v>100</v>
      </c>
      <c r="BO52" s="211" t="s">
        <v>100</v>
      </c>
      <c r="BP52" s="211" t="s">
        <v>100</v>
      </c>
      <c r="BQ52" s="211" t="s">
        <v>100</v>
      </c>
      <c r="BR52" s="211" t="s">
        <v>100</v>
      </c>
      <c r="BS52" s="211" t="s">
        <v>100</v>
      </c>
      <c r="BT52" s="211" t="s">
        <v>100</v>
      </c>
      <c r="BU52" s="211" t="s">
        <v>100</v>
      </c>
      <c r="BV52" s="211" t="s">
        <v>100</v>
      </c>
      <c r="BW52" s="211" t="s">
        <v>100</v>
      </c>
      <c r="BX52" s="211" t="s">
        <v>100</v>
      </c>
      <c r="BY52" s="211" t="s">
        <v>100</v>
      </c>
      <c r="BZ52" s="211" t="s">
        <v>100</v>
      </c>
      <c r="CA52" s="211" t="s">
        <v>100</v>
      </c>
      <c r="CB52" s="211" t="s">
        <v>100</v>
      </c>
      <c r="CC52" s="211" t="s">
        <v>100</v>
      </c>
      <c r="CD52" s="211" t="s">
        <v>100</v>
      </c>
      <c r="CE52" s="211" t="s">
        <v>100</v>
      </c>
      <c r="CF52" s="211" t="s">
        <v>100</v>
      </c>
      <c r="CG52" s="211" t="s">
        <v>100</v>
      </c>
      <c r="CH52" s="211" t="s">
        <v>100</v>
      </c>
      <c r="CI52" s="211" t="s">
        <v>100</v>
      </c>
      <c r="CJ52" s="211" t="s">
        <v>100</v>
      </c>
      <c r="CK52" s="211" t="s">
        <v>100</v>
      </c>
      <c r="CL52" s="211" t="s">
        <v>100</v>
      </c>
      <c r="CM52" s="211" t="s">
        <v>100</v>
      </c>
      <c r="CN52" s="211" t="s">
        <v>100</v>
      </c>
      <c r="CO52" s="211" t="s">
        <v>100</v>
      </c>
      <c r="CP52" s="211" t="s">
        <v>100</v>
      </c>
      <c r="CQ52" s="211" t="s">
        <v>100</v>
      </c>
      <c r="CR52" s="211" t="s">
        <v>100</v>
      </c>
      <c r="CS52" s="211" t="s">
        <v>100</v>
      </c>
      <c r="CT52" s="211" t="s">
        <v>100</v>
      </c>
      <c r="CU52" s="211" t="s">
        <v>100</v>
      </c>
      <c r="CV52" s="211" t="s">
        <v>100</v>
      </c>
      <c r="CW52" s="211" t="s">
        <v>100</v>
      </c>
      <c r="CX52" s="211" t="s">
        <v>100</v>
      </c>
      <c r="CY52" s="211" t="s">
        <v>100</v>
      </c>
      <c r="CZ52" s="211" t="s">
        <v>100</v>
      </c>
    </row>
    <row r="53" spans="1:104" x14ac:dyDescent="0.25">
      <c r="A53" s="16" t="s">
        <v>608</v>
      </c>
      <c r="B53" s="9" t="s">
        <v>180</v>
      </c>
      <c r="C53" s="15" t="s">
        <v>253</v>
      </c>
      <c r="D53" s="15" t="s">
        <v>2</v>
      </c>
      <c r="E53" s="86" t="s">
        <v>178</v>
      </c>
      <c r="F53" s="63" t="s">
        <v>178</v>
      </c>
      <c r="G53" s="63" t="s">
        <v>178</v>
      </c>
      <c r="H53" s="63" t="s">
        <v>178</v>
      </c>
      <c r="I53" s="63" t="s">
        <v>178</v>
      </c>
      <c r="J53" s="63" t="s">
        <v>178</v>
      </c>
      <c r="K53" s="63" t="s">
        <v>178</v>
      </c>
      <c r="L53" s="63" t="s">
        <v>178</v>
      </c>
      <c r="M53" s="63" t="s">
        <v>178</v>
      </c>
      <c r="N53" s="63" t="s">
        <v>178</v>
      </c>
      <c r="O53" s="63" t="s">
        <v>178</v>
      </c>
      <c r="P53" s="63" t="s">
        <v>178</v>
      </c>
      <c r="Q53" s="63" t="s">
        <v>178</v>
      </c>
      <c r="R53" s="63" t="s">
        <v>178</v>
      </c>
      <c r="S53" s="63" t="s">
        <v>178</v>
      </c>
      <c r="T53" s="63" t="s">
        <v>178</v>
      </c>
      <c r="U53" s="63" t="s">
        <v>178</v>
      </c>
      <c r="V53" s="63" t="s">
        <v>178</v>
      </c>
      <c r="W53" s="63" t="s">
        <v>178</v>
      </c>
      <c r="X53" s="63" t="s">
        <v>178</v>
      </c>
      <c r="Y53" s="63" t="s">
        <v>178</v>
      </c>
      <c r="Z53" s="63" t="s">
        <v>178</v>
      </c>
      <c r="AA53" s="63" t="s">
        <v>178</v>
      </c>
      <c r="AB53" s="63" t="s">
        <v>178</v>
      </c>
      <c r="AC53" s="63" t="s">
        <v>178</v>
      </c>
      <c r="AD53" s="63" t="s">
        <v>178</v>
      </c>
      <c r="AE53" s="63" t="s">
        <v>178</v>
      </c>
      <c r="AF53" s="63" t="s">
        <v>178</v>
      </c>
      <c r="AG53" s="63" t="s">
        <v>178</v>
      </c>
      <c r="AH53" s="63" t="s">
        <v>178</v>
      </c>
      <c r="AI53" s="63" t="s">
        <v>178</v>
      </c>
      <c r="AJ53" s="63" t="s">
        <v>178</v>
      </c>
      <c r="AK53" s="63" t="s">
        <v>178</v>
      </c>
      <c r="AL53" s="63" t="s">
        <v>178</v>
      </c>
      <c r="AM53" s="63" t="s">
        <v>178</v>
      </c>
      <c r="AN53" s="63" t="s">
        <v>178</v>
      </c>
      <c r="AO53" s="63" t="s">
        <v>178</v>
      </c>
      <c r="AP53" s="63" t="s">
        <v>178</v>
      </c>
      <c r="AQ53" s="63" t="s">
        <v>178</v>
      </c>
      <c r="AR53" s="63" t="s">
        <v>178</v>
      </c>
      <c r="AS53" s="63" t="s">
        <v>178</v>
      </c>
      <c r="AT53" s="63" t="s">
        <v>178</v>
      </c>
      <c r="AU53" s="63" t="s">
        <v>178</v>
      </c>
      <c r="AV53" s="63" t="s">
        <v>178</v>
      </c>
      <c r="AW53" s="63" t="s">
        <v>178</v>
      </c>
      <c r="AX53" s="63" t="s">
        <v>178</v>
      </c>
      <c r="AY53" s="63" t="s">
        <v>178</v>
      </c>
      <c r="AZ53" s="63" t="s">
        <v>178</v>
      </c>
      <c r="BA53" s="63" t="s">
        <v>178</v>
      </c>
      <c r="BB53" s="63" t="s">
        <v>178</v>
      </c>
      <c r="BC53" s="63" t="s">
        <v>178</v>
      </c>
      <c r="BD53" s="63" t="s">
        <v>178</v>
      </c>
      <c r="BE53" s="63" t="s">
        <v>178</v>
      </c>
      <c r="BF53" s="63" t="s">
        <v>178</v>
      </c>
      <c r="BG53" s="63" t="s">
        <v>178</v>
      </c>
      <c r="BH53" s="63" t="s">
        <v>178</v>
      </c>
      <c r="BI53" s="63" t="s">
        <v>178</v>
      </c>
      <c r="BJ53" s="63" t="s">
        <v>178</v>
      </c>
      <c r="BK53" s="63" t="s">
        <v>178</v>
      </c>
      <c r="BL53" s="63" t="s">
        <v>178</v>
      </c>
      <c r="BM53" s="63" t="s">
        <v>178</v>
      </c>
      <c r="BN53" s="63" t="s">
        <v>178</v>
      </c>
      <c r="BO53" s="63" t="s">
        <v>178</v>
      </c>
      <c r="BP53" s="63" t="s">
        <v>178</v>
      </c>
      <c r="BQ53" s="63" t="s">
        <v>178</v>
      </c>
      <c r="BR53" s="63" t="s">
        <v>178</v>
      </c>
      <c r="BS53" s="63" t="s">
        <v>178</v>
      </c>
      <c r="BT53" s="63" t="s">
        <v>178</v>
      </c>
      <c r="BU53" s="63" t="s">
        <v>178</v>
      </c>
      <c r="BV53" s="63" t="s">
        <v>178</v>
      </c>
      <c r="BW53" s="63" t="s">
        <v>178</v>
      </c>
      <c r="BX53" s="63" t="s">
        <v>178</v>
      </c>
      <c r="BY53" s="63" t="s">
        <v>178</v>
      </c>
      <c r="BZ53" s="63" t="s">
        <v>178</v>
      </c>
      <c r="CA53" s="63" t="s">
        <v>178</v>
      </c>
      <c r="CB53" s="63" t="s">
        <v>178</v>
      </c>
      <c r="CC53" s="63" t="s">
        <v>178</v>
      </c>
      <c r="CD53" s="63" t="s">
        <v>178</v>
      </c>
      <c r="CE53" s="63" t="s">
        <v>178</v>
      </c>
      <c r="CF53" s="63" t="s">
        <v>178</v>
      </c>
      <c r="CG53" s="63" t="s">
        <v>178</v>
      </c>
      <c r="CH53" s="63" t="s">
        <v>178</v>
      </c>
      <c r="CI53" s="63" t="s">
        <v>178</v>
      </c>
      <c r="CJ53" s="63" t="s">
        <v>178</v>
      </c>
      <c r="CK53" s="63" t="s">
        <v>178</v>
      </c>
      <c r="CL53" s="63" t="s">
        <v>178</v>
      </c>
      <c r="CM53" s="63" t="s">
        <v>178</v>
      </c>
      <c r="CN53" s="63" t="s">
        <v>178</v>
      </c>
      <c r="CO53" s="63" t="s">
        <v>178</v>
      </c>
      <c r="CP53" s="63" t="s">
        <v>178</v>
      </c>
      <c r="CQ53" s="63" t="s">
        <v>178</v>
      </c>
      <c r="CR53" s="63" t="s">
        <v>178</v>
      </c>
      <c r="CS53" s="63" t="s">
        <v>178</v>
      </c>
      <c r="CT53" s="63" t="s">
        <v>178</v>
      </c>
      <c r="CU53" s="63" t="s">
        <v>178</v>
      </c>
      <c r="CV53" s="63" t="s">
        <v>178</v>
      </c>
      <c r="CW53" s="63" t="s">
        <v>178</v>
      </c>
      <c r="CX53" s="63" t="s">
        <v>178</v>
      </c>
      <c r="CY53" s="63" t="s">
        <v>178</v>
      </c>
      <c r="CZ53" s="63" t="s">
        <v>178</v>
      </c>
    </row>
    <row r="54" spans="1:104" x14ac:dyDescent="0.25">
      <c r="A54" s="16" t="s">
        <v>609</v>
      </c>
      <c r="B54" s="9" t="s">
        <v>181</v>
      </c>
      <c r="C54" s="15" t="s">
        <v>253</v>
      </c>
      <c r="D54" s="15" t="s">
        <v>2</v>
      </c>
      <c r="E54" s="86" t="s">
        <v>178</v>
      </c>
      <c r="F54" s="63" t="s">
        <v>178</v>
      </c>
      <c r="G54" s="63" t="s">
        <v>178</v>
      </c>
      <c r="H54" s="63" t="s">
        <v>178</v>
      </c>
      <c r="I54" s="63" t="s">
        <v>178</v>
      </c>
      <c r="J54" s="63" t="s">
        <v>178</v>
      </c>
      <c r="K54" s="63" t="s">
        <v>178</v>
      </c>
      <c r="L54" s="63" t="s">
        <v>178</v>
      </c>
      <c r="M54" s="63" t="s">
        <v>178</v>
      </c>
      <c r="N54" s="63" t="s">
        <v>178</v>
      </c>
      <c r="O54" s="63" t="s">
        <v>178</v>
      </c>
      <c r="P54" s="63" t="s">
        <v>178</v>
      </c>
      <c r="Q54" s="63" t="s">
        <v>178</v>
      </c>
      <c r="R54" s="63" t="s">
        <v>178</v>
      </c>
      <c r="S54" s="63" t="s">
        <v>178</v>
      </c>
      <c r="T54" s="63" t="s">
        <v>178</v>
      </c>
      <c r="U54" s="63" t="s">
        <v>178</v>
      </c>
      <c r="V54" s="63" t="s">
        <v>178</v>
      </c>
      <c r="W54" s="63" t="s">
        <v>178</v>
      </c>
      <c r="X54" s="63" t="s">
        <v>178</v>
      </c>
      <c r="Y54" s="63" t="s">
        <v>178</v>
      </c>
      <c r="Z54" s="63" t="s">
        <v>178</v>
      </c>
      <c r="AA54" s="63" t="s">
        <v>178</v>
      </c>
      <c r="AB54" s="63" t="s">
        <v>178</v>
      </c>
      <c r="AC54" s="63" t="s">
        <v>178</v>
      </c>
      <c r="AD54" s="63" t="s">
        <v>178</v>
      </c>
      <c r="AE54" s="63" t="s">
        <v>178</v>
      </c>
      <c r="AF54" s="63" t="s">
        <v>178</v>
      </c>
      <c r="AG54" s="63" t="s">
        <v>178</v>
      </c>
      <c r="AH54" s="63" t="s">
        <v>178</v>
      </c>
      <c r="AI54" s="63" t="s">
        <v>178</v>
      </c>
      <c r="AJ54" s="63" t="s">
        <v>178</v>
      </c>
      <c r="AK54" s="63" t="s">
        <v>178</v>
      </c>
      <c r="AL54" s="63" t="s">
        <v>178</v>
      </c>
      <c r="AM54" s="63" t="s">
        <v>178</v>
      </c>
      <c r="AN54" s="63" t="s">
        <v>178</v>
      </c>
      <c r="AO54" s="63" t="s">
        <v>178</v>
      </c>
      <c r="AP54" s="63" t="s">
        <v>178</v>
      </c>
      <c r="AQ54" s="63" t="s">
        <v>178</v>
      </c>
      <c r="AR54" s="63" t="s">
        <v>178</v>
      </c>
      <c r="AS54" s="63" t="s">
        <v>178</v>
      </c>
      <c r="AT54" s="63" t="s">
        <v>178</v>
      </c>
      <c r="AU54" s="63" t="s">
        <v>178</v>
      </c>
      <c r="AV54" s="63" t="s">
        <v>178</v>
      </c>
      <c r="AW54" s="63" t="s">
        <v>178</v>
      </c>
      <c r="AX54" s="63" t="s">
        <v>178</v>
      </c>
      <c r="AY54" s="63" t="s">
        <v>178</v>
      </c>
      <c r="AZ54" s="63" t="s">
        <v>178</v>
      </c>
      <c r="BA54" s="63" t="s">
        <v>178</v>
      </c>
      <c r="BB54" s="63" t="s">
        <v>178</v>
      </c>
      <c r="BC54" s="63" t="s">
        <v>178</v>
      </c>
      <c r="BD54" s="63" t="s">
        <v>178</v>
      </c>
      <c r="BE54" s="63" t="s">
        <v>178</v>
      </c>
      <c r="BF54" s="63" t="s">
        <v>178</v>
      </c>
      <c r="BG54" s="63" t="s">
        <v>178</v>
      </c>
      <c r="BH54" s="63" t="s">
        <v>178</v>
      </c>
      <c r="BI54" s="63" t="s">
        <v>178</v>
      </c>
      <c r="BJ54" s="63" t="s">
        <v>178</v>
      </c>
      <c r="BK54" s="63" t="s">
        <v>178</v>
      </c>
      <c r="BL54" s="63" t="s">
        <v>178</v>
      </c>
      <c r="BM54" s="63" t="s">
        <v>178</v>
      </c>
      <c r="BN54" s="63" t="s">
        <v>178</v>
      </c>
      <c r="BO54" s="63" t="s">
        <v>178</v>
      </c>
      <c r="BP54" s="63" t="s">
        <v>178</v>
      </c>
      <c r="BQ54" s="63" t="s">
        <v>178</v>
      </c>
      <c r="BR54" s="63" t="s">
        <v>178</v>
      </c>
      <c r="BS54" s="63" t="s">
        <v>178</v>
      </c>
      <c r="BT54" s="63" t="s">
        <v>178</v>
      </c>
      <c r="BU54" s="63" t="s">
        <v>178</v>
      </c>
      <c r="BV54" s="63" t="s">
        <v>178</v>
      </c>
      <c r="BW54" s="63" t="s">
        <v>178</v>
      </c>
      <c r="BX54" s="63" t="s">
        <v>178</v>
      </c>
      <c r="BY54" s="63" t="s">
        <v>178</v>
      </c>
      <c r="BZ54" s="63" t="s">
        <v>178</v>
      </c>
      <c r="CA54" s="63" t="s">
        <v>178</v>
      </c>
      <c r="CB54" s="63" t="s">
        <v>178</v>
      </c>
      <c r="CC54" s="63" t="s">
        <v>178</v>
      </c>
      <c r="CD54" s="63" t="s">
        <v>178</v>
      </c>
      <c r="CE54" s="63" t="s">
        <v>178</v>
      </c>
      <c r="CF54" s="63" t="s">
        <v>178</v>
      </c>
      <c r="CG54" s="63" t="s">
        <v>178</v>
      </c>
      <c r="CH54" s="63" t="s">
        <v>178</v>
      </c>
      <c r="CI54" s="63" t="s">
        <v>178</v>
      </c>
      <c r="CJ54" s="63" t="s">
        <v>178</v>
      </c>
      <c r="CK54" s="63" t="s">
        <v>178</v>
      </c>
      <c r="CL54" s="63" t="s">
        <v>178</v>
      </c>
      <c r="CM54" s="63" t="s">
        <v>178</v>
      </c>
      <c r="CN54" s="63" t="s">
        <v>178</v>
      </c>
      <c r="CO54" s="63" t="s">
        <v>178</v>
      </c>
      <c r="CP54" s="63" t="s">
        <v>178</v>
      </c>
      <c r="CQ54" s="63" t="s">
        <v>178</v>
      </c>
      <c r="CR54" s="63" t="s">
        <v>178</v>
      </c>
      <c r="CS54" s="63" t="s">
        <v>178</v>
      </c>
      <c r="CT54" s="63" t="s">
        <v>178</v>
      </c>
      <c r="CU54" s="63" t="s">
        <v>178</v>
      </c>
      <c r="CV54" s="63" t="s">
        <v>178</v>
      </c>
      <c r="CW54" s="63" t="s">
        <v>178</v>
      </c>
      <c r="CX54" s="63" t="s">
        <v>178</v>
      </c>
      <c r="CY54" s="63" t="s">
        <v>178</v>
      </c>
      <c r="CZ54" s="63" t="s">
        <v>178</v>
      </c>
    </row>
    <row r="55" spans="1:104" x14ac:dyDescent="0.25">
      <c r="A55" s="16" t="s">
        <v>610</v>
      </c>
      <c r="B55" s="9" t="s">
        <v>182</v>
      </c>
      <c r="C55" s="15" t="s">
        <v>253</v>
      </c>
      <c r="D55" s="15" t="s">
        <v>2</v>
      </c>
      <c r="E55" s="86" t="s">
        <v>178</v>
      </c>
      <c r="F55" s="63" t="s">
        <v>178</v>
      </c>
      <c r="G55" s="63" t="s">
        <v>178</v>
      </c>
      <c r="H55" s="63" t="s">
        <v>178</v>
      </c>
      <c r="I55" s="63" t="s">
        <v>178</v>
      </c>
      <c r="J55" s="63" t="s">
        <v>178</v>
      </c>
      <c r="K55" s="63" t="s">
        <v>178</v>
      </c>
      <c r="L55" s="63" t="s">
        <v>178</v>
      </c>
      <c r="M55" s="63" t="s">
        <v>178</v>
      </c>
      <c r="N55" s="63" t="s">
        <v>178</v>
      </c>
      <c r="O55" s="63" t="s">
        <v>178</v>
      </c>
      <c r="P55" s="63" t="s">
        <v>178</v>
      </c>
      <c r="Q55" s="63" t="s">
        <v>178</v>
      </c>
      <c r="R55" s="63" t="s">
        <v>178</v>
      </c>
      <c r="S55" s="63" t="s">
        <v>178</v>
      </c>
      <c r="T55" s="63" t="s">
        <v>178</v>
      </c>
      <c r="U55" s="63" t="s">
        <v>178</v>
      </c>
      <c r="V55" s="63" t="s">
        <v>178</v>
      </c>
      <c r="W55" s="63" t="s">
        <v>178</v>
      </c>
      <c r="X55" s="63" t="s">
        <v>178</v>
      </c>
      <c r="Y55" s="63" t="s">
        <v>178</v>
      </c>
      <c r="Z55" s="63" t="s">
        <v>178</v>
      </c>
      <c r="AA55" s="63" t="s">
        <v>178</v>
      </c>
      <c r="AB55" s="63" t="s">
        <v>178</v>
      </c>
      <c r="AC55" s="63" t="s">
        <v>178</v>
      </c>
      <c r="AD55" s="63" t="s">
        <v>178</v>
      </c>
      <c r="AE55" s="63" t="s">
        <v>178</v>
      </c>
      <c r="AF55" s="63" t="s">
        <v>178</v>
      </c>
      <c r="AG55" s="63" t="s">
        <v>178</v>
      </c>
      <c r="AH55" s="63" t="s">
        <v>178</v>
      </c>
      <c r="AI55" s="63" t="s">
        <v>178</v>
      </c>
      <c r="AJ55" s="63" t="s">
        <v>178</v>
      </c>
      <c r="AK55" s="63" t="s">
        <v>178</v>
      </c>
      <c r="AL55" s="63" t="s">
        <v>178</v>
      </c>
      <c r="AM55" s="63" t="s">
        <v>178</v>
      </c>
      <c r="AN55" s="63" t="s">
        <v>178</v>
      </c>
      <c r="AO55" s="63" t="s">
        <v>178</v>
      </c>
      <c r="AP55" s="63" t="s">
        <v>178</v>
      </c>
      <c r="AQ55" s="63" t="s">
        <v>178</v>
      </c>
      <c r="AR55" s="63" t="s">
        <v>178</v>
      </c>
      <c r="AS55" s="63" t="s">
        <v>178</v>
      </c>
      <c r="AT55" s="63" t="s">
        <v>178</v>
      </c>
      <c r="AU55" s="63" t="s">
        <v>178</v>
      </c>
      <c r="AV55" s="63" t="s">
        <v>178</v>
      </c>
      <c r="AW55" s="63" t="s">
        <v>178</v>
      </c>
      <c r="AX55" s="63" t="s">
        <v>178</v>
      </c>
      <c r="AY55" s="63" t="s">
        <v>178</v>
      </c>
      <c r="AZ55" s="63" t="s">
        <v>178</v>
      </c>
      <c r="BA55" s="63" t="s">
        <v>178</v>
      </c>
      <c r="BB55" s="63" t="s">
        <v>178</v>
      </c>
      <c r="BC55" s="63" t="s">
        <v>178</v>
      </c>
      <c r="BD55" s="63" t="s">
        <v>178</v>
      </c>
      <c r="BE55" s="63" t="s">
        <v>178</v>
      </c>
      <c r="BF55" s="63" t="s">
        <v>178</v>
      </c>
      <c r="BG55" s="63" t="s">
        <v>178</v>
      </c>
      <c r="BH55" s="63" t="s">
        <v>178</v>
      </c>
      <c r="BI55" s="63" t="s">
        <v>178</v>
      </c>
      <c r="BJ55" s="63" t="s">
        <v>178</v>
      </c>
      <c r="BK55" s="63" t="s">
        <v>178</v>
      </c>
      <c r="BL55" s="63" t="s">
        <v>178</v>
      </c>
      <c r="BM55" s="63" t="s">
        <v>178</v>
      </c>
      <c r="BN55" s="63" t="s">
        <v>178</v>
      </c>
      <c r="BO55" s="63" t="s">
        <v>178</v>
      </c>
      <c r="BP55" s="63" t="s">
        <v>178</v>
      </c>
      <c r="BQ55" s="63" t="s">
        <v>178</v>
      </c>
      <c r="BR55" s="63" t="s">
        <v>178</v>
      </c>
      <c r="BS55" s="63" t="s">
        <v>178</v>
      </c>
      <c r="BT55" s="63" t="s">
        <v>178</v>
      </c>
      <c r="BU55" s="63" t="s">
        <v>178</v>
      </c>
      <c r="BV55" s="63" t="s">
        <v>178</v>
      </c>
      <c r="BW55" s="63" t="s">
        <v>178</v>
      </c>
      <c r="BX55" s="63" t="s">
        <v>178</v>
      </c>
      <c r="BY55" s="63" t="s">
        <v>178</v>
      </c>
      <c r="BZ55" s="63" t="s">
        <v>178</v>
      </c>
      <c r="CA55" s="63" t="s">
        <v>178</v>
      </c>
      <c r="CB55" s="63" t="s">
        <v>178</v>
      </c>
      <c r="CC55" s="63" t="s">
        <v>178</v>
      </c>
      <c r="CD55" s="63" t="s">
        <v>178</v>
      </c>
      <c r="CE55" s="63" t="s">
        <v>178</v>
      </c>
      <c r="CF55" s="63" t="s">
        <v>178</v>
      </c>
      <c r="CG55" s="63" t="s">
        <v>178</v>
      </c>
      <c r="CH55" s="63" t="s">
        <v>178</v>
      </c>
      <c r="CI55" s="63" t="s">
        <v>178</v>
      </c>
      <c r="CJ55" s="63" t="s">
        <v>178</v>
      </c>
      <c r="CK55" s="63" t="s">
        <v>178</v>
      </c>
      <c r="CL55" s="63" t="s">
        <v>178</v>
      </c>
      <c r="CM55" s="63" t="s">
        <v>178</v>
      </c>
      <c r="CN55" s="63" t="s">
        <v>178</v>
      </c>
      <c r="CO55" s="63" t="s">
        <v>178</v>
      </c>
      <c r="CP55" s="63" t="s">
        <v>178</v>
      </c>
      <c r="CQ55" s="63" t="s">
        <v>178</v>
      </c>
      <c r="CR55" s="63" t="s">
        <v>178</v>
      </c>
      <c r="CS55" s="63" t="s">
        <v>178</v>
      </c>
      <c r="CT55" s="63" t="s">
        <v>178</v>
      </c>
      <c r="CU55" s="63" t="s">
        <v>178</v>
      </c>
      <c r="CV55" s="63" t="s">
        <v>178</v>
      </c>
      <c r="CW55" s="63" t="s">
        <v>178</v>
      </c>
      <c r="CX55" s="63" t="s">
        <v>178</v>
      </c>
      <c r="CY55" s="63" t="s">
        <v>178</v>
      </c>
      <c r="CZ55" s="63" t="s">
        <v>178</v>
      </c>
    </row>
    <row r="56" spans="1:104" x14ac:dyDescent="0.25">
      <c r="A56" s="16" t="s">
        <v>611</v>
      </c>
      <c r="B56" s="9" t="s">
        <v>183</v>
      </c>
      <c r="C56" s="15" t="s">
        <v>253</v>
      </c>
      <c r="D56" s="15" t="s">
        <v>2</v>
      </c>
      <c r="E56" s="86" t="s">
        <v>178</v>
      </c>
      <c r="F56" s="63" t="s">
        <v>178</v>
      </c>
      <c r="G56" s="63" t="s">
        <v>178</v>
      </c>
      <c r="H56" s="63" t="s">
        <v>178</v>
      </c>
      <c r="I56" s="63" t="s">
        <v>178</v>
      </c>
      <c r="J56" s="63" t="s">
        <v>178</v>
      </c>
      <c r="K56" s="63" t="s">
        <v>178</v>
      </c>
      <c r="L56" s="63" t="s">
        <v>178</v>
      </c>
      <c r="M56" s="63" t="s">
        <v>178</v>
      </c>
      <c r="N56" s="63" t="s">
        <v>178</v>
      </c>
      <c r="O56" s="63" t="s">
        <v>178</v>
      </c>
      <c r="P56" s="63" t="s">
        <v>178</v>
      </c>
      <c r="Q56" s="63" t="s">
        <v>178</v>
      </c>
      <c r="R56" s="63" t="s">
        <v>178</v>
      </c>
      <c r="S56" s="63" t="s">
        <v>178</v>
      </c>
      <c r="T56" s="63" t="s">
        <v>178</v>
      </c>
      <c r="U56" s="63" t="s">
        <v>178</v>
      </c>
      <c r="V56" s="63" t="s">
        <v>178</v>
      </c>
      <c r="W56" s="63" t="s">
        <v>178</v>
      </c>
      <c r="X56" s="63" t="s">
        <v>178</v>
      </c>
      <c r="Y56" s="63" t="s">
        <v>178</v>
      </c>
      <c r="Z56" s="63" t="s">
        <v>178</v>
      </c>
      <c r="AA56" s="63" t="s">
        <v>178</v>
      </c>
      <c r="AB56" s="63" t="s">
        <v>178</v>
      </c>
      <c r="AC56" s="63" t="s">
        <v>178</v>
      </c>
      <c r="AD56" s="63" t="s">
        <v>178</v>
      </c>
      <c r="AE56" s="63" t="s">
        <v>178</v>
      </c>
      <c r="AF56" s="63" t="s">
        <v>178</v>
      </c>
      <c r="AG56" s="63" t="s">
        <v>178</v>
      </c>
      <c r="AH56" s="63" t="s">
        <v>178</v>
      </c>
      <c r="AI56" s="63" t="s">
        <v>178</v>
      </c>
      <c r="AJ56" s="63" t="s">
        <v>178</v>
      </c>
      <c r="AK56" s="63" t="s">
        <v>178</v>
      </c>
      <c r="AL56" s="63" t="s">
        <v>178</v>
      </c>
      <c r="AM56" s="63" t="s">
        <v>178</v>
      </c>
      <c r="AN56" s="63" t="s">
        <v>178</v>
      </c>
      <c r="AO56" s="63" t="s">
        <v>178</v>
      </c>
      <c r="AP56" s="63" t="s">
        <v>178</v>
      </c>
      <c r="AQ56" s="63" t="s">
        <v>178</v>
      </c>
      <c r="AR56" s="63" t="s">
        <v>178</v>
      </c>
      <c r="AS56" s="63" t="s">
        <v>178</v>
      </c>
      <c r="AT56" s="63" t="s">
        <v>178</v>
      </c>
      <c r="AU56" s="63" t="s">
        <v>178</v>
      </c>
      <c r="AV56" s="63" t="s">
        <v>178</v>
      </c>
      <c r="AW56" s="63" t="s">
        <v>178</v>
      </c>
      <c r="AX56" s="63" t="s">
        <v>178</v>
      </c>
      <c r="AY56" s="63" t="s">
        <v>178</v>
      </c>
      <c r="AZ56" s="63" t="s">
        <v>178</v>
      </c>
      <c r="BA56" s="63" t="s">
        <v>178</v>
      </c>
      <c r="BB56" s="63" t="s">
        <v>178</v>
      </c>
      <c r="BC56" s="63" t="s">
        <v>178</v>
      </c>
      <c r="BD56" s="63" t="s">
        <v>178</v>
      </c>
      <c r="BE56" s="63" t="s">
        <v>178</v>
      </c>
      <c r="BF56" s="63" t="s">
        <v>178</v>
      </c>
      <c r="BG56" s="63" t="s">
        <v>178</v>
      </c>
      <c r="BH56" s="63" t="s">
        <v>178</v>
      </c>
      <c r="BI56" s="63" t="s">
        <v>178</v>
      </c>
      <c r="BJ56" s="63" t="s">
        <v>178</v>
      </c>
      <c r="BK56" s="63" t="s">
        <v>178</v>
      </c>
      <c r="BL56" s="63" t="s">
        <v>178</v>
      </c>
      <c r="BM56" s="63" t="s">
        <v>178</v>
      </c>
      <c r="BN56" s="63" t="s">
        <v>178</v>
      </c>
      <c r="BO56" s="63" t="s">
        <v>178</v>
      </c>
      <c r="BP56" s="63" t="s">
        <v>178</v>
      </c>
      <c r="BQ56" s="63" t="s">
        <v>178</v>
      </c>
      <c r="BR56" s="63" t="s">
        <v>178</v>
      </c>
      <c r="BS56" s="63" t="s">
        <v>178</v>
      </c>
      <c r="BT56" s="63" t="s">
        <v>178</v>
      </c>
      <c r="BU56" s="63" t="s">
        <v>178</v>
      </c>
      <c r="BV56" s="63" t="s">
        <v>178</v>
      </c>
      <c r="BW56" s="63" t="s">
        <v>178</v>
      </c>
      <c r="BX56" s="63" t="s">
        <v>178</v>
      </c>
      <c r="BY56" s="63" t="s">
        <v>178</v>
      </c>
      <c r="BZ56" s="63" t="s">
        <v>178</v>
      </c>
      <c r="CA56" s="63" t="s">
        <v>178</v>
      </c>
      <c r="CB56" s="63" t="s">
        <v>178</v>
      </c>
      <c r="CC56" s="63" t="s">
        <v>178</v>
      </c>
      <c r="CD56" s="63" t="s">
        <v>178</v>
      </c>
      <c r="CE56" s="63" t="s">
        <v>178</v>
      </c>
      <c r="CF56" s="63" t="s">
        <v>178</v>
      </c>
      <c r="CG56" s="63" t="s">
        <v>178</v>
      </c>
      <c r="CH56" s="63" t="s">
        <v>178</v>
      </c>
      <c r="CI56" s="63" t="s">
        <v>178</v>
      </c>
      <c r="CJ56" s="63" t="s">
        <v>178</v>
      </c>
      <c r="CK56" s="63" t="s">
        <v>178</v>
      </c>
      <c r="CL56" s="63" t="s">
        <v>178</v>
      </c>
      <c r="CM56" s="63" t="s">
        <v>178</v>
      </c>
      <c r="CN56" s="63" t="s">
        <v>178</v>
      </c>
      <c r="CO56" s="63" t="s">
        <v>178</v>
      </c>
      <c r="CP56" s="63" t="s">
        <v>178</v>
      </c>
      <c r="CQ56" s="63" t="s">
        <v>178</v>
      </c>
      <c r="CR56" s="63" t="s">
        <v>178</v>
      </c>
      <c r="CS56" s="63" t="s">
        <v>178</v>
      </c>
      <c r="CT56" s="63" t="s">
        <v>178</v>
      </c>
      <c r="CU56" s="63" t="s">
        <v>178</v>
      </c>
      <c r="CV56" s="63" t="s">
        <v>178</v>
      </c>
      <c r="CW56" s="63" t="s">
        <v>178</v>
      </c>
      <c r="CX56" s="63" t="s">
        <v>178</v>
      </c>
      <c r="CY56" s="63" t="s">
        <v>178</v>
      </c>
      <c r="CZ56" s="63" t="s">
        <v>178</v>
      </c>
    </row>
    <row r="57" spans="1:104" x14ac:dyDescent="0.25">
      <c r="A57" s="16" t="s">
        <v>612</v>
      </c>
      <c r="B57" s="9" t="s">
        <v>184</v>
      </c>
      <c r="C57" s="15" t="s">
        <v>256</v>
      </c>
      <c r="D57" s="15" t="s">
        <v>2</v>
      </c>
      <c r="E57" s="86"/>
      <c r="F57" s="63"/>
      <c r="G57" s="63"/>
      <c r="H57" s="63"/>
      <c r="I57" s="63"/>
      <c r="J57" s="63"/>
      <c r="K57" s="63"/>
      <c r="L57" s="63"/>
      <c r="M57" s="63"/>
      <c r="N57" s="63"/>
      <c r="O57" s="63"/>
      <c r="P57" s="63"/>
      <c r="Q57" s="63"/>
      <c r="R57" s="63"/>
      <c r="S57" s="63"/>
      <c r="T57" s="63"/>
      <c r="U57" s="63"/>
      <c r="V57" s="63"/>
      <c r="W57" s="63"/>
      <c r="X57" s="63"/>
      <c r="Y57" s="63"/>
      <c r="Z57" s="63"/>
      <c r="AA57" s="63"/>
      <c r="AB57" s="63"/>
      <c r="AC57" s="63"/>
      <c r="AD57" s="63"/>
      <c r="AE57" s="63"/>
      <c r="AF57" s="63"/>
      <c r="AG57" s="63"/>
      <c r="AH57" s="63"/>
      <c r="AI57" s="63"/>
      <c r="AJ57" s="63"/>
      <c r="AK57" s="63"/>
      <c r="AL57" s="63"/>
      <c r="AM57" s="63"/>
      <c r="AN57" s="63"/>
      <c r="AO57" s="63"/>
      <c r="AP57" s="63"/>
      <c r="AQ57" s="63"/>
      <c r="AR57" s="63"/>
      <c r="AS57" s="63"/>
      <c r="AT57" s="63"/>
      <c r="AU57" s="63"/>
      <c r="AV57" s="63"/>
      <c r="AW57" s="63"/>
      <c r="AX57" s="63"/>
      <c r="AY57" s="63"/>
      <c r="AZ57" s="63"/>
      <c r="BA57" s="63"/>
      <c r="BB57" s="63"/>
      <c r="BC57" s="63"/>
      <c r="BD57" s="63"/>
      <c r="BE57" s="63"/>
      <c r="BF57" s="63"/>
      <c r="BG57" s="63"/>
      <c r="BH57" s="63"/>
      <c r="BI57" s="63"/>
      <c r="BJ57" s="63"/>
      <c r="BK57" s="63"/>
      <c r="BL57" s="63"/>
      <c r="BM57" s="63"/>
      <c r="BN57" s="63"/>
      <c r="BO57" s="63"/>
      <c r="BP57" s="63"/>
      <c r="BQ57" s="63"/>
      <c r="BR57" s="63"/>
      <c r="BS57" s="63"/>
      <c r="BT57" s="63"/>
      <c r="BU57" s="63"/>
      <c r="BV57" s="63"/>
      <c r="BW57" s="63"/>
      <c r="BX57" s="63"/>
      <c r="BY57" s="63"/>
      <c r="BZ57" s="63"/>
      <c r="CA57" s="63"/>
      <c r="CB57" s="63"/>
      <c r="CC57" s="63"/>
      <c r="CD57" s="63"/>
      <c r="CE57" s="63"/>
      <c r="CF57" s="63"/>
      <c r="CG57" s="63"/>
      <c r="CH57" s="63"/>
      <c r="CI57" s="63"/>
      <c r="CJ57" s="63"/>
      <c r="CK57" s="63"/>
      <c r="CL57" s="63"/>
      <c r="CM57" s="63"/>
      <c r="CN57" s="63"/>
      <c r="CO57" s="63"/>
      <c r="CP57" s="63"/>
      <c r="CQ57" s="63"/>
      <c r="CR57" s="63"/>
      <c r="CS57" s="63"/>
      <c r="CT57" s="63"/>
      <c r="CU57" s="63"/>
      <c r="CV57" s="63"/>
      <c r="CW57" s="63"/>
      <c r="CX57" s="63"/>
      <c r="CY57" s="63"/>
      <c r="CZ57" s="63"/>
    </row>
    <row r="58" spans="1:104" ht="27.6" x14ac:dyDescent="0.25">
      <c r="A58" s="16" t="s">
        <v>613</v>
      </c>
      <c r="B58" s="9" t="s">
        <v>185</v>
      </c>
      <c r="C58" s="15" t="s">
        <v>254</v>
      </c>
      <c r="D58" s="15" t="s">
        <v>68</v>
      </c>
      <c r="E58" s="91"/>
      <c r="F58" s="92"/>
      <c r="G58" s="92"/>
      <c r="H58" s="92"/>
      <c r="I58" s="92"/>
      <c r="J58" s="92"/>
      <c r="K58" s="92"/>
      <c r="L58" s="92"/>
      <c r="M58" s="92"/>
      <c r="N58" s="92"/>
      <c r="O58" s="92"/>
      <c r="P58" s="92"/>
      <c r="Q58" s="92"/>
      <c r="R58" s="92"/>
      <c r="S58" s="92"/>
      <c r="T58" s="92"/>
      <c r="U58" s="92"/>
      <c r="V58" s="92"/>
      <c r="W58" s="92"/>
      <c r="X58" s="92"/>
      <c r="Y58" s="92"/>
      <c r="Z58" s="92"/>
      <c r="AA58" s="92"/>
      <c r="AB58" s="92"/>
      <c r="AC58" s="92"/>
      <c r="AD58" s="92"/>
      <c r="AE58" s="92"/>
      <c r="AF58" s="92"/>
      <c r="AG58" s="92"/>
      <c r="AH58" s="92"/>
      <c r="AI58" s="92"/>
      <c r="AJ58" s="92"/>
      <c r="AK58" s="92"/>
      <c r="AL58" s="92"/>
      <c r="AM58" s="92"/>
      <c r="AN58" s="92"/>
      <c r="AO58" s="92"/>
      <c r="AP58" s="92"/>
      <c r="AQ58" s="92"/>
      <c r="AR58" s="92"/>
      <c r="AS58" s="92"/>
      <c r="AT58" s="92"/>
      <c r="AU58" s="92"/>
      <c r="AV58" s="92"/>
      <c r="AW58" s="92"/>
      <c r="AX58" s="92"/>
      <c r="AY58" s="92"/>
      <c r="AZ58" s="92"/>
      <c r="BA58" s="92"/>
      <c r="BB58" s="92"/>
      <c r="BC58" s="92"/>
      <c r="BD58" s="92"/>
      <c r="BE58" s="92"/>
      <c r="BF58" s="92"/>
      <c r="BG58" s="92"/>
      <c r="BH58" s="92"/>
      <c r="BI58" s="92"/>
      <c r="BJ58" s="92"/>
      <c r="BK58" s="92"/>
      <c r="BL58" s="92"/>
      <c r="BM58" s="92"/>
      <c r="BN58" s="92"/>
      <c r="BO58" s="92"/>
      <c r="BP58" s="92"/>
      <c r="BQ58" s="92"/>
      <c r="BR58" s="92"/>
      <c r="BS58" s="92"/>
      <c r="BT58" s="92"/>
      <c r="BU58" s="92"/>
      <c r="BV58" s="92"/>
      <c r="BW58" s="92"/>
      <c r="BX58" s="92"/>
      <c r="BY58" s="92"/>
      <c r="BZ58" s="92"/>
      <c r="CA58" s="92"/>
      <c r="CB58" s="92"/>
      <c r="CC58" s="92"/>
      <c r="CD58" s="92"/>
      <c r="CE58" s="92"/>
      <c r="CF58" s="92"/>
      <c r="CG58" s="92"/>
      <c r="CH58" s="92"/>
      <c r="CI58" s="92"/>
      <c r="CJ58" s="92"/>
      <c r="CK58" s="92"/>
      <c r="CL58" s="92"/>
      <c r="CM58" s="92"/>
      <c r="CN58" s="92"/>
      <c r="CO58" s="92"/>
      <c r="CP58" s="92"/>
      <c r="CQ58" s="92"/>
      <c r="CR58" s="92"/>
      <c r="CS58" s="92"/>
      <c r="CT58" s="92"/>
      <c r="CU58" s="92"/>
      <c r="CV58" s="92"/>
      <c r="CW58" s="92"/>
      <c r="CX58" s="92"/>
      <c r="CY58" s="92"/>
      <c r="CZ58" s="92"/>
    </row>
    <row r="59" spans="1:104" ht="40.049999999999997" customHeight="1" x14ac:dyDescent="0.25">
      <c r="A59" s="222"/>
      <c r="B59" s="222" t="s">
        <v>277</v>
      </c>
      <c r="C59" s="15" t="s">
        <v>280</v>
      </c>
      <c r="D59" s="15" t="s">
        <v>243</v>
      </c>
      <c r="E59" s="210" t="s">
        <v>100</v>
      </c>
      <c r="F59" s="211" t="s">
        <v>100</v>
      </c>
      <c r="G59" s="211" t="s">
        <v>100</v>
      </c>
      <c r="H59" s="211" t="s">
        <v>100</v>
      </c>
      <c r="I59" s="211" t="s">
        <v>100</v>
      </c>
      <c r="J59" s="211" t="s">
        <v>100</v>
      </c>
      <c r="K59" s="211" t="s">
        <v>100</v>
      </c>
      <c r="L59" s="211" t="s">
        <v>100</v>
      </c>
      <c r="M59" s="211" t="s">
        <v>100</v>
      </c>
      <c r="N59" s="211" t="s">
        <v>100</v>
      </c>
      <c r="O59" s="211" t="s">
        <v>100</v>
      </c>
      <c r="P59" s="211" t="s">
        <v>100</v>
      </c>
      <c r="Q59" s="211" t="s">
        <v>100</v>
      </c>
      <c r="R59" s="211" t="s">
        <v>100</v>
      </c>
      <c r="S59" s="211" t="s">
        <v>100</v>
      </c>
      <c r="T59" s="211" t="s">
        <v>100</v>
      </c>
      <c r="U59" s="211" t="s">
        <v>100</v>
      </c>
      <c r="V59" s="211" t="s">
        <v>100</v>
      </c>
      <c r="W59" s="211" t="s">
        <v>100</v>
      </c>
      <c r="X59" s="211" t="s">
        <v>100</v>
      </c>
      <c r="Y59" s="211" t="s">
        <v>100</v>
      </c>
      <c r="Z59" s="211" t="s">
        <v>100</v>
      </c>
      <c r="AA59" s="211" t="s">
        <v>100</v>
      </c>
      <c r="AB59" s="211" t="s">
        <v>100</v>
      </c>
      <c r="AC59" s="211" t="s">
        <v>100</v>
      </c>
      <c r="AD59" s="211" t="s">
        <v>100</v>
      </c>
      <c r="AE59" s="211" t="s">
        <v>100</v>
      </c>
      <c r="AF59" s="211" t="s">
        <v>100</v>
      </c>
      <c r="AG59" s="211" t="s">
        <v>100</v>
      </c>
      <c r="AH59" s="211" t="s">
        <v>100</v>
      </c>
      <c r="AI59" s="211" t="s">
        <v>100</v>
      </c>
      <c r="AJ59" s="211" t="s">
        <v>100</v>
      </c>
      <c r="AK59" s="211" t="s">
        <v>100</v>
      </c>
      <c r="AL59" s="211" t="s">
        <v>100</v>
      </c>
      <c r="AM59" s="211" t="s">
        <v>100</v>
      </c>
      <c r="AN59" s="211" t="s">
        <v>100</v>
      </c>
      <c r="AO59" s="211" t="s">
        <v>100</v>
      </c>
      <c r="AP59" s="211" t="s">
        <v>100</v>
      </c>
      <c r="AQ59" s="211" t="s">
        <v>100</v>
      </c>
      <c r="AR59" s="211" t="s">
        <v>100</v>
      </c>
      <c r="AS59" s="211" t="s">
        <v>100</v>
      </c>
      <c r="AT59" s="211" t="s">
        <v>100</v>
      </c>
      <c r="AU59" s="211" t="s">
        <v>100</v>
      </c>
      <c r="AV59" s="211" t="s">
        <v>100</v>
      </c>
      <c r="AW59" s="211" t="s">
        <v>100</v>
      </c>
      <c r="AX59" s="211" t="s">
        <v>100</v>
      </c>
      <c r="AY59" s="211" t="s">
        <v>100</v>
      </c>
      <c r="AZ59" s="211" t="s">
        <v>100</v>
      </c>
      <c r="BA59" s="211" t="s">
        <v>100</v>
      </c>
      <c r="BB59" s="211" t="s">
        <v>100</v>
      </c>
      <c r="BC59" s="211" t="s">
        <v>100</v>
      </c>
      <c r="BD59" s="211" t="s">
        <v>100</v>
      </c>
      <c r="BE59" s="211" t="s">
        <v>100</v>
      </c>
      <c r="BF59" s="211" t="s">
        <v>100</v>
      </c>
      <c r="BG59" s="211" t="s">
        <v>100</v>
      </c>
      <c r="BH59" s="211" t="s">
        <v>100</v>
      </c>
      <c r="BI59" s="211" t="s">
        <v>100</v>
      </c>
      <c r="BJ59" s="211" t="s">
        <v>100</v>
      </c>
      <c r="BK59" s="211" t="s">
        <v>100</v>
      </c>
      <c r="BL59" s="211" t="s">
        <v>100</v>
      </c>
      <c r="BM59" s="211" t="s">
        <v>100</v>
      </c>
      <c r="BN59" s="211" t="s">
        <v>100</v>
      </c>
      <c r="BO59" s="211" t="s">
        <v>100</v>
      </c>
      <c r="BP59" s="211" t="s">
        <v>100</v>
      </c>
      <c r="BQ59" s="211" t="s">
        <v>100</v>
      </c>
      <c r="BR59" s="211" t="s">
        <v>100</v>
      </c>
      <c r="BS59" s="211" t="s">
        <v>100</v>
      </c>
      <c r="BT59" s="211" t="s">
        <v>100</v>
      </c>
      <c r="BU59" s="211" t="s">
        <v>100</v>
      </c>
      <c r="BV59" s="211" t="s">
        <v>100</v>
      </c>
      <c r="BW59" s="211" t="s">
        <v>100</v>
      </c>
      <c r="BX59" s="211" t="s">
        <v>100</v>
      </c>
      <c r="BY59" s="211" t="s">
        <v>100</v>
      </c>
      <c r="BZ59" s="211" t="s">
        <v>100</v>
      </c>
      <c r="CA59" s="211" t="s">
        <v>100</v>
      </c>
      <c r="CB59" s="211" t="s">
        <v>100</v>
      </c>
      <c r="CC59" s="211" t="s">
        <v>100</v>
      </c>
      <c r="CD59" s="211" t="s">
        <v>100</v>
      </c>
      <c r="CE59" s="211" t="s">
        <v>100</v>
      </c>
      <c r="CF59" s="211" t="s">
        <v>100</v>
      </c>
      <c r="CG59" s="211" t="s">
        <v>100</v>
      </c>
      <c r="CH59" s="211" t="s">
        <v>100</v>
      </c>
      <c r="CI59" s="211" t="s">
        <v>100</v>
      </c>
      <c r="CJ59" s="211" t="s">
        <v>100</v>
      </c>
      <c r="CK59" s="211" t="s">
        <v>100</v>
      </c>
      <c r="CL59" s="211" t="s">
        <v>100</v>
      </c>
      <c r="CM59" s="211" t="s">
        <v>100</v>
      </c>
      <c r="CN59" s="211" t="s">
        <v>100</v>
      </c>
      <c r="CO59" s="211" t="s">
        <v>100</v>
      </c>
      <c r="CP59" s="211" t="s">
        <v>100</v>
      </c>
      <c r="CQ59" s="211" t="s">
        <v>100</v>
      </c>
      <c r="CR59" s="211" t="s">
        <v>100</v>
      </c>
      <c r="CS59" s="211" t="s">
        <v>100</v>
      </c>
      <c r="CT59" s="211" t="s">
        <v>100</v>
      </c>
      <c r="CU59" s="211" t="s">
        <v>100</v>
      </c>
      <c r="CV59" s="211" t="s">
        <v>100</v>
      </c>
      <c r="CW59" s="211" t="s">
        <v>100</v>
      </c>
      <c r="CX59" s="211" t="s">
        <v>100</v>
      </c>
      <c r="CY59" s="211" t="s">
        <v>100</v>
      </c>
      <c r="CZ59" s="211" t="s">
        <v>100</v>
      </c>
    </row>
    <row r="60" spans="1:104" x14ac:dyDescent="0.25">
      <c r="A60" s="16" t="s">
        <v>635</v>
      </c>
      <c r="B60" s="9" t="s">
        <v>180</v>
      </c>
      <c r="C60" s="15" t="s">
        <v>253</v>
      </c>
      <c r="D60" s="15" t="s">
        <v>2</v>
      </c>
      <c r="E60" s="86" t="s">
        <v>178</v>
      </c>
      <c r="F60" s="63" t="s">
        <v>178</v>
      </c>
      <c r="G60" s="63" t="s">
        <v>178</v>
      </c>
      <c r="H60" s="63" t="s">
        <v>178</v>
      </c>
      <c r="I60" s="63" t="s">
        <v>178</v>
      </c>
      <c r="J60" s="63" t="s">
        <v>178</v>
      </c>
      <c r="K60" s="63" t="s">
        <v>178</v>
      </c>
      <c r="L60" s="63" t="s">
        <v>178</v>
      </c>
      <c r="M60" s="63" t="s">
        <v>178</v>
      </c>
      <c r="N60" s="63" t="s">
        <v>178</v>
      </c>
      <c r="O60" s="63" t="s">
        <v>178</v>
      </c>
      <c r="P60" s="63" t="s">
        <v>178</v>
      </c>
      <c r="Q60" s="63" t="s">
        <v>178</v>
      </c>
      <c r="R60" s="63" t="s">
        <v>178</v>
      </c>
      <c r="S60" s="63" t="s">
        <v>178</v>
      </c>
      <c r="T60" s="63" t="s">
        <v>178</v>
      </c>
      <c r="U60" s="63" t="s">
        <v>178</v>
      </c>
      <c r="V60" s="63" t="s">
        <v>178</v>
      </c>
      <c r="W60" s="63" t="s">
        <v>178</v>
      </c>
      <c r="X60" s="63" t="s">
        <v>178</v>
      </c>
      <c r="Y60" s="63" t="s">
        <v>178</v>
      </c>
      <c r="Z60" s="63" t="s">
        <v>178</v>
      </c>
      <c r="AA60" s="63" t="s">
        <v>178</v>
      </c>
      <c r="AB60" s="63" t="s">
        <v>178</v>
      </c>
      <c r="AC60" s="63" t="s">
        <v>178</v>
      </c>
      <c r="AD60" s="63" t="s">
        <v>178</v>
      </c>
      <c r="AE60" s="63" t="s">
        <v>178</v>
      </c>
      <c r="AF60" s="63" t="s">
        <v>178</v>
      </c>
      <c r="AG60" s="63" t="s">
        <v>178</v>
      </c>
      <c r="AH60" s="63" t="s">
        <v>178</v>
      </c>
      <c r="AI60" s="63" t="s">
        <v>178</v>
      </c>
      <c r="AJ60" s="63" t="s">
        <v>178</v>
      </c>
      <c r="AK60" s="63" t="s">
        <v>178</v>
      </c>
      <c r="AL60" s="63" t="s">
        <v>178</v>
      </c>
      <c r="AM60" s="63" t="s">
        <v>178</v>
      </c>
      <c r="AN60" s="63" t="s">
        <v>178</v>
      </c>
      <c r="AO60" s="63" t="s">
        <v>178</v>
      </c>
      <c r="AP60" s="63" t="s">
        <v>178</v>
      </c>
      <c r="AQ60" s="63" t="s">
        <v>178</v>
      </c>
      <c r="AR60" s="63" t="s">
        <v>178</v>
      </c>
      <c r="AS60" s="63" t="s">
        <v>178</v>
      </c>
      <c r="AT60" s="63" t="s">
        <v>178</v>
      </c>
      <c r="AU60" s="63" t="s">
        <v>178</v>
      </c>
      <c r="AV60" s="63" t="s">
        <v>178</v>
      </c>
      <c r="AW60" s="63" t="s">
        <v>178</v>
      </c>
      <c r="AX60" s="63" t="s">
        <v>178</v>
      </c>
      <c r="AY60" s="63" t="s">
        <v>178</v>
      </c>
      <c r="AZ60" s="63" t="s">
        <v>178</v>
      </c>
      <c r="BA60" s="63" t="s">
        <v>178</v>
      </c>
      <c r="BB60" s="63" t="s">
        <v>178</v>
      </c>
      <c r="BC60" s="63" t="s">
        <v>178</v>
      </c>
      <c r="BD60" s="63" t="s">
        <v>178</v>
      </c>
      <c r="BE60" s="63" t="s">
        <v>178</v>
      </c>
      <c r="BF60" s="63" t="s">
        <v>178</v>
      </c>
      <c r="BG60" s="63" t="s">
        <v>178</v>
      </c>
      <c r="BH60" s="63" t="s">
        <v>178</v>
      </c>
      <c r="BI60" s="63" t="s">
        <v>178</v>
      </c>
      <c r="BJ60" s="63" t="s">
        <v>178</v>
      </c>
      <c r="BK60" s="63" t="s">
        <v>178</v>
      </c>
      <c r="BL60" s="63" t="s">
        <v>178</v>
      </c>
      <c r="BM60" s="63" t="s">
        <v>178</v>
      </c>
      <c r="BN60" s="63" t="s">
        <v>178</v>
      </c>
      <c r="BO60" s="63" t="s">
        <v>178</v>
      </c>
      <c r="BP60" s="63" t="s">
        <v>178</v>
      </c>
      <c r="BQ60" s="63" t="s">
        <v>178</v>
      </c>
      <c r="BR60" s="63" t="s">
        <v>178</v>
      </c>
      <c r="BS60" s="63" t="s">
        <v>178</v>
      </c>
      <c r="BT60" s="63" t="s">
        <v>178</v>
      </c>
      <c r="BU60" s="63" t="s">
        <v>178</v>
      </c>
      <c r="BV60" s="63" t="s">
        <v>178</v>
      </c>
      <c r="BW60" s="63" t="s">
        <v>178</v>
      </c>
      <c r="BX60" s="63" t="s">
        <v>178</v>
      </c>
      <c r="BY60" s="63" t="s">
        <v>178</v>
      </c>
      <c r="BZ60" s="63" t="s">
        <v>178</v>
      </c>
      <c r="CA60" s="63" t="s">
        <v>178</v>
      </c>
      <c r="CB60" s="63" t="s">
        <v>178</v>
      </c>
      <c r="CC60" s="63" t="s">
        <v>178</v>
      </c>
      <c r="CD60" s="63" t="s">
        <v>178</v>
      </c>
      <c r="CE60" s="63" t="s">
        <v>178</v>
      </c>
      <c r="CF60" s="63" t="s">
        <v>178</v>
      </c>
      <c r="CG60" s="63" t="s">
        <v>178</v>
      </c>
      <c r="CH60" s="63" t="s">
        <v>178</v>
      </c>
      <c r="CI60" s="63" t="s">
        <v>178</v>
      </c>
      <c r="CJ60" s="63" t="s">
        <v>178</v>
      </c>
      <c r="CK60" s="63" t="s">
        <v>178</v>
      </c>
      <c r="CL60" s="63" t="s">
        <v>178</v>
      </c>
      <c r="CM60" s="63" t="s">
        <v>178</v>
      </c>
      <c r="CN60" s="63" t="s">
        <v>178</v>
      </c>
      <c r="CO60" s="63" t="s">
        <v>178</v>
      </c>
      <c r="CP60" s="63" t="s">
        <v>178</v>
      </c>
      <c r="CQ60" s="63" t="s">
        <v>178</v>
      </c>
      <c r="CR60" s="63" t="s">
        <v>178</v>
      </c>
      <c r="CS60" s="63" t="s">
        <v>178</v>
      </c>
      <c r="CT60" s="63" t="s">
        <v>178</v>
      </c>
      <c r="CU60" s="63" t="s">
        <v>178</v>
      </c>
      <c r="CV60" s="63" t="s">
        <v>178</v>
      </c>
      <c r="CW60" s="63" t="s">
        <v>178</v>
      </c>
      <c r="CX60" s="63" t="s">
        <v>178</v>
      </c>
      <c r="CY60" s="63" t="s">
        <v>178</v>
      </c>
      <c r="CZ60" s="63" t="s">
        <v>178</v>
      </c>
    </row>
    <row r="61" spans="1:104" x14ac:dyDescent="0.25">
      <c r="A61" s="16" t="s">
        <v>634</v>
      </c>
      <c r="B61" s="9" t="s">
        <v>181</v>
      </c>
      <c r="C61" s="15" t="s">
        <v>253</v>
      </c>
      <c r="D61" s="15" t="s">
        <v>2</v>
      </c>
      <c r="E61" s="86" t="s">
        <v>178</v>
      </c>
      <c r="F61" s="63" t="s">
        <v>178</v>
      </c>
      <c r="G61" s="63" t="s">
        <v>178</v>
      </c>
      <c r="H61" s="63" t="s">
        <v>178</v>
      </c>
      <c r="I61" s="63" t="s">
        <v>178</v>
      </c>
      <c r="J61" s="63" t="s">
        <v>178</v>
      </c>
      <c r="K61" s="63" t="s">
        <v>178</v>
      </c>
      <c r="L61" s="63" t="s">
        <v>178</v>
      </c>
      <c r="M61" s="63" t="s">
        <v>178</v>
      </c>
      <c r="N61" s="63" t="s">
        <v>178</v>
      </c>
      <c r="O61" s="63" t="s">
        <v>178</v>
      </c>
      <c r="P61" s="63" t="s">
        <v>178</v>
      </c>
      <c r="Q61" s="63" t="s">
        <v>178</v>
      </c>
      <c r="R61" s="63" t="s">
        <v>178</v>
      </c>
      <c r="S61" s="63" t="s">
        <v>178</v>
      </c>
      <c r="T61" s="63" t="s">
        <v>178</v>
      </c>
      <c r="U61" s="63" t="s">
        <v>178</v>
      </c>
      <c r="V61" s="63" t="s">
        <v>178</v>
      </c>
      <c r="W61" s="63" t="s">
        <v>178</v>
      </c>
      <c r="X61" s="63" t="s">
        <v>178</v>
      </c>
      <c r="Y61" s="63" t="s">
        <v>178</v>
      </c>
      <c r="Z61" s="63" t="s">
        <v>178</v>
      </c>
      <c r="AA61" s="63" t="s">
        <v>178</v>
      </c>
      <c r="AB61" s="63" t="s">
        <v>178</v>
      </c>
      <c r="AC61" s="63" t="s">
        <v>178</v>
      </c>
      <c r="AD61" s="63" t="s">
        <v>178</v>
      </c>
      <c r="AE61" s="63" t="s">
        <v>178</v>
      </c>
      <c r="AF61" s="63" t="s">
        <v>178</v>
      </c>
      <c r="AG61" s="63" t="s">
        <v>178</v>
      </c>
      <c r="AH61" s="63" t="s">
        <v>178</v>
      </c>
      <c r="AI61" s="63" t="s">
        <v>178</v>
      </c>
      <c r="AJ61" s="63" t="s">
        <v>178</v>
      </c>
      <c r="AK61" s="63" t="s">
        <v>178</v>
      </c>
      <c r="AL61" s="63" t="s">
        <v>178</v>
      </c>
      <c r="AM61" s="63" t="s">
        <v>178</v>
      </c>
      <c r="AN61" s="63" t="s">
        <v>178</v>
      </c>
      <c r="AO61" s="63" t="s">
        <v>178</v>
      </c>
      <c r="AP61" s="63" t="s">
        <v>178</v>
      </c>
      <c r="AQ61" s="63" t="s">
        <v>178</v>
      </c>
      <c r="AR61" s="63" t="s">
        <v>178</v>
      </c>
      <c r="AS61" s="63" t="s">
        <v>178</v>
      </c>
      <c r="AT61" s="63" t="s">
        <v>178</v>
      </c>
      <c r="AU61" s="63" t="s">
        <v>178</v>
      </c>
      <c r="AV61" s="63" t="s">
        <v>178</v>
      </c>
      <c r="AW61" s="63" t="s">
        <v>178</v>
      </c>
      <c r="AX61" s="63" t="s">
        <v>178</v>
      </c>
      <c r="AY61" s="63" t="s">
        <v>178</v>
      </c>
      <c r="AZ61" s="63" t="s">
        <v>178</v>
      </c>
      <c r="BA61" s="63" t="s">
        <v>178</v>
      </c>
      <c r="BB61" s="63" t="s">
        <v>178</v>
      </c>
      <c r="BC61" s="63" t="s">
        <v>178</v>
      </c>
      <c r="BD61" s="63" t="s">
        <v>178</v>
      </c>
      <c r="BE61" s="63" t="s">
        <v>178</v>
      </c>
      <c r="BF61" s="63" t="s">
        <v>178</v>
      </c>
      <c r="BG61" s="63" t="s">
        <v>178</v>
      </c>
      <c r="BH61" s="63" t="s">
        <v>178</v>
      </c>
      <c r="BI61" s="63" t="s">
        <v>178</v>
      </c>
      <c r="BJ61" s="63" t="s">
        <v>178</v>
      </c>
      <c r="BK61" s="63" t="s">
        <v>178</v>
      </c>
      <c r="BL61" s="63" t="s">
        <v>178</v>
      </c>
      <c r="BM61" s="63" t="s">
        <v>178</v>
      </c>
      <c r="BN61" s="63" t="s">
        <v>178</v>
      </c>
      <c r="BO61" s="63" t="s">
        <v>178</v>
      </c>
      <c r="BP61" s="63" t="s">
        <v>178</v>
      </c>
      <c r="BQ61" s="63" t="s">
        <v>178</v>
      </c>
      <c r="BR61" s="63" t="s">
        <v>178</v>
      </c>
      <c r="BS61" s="63" t="s">
        <v>178</v>
      </c>
      <c r="BT61" s="63" t="s">
        <v>178</v>
      </c>
      <c r="BU61" s="63" t="s">
        <v>178</v>
      </c>
      <c r="BV61" s="63" t="s">
        <v>178</v>
      </c>
      <c r="BW61" s="63" t="s">
        <v>178</v>
      </c>
      <c r="BX61" s="63" t="s">
        <v>178</v>
      </c>
      <c r="BY61" s="63" t="s">
        <v>178</v>
      </c>
      <c r="BZ61" s="63" t="s">
        <v>178</v>
      </c>
      <c r="CA61" s="63" t="s">
        <v>178</v>
      </c>
      <c r="CB61" s="63" t="s">
        <v>178</v>
      </c>
      <c r="CC61" s="63" t="s">
        <v>178</v>
      </c>
      <c r="CD61" s="63" t="s">
        <v>178</v>
      </c>
      <c r="CE61" s="63" t="s">
        <v>178</v>
      </c>
      <c r="CF61" s="63" t="s">
        <v>178</v>
      </c>
      <c r="CG61" s="63" t="s">
        <v>178</v>
      </c>
      <c r="CH61" s="63" t="s">
        <v>178</v>
      </c>
      <c r="CI61" s="63" t="s">
        <v>178</v>
      </c>
      <c r="CJ61" s="63" t="s">
        <v>178</v>
      </c>
      <c r="CK61" s="63" t="s">
        <v>178</v>
      </c>
      <c r="CL61" s="63" t="s">
        <v>178</v>
      </c>
      <c r="CM61" s="63" t="s">
        <v>178</v>
      </c>
      <c r="CN61" s="63" t="s">
        <v>178</v>
      </c>
      <c r="CO61" s="63" t="s">
        <v>178</v>
      </c>
      <c r="CP61" s="63" t="s">
        <v>178</v>
      </c>
      <c r="CQ61" s="63" t="s">
        <v>178</v>
      </c>
      <c r="CR61" s="63" t="s">
        <v>178</v>
      </c>
      <c r="CS61" s="63" t="s">
        <v>178</v>
      </c>
      <c r="CT61" s="63" t="s">
        <v>178</v>
      </c>
      <c r="CU61" s="63" t="s">
        <v>178</v>
      </c>
      <c r="CV61" s="63" t="s">
        <v>178</v>
      </c>
      <c r="CW61" s="63" t="s">
        <v>178</v>
      </c>
      <c r="CX61" s="63" t="s">
        <v>178</v>
      </c>
      <c r="CY61" s="63" t="s">
        <v>178</v>
      </c>
      <c r="CZ61" s="63" t="s">
        <v>178</v>
      </c>
    </row>
    <row r="62" spans="1:104" x14ac:dyDescent="0.25">
      <c r="A62" s="16" t="s">
        <v>636</v>
      </c>
      <c r="B62" s="9" t="s">
        <v>182</v>
      </c>
      <c r="C62" s="15" t="s">
        <v>253</v>
      </c>
      <c r="D62" s="15" t="s">
        <v>2</v>
      </c>
      <c r="E62" s="86" t="s">
        <v>178</v>
      </c>
      <c r="F62" s="63" t="s">
        <v>178</v>
      </c>
      <c r="G62" s="63" t="s">
        <v>178</v>
      </c>
      <c r="H62" s="63" t="s">
        <v>178</v>
      </c>
      <c r="I62" s="63" t="s">
        <v>178</v>
      </c>
      <c r="J62" s="63" t="s">
        <v>178</v>
      </c>
      <c r="K62" s="63" t="s">
        <v>178</v>
      </c>
      <c r="L62" s="63" t="s">
        <v>178</v>
      </c>
      <c r="M62" s="63" t="s">
        <v>178</v>
      </c>
      <c r="N62" s="63" t="s">
        <v>178</v>
      </c>
      <c r="O62" s="63" t="s">
        <v>178</v>
      </c>
      <c r="P62" s="63" t="s">
        <v>178</v>
      </c>
      <c r="Q62" s="63" t="s">
        <v>178</v>
      </c>
      <c r="R62" s="63" t="s">
        <v>178</v>
      </c>
      <c r="S62" s="63" t="s">
        <v>178</v>
      </c>
      <c r="T62" s="63" t="s">
        <v>178</v>
      </c>
      <c r="U62" s="63" t="s">
        <v>178</v>
      </c>
      <c r="V62" s="63" t="s">
        <v>178</v>
      </c>
      <c r="W62" s="63" t="s">
        <v>178</v>
      </c>
      <c r="X62" s="63" t="s">
        <v>178</v>
      </c>
      <c r="Y62" s="63" t="s">
        <v>178</v>
      </c>
      <c r="Z62" s="63" t="s">
        <v>178</v>
      </c>
      <c r="AA62" s="63" t="s">
        <v>178</v>
      </c>
      <c r="AB62" s="63" t="s">
        <v>178</v>
      </c>
      <c r="AC62" s="63" t="s">
        <v>178</v>
      </c>
      <c r="AD62" s="63" t="s">
        <v>178</v>
      </c>
      <c r="AE62" s="63" t="s">
        <v>178</v>
      </c>
      <c r="AF62" s="63" t="s">
        <v>178</v>
      </c>
      <c r="AG62" s="63" t="s">
        <v>178</v>
      </c>
      <c r="AH62" s="63" t="s">
        <v>178</v>
      </c>
      <c r="AI62" s="63" t="s">
        <v>178</v>
      </c>
      <c r="AJ62" s="63" t="s">
        <v>178</v>
      </c>
      <c r="AK62" s="63" t="s">
        <v>178</v>
      </c>
      <c r="AL62" s="63" t="s">
        <v>178</v>
      </c>
      <c r="AM62" s="63" t="s">
        <v>178</v>
      </c>
      <c r="AN62" s="63" t="s">
        <v>178</v>
      </c>
      <c r="AO62" s="63" t="s">
        <v>178</v>
      </c>
      <c r="AP62" s="63" t="s">
        <v>178</v>
      </c>
      <c r="AQ62" s="63" t="s">
        <v>178</v>
      </c>
      <c r="AR62" s="63" t="s">
        <v>178</v>
      </c>
      <c r="AS62" s="63" t="s">
        <v>178</v>
      </c>
      <c r="AT62" s="63" t="s">
        <v>178</v>
      </c>
      <c r="AU62" s="63" t="s">
        <v>178</v>
      </c>
      <c r="AV62" s="63" t="s">
        <v>178</v>
      </c>
      <c r="AW62" s="63" t="s">
        <v>178</v>
      </c>
      <c r="AX62" s="63" t="s">
        <v>178</v>
      </c>
      <c r="AY62" s="63" t="s">
        <v>178</v>
      </c>
      <c r="AZ62" s="63" t="s">
        <v>178</v>
      </c>
      <c r="BA62" s="63" t="s">
        <v>178</v>
      </c>
      <c r="BB62" s="63" t="s">
        <v>178</v>
      </c>
      <c r="BC62" s="63" t="s">
        <v>178</v>
      </c>
      <c r="BD62" s="63" t="s">
        <v>178</v>
      </c>
      <c r="BE62" s="63" t="s">
        <v>178</v>
      </c>
      <c r="BF62" s="63" t="s">
        <v>178</v>
      </c>
      <c r="BG62" s="63" t="s">
        <v>178</v>
      </c>
      <c r="BH62" s="63" t="s">
        <v>178</v>
      </c>
      <c r="BI62" s="63" t="s">
        <v>178</v>
      </c>
      <c r="BJ62" s="63" t="s">
        <v>178</v>
      </c>
      <c r="BK62" s="63" t="s">
        <v>178</v>
      </c>
      <c r="BL62" s="63" t="s">
        <v>178</v>
      </c>
      <c r="BM62" s="63" t="s">
        <v>178</v>
      </c>
      <c r="BN62" s="63" t="s">
        <v>178</v>
      </c>
      <c r="BO62" s="63" t="s">
        <v>178</v>
      </c>
      <c r="BP62" s="63" t="s">
        <v>178</v>
      </c>
      <c r="BQ62" s="63" t="s">
        <v>178</v>
      </c>
      <c r="BR62" s="63" t="s">
        <v>178</v>
      </c>
      <c r="BS62" s="63" t="s">
        <v>178</v>
      </c>
      <c r="BT62" s="63" t="s">
        <v>178</v>
      </c>
      <c r="BU62" s="63" t="s">
        <v>178</v>
      </c>
      <c r="BV62" s="63" t="s">
        <v>178</v>
      </c>
      <c r="BW62" s="63" t="s">
        <v>178</v>
      </c>
      <c r="BX62" s="63" t="s">
        <v>178</v>
      </c>
      <c r="BY62" s="63" t="s">
        <v>178</v>
      </c>
      <c r="BZ62" s="63" t="s">
        <v>178</v>
      </c>
      <c r="CA62" s="63" t="s">
        <v>178</v>
      </c>
      <c r="CB62" s="63" t="s">
        <v>178</v>
      </c>
      <c r="CC62" s="63" t="s">
        <v>178</v>
      </c>
      <c r="CD62" s="63" t="s">
        <v>178</v>
      </c>
      <c r="CE62" s="63" t="s">
        <v>178</v>
      </c>
      <c r="CF62" s="63" t="s">
        <v>178</v>
      </c>
      <c r="CG62" s="63" t="s">
        <v>178</v>
      </c>
      <c r="CH62" s="63" t="s">
        <v>178</v>
      </c>
      <c r="CI62" s="63" t="s">
        <v>178</v>
      </c>
      <c r="CJ62" s="63" t="s">
        <v>178</v>
      </c>
      <c r="CK62" s="63" t="s">
        <v>178</v>
      </c>
      <c r="CL62" s="63" t="s">
        <v>178</v>
      </c>
      <c r="CM62" s="63" t="s">
        <v>178</v>
      </c>
      <c r="CN62" s="63" t="s">
        <v>178</v>
      </c>
      <c r="CO62" s="63" t="s">
        <v>178</v>
      </c>
      <c r="CP62" s="63" t="s">
        <v>178</v>
      </c>
      <c r="CQ62" s="63" t="s">
        <v>178</v>
      </c>
      <c r="CR62" s="63" t="s">
        <v>178</v>
      </c>
      <c r="CS62" s="63" t="s">
        <v>178</v>
      </c>
      <c r="CT62" s="63" t="s">
        <v>178</v>
      </c>
      <c r="CU62" s="63" t="s">
        <v>178</v>
      </c>
      <c r="CV62" s="63" t="s">
        <v>178</v>
      </c>
      <c r="CW62" s="63" t="s">
        <v>178</v>
      </c>
      <c r="CX62" s="63" t="s">
        <v>178</v>
      </c>
      <c r="CY62" s="63" t="s">
        <v>178</v>
      </c>
      <c r="CZ62" s="63" t="s">
        <v>178</v>
      </c>
    </row>
    <row r="63" spans="1:104" x14ac:dyDescent="0.25">
      <c r="A63" s="16" t="s">
        <v>637</v>
      </c>
      <c r="B63" s="9" t="s">
        <v>183</v>
      </c>
      <c r="C63" s="15" t="s">
        <v>253</v>
      </c>
      <c r="D63" s="15" t="s">
        <v>2</v>
      </c>
      <c r="E63" s="86" t="s">
        <v>178</v>
      </c>
      <c r="F63" s="63" t="s">
        <v>178</v>
      </c>
      <c r="G63" s="63" t="s">
        <v>178</v>
      </c>
      <c r="H63" s="63" t="s">
        <v>178</v>
      </c>
      <c r="I63" s="63" t="s">
        <v>178</v>
      </c>
      <c r="J63" s="63" t="s">
        <v>178</v>
      </c>
      <c r="K63" s="63" t="s">
        <v>178</v>
      </c>
      <c r="L63" s="63" t="s">
        <v>178</v>
      </c>
      <c r="M63" s="63" t="s">
        <v>178</v>
      </c>
      <c r="N63" s="63" t="s">
        <v>178</v>
      </c>
      <c r="O63" s="63" t="s">
        <v>178</v>
      </c>
      <c r="P63" s="63" t="s">
        <v>178</v>
      </c>
      <c r="Q63" s="63" t="s">
        <v>178</v>
      </c>
      <c r="R63" s="63" t="s">
        <v>178</v>
      </c>
      <c r="S63" s="63" t="s">
        <v>178</v>
      </c>
      <c r="T63" s="63" t="s">
        <v>178</v>
      </c>
      <c r="U63" s="63" t="s">
        <v>178</v>
      </c>
      <c r="V63" s="63" t="s">
        <v>178</v>
      </c>
      <c r="W63" s="63" t="s">
        <v>178</v>
      </c>
      <c r="X63" s="63" t="s">
        <v>178</v>
      </c>
      <c r="Y63" s="63" t="s">
        <v>178</v>
      </c>
      <c r="Z63" s="63" t="s">
        <v>178</v>
      </c>
      <c r="AA63" s="63" t="s">
        <v>178</v>
      </c>
      <c r="AB63" s="63" t="s">
        <v>178</v>
      </c>
      <c r="AC63" s="63" t="s">
        <v>178</v>
      </c>
      <c r="AD63" s="63" t="s">
        <v>178</v>
      </c>
      <c r="AE63" s="63" t="s">
        <v>178</v>
      </c>
      <c r="AF63" s="63" t="s">
        <v>178</v>
      </c>
      <c r="AG63" s="63" t="s">
        <v>178</v>
      </c>
      <c r="AH63" s="63" t="s">
        <v>178</v>
      </c>
      <c r="AI63" s="63" t="s">
        <v>178</v>
      </c>
      <c r="AJ63" s="63" t="s">
        <v>178</v>
      </c>
      <c r="AK63" s="63" t="s">
        <v>178</v>
      </c>
      <c r="AL63" s="63" t="s">
        <v>178</v>
      </c>
      <c r="AM63" s="63" t="s">
        <v>178</v>
      </c>
      <c r="AN63" s="63" t="s">
        <v>178</v>
      </c>
      <c r="AO63" s="63" t="s">
        <v>178</v>
      </c>
      <c r="AP63" s="63" t="s">
        <v>178</v>
      </c>
      <c r="AQ63" s="63" t="s">
        <v>178</v>
      </c>
      <c r="AR63" s="63" t="s">
        <v>178</v>
      </c>
      <c r="AS63" s="63" t="s">
        <v>178</v>
      </c>
      <c r="AT63" s="63" t="s">
        <v>178</v>
      </c>
      <c r="AU63" s="63" t="s">
        <v>178</v>
      </c>
      <c r="AV63" s="63" t="s">
        <v>178</v>
      </c>
      <c r="AW63" s="63" t="s">
        <v>178</v>
      </c>
      <c r="AX63" s="63" t="s">
        <v>178</v>
      </c>
      <c r="AY63" s="63" t="s">
        <v>178</v>
      </c>
      <c r="AZ63" s="63" t="s">
        <v>178</v>
      </c>
      <c r="BA63" s="63" t="s">
        <v>178</v>
      </c>
      <c r="BB63" s="63" t="s">
        <v>178</v>
      </c>
      <c r="BC63" s="63" t="s">
        <v>178</v>
      </c>
      <c r="BD63" s="63" t="s">
        <v>178</v>
      </c>
      <c r="BE63" s="63" t="s">
        <v>178</v>
      </c>
      <c r="BF63" s="63" t="s">
        <v>178</v>
      </c>
      <c r="BG63" s="63" t="s">
        <v>178</v>
      </c>
      <c r="BH63" s="63" t="s">
        <v>178</v>
      </c>
      <c r="BI63" s="63" t="s">
        <v>178</v>
      </c>
      <c r="BJ63" s="63" t="s">
        <v>178</v>
      </c>
      <c r="BK63" s="63" t="s">
        <v>178</v>
      </c>
      <c r="BL63" s="63" t="s">
        <v>178</v>
      </c>
      <c r="BM63" s="63" t="s">
        <v>178</v>
      </c>
      <c r="BN63" s="63" t="s">
        <v>178</v>
      </c>
      <c r="BO63" s="63" t="s">
        <v>178</v>
      </c>
      <c r="BP63" s="63" t="s">
        <v>178</v>
      </c>
      <c r="BQ63" s="63" t="s">
        <v>178</v>
      </c>
      <c r="BR63" s="63" t="s">
        <v>178</v>
      </c>
      <c r="BS63" s="63" t="s">
        <v>178</v>
      </c>
      <c r="BT63" s="63" t="s">
        <v>178</v>
      </c>
      <c r="BU63" s="63" t="s">
        <v>178</v>
      </c>
      <c r="BV63" s="63" t="s">
        <v>178</v>
      </c>
      <c r="BW63" s="63" t="s">
        <v>178</v>
      </c>
      <c r="BX63" s="63" t="s">
        <v>178</v>
      </c>
      <c r="BY63" s="63" t="s">
        <v>178</v>
      </c>
      <c r="BZ63" s="63" t="s">
        <v>178</v>
      </c>
      <c r="CA63" s="63" t="s">
        <v>178</v>
      </c>
      <c r="CB63" s="63" t="s">
        <v>178</v>
      </c>
      <c r="CC63" s="63" t="s">
        <v>178</v>
      </c>
      <c r="CD63" s="63" t="s">
        <v>178</v>
      </c>
      <c r="CE63" s="63" t="s">
        <v>178</v>
      </c>
      <c r="CF63" s="63" t="s">
        <v>178</v>
      </c>
      <c r="CG63" s="63" t="s">
        <v>178</v>
      </c>
      <c r="CH63" s="63" t="s">
        <v>178</v>
      </c>
      <c r="CI63" s="63" t="s">
        <v>178</v>
      </c>
      <c r="CJ63" s="63" t="s">
        <v>178</v>
      </c>
      <c r="CK63" s="63" t="s">
        <v>178</v>
      </c>
      <c r="CL63" s="63" t="s">
        <v>178</v>
      </c>
      <c r="CM63" s="63" t="s">
        <v>178</v>
      </c>
      <c r="CN63" s="63" t="s">
        <v>178</v>
      </c>
      <c r="CO63" s="63" t="s">
        <v>178</v>
      </c>
      <c r="CP63" s="63" t="s">
        <v>178</v>
      </c>
      <c r="CQ63" s="63" t="s">
        <v>178</v>
      </c>
      <c r="CR63" s="63" t="s">
        <v>178</v>
      </c>
      <c r="CS63" s="63" t="s">
        <v>178</v>
      </c>
      <c r="CT63" s="63" t="s">
        <v>178</v>
      </c>
      <c r="CU63" s="63" t="s">
        <v>178</v>
      </c>
      <c r="CV63" s="63" t="s">
        <v>178</v>
      </c>
      <c r="CW63" s="63" t="s">
        <v>178</v>
      </c>
      <c r="CX63" s="63" t="s">
        <v>178</v>
      </c>
      <c r="CY63" s="63" t="s">
        <v>178</v>
      </c>
      <c r="CZ63" s="63" t="s">
        <v>178</v>
      </c>
    </row>
    <row r="64" spans="1:104" x14ac:dyDescent="0.25">
      <c r="A64" s="16" t="s">
        <v>638</v>
      </c>
      <c r="B64" s="9" t="s">
        <v>184</v>
      </c>
      <c r="C64" s="15" t="s">
        <v>281</v>
      </c>
      <c r="D64" s="15" t="s">
        <v>2</v>
      </c>
      <c r="E64" s="86"/>
      <c r="F64" s="63"/>
      <c r="G64" s="63"/>
      <c r="H64" s="63"/>
      <c r="I64" s="63"/>
      <c r="J64" s="63"/>
      <c r="K64" s="63"/>
      <c r="L64" s="63"/>
      <c r="M64" s="63"/>
      <c r="N64" s="63"/>
      <c r="O64" s="63"/>
      <c r="P64" s="63"/>
      <c r="Q64" s="63"/>
      <c r="R64" s="63"/>
      <c r="S64" s="63"/>
      <c r="T64" s="63"/>
      <c r="U64" s="63"/>
      <c r="V64" s="63"/>
      <c r="W64" s="63"/>
      <c r="X64" s="63"/>
      <c r="Y64" s="63"/>
      <c r="Z64" s="63"/>
      <c r="AA64" s="63"/>
      <c r="AB64" s="63"/>
      <c r="AC64" s="63"/>
      <c r="AD64" s="63"/>
      <c r="AE64" s="63"/>
      <c r="AF64" s="63"/>
      <c r="AG64" s="63"/>
      <c r="AH64" s="63"/>
      <c r="AI64" s="63"/>
      <c r="AJ64" s="63"/>
      <c r="AK64" s="63"/>
      <c r="AL64" s="63"/>
      <c r="AM64" s="63"/>
      <c r="AN64" s="63"/>
      <c r="AO64" s="63"/>
      <c r="AP64" s="63"/>
      <c r="AQ64" s="63"/>
      <c r="AR64" s="63"/>
      <c r="AS64" s="63"/>
      <c r="AT64" s="63"/>
      <c r="AU64" s="63"/>
      <c r="AV64" s="63"/>
      <c r="AW64" s="63"/>
      <c r="AX64" s="63"/>
      <c r="AY64" s="63"/>
      <c r="AZ64" s="63"/>
      <c r="BA64" s="63"/>
      <c r="BB64" s="63"/>
      <c r="BC64" s="63"/>
      <c r="BD64" s="63"/>
      <c r="BE64" s="63"/>
      <c r="BF64" s="63"/>
      <c r="BG64" s="63"/>
      <c r="BH64" s="63"/>
      <c r="BI64" s="63"/>
      <c r="BJ64" s="63"/>
      <c r="BK64" s="63"/>
      <c r="BL64" s="63"/>
      <c r="BM64" s="63"/>
      <c r="BN64" s="63"/>
      <c r="BO64" s="63"/>
      <c r="BP64" s="63"/>
      <c r="BQ64" s="63"/>
      <c r="BR64" s="63"/>
      <c r="BS64" s="63"/>
      <c r="BT64" s="63"/>
      <c r="BU64" s="63"/>
      <c r="BV64" s="63"/>
      <c r="BW64" s="63"/>
      <c r="BX64" s="63"/>
      <c r="BY64" s="63"/>
      <c r="BZ64" s="63"/>
      <c r="CA64" s="63"/>
      <c r="CB64" s="63"/>
      <c r="CC64" s="63"/>
      <c r="CD64" s="63"/>
      <c r="CE64" s="63"/>
      <c r="CF64" s="63"/>
      <c r="CG64" s="63"/>
      <c r="CH64" s="63"/>
      <c r="CI64" s="63"/>
      <c r="CJ64" s="63"/>
      <c r="CK64" s="63"/>
      <c r="CL64" s="63"/>
      <c r="CM64" s="63"/>
      <c r="CN64" s="63"/>
      <c r="CO64" s="63"/>
      <c r="CP64" s="63"/>
      <c r="CQ64" s="63"/>
      <c r="CR64" s="63"/>
      <c r="CS64" s="63"/>
      <c r="CT64" s="63"/>
      <c r="CU64" s="63"/>
      <c r="CV64" s="63"/>
      <c r="CW64" s="63"/>
      <c r="CX64" s="63"/>
      <c r="CY64" s="63"/>
      <c r="CZ64" s="63"/>
    </row>
    <row r="65" spans="1:104" ht="27.6" x14ac:dyDescent="0.25">
      <c r="A65" s="16" t="s">
        <v>639</v>
      </c>
      <c r="B65" s="9" t="s">
        <v>185</v>
      </c>
      <c r="C65" s="15" t="s">
        <v>254</v>
      </c>
      <c r="D65" s="15" t="s">
        <v>68</v>
      </c>
      <c r="E65" s="91"/>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c r="AT65" s="92"/>
      <c r="AU65" s="92"/>
      <c r="AV65" s="92"/>
      <c r="AW65" s="92"/>
      <c r="AX65" s="92"/>
      <c r="AY65" s="92"/>
      <c r="AZ65" s="92"/>
      <c r="BA65" s="92"/>
      <c r="BB65" s="92"/>
      <c r="BC65" s="92"/>
      <c r="BD65" s="92"/>
      <c r="BE65" s="92"/>
      <c r="BF65" s="92"/>
      <c r="BG65" s="92"/>
      <c r="BH65" s="92"/>
      <c r="BI65" s="92"/>
      <c r="BJ65" s="92"/>
      <c r="BK65" s="92"/>
      <c r="BL65" s="92"/>
      <c r="BM65" s="92"/>
      <c r="BN65" s="92"/>
      <c r="BO65" s="92"/>
      <c r="BP65" s="92"/>
      <c r="BQ65" s="92"/>
      <c r="BR65" s="92"/>
      <c r="BS65" s="92"/>
      <c r="BT65" s="92"/>
      <c r="BU65" s="92"/>
      <c r="BV65" s="92"/>
      <c r="BW65" s="92"/>
      <c r="BX65" s="92"/>
      <c r="BY65" s="92"/>
      <c r="BZ65" s="92"/>
      <c r="CA65" s="92"/>
      <c r="CB65" s="92"/>
      <c r="CC65" s="92"/>
      <c r="CD65" s="92"/>
      <c r="CE65" s="92"/>
      <c r="CF65" s="92"/>
      <c r="CG65" s="92"/>
      <c r="CH65" s="92"/>
      <c r="CI65" s="92"/>
      <c r="CJ65" s="92"/>
      <c r="CK65" s="92"/>
      <c r="CL65" s="92"/>
      <c r="CM65" s="92"/>
      <c r="CN65" s="92"/>
      <c r="CO65" s="92"/>
      <c r="CP65" s="92"/>
      <c r="CQ65" s="92"/>
      <c r="CR65" s="92"/>
      <c r="CS65" s="92"/>
      <c r="CT65" s="92"/>
      <c r="CU65" s="92"/>
      <c r="CV65" s="92"/>
      <c r="CW65" s="92"/>
      <c r="CX65" s="92"/>
      <c r="CY65" s="92"/>
      <c r="CZ65" s="92"/>
    </row>
    <row r="66" spans="1:104" ht="23.4" customHeight="1" x14ac:dyDescent="0.35">
      <c r="A66" s="66"/>
      <c r="B66" s="66" t="s">
        <v>106</v>
      </c>
      <c r="E66" s="71"/>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c r="BB66" s="32"/>
      <c r="BC66" s="32"/>
      <c r="BD66" s="32"/>
      <c r="BE66" s="32"/>
      <c r="BF66" s="32"/>
      <c r="BG66" s="32"/>
      <c r="BH66" s="32"/>
      <c r="BI66" s="32"/>
      <c r="BJ66" s="32"/>
      <c r="BK66" s="32"/>
      <c r="BL66" s="32"/>
      <c r="BM66" s="32"/>
      <c r="BN66" s="32"/>
      <c r="BO66" s="32"/>
      <c r="BP66" s="32"/>
      <c r="BQ66" s="32"/>
      <c r="BR66" s="32"/>
      <c r="BS66" s="32"/>
      <c r="BT66" s="32"/>
      <c r="BU66" s="32"/>
      <c r="BV66" s="32"/>
      <c r="BW66" s="32"/>
      <c r="BX66" s="32"/>
      <c r="BY66" s="32"/>
      <c r="BZ66" s="32"/>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row>
    <row r="67" spans="1:104" ht="40.049999999999997" customHeight="1" x14ac:dyDescent="0.25">
      <c r="A67" s="222"/>
      <c r="B67" s="222" t="s">
        <v>279</v>
      </c>
      <c r="C67" s="15" t="s">
        <v>556</v>
      </c>
      <c r="D67" s="15" t="s">
        <v>243</v>
      </c>
      <c r="E67" s="210" t="s">
        <v>100</v>
      </c>
      <c r="F67" s="211" t="s">
        <v>100</v>
      </c>
      <c r="G67" s="211" t="s">
        <v>100</v>
      </c>
      <c r="H67" s="211" t="s">
        <v>100</v>
      </c>
      <c r="I67" s="211" t="s">
        <v>100</v>
      </c>
      <c r="J67" s="211" t="s">
        <v>100</v>
      </c>
      <c r="K67" s="211" t="s">
        <v>100</v>
      </c>
      <c r="L67" s="211" t="s">
        <v>100</v>
      </c>
      <c r="M67" s="211" t="s">
        <v>100</v>
      </c>
      <c r="N67" s="211" t="s">
        <v>100</v>
      </c>
      <c r="O67" s="211" t="s">
        <v>100</v>
      </c>
      <c r="P67" s="211" t="s">
        <v>100</v>
      </c>
      <c r="Q67" s="211" t="s">
        <v>100</v>
      </c>
      <c r="R67" s="211" t="s">
        <v>100</v>
      </c>
      <c r="S67" s="211" t="s">
        <v>100</v>
      </c>
      <c r="T67" s="211" t="s">
        <v>100</v>
      </c>
      <c r="U67" s="211" t="s">
        <v>100</v>
      </c>
      <c r="V67" s="211" t="s">
        <v>100</v>
      </c>
      <c r="W67" s="211" t="s">
        <v>100</v>
      </c>
      <c r="X67" s="211" t="s">
        <v>100</v>
      </c>
      <c r="Y67" s="211" t="s">
        <v>100</v>
      </c>
      <c r="Z67" s="211" t="s">
        <v>100</v>
      </c>
      <c r="AA67" s="211" t="s">
        <v>100</v>
      </c>
      <c r="AB67" s="211" t="s">
        <v>100</v>
      </c>
      <c r="AC67" s="211" t="s">
        <v>100</v>
      </c>
      <c r="AD67" s="211" t="s">
        <v>100</v>
      </c>
      <c r="AE67" s="211" t="s">
        <v>100</v>
      </c>
      <c r="AF67" s="211" t="s">
        <v>100</v>
      </c>
      <c r="AG67" s="211" t="s">
        <v>100</v>
      </c>
      <c r="AH67" s="211" t="s">
        <v>100</v>
      </c>
      <c r="AI67" s="211" t="s">
        <v>100</v>
      </c>
      <c r="AJ67" s="211" t="s">
        <v>100</v>
      </c>
      <c r="AK67" s="211" t="s">
        <v>100</v>
      </c>
      <c r="AL67" s="211" t="s">
        <v>100</v>
      </c>
      <c r="AM67" s="211" t="s">
        <v>100</v>
      </c>
      <c r="AN67" s="211" t="s">
        <v>100</v>
      </c>
      <c r="AO67" s="211" t="s">
        <v>100</v>
      </c>
      <c r="AP67" s="211" t="s">
        <v>100</v>
      </c>
      <c r="AQ67" s="211" t="s">
        <v>100</v>
      </c>
      <c r="AR67" s="211" t="s">
        <v>100</v>
      </c>
      <c r="AS67" s="211" t="s">
        <v>100</v>
      </c>
      <c r="AT67" s="211" t="s">
        <v>100</v>
      </c>
      <c r="AU67" s="211" t="s">
        <v>100</v>
      </c>
      <c r="AV67" s="211" t="s">
        <v>100</v>
      </c>
      <c r="AW67" s="211" t="s">
        <v>100</v>
      </c>
      <c r="AX67" s="211" t="s">
        <v>100</v>
      </c>
      <c r="AY67" s="211" t="s">
        <v>100</v>
      </c>
      <c r="AZ67" s="211" t="s">
        <v>100</v>
      </c>
      <c r="BA67" s="211" t="s">
        <v>100</v>
      </c>
      <c r="BB67" s="211" t="s">
        <v>100</v>
      </c>
      <c r="BC67" s="211" t="s">
        <v>100</v>
      </c>
      <c r="BD67" s="211" t="s">
        <v>100</v>
      </c>
      <c r="BE67" s="211" t="s">
        <v>100</v>
      </c>
      <c r="BF67" s="211" t="s">
        <v>100</v>
      </c>
      <c r="BG67" s="211" t="s">
        <v>100</v>
      </c>
      <c r="BH67" s="211" t="s">
        <v>100</v>
      </c>
      <c r="BI67" s="211" t="s">
        <v>100</v>
      </c>
      <c r="BJ67" s="211" t="s">
        <v>100</v>
      </c>
      <c r="BK67" s="211" t="s">
        <v>100</v>
      </c>
      <c r="BL67" s="211" t="s">
        <v>100</v>
      </c>
      <c r="BM67" s="211" t="s">
        <v>100</v>
      </c>
      <c r="BN67" s="211" t="s">
        <v>100</v>
      </c>
      <c r="BO67" s="211" t="s">
        <v>100</v>
      </c>
      <c r="BP67" s="211" t="s">
        <v>100</v>
      </c>
      <c r="BQ67" s="211" t="s">
        <v>100</v>
      </c>
      <c r="BR67" s="211" t="s">
        <v>100</v>
      </c>
      <c r="BS67" s="211" t="s">
        <v>100</v>
      </c>
      <c r="BT67" s="211" t="s">
        <v>100</v>
      </c>
      <c r="BU67" s="211" t="s">
        <v>100</v>
      </c>
      <c r="BV67" s="211" t="s">
        <v>100</v>
      </c>
      <c r="BW67" s="211" t="s">
        <v>100</v>
      </c>
      <c r="BX67" s="211" t="s">
        <v>100</v>
      </c>
      <c r="BY67" s="211" t="s">
        <v>100</v>
      </c>
      <c r="BZ67" s="211" t="s">
        <v>100</v>
      </c>
      <c r="CA67" s="211" t="s">
        <v>100</v>
      </c>
      <c r="CB67" s="211" t="s">
        <v>100</v>
      </c>
      <c r="CC67" s="211" t="s">
        <v>100</v>
      </c>
      <c r="CD67" s="211" t="s">
        <v>100</v>
      </c>
      <c r="CE67" s="211" t="s">
        <v>100</v>
      </c>
      <c r="CF67" s="211" t="s">
        <v>100</v>
      </c>
      <c r="CG67" s="211" t="s">
        <v>100</v>
      </c>
      <c r="CH67" s="211" t="s">
        <v>100</v>
      </c>
      <c r="CI67" s="211" t="s">
        <v>100</v>
      </c>
      <c r="CJ67" s="211" t="s">
        <v>100</v>
      </c>
      <c r="CK67" s="211" t="s">
        <v>100</v>
      </c>
      <c r="CL67" s="211" t="s">
        <v>100</v>
      </c>
      <c r="CM67" s="211" t="s">
        <v>100</v>
      </c>
      <c r="CN67" s="211" t="s">
        <v>100</v>
      </c>
      <c r="CO67" s="211" t="s">
        <v>100</v>
      </c>
      <c r="CP67" s="211" t="s">
        <v>100</v>
      </c>
      <c r="CQ67" s="211" t="s">
        <v>100</v>
      </c>
      <c r="CR67" s="211" t="s">
        <v>100</v>
      </c>
      <c r="CS67" s="211" t="s">
        <v>100</v>
      </c>
      <c r="CT67" s="211" t="s">
        <v>100</v>
      </c>
      <c r="CU67" s="211" t="s">
        <v>100</v>
      </c>
      <c r="CV67" s="211" t="s">
        <v>100</v>
      </c>
      <c r="CW67" s="211" t="s">
        <v>100</v>
      </c>
      <c r="CX67" s="211" t="s">
        <v>100</v>
      </c>
      <c r="CY67" s="211" t="s">
        <v>100</v>
      </c>
      <c r="CZ67" s="211" t="s">
        <v>100</v>
      </c>
    </row>
    <row r="68" spans="1:104" x14ac:dyDescent="0.25">
      <c r="A68" s="16" t="s">
        <v>614</v>
      </c>
      <c r="B68" s="9" t="s">
        <v>180</v>
      </c>
      <c r="C68" s="15" t="s">
        <v>253</v>
      </c>
      <c r="D68" s="15" t="s">
        <v>2</v>
      </c>
      <c r="E68" s="86" t="s">
        <v>178</v>
      </c>
      <c r="F68" s="63" t="s">
        <v>178</v>
      </c>
      <c r="G68" s="63" t="s">
        <v>178</v>
      </c>
      <c r="H68" s="63" t="s">
        <v>178</v>
      </c>
      <c r="I68" s="63" t="s">
        <v>178</v>
      </c>
      <c r="J68" s="63" t="s">
        <v>178</v>
      </c>
      <c r="K68" s="63" t="s">
        <v>178</v>
      </c>
      <c r="L68" s="63" t="s">
        <v>178</v>
      </c>
      <c r="M68" s="63" t="s">
        <v>178</v>
      </c>
      <c r="N68" s="63" t="s">
        <v>178</v>
      </c>
      <c r="O68" s="63" t="s">
        <v>178</v>
      </c>
      <c r="P68" s="63" t="s">
        <v>178</v>
      </c>
      <c r="Q68" s="63" t="s">
        <v>178</v>
      </c>
      <c r="R68" s="63" t="s">
        <v>178</v>
      </c>
      <c r="S68" s="63" t="s">
        <v>178</v>
      </c>
      <c r="T68" s="63" t="s">
        <v>178</v>
      </c>
      <c r="U68" s="63" t="s">
        <v>178</v>
      </c>
      <c r="V68" s="63" t="s">
        <v>178</v>
      </c>
      <c r="W68" s="63" t="s">
        <v>178</v>
      </c>
      <c r="X68" s="63" t="s">
        <v>178</v>
      </c>
      <c r="Y68" s="63" t="s">
        <v>178</v>
      </c>
      <c r="Z68" s="63" t="s">
        <v>178</v>
      </c>
      <c r="AA68" s="63" t="s">
        <v>178</v>
      </c>
      <c r="AB68" s="63" t="s">
        <v>178</v>
      </c>
      <c r="AC68" s="63" t="s">
        <v>178</v>
      </c>
      <c r="AD68" s="63" t="s">
        <v>178</v>
      </c>
      <c r="AE68" s="63" t="s">
        <v>178</v>
      </c>
      <c r="AF68" s="63" t="s">
        <v>178</v>
      </c>
      <c r="AG68" s="63" t="s">
        <v>178</v>
      </c>
      <c r="AH68" s="63" t="s">
        <v>178</v>
      </c>
      <c r="AI68" s="63" t="s">
        <v>178</v>
      </c>
      <c r="AJ68" s="63" t="s">
        <v>178</v>
      </c>
      <c r="AK68" s="63" t="s">
        <v>178</v>
      </c>
      <c r="AL68" s="63" t="s">
        <v>178</v>
      </c>
      <c r="AM68" s="63" t="s">
        <v>178</v>
      </c>
      <c r="AN68" s="63" t="s">
        <v>178</v>
      </c>
      <c r="AO68" s="63" t="s">
        <v>178</v>
      </c>
      <c r="AP68" s="63" t="s">
        <v>178</v>
      </c>
      <c r="AQ68" s="63" t="s">
        <v>178</v>
      </c>
      <c r="AR68" s="63" t="s">
        <v>178</v>
      </c>
      <c r="AS68" s="63" t="s">
        <v>178</v>
      </c>
      <c r="AT68" s="63" t="s">
        <v>178</v>
      </c>
      <c r="AU68" s="63" t="s">
        <v>178</v>
      </c>
      <c r="AV68" s="63" t="s">
        <v>178</v>
      </c>
      <c r="AW68" s="63" t="s">
        <v>178</v>
      </c>
      <c r="AX68" s="63" t="s">
        <v>178</v>
      </c>
      <c r="AY68" s="63" t="s">
        <v>178</v>
      </c>
      <c r="AZ68" s="63" t="s">
        <v>178</v>
      </c>
      <c r="BA68" s="63" t="s">
        <v>178</v>
      </c>
      <c r="BB68" s="63" t="s">
        <v>178</v>
      </c>
      <c r="BC68" s="63" t="s">
        <v>178</v>
      </c>
      <c r="BD68" s="63" t="s">
        <v>178</v>
      </c>
      <c r="BE68" s="63" t="s">
        <v>178</v>
      </c>
      <c r="BF68" s="63" t="s">
        <v>178</v>
      </c>
      <c r="BG68" s="63" t="s">
        <v>178</v>
      </c>
      <c r="BH68" s="63" t="s">
        <v>178</v>
      </c>
      <c r="BI68" s="63" t="s">
        <v>178</v>
      </c>
      <c r="BJ68" s="63" t="s">
        <v>178</v>
      </c>
      <c r="BK68" s="63" t="s">
        <v>178</v>
      </c>
      <c r="BL68" s="63" t="s">
        <v>178</v>
      </c>
      <c r="BM68" s="63" t="s">
        <v>178</v>
      </c>
      <c r="BN68" s="63" t="s">
        <v>178</v>
      </c>
      <c r="BO68" s="63" t="s">
        <v>178</v>
      </c>
      <c r="BP68" s="63" t="s">
        <v>178</v>
      </c>
      <c r="BQ68" s="63" t="s">
        <v>178</v>
      </c>
      <c r="BR68" s="63" t="s">
        <v>178</v>
      </c>
      <c r="BS68" s="63" t="s">
        <v>178</v>
      </c>
      <c r="BT68" s="63" t="s">
        <v>178</v>
      </c>
      <c r="BU68" s="63" t="s">
        <v>178</v>
      </c>
      <c r="BV68" s="63" t="s">
        <v>178</v>
      </c>
      <c r="BW68" s="63" t="s">
        <v>178</v>
      </c>
      <c r="BX68" s="63" t="s">
        <v>178</v>
      </c>
      <c r="BY68" s="63" t="s">
        <v>178</v>
      </c>
      <c r="BZ68" s="63" t="s">
        <v>178</v>
      </c>
      <c r="CA68" s="63" t="s">
        <v>178</v>
      </c>
      <c r="CB68" s="63" t="s">
        <v>178</v>
      </c>
      <c r="CC68" s="63" t="s">
        <v>178</v>
      </c>
      <c r="CD68" s="63" t="s">
        <v>178</v>
      </c>
      <c r="CE68" s="63" t="s">
        <v>178</v>
      </c>
      <c r="CF68" s="63" t="s">
        <v>178</v>
      </c>
      <c r="CG68" s="63" t="s">
        <v>178</v>
      </c>
      <c r="CH68" s="63" t="s">
        <v>178</v>
      </c>
      <c r="CI68" s="63" t="s">
        <v>178</v>
      </c>
      <c r="CJ68" s="63" t="s">
        <v>178</v>
      </c>
      <c r="CK68" s="63" t="s">
        <v>178</v>
      </c>
      <c r="CL68" s="63" t="s">
        <v>178</v>
      </c>
      <c r="CM68" s="63" t="s">
        <v>178</v>
      </c>
      <c r="CN68" s="63" t="s">
        <v>178</v>
      </c>
      <c r="CO68" s="63" t="s">
        <v>178</v>
      </c>
      <c r="CP68" s="63" t="s">
        <v>178</v>
      </c>
      <c r="CQ68" s="63" t="s">
        <v>178</v>
      </c>
      <c r="CR68" s="63" t="s">
        <v>178</v>
      </c>
      <c r="CS68" s="63" t="s">
        <v>178</v>
      </c>
      <c r="CT68" s="63" t="s">
        <v>178</v>
      </c>
      <c r="CU68" s="63" t="s">
        <v>178</v>
      </c>
      <c r="CV68" s="63" t="s">
        <v>178</v>
      </c>
      <c r="CW68" s="63" t="s">
        <v>178</v>
      </c>
      <c r="CX68" s="63" t="s">
        <v>178</v>
      </c>
      <c r="CY68" s="63" t="s">
        <v>178</v>
      </c>
      <c r="CZ68" s="63" t="s">
        <v>178</v>
      </c>
    </row>
    <row r="69" spans="1:104" x14ac:dyDescent="0.25">
      <c r="A69" s="16" t="s">
        <v>615</v>
      </c>
      <c r="B69" s="9" t="s">
        <v>181</v>
      </c>
      <c r="C69" s="15" t="s">
        <v>253</v>
      </c>
      <c r="D69" s="15" t="s">
        <v>2</v>
      </c>
      <c r="E69" s="86" t="s">
        <v>178</v>
      </c>
      <c r="F69" s="63" t="s">
        <v>178</v>
      </c>
      <c r="G69" s="63" t="s">
        <v>178</v>
      </c>
      <c r="H69" s="63" t="s">
        <v>178</v>
      </c>
      <c r="I69" s="63" t="s">
        <v>178</v>
      </c>
      <c r="J69" s="63" t="s">
        <v>178</v>
      </c>
      <c r="K69" s="63" t="s">
        <v>178</v>
      </c>
      <c r="L69" s="63" t="s">
        <v>178</v>
      </c>
      <c r="M69" s="63" t="s">
        <v>178</v>
      </c>
      <c r="N69" s="63" t="s">
        <v>178</v>
      </c>
      <c r="O69" s="63" t="s">
        <v>178</v>
      </c>
      <c r="P69" s="63" t="s">
        <v>178</v>
      </c>
      <c r="Q69" s="63" t="s">
        <v>178</v>
      </c>
      <c r="R69" s="63" t="s">
        <v>178</v>
      </c>
      <c r="S69" s="63" t="s">
        <v>178</v>
      </c>
      <c r="T69" s="63" t="s">
        <v>178</v>
      </c>
      <c r="U69" s="63" t="s">
        <v>178</v>
      </c>
      <c r="V69" s="63" t="s">
        <v>178</v>
      </c>
      <c r="W69" s="63" t="s">
        <v>178</v>
      </c>
      <c r="X69" s="63" t="s">
        <v>178</v>
      </c>
      <c r="Y69" s="63" t="s">
        <v>178</v>
      </c>
      <c r="Z69" s="63" t="s">
        <v>178</v>
      </c>
      <c r="AA69" s="63" t="s">
        <v>178</v>
      </c>
      <c r="AB69" s="63" t="s">
        <v>178</v>
      </c>
      <c r="AC69" s="63" t="s">
        <v>178</v>
      </c>
      <c r="AD69" s="63" t="s">
        <v>178</v>
      </c>
      <c r="AE69" s="63" t="s">
        <v>178</v>
      </c>
      <c r="AF69" s="63" t="s">
        <v>178</v>
      </c>
      <c r="AG69" s="63" t="s">
        <v>178</v>
      </c>
      <c r="AH69" s="63" t="s">
        <v>178</v>
      </c>
      <c r="AI69" s="63" t="s">
        <v>178</v>
      </c>
      <c r="AJ69" s="63" t="s">
        <v>178</v>
      </c>
      <c r="AK69" s="63" t="s">
        <v>178</v>
      </c>
      <c r="AL69" s="63" t="s">
        <v>178</v>
      </c>
      <c r="AM69" s="63" t="s">
        <v>178</v>
      </c>
      <c r="AN69" s="63" t="s">
        <v>178</v>
      </c>
      <c r="AO69" s="63" t="s">
        <v>178</v>
      </c>
      <c r="AP69" s="63" t="s">
        <v>178</v>
      </c>
      <c r="AQ69" s="63" t="s">
        <v>178</v>
      </c>
      <c r="AR69" s="63" t="s">
        <v>178</v>
      </c>
      <c r="AS69" s="63" t="s">
        <v>178</v>
      </c>
      <c r="AT69" s="63" t="s">
        <v>178</v>
      </c>
      <c r="AU69" s="63" t="s">
        <v>178</v>
      </c>
      <c r="AV69" s="63" t="s">
        <v>178</v>
      </c>
      <c r="AW69" s="63" t="s">
        <v>178</v>
      </c>
      <c r="AX69" s="63" t="s">
        <v>178</v>
      </c>
      <c r="AY69" s="63" t="s">
        <v>178</v>
      </c>
      <c r="AZ69" s="63" t="s">
        <v>178</v>
      </c>
      <c r="BA69" s="63" t="s">
        <v>178</v>
      </c>
      <c r="BB69" s="63" t="s">
        <v>178</v>
      </c>
      <c r="BC69" s="63" t="s">
        <v>178</v>
      </c>
      <c r="BD69" s="63" t="s">
        <v>178</v>
      </c>
      <c r="BE69" s="63" t="s">
        <v>178</v>
      </c>
      <c r="BF69" s="63" t="s">
        <v>178</v>
      </c>
      <c r="BG69" s="63" t="s">
        <v>178</v>
      </c>
      <c r="BH69" s="63" t="s">
        <v>178</v>
      </c>
      <c r="BI69" s="63" t="s">
        <v>178</v>
      </c>
      <c r="BJ69" s="63" t="s">
        <v>178</v>
      </c>
      <c r="BK69" s="63" t="s">
        <v>178</v>
      </c>
      <c r="BL69" s="63" t="s">
        <v>178</v>
      </c>
      <c r="BM69" s="63" t="s">
        <v>178</v>
      </c>
      <c r="BN69" s="63" t="s">
        <v>178</v>
      </c>
      <c r="BO69" s="63" t="s">
        <v>178</v>
      </c>
      <c r="BP69" s="63" t="s">
        <v>178</v>
      </c>
      <c r="BQ69" s="63" t="s">
        <v>178</v>
      </c>
      <c r="BR69" s="63" t="s">
        <v>178</v>
      </c>
      <c r="BS69" s="63" t="s">
        <v>178</v>
      </c>
      <c r="BT69" s="63" t="s">
        <v>178</v>
      </c>
      <c r="BU69" s="63" t="s">
        <v>178</v>
      </c>
      <c r="BV69" s="63" t="s">
        <v>178</v>
      </c>
      <c r="BW69" s="63" t="s">
        <v>178</v>
      </c>
      <c r="BX69" s="63" t="s">
        <v>178</v>
      </c>
      <c r="BY69" s="63" t="s">
        <v>178</v>
      </c>
      <c r="BZ69" s="63" t="s">
        <v>178</v>
      </c>
      <c r="CA69" s="63" t="s">
        <v>178</v>
      </c>
      <c r="CB69" s="63" t="s">
        <v>178</v>
      </c>
      <c r="CC69" s="63" t="s">
        <v>178</v>
      </c>
      <c r="CD69" s="63" t="s">
        <v>178</v>
      </c>
      <c r="CE69" s="63" t="s">
        <v>178</v>
      </c>
      <c r="CF69" s="63" t="s">
        <v>178</v>
      </c>
      <c r="CG69" s="63" t="s">
        <v>178</v>
      </c>
      <c r="CH69" s="63" t="s">
        <v>178</v>
      </c>
      <c r="CI69" s="63" t="s">
        <v>178</v>
      </c>
      <c r="CJ69" s="63" t="s">
        <v>178</v>
      </c>
      <c r="CK69" s="63" t="s">
        <v>178</v>
      </c>
      <c r="CL69" s="63" t="s">
        <v>178</v>
      </c>
      <c r="CM69" s="63" t="s">
        <v>178</v>
      </c>
      <c r="CN69" s="63" t="s">
        <v>178</v>
      </c>
      <c r="CO69" s="63" t="s">
        <v>178</v>
      </c>
      <c r="CP69" s="63" t="s">
        <v>178</v>
      </c>
      <c r="CQ69" s="63" t="s">
        <v>178</v>
      </c>
      <c r="CR69" s="63" t="s">
        <v>178</v>
      </c>
      <c r="CS69" s="63" t="s">
        <v>178</v>
      </c>
      <c r="CT69" s="63" t="s">
        <v>178</v>
      </c>
      <c r="CU69" s="63" t="s">
        <v>178</v>
      </c>
      <c r="CV69" s="63" t="s">
        <v>178</v>
      </c>
      <c r="CW69" s="63" t="s">
        <v>178</v>
      </c>
      <c r="CX69" s="63" t="s">
        <v>178</v>
      </c>
      <c r="CY69" s="63" t="s">
        <v>178</v>
      </c>
      <c r="CZ69" s="63" t="s">
        <v>178</v>
      </c>
    </row>
    <row r="70" spans="1:104" x14ac:dyDescent="0.25">
      <c r="A70" s="16" t="s">
        <v>616</v>
      </c>
      <c r="B70" s="9" t="s">
        <v>182</v>
      </c>
      <c r="C70" s="15" t="s">
        <v>253</v>
      </c>
      <c r="D70" s="15" t="s">
        <v>2</v>
      </c>
      <c r="E70" s="86" t="s">
        <v>178</v>
      </c>
      <c r="F70" s="63" t="s">
        <v>178</v>
      </c>
      <c r="G70" s="63" t="s">
        <v>178</v>
      </c>
      <c r="H70" s="63" t="s">
        <v>178</v>
      </c>
      <c r="I70" s="63" t="s">
        <v>178</v>
      </c>
      <c r="J70" s="63" t="s">
        <v>178</v>
      </c>
      <c r="K70" s="63" t="s">
        <v>178</v>
      </c>
      <c r="L70" s="63" t="s">
        <v>178</v>
      </c>
      <c r="M70" s="63" t="s">
        <v>178</v>
      </c>
      <c r="N70" s="63" t="s">
        <v>178</v>
      </c>
      <c r="O70" s="63" t="s">
        <v>178</v>
      </c>
      <c r="P70" s="63" t="s">
        <v>178</v>
      </c>
      <c r="Q70" s="63" t="s">
        <v>178</v>
      </c>
      <c r="R70" s="63" t="s">
        <v>178</v>
      </c>
      <c r="S70" s="63" t="s">
        <v>178</v>
      </c>
      <c r="T70" s="63" t="s">
        <v>178</v>
      </c>
      <c r="U70" s="63" t="s">
        <v>178</v>
      </c>
      <c r="V70" s="63" t="s">
        <v>178</v>
      </c>
      <c r="W70" s="63" t="s">
        <v>178</v>
      </c>
      <c r="X70" s="63" t="s">
        <v>178</v>
      </c>
      <c r="Y70" s="63" t="s">
        <v>178</v>
      </c>
      <c r="Z70" s="63" t="s">
        <v>178</v>
      </c>
      <c r="AA70" s="63" t="s">
        <v>178</v>
      </c>
      <c r="AB70" s="63" t="s">
        <v>178</v>
      </c>
      <c r="AC70" s="63" t="s">
        <v>178</v>
      </c>
      <c r="AD70" s="63" t="s">
        <v>178</v>
      </c>
      <c r="AE70" s="63" t="s">
        <v>178</v>
      </c>
      <c r="AF70" s="63" t="s">
        <v>178</v>
      </c>
      <c r="AG70" s="63" t="s">
        <v>178</v>
      </c>
      <c r="AH70" s="63" t="s">
        <v>178</v>
      </c>
      <c r="AI70" s="63" t="s">
        <v>178</v>
      </c>
      <c r="AJ70" s="63" t="s">
        <v>178</v>
      </c>
      <c r="AK70" s="63" t="s">
        <v>178</v>
      </c>
      <c r="AL70" s="63" t="s">
        <v>178</v>
      </c>
      <c r="AM70" s="63" t="s">
        <v>178</v>
      </c>
      <c r="AN70" s="63" t="s">
        <v>178</v>
      </c>
      <c r="AO70" s="63" t="s">
        <v>178</v>
      </c>
      <c r="AP70" s="63" t="s">
        <v>178</v>
      </c>
      <c r="AQ70" s="63" t="s">
        <v>178</v>
      </c>
      <c r="AR70" s="63" t="s">
        <v>178</v>
      </c>
      <c r="AS70" s="63" t="s">
        <v>178</v>
      </c>
      <c r="AT70" s="63" t="s">
        <v>178</v>
      </c>
      <c r="AU70" s="63" t="s">
        <v>178</v>
      </c>
      <c r="AV70" s="63" t="s">
        <v>178</v>
      </c>
      <c r="AW70" s="63" t="s">
        <v>178</v>
      </c>
      <c r="AX70" s="63" t="s">
        <v>178</v>
      </c>
      <c r="AY70" s="63" t="s">
        <v>178</v>
      </c>
      <c r="AZ70" s="63" t="s">
        <v>178</v>
      </c>
      <c r="BA70" s="63" t="s">
        <v>178</v>
      </c>
      <c r="BB70" s="63" t="s">
        <v>178</v>
      </c>
      <c r="BC70" s="63" t="s">
        <v>178</v>
      </c>
      <c r="BD70" s="63" t="s">
        <v>178</v>
      </c>
      <c r="BE70" s="63" t="s">
        <v>178</v>
      </c>
      <c r="BF70" s="63" t="s">
        <v>178</v>
      </c>
      <c r="BG70" s="63" t="s">
        <v>178</v>
      </c>
      <c r="BH70" s="63" t="s">
        <v>178</v>
      </c>
      <c r="BI70" s="63" t="s">
        <v>178</v>
      </c>
      <c r="BJ70" s="63" t="s">
        <v>178</v>
      </c>
      <c r="BK70" s="63" t="s">
        <v>178</v>
      </c>
      <c r="BL70" s="63" t="s">
        <v>178</v>
      </c>
      <c r="BM70" s="63" t="s">
        <v>178</v>
      </c>
      <c r="BN70" s="63" t="s">
        <v>178</v>
      </c>
      <c r="BO70" s="63" t="s">
        <v>178</v>
      </c>
      <c r="BP70" s="63" t="s">
        <v>178</v>
      </c>
      <c r="BQ70" s="63" t="s">
        <v>178</v>
      </c>
      <c r="BR70" s="63" t="s">
        <v>178</v>
      </c>
      <c r="BS70" s="63" t="s">
        <v>178</v>
      </c>
      <c r="BT70" s="63" t="s">
        <v>178</v>
      </c>
      <c r="BU70" s="63" t="s">
        <v>178</v>
      </c>
      <c r="BV70" s="63" t="s">
        <v>178</v>
      </c>
      <c r="BW70" s="63" t="s">
        <v>178</v>
      </c>
      <c r="BX70" s="63" t="s">
        <v>178</v>
      </c>
      <c r="BY70" s="63" t="s">
        <v>178</v>
      </c>
      <c r="BZ70" s="63" t="s">
        <v>178</v>
      </c>
      <c r="CA70" s="63" t="s">
        <v>178</v>
      </c>
      <c r="CB70" s="63" t="s">
        <v>178</v>
      </c>
      <c r="CC70" s="63" t="s">
        <v>178</v>
      </c>
      <c r="CD70" s="63" t="s">
        <v>178</v>
      </c>
      <c r="CE70" s="63" t="s">
        <v>178</v>
      </c>
      <c r="CF70" s="63" t="s">
        <v>178</v>
      </c>
      <c r="CG70" s="63" t="s">
        <v>178</v>
      </c>
      <c r="CH70" s="63" t="s">
        <v>178</v>
      </c>
      <c r="CI70" s="63" t="s">
        <v>178</v>
      </c>
      <c r="CJ70" s="63" t="s">
        <v>178</v>
      </c>
      <c r="CK70" s="63" t="s">
        <v>178</v>
      </c>
      <c r="CL70" s="63" t="s">
        <v>178</v>
      </c>
      <c r="CM70" s="63" t="s">
        <v>178</v>
      </c>
      <c r="CN70" s="63" t="s">
        <v>178</v>
      </c>
      <c r="CO70" s="63" t="s">
        <v>178</v>
      </c>
      <c r="CP70" s="63" t="s">
        <v>178</v>
      </c>
      <c r="CQ70" s="63" t="s">
        <v>178</v>
      </c>
      <c r="CR70" s="63" t="s">
        <v>178</v>
      </c>
      <c r="CS70" s="63" t="s">
        <v>178</v>
      </c>
      <c r="CT70" s="63" t="s">
        <v>178</v>
      </c>
      <c r="CU70" s="63" t="s">
        <v>178</v>
      </c>
      <c r="CV70" s="63" t="s">
        <v>178</v>
      </c>
      <c r="CW70" s="63" t="s">
        <v>178</v>
      </c>
      <c r="CX70" s="63" t="s">
        <v>178</v>
      </c>
      <c r="CY70" s="63" t="s">
        <v>178</v>
      </c>
      <c r="CZ70" s="63" t="s">
        <v>178</v>
      </c>
    </row>
    <row r="71" spans="1:104" x14ac:dyDescent="0.25">
      <c r="A71" s="16" t="s">
        <v>617</v>
      </c>
      <c r="B71" s="9" t="s">
        <v>183</v>
      </c>
      <c r="C71" s="15" t="s">
        <v>253</v>
      </c>
      <c r="D71" s="15" t="s">
        <v>2</v>
      </c>
      <c r="E71" s="86" t="s">
        <v>178</v>
      </c>
      <c r="F71" s="63" t="s">
        <v>178</v>
      </c>
      <c r="G71" s="63" t="s">
        <v>178</v>
      </c>
      <c r="H71" s="63" t="s">
        <v>178</v>
      </c>
      <c r="I71" s="63" t="s">
        <v>178</v>
      </c>
      <c r="J71" s="63" t="s">
        <v>178</v>
      </c>
      <c r="K71" s="63" t="s">
        <v>178</v>
      </c>
      <c r="L71" s="63" t="s">
        <v>178</v>
      </c>
      <c r="M71" s="63" t="s">
        <v>178</v>
      </c>
      <c r="N71" s="63" t="s">
        <v>178</v>
      </c>
      <c r="O71" s="63" t="s">
        <v>178</v>
      </c>
      <c r="P71" s="63" t="s">
        <v>178</v>
      </c>
      <c r="Q71" s="63" t="s">
        <v>178</v>
      </c>
      <c r="R71" s="63" t="s">
        <v>178</v>
      </c>
      <c r="S71" s="63" t="s">
        <v>178</v>
      </c>
      <c r="T71" s="63" t="s">
        <v>178</v>
      </c>
      <c r="U71" s="63" t="s">
        <v>178</v>
      </c>
      <c r="V71" s="63" t="s">
        <v>178</v>
      </c>
      <c r="W71" s="63" t="s">
        <v>178</v>
      </c>
      <c r="X71" s="63" t="s">
        <v>178</v>
      </c>
      <c r="Y71" s="63" t="s">
        <v>178</v>
      </c>
      <c r="Z71" s="63" t="s">
        <v>178</v>
      </c>
      <c r="AA71" s="63" t="s">
        <v>178</v>
      </c>
      <c r="AB71" s="63" t="s">
        <v>178</v>
      </c>
      <c r="AC71" s="63" t="s">
        <v>178</v>
      </c>
      <c r="AD71" s="63" t="s">
        <v>178</v>
      </c>
      <c r="AE71" s="63" t="s">
        <v>178</v>
      </c>
      <c r="AF71" s="63" t="s">
        <v>178</v>
      </c>
      <c r="AG71" s="63" t="s">
        <v>178</v>
      </c>
      <c r="AH71" s="63" t="s">
        <v>178</v>
      </c>
      <c r="AI71" s="63" t="s">
        <v>178</v>
      </c>
      <c r="AJ71" s="63" t="s">
        <v>178</v>
      </c>
      <c r="AK71" s="63" t="s">
        <v>178</v>
      </c>
      <c r="AL71" s="63" t="s">
        <v>178</v>
      </c>
      <c r="AM71" s="63" t="s">
        <v>178</v>
      </c>
      <c r="AN71" s="63" t="s">
        <v>178</v>
      </c>
      <c r="AO71" s="63" t="s">
        <v>178</v>
      </c>
      <c r="AP71" s="63" t="s">
        <v>178</v>
      </c>
      <c r="AQ71" s="63" t="s">
        <v>178</v>
      </c>
      <c r="AR71" s="63" t="s">
        <v>178</v>
      </c>
      <c r="AS71" s="63" t="s">
        <v>178</v>
      </c>
      <c r="AT71" s="63" t="s">
        <v>178</v>
      </c>
      <c r="AU71" s="63" t="s">
        <v>178</v>
      </c>
      <c r="AV71" s="63" t="s">
        <v>178</v>
      </c>
      <c r="AW71" s="63" t="s">
        <v>178</v>
      </c>
      <c r="AX71" s="63" t="s">
        <v>178</v>
      </c>
      <c r="AY71" s="63" t="s">
        <v>178</v>
      </c>
      <c r="AZ71" s="63" t="s">
        <v>178</v>
      </c>
      <c r="BA71" s="63" t="s">
        <v>178</v>
      </c>
      <c r="BB71" s="63" t="s">
        <v>178</v>
      </c>
      <c r="BC71" s="63" t="s">
        <v>178</v>
      </c>
      <c r="BD71" s="63" t="s">
        <v>178</v>
      </c>
      <c r="BE71" s="63" t="s">
        <v>178</v>
      </c>
      <c r="BF71" s="63" t="s">
        <v>178</v>
      </c>
      <c r="BG71" s="63" t="s">
        <v>178</v>
      </c>
      <c r="BH71" s="63" t="s">
        <v>178</v>
      </c>
      <c r="BI71" s="63" t="s">
        <v>178</v>
      </c>
      <c r="BJ71" s="63" t="s">
        <v>178</v>
      </c>
      <c r="BK71" s="63" t="s">
        <v>178</v>
      </c>
      <c r="BL71" s="63" t="s">
        <v>178</v>
      </c>
      <c r="BM71" s="63" t="s">
        <v>178</v>
      </c>
      <c r="BN71" s="63" t="s">
        <v>178</v>
      </c>
      <c r="BO71" s="63" t="s">
        <v>178</v>
      </c>
      <c r="BP71" s="63" t="s">
        <v>178</v>
      </c>
      <c r="BQ71" s="63" t="s">
        <v>178</v>
      </c>
      <c r="BR71" s="63" t="s">
        <v>178</v>
      </c>
      <c r="BS71" s="63" t="s">
        <v>178</v>
      </c>
      <c r="BT71" s="63" t="s">
        <v>178</v>
      </c>
      <c r="BU71" s="63" t="s">
        <v>178</v>
      </c>
      <c r="BV71" s="63" t="s">
        <v>178</v>
      </c>
      <c r="BW71" s="63" t="s">
        <v>178</v>
      </c>
      <c r="BX71" s="63" t="s">
        <v>178</v>
      </c>
      <c r="BY71" s="63" t="s">
        <v>178</v>
      </c>
      <c r="BZ71" s="63" t="s">
        <v>178</v>
      </c>
      <c r="CA71" s="63" t="s">
        <v>178</v>
      </c>
      <c r="CB71" s="63" t="s">
        <v>178</v>
      </c>
      <c r="CC71" s="63" t="s">
        <v>178</v>
      </c>
      <c r="CD71" s="63" t="s">
        <v>178</v>
      </c>
      <c r="CE71" s="63" t="s">
        <v>178</v>
      </c>
      <c r="CF71" s="63" t="s">
        <v>178</v>
      </c>
      <c r="CG71" s="63" t="s">
        <v>178</v>
      </c>
      <c r="CH71" s="63" t="s">
        <v>178</v>
      </c>
      <c r="CI71" s="63" t="s">
        <v>178</v>
      </c>
      <c r="CJ71" s="63" t="s">
        <v>178</v>
      </c>
      <c r="CK71" s="63" t="s">
        <v>178</v>
      </c>
      <c r="CL71" s="63" t="s">
        <v>178</v>
      </c>
      <c r="CM71" s="63" t="s">
        <v>178</v>
      </c>
      <c r="CN71" s="63" t="s">
        <v>178</v>
      </c>
      <c r="CO71" s="63" t="s">
        <v>178</v>
      </c>
      <c r="CP71" s="63" t="s">
        <v>178</v>
      </c>
      <c r="CQ71" s="63" t="s">
        <v>178</v>
      </c>
      <c r="CR71" s="63" t="s">
        <v>178</v>
      </c>
      <c r="CS71" s="63" t="s">
        <v>178</v>
      </c>
      <c r="CT71" s="63" t="s">
        <v>178</v>
      </c>
      <c r="CU71" s="63" t="s">
        <v>178</v>
      </c>
      <c r="CV71" s="63" t="s">
        <v>178</v>
      </c>
      <c r="CW71" s="63" t="s">
        <v>178</v>
      </c>
      <c r="CX71" s="63" t="s">
        <v>178</v>
      </c>
      <c r="CY71" s="63" t="s">
        <v>178</v>
      </c>
      <c r="CZ71" s="63" t="s">
        <v>178</v>
      </c>
    </row>
    <row r="72" spans="1:104" x14ac:dyDescent="0.25">
      <c r="A72" s="16" t="s">
        <v>618</v>
      </c>
      <c r="B72" s="9" t="s">
        <v>184</v>
      </c>
      <c r="C72" s="15" t="s">
        <v>256</v>
      </c>
      <c r="D72" s="15" t="s">
        <v>2</v>
      </c>
      <c r="E72" s="86"/>
      <c r="F72" s="63"/>
      <c r="G72" s="63"/>
      <c r="H72" s="63"/>
      <c r="I72" s="63"/>
      <c r="J72" s="63"/>
      <c r="K72" s="63"/>
      <c r="L72" s="63"/>
      <c r="M72" s="63"/>
      <c r="N72" s="63"/>
      <c r="O72" s="63"/>
      <c r="P72" s="63"/>
      <c r="Q72" s="63"/>
      <c r="R72" s="63"/>
      <c r="S72" s="63"/>
      <c r="T72" s="63"/>
      <c r="U72" s="63"/>
      <c r="V72" s="63"/>
      <c r="W72" s="63"/>
      <c r="X72" s="63"/>
      <c r="Y72" s="63"/>
      <c r="Z72" s="63"/>
      <c r="AA72" s="63"/>
      <c r="AB72" s="63"/>
      <c r="AC72" s="63"/>
      <c r="AD72" s="63"/>
      <c r="AE72" s="63"/>
      <c r="AF72" s="63"/>
      <c r="AG72" s="63"/>
      <c r="AH72" s="63"/>
      <c r="AI72" s="63"/>
      <c r="AJ72" s="63"/>
      <c r="AK72" s="63"/>
      <c r="AL72" s="63"/>
      <c r="AM72" s="63"/>
      <c r="AN72" s="63"/>
      <c r="AO72" s="63"/>
      <c r="AP72" s="63"/>
      <c r="AQ72" s="63"/>
      <c r="AR72" s="63"/>
      <c r="AS72" s="63"/>
      <c r="AT72" s="63"/>
      <c r="AU72" s="63"/>
      <c r="AV72" s="63"/>
      <c r="AW72" s="63"/>
      <c r="AX72" s="63"/>
      <c r="AY72" s="63"/>
      <c r="AZ72" s="63"/>
      <c r="BA72" s="63"/>
      <c r="BB72" s="63"/>
      <c r="BC72" s="63"/>
      <c r="BD72" s="63"/>
      <c r="BE72" s="63"/>
      <c r="BF72" s="63"/>
      <c r="BG72" s="63"/>
      <c r="BH72" s="63"/>
      <c r="BI72" s="63"/>
      <c r="BJ72" s="63"/>
      <c r="BK72" s="63"/>
      <c r="BL72" s="63"/>
      <c r="BM72" s="63"/>
      <c r="BN72" s="63"/>
      <c r="BO72" s="63"/>
      <c r="BP72" s="63"/>
      <c r="BQ72" s="63"/>
      <c r="BR72" s="63"/>
      <c r="BS72" s="63"/>
      <c r="BT72" s="63"/>
      <c r="BU72" s="63"/>
      <c r="BV72" s="63"/>
      <c r="BW72" s="63"/>
      <c r="BX72" s="63"/>
      <c r="BY72" s="63"/>
      <c r="BZ72" s="63"/>
      <c r="CA72" s="63"/>
      <c r="CB72" s="63"/>
      <c r="CC72" s="63"/>
      <c r="CD72" s="63"/>
      <c r="CE72" s="63"/>
      <c r="CF72" s="63"/>
      <c r="CG72" s="63"/>
      <c r="CH72" s="63"/>
      <c r="CI72" s="63"/>
      <c r="CJ72" s="63"/>
      <c r="CK72" s="63"/>
      <c r="CL72" s="63"/>
      <c r="CM72" s="63"/>
      <c r="CN72" s="63"/>
      <c r="CO72" s="63"/>
      <c r="CP72" s="63"/>
      <c r="CQ72" s="63"/>
      <c r="CR72" s="63"/>
      <c r="CS72" s="63"/>
      <c r="CT72" s="63"/>
      <c r="CU72" s="63"/>
      <c r="CV72" s="63"/>
      <c r="CW72" s="63"/>
      <c r="CX72" s="63"/>
      <c r="CY72" s="63"/>
      <c r="CZ72" s="63"/>
    </row>
    <row r="73" spans="1:104" ht="27.6" x14ac:dyDescent="0.25">
      <c r="A73" s="16" t="s">
        <v>619</v>
      </c>
      <c r="B73" s="9" t="s">
        <v>185</v>
      </c>
      <c r="C73" s="15" t="s">
        <v>255</v>
      </c>
      <c r="D73" s="15" t="s">
        <v>68</v>
      </c>
      <c r="E73" s="91"/>
      <c r="F73" s="92"/>
      <c r="G73" s="92"/>
      <c r="H73" s="92"/>
      <c r="I73" s="92"/>
      <c r="J73" s="92"/>
      <c r="K73" s="92"/>
      <c r="L73" s="92"/>
      <c r="M73" s="92"/>
      <c r="N73" s="92"/>
      <c r="O73" s="92"/>
      <c r="P73" s="92"/>
      <c r="Q73" s="92"/>
      <c r="R73" s="92"/>
      <c r="S73" s="92"/>
      <c r="T73" s="92"/>
      <c r="U73" s="92"/>
      <c r="V73" s="92"/>
      <c r="W73" s="92"/>
      <c r="X73" s="92"/>
      <c r="Y73" s="92"/>
      <c r="Z73" s="92"/>
      <c r="AA73" s="92"/>
      <c r="AB73" s="92"/>
      <c r="AC73" s="92"/>
      <c r="AD73" s="92"/>
      <c r="AE73" s="92"/>
      <c r="AF73" s="92"/>
      <c r="AG73" s="92"/>
      <c r="AH73" s="92"/>
      <c r="AI73" s="92"/>
      <c r="AJ73" s="92"/>
      <c r="AK73" s="92"/>
      <c r="AL73" s="92"/>
      <c r="AM73" s="92"/>
      <c r="AN73" s="92"/>
      <c r="AO73" s="92"/>
      <c r="AP73" s="92"/>
      <c r="AQ73" s="92"/>
      <c r="AR73" s="92"/>
      <c r="AS73" s="92"/>
      <c r="AT73" s="92"/>
      <c r="AU73" s="92"/>
      <c r="AV73" s="92"/>
      <c r="AW73" s="92"/>
      <c r="AX73" s="92"/>
      <c r="AY73" s="92"/>
      <c r="AZ73" s="92"/>
      <c r="BA73" s="92"/>
      <c r="BB73" s="92"/>
      <c r="BC73" s="92"/>
      <c r="BD73" s="92"/>
      <c r="BE73" s="92"/>
      <c r="BF73" s="92"/>
      <c r="BG73" s="92"/>
      <c r="BH73" s="92"/>
      <c r="BI73" s="92"/>
      <c r="BJ73" s="92"/>
      <c r="BK73" s="92"/>
      <c r="BL73" s="92"/>
      <c r="BM73" s="92"/>
      <c r="BN73" s="92"/>
      <c r="BO73" s="92"/>
      <c r="BP73" s="92"/>
      <c r="BQ73" s="92"/>
      <c r="BR73" s="92"/>
      <c r="BS73" s="92"/>
      <c r="BT73" s="92"/>
      <c r="BU73" s="92"/>
      <c r="BV73" s="92"/>
      <c r="BW73" s="92"/>
      <c r="BX73" s="92"/>
      <c r="BY73" s="92"/>
      <c r="BZ73" s="92"/>
      <c r="CA73" s="92"/>
      <c r="CB73" s="92"/>
      <c r="CC73" s="92"/>
      <c r="CD73" s="92"/>
      <c r="CE73" s="92"/>
      <c r="CF73" s="92"/>
      <c r="CG73" s="92"/>
      <c r="CH73" s="92"/>
      <c r="CI73" s="92"/>
      <c r="CJ73" s="92"/>
      <c r="CK73" s="92"/>
      <c r="CL73" s="92"/>
      <c r="CM73" s="92"/>
      <c r="CN73" s="92"/>
      <c r="CO73" s="92"/>
      <c r="CP73" s="92"/>
      <c r="CQ73" s="92"/>
      <c r="CR73" s="92"/>
      <c r="CS73" s="92"/>
      <c r="CT73" s="92"/>
      <c r="CU73" s="92"/>
      <c r="CV73" s="92"/>
      <c r="CW73" s="92"/>
      <c r="CX73" s="92"/>
      <c r="CY73" s="92"/>
      <c r="CZ73" s="92"/>
    </row>
    <row r="75" spans="1:104" s="73" customFormat="1" ht="17.399999999999999" x14ac:dyDescent="0.3">
      <c r="A75" s="72"/>
      <c r="C75" s="74"/>
      <c r="D75" s="74"/>
    </row>
    <row r="76" spans="1:104" ht="14.25" customHeight="1" x14ac:dyDescent="0.25"/>
    <row r="77" spans="1:104" ht="14.25" customHeight="1" x14ac:dyDescent="0.25"/>
    <row r="78" spans="1:104" ht="14.25" customHeight="1" x14ac:dyDescent="0.25"/>
    <row r="79" spans="1:104" ht="14.25" customHeight="1" x14ac:dyDescent="0.25"/>
    <row r="80" spans="1:104"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sheetData>
  <sheetProtection algorithmName="SHA-512" hashValue="gGoCbcXB9lMor9TpBWrS/6iBBDJ2/ol2lXN51/4EunL1zCmZAmCwk0lAur9xAoUMYYqrA3AqqSDVgNYqj1gSsg==" saltValue="I9dpOSKF3tto0zUPkKp5Cg==" spinCount="100000" sheet="1" objects="1" scenarios="1"/>
  <mergeCells count="5">
    <mergeCell ref="A3:C3"/>
    <mergeCell ref="A10:C10"/>
    <mergeCell ref="B13:C13"/>
    <mergeCell ref="B14:C14"/>
    <mergeCell ref="A24:D24"/>
  </mergeCells>
  <conditionalFormatting sqref="A9:A26">
    <cfRule type="expression" dxfId="39" priority="2">
      <formula>$D$5="Yes, the plan complies based on all analyses"</formula>
    </cfRule>
  </conditionalFormatting>
  <conditionalFormatting sqref="B9:D9 E9:CZ24 D10 B11:D23 A27:CZ73">
    <cfRule type="expression" dxfId="35" priority="3">
      <formula>$D$5="Yes, the plan complies based on all analyses"</formula>
    </cfRule>
  </conditionalFormatting>
  <conditionalFormatting sqref="B25:CZ26">
    <cfRule type="expression" dxfId="34" priority="1">
      <formula>$D$5="Yes, the plan complies based on all analyses"</formula>
    </cfRule>
  </conditionalFormatting>
  <dataValidations count="2">
    <dataValidation allowBlank="1" sqref="E30:CZ35" xr:uid="{09036B92-91A6-49A9-A675-A01F0785C886}"/>
    <dataValidation allowBlank="1" prompt="To enter free text, select cell and type - do not click into cell" sqref="E37:CZ42 E44:CZ49 E68:CZ73 E60:CZ65 E53:CZ58" xr:uid="{15F0DAF9-E3BC-4AD9-AECA-7E10589A0739}"/>
  </dataValidations>
  <hyperlinks>
    <hyperlink ref="B14" location="SectionE_AnalysisMethods" display="Return to the Analysis Methods section in the &quot;State and program information&quot; tab to change whether a method is used." xr:uid="{CCDAAD11-2827-495C-BD6E-B899881E612D}"/>
    <hyperlink ref="A8" location="'III_Plan comp 438.206 All plans'!A1" display="Click to go to section B: Assurance of plan compliance for 42 C.F.R. § 438.206" xr:uid="{D1FDD66A-4579-4BF2-85CA-0A2069BE73A8}"/>
    <hyperlink ref="A26" location="SectionE_AnalysisMethods" display="Click to return to the Analysis Methods section in the &quot;State and Program Information&quot; tab to change whether a method is used." xr:uid="{39E159DC-E519-4A6A-A76B-D0B2E893DADD}"/>
  </hyperlink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6" id="{286FFEF9-F2B5-409B-B71D-F1440C1A11CF}">
            <xm:f>OR(ISBLANK('I_State and program information'!$E$50),'I_State and program information'!$E$50="No")</xm:f>
            <x14:dxf>
              <fill>
                <patternFill patternType="lightUp"/>
              </fill>
            </x14:dxf>
          </x14:cfRule>
          <xm:sqref>A28:CZ49</xm:sqref>
        </x14:conditionalFormatting>
        <x14:conditionalFormatting xmlns:xm="http://schemas.microsoft.com/office/excel/2006/main">
          <x14:cfRule type="expression" priority="5" id="{0AC9DA36-F373-45AD-BDEB-4C7423632A25}">
            <xm:f>OR(ISBLANK('I_State and program information'!$E$54),'I_State and program information'!$E$54="No")</xm:f>
            <x14:dxf>
              <fill>
                <patternFill patternType="lightUp"/>
              </fill>
            </x14:dxf>
          </x14:cfRule>
          <xm:sqref>A51:CZ65</xm:sqref>
        </x14:conditionalFormatting>
        <x14:conditionalFormatting xmlns:xm="http://schemas.microsoft.com/office/excel/2006/main">
          <x14:cfRule type="expression" priority="4" id="{705B1196-F18C-463D-B162-4A09E98113A6}">
            <xm:f>OR(ISBLANK('I_State and program information'!$E$62),'I_State and program information'!$E$62="No")</xm:f>
            <x14:dxf>
              <fill>
                <patternFill patternType="lightUp"/>
              </fill>
            </x14:dxf>
          </x14:cfRule>
          <xm:sqref>A66:CZ73</xm:sqref>
        </x14:conditionalFormatting>
      </x14:conditionalFormattings>
    </ext>
    <ext xmlns:x14="http://schemas.microsoft.com/office/spreadsheetml/2009/9/main" uri="{CCE6A557-97BC-4b89-ADB6-D9C93CAAB3DF}">
      <x14:dataValidations xmlns:xm="http://schemas.microsoft.com/office/excel/2006/main" count="103">
        <x14:dataValidation type="list" allowBlank="1" showInputMessage="1" showErrorMessage="1" xr:uid="{8ABAC3B8-F2B4-4EA9-BCC7-DD37CFA586FB}">
          <x14:formula1>
            <xm:f>'Set Values'!$FG$76:$FG$85</xm:f>
          </x14:formula1>
          <xm:sqref>CZ15</xm:sqref>
        </x14:dataValidation>
        <x14:dataValidation type="list" allowBlank="1" showInputMessage="1" showErrorMessage="1" xr:uid="{A547318D-09B4-4BE6-8149-80F8ED957E68}">
          <x14:formula1>
            <xm:f>'Set Values'!$FF$76:$FF$85</xm:f>
          </x14:formula1>
          <xm:sqref>CY15</xm:sqref>
        </x14:dataValidation>
        <x14:dataValidation type="list" allowBlank="1" showInputMessage="1" showErrorMessage="1" xr:uid="{64511F52-335A-4D79-AD54-2AFE75D0F069}">
          <x14:formula1>
            <xm:f>'Set Values'!$FE$76:$FE$85</xm:f>
          </x14:formula1>
          <xm:sqref>CX15</xm:sqref>
        </x14:dataValidation>
        <x14:dataValidation type="list" allowBlank="1" showInputMessage="1" showErrorMessage="1" xr:uid="{1AE842A7-B09E-4E53-9136-5EC2CFDCDAAA}">
          <x14:formula1>
            <xm:f>'Set Values'!$FD$76:$FD$85</xm:f>
          </x14:formula1>
          <xm:sqref>CW15</xm:sqref>
        </x14:dataValidation>
        <x14:dataValidation type="list" allowBlank="1" showInputMessage="1" showErrorMessage="1" xr:uid="{42C3C4B7-40A8-48EC-8F6B-B1DD01464448}">
          <x14:formula1>
            <xm:f>'Set Values'!$FC$76:$FC$85</xm:f>
          </x14:formula1>
          <xm:sqref>CV15</xm:sqref>
        </x14:dataValidation>
        <x14:dataValidation type="list" allowBlank="1" showInputMessage="1" showErrorMessage="1" xr:uid="{736C1D77-8586-420B-95BD-29199C7097C0}">
          <x14:formula1>
            <xm:f>'Set Values'!$FA$76:$FA$85</xm:f>
          </x14:formula1>
          <xm:sqref>CT15</xm:sqref>
        </x14:dataValidation>
        <x14:dataValidation type="list" allowBlank="1" showInputMessage="1" showErrorMessage="1" xr:uid="{F2160F79-F97C-4073-AD2A-0DB712A1A5EB}">
          <x14:formula1>
            <xm:f>'Set Values'!$EZ$76:$EZ$85</xm:f>
          </x14:formula1>
          <xm:sqref>CS15</xm:sqref>
        </x14:dataValidation>
        <x14:dataValidation type="list" allowBlank="1" showInputMessage="1" showErrorMessage="1" xr:uid="{CABB9510-91CE-4981-8285-D689A8C703C7}">
          <x14:formula1>
            <xm:f>'Set Values'!$EY$76:$EY$85</xm:f>
          </x14:formula1>
          <xm:sqref>CR15</xm:sqref>
        </x14:dataValidation>
        <x14:dataValidation type="list" allowBlank="1" showInputMessage="1" showErrorMessage="1" xr:uid="{B8A93A8D-06E6-4F08-8A89-9B477AF8FB99}">
          <x14:formula1>
            <xm:f>'Set Values'!$EX$76:$EX$85</xm:f>
          </x14:formula1>
          <xm:sqref>CQ15</xm:sqref>
        </x14:dataValidation>
        <x14:dataValidation type="list" allowBlank="1" showInputMessage="1" showErrorMessage="1" xr:uid="{192D7A3F-74A6-44F5-B021-9804F6E7C265}">
          <x14:formula1>
            <xm:f>'Set Values'!$EW$76:$EW$85</xm:f>
          </x14:formula1>
          <xm:sqref>CP15</xm:sqref>
        </x14:dataValidation>
        <x14:dataValidation type="list" allowBlank="1" showInputMessage="1" showErrorMessage="1" xr:uid="{C955D27F-E25C-46ED-85C9-ED32022B3BD6}">
          <x14:formula1>
            <xm:f>'Set Values'!$EV$76:$EV$85</xm:f>
          </x14:formula1>
          <xm:sqref>CO15</xm:sqref>
        </x14:dataValidation>
        <x14:dataValidation type="list" allowBlank="1" showInputMessage="1" showErrorMessage="1" xr:uid="{6E010AE1-EDF6-476F-BBBF-165E8EA756A6}">
          <x14:formula1>
            <xm:f>'Set Values'!$EU$76:$EU$85</xm:f>
          </x14:formula1>
          <xm:sqref>CN15</xm:sqref>
        </x14:dataValidation>
        <x14:dataValidation type="list" allowBlank="1" showInputMessage="1" showErrorMessage="1" xr:uid="{A067772E-7B63-472F-8973-80BCE4CE8025}">
          <x14:formula1>
            <xm:f>'Set Values'!$ET$76:$ET$85</xm:f>
          </x14:formula1>
          <xm:sqref>CM15</xm:sqref>
        </x14:dataValidation>
        <x14:dataValidation type="list" allowBlank="1" showInputMessage="1" showErrorMessage="1" xr:uid="{1A2970C1-712E-4BB8-8161-7D5E5552A05F}">
          <x14:formula1>
            <xm:f>'Set Values'!$ES$76:$ES$85</xm:f>
          </x14:formula1>
          <xm:sqref>CL15</xm:sqref>
        </x14:dataValidation>
        <x14:dataValidation type="list" allowBlank="1" showInputMessage="1" showErrorMessage="1" xr:uid="{4709C1F9-14A4-4938-98F4-8827D6429623}">
          <x14:formula1>
            <xm:f>'Set Values'!$ER$76:$ER$85</xm:f>
          </x14:formula1>
          <xm:sqref>CK15</xm:sqref>
        </x14:dataValidation>
        <x14:dataValidation type="list" allowBlank="1" showInputMessage="1" showErrorMessage="1" xr:uid="{B079CCC0-562B-4616-8E48-E6FF19390A4A}">
          <x14:formula1>
            <xm:f>'Set Values'!$EQ$76:$EQ$85</xm:f>
          </x14:formula1>
          <xm:sqref>CJ15</xm:sqref>
        </x14:dataValidation>
        <x14:dataValidation type="list" allowBlank="1" showInputMessage="1" showErrorMessage="1" xr:uid="{A542DA5C-E6C5-43B3-A35C-710EA9F81C41}">
          <x14:formula1>
            <xm:f>'Set Values'!$EP$76:$EP$85</xm:f>
          </x14:formula1>
          <xm:sqref>CI15</xm:sqref>
        </x14:dataValidation>
        <x14:dataValidation type="list" allowBlank="1" showInputMessage="1" showErrorMessage="1" xr:uid="{85469D07-BA55-48F3-8E45-68EDFF8B17AE}">
          <x14:formula1>
            <xm:f>'Set Values'!$EO$76:$EO$85</xm:f>
          </x14:formula1>
          <xm:sqref>CH15</xm:sqref>
        </x14:dataValidation>
        <x14:dataValidation type="list" allowBlank="1" showInputMessage="1" showErrorMessage="1" xr:uid="{40D010B3-7849-4DE7-B329-64A478E00C33}">
          <x14:formula1>
            <xm:f>'Set Values'!$EN$76:$EN$85</xm:f>
          </x14:formula1>
          <xm:sqref>CG15</xm:sqref>
        </x14:dataValidation>
        <x14:dataValidation type="list" allowBlank="1" showInputMessage="1" showErrorMessage="1" xr:uid="{E241DA1F-661C-42FF-86D5-7B13557957EF}">
          <x14:formula1>
            <xm:f>'Set Values'!$EM$76:$EM$85</xm:f>
          </x14:formula1>
          <xm:sqref>CF15</xm:sqref>
        </x14:dataValidation>
        <x14:dataValidation type="list" allowBlank="1" showInputMessage="1" showErrorMessage="1" xr:uid="{446932BF-31F3-47D3-B37D-D7590E5D3B39}">
          <x14:formula1>
            <xm:f>'Set Values'!$EL$76:$EL$85</xm:f>
          </x14:formula1>
          <xm:sqref>CE15</xm:sqref>
        </x14:dataValidation>
        <x14:dataValidation type="list" allowBlank="1" showInputMessage="1" showErrorMessage="1" xr:uid="{9B199AF3-FACC-46C4-A6E8-10547F518A0B}">
          <x14:formula1>
            <xm:f>'Set Values'!$EK$76:$EK$85</xm:f>
          </x14:formula1>
          <xm:sqref>CD15</xm:sqref>
        </x14:dataValidation>
        <x14:dataValidation type="list" allowBlank="1" showInputMessage="1" showErrorMessage="1" xr:uid="{620B9058-EEC4-4DF7-B269-49EA9967A1E2}">
          <x14:formula1>
            <xm:f>'Set Values'!$EJ$76:$EJ$85</xm:f>
          </x14:formula1>
          <xm:sqref>CC15</xm:sqref>
        </x14:dataValidation>
        <x14:dataValidation type="list" allowBlank="1" showInputMessage="1" showErrorMessage="1" xr:uid="{7E188265-0DFA-48F3-AEB1-A4242BF76A4E}">
          <x14:formula1>
            <xm:f>'Set Values'!$EI$76:$EI$85</xm:f>
          </x14:formula1>
          <xm:sqref>CB15</xm:sqref>
        </x14:dataValidation>
        <x14:dataValidation type="list" allowBlank="1" showInputMessage="1" showErrorMessage="1" xr:uid="{C4EC0674-3C16-4846-9BEE-5BD386EFE5CE}">
          <x14:formula1>
            <xm:f>'Set Values'!$EH$76:$EH$85</xm:f>
          </x14:formula1>
          <xm:sqref>CA15</xm:sqref>
        </x14:dataValidation>
        <x14:dataValidation type="list" allowBlank="1" showInputMessage="1" showErrorMessage="1" xr:uid="{302DE124-8844-4B0D-98F6-B2C757F67249}">
          <x14:formula1>
            <xm:f>'Set Values'!$EG$76:$EG$85</xm:f>
          </x14:formula1>
          <xm:sqref>BZ15</xm:sqref>
        </x14:dataValidation>
        <x14:dataValidation type="list" allowBlank="1" showInputMessage="1" showErrorMessage="1" xr:uid="{7E059AB8-DEEA-4A4A-A2E1-FBF0459F0164}">
          <x14:formula1>
            <xm:f>'Set Values'!$EF$76:$EF$85</xm:f>
          </x14:formula1>
          <xm:sqref>BY15</xm:sqref>
        </x14:dataValidation>
        <x14:dataValidation type="list" allowBlank="1" showInputMessage="1" showErrorMessage="1" xr:uid="{8F86624A-A845-4CB4-9983-0D9EC5F7C7EF}">
          <x14:formula1>
            <xm:f>'Set Values'!$EE$76:$EE$85</xm:f>
          </x14:formula1>
          <xm:sqref>BX15</xm:sqref>
        </x14:dataValidation>
        <x14:dataValidation type="list" allowBlank="1" showInputMessage="1" showErrorMessage="1" xr:uid="{F9ADADC8-1211-4B83-A892-CA70FF63F444}">
          <x14:formula1>
            <xm:f>'Set Values'!$ED$76:$ED$85</xm:f>
          </x14:formula1>
          <xm:sqref>BW15</xm:sqref>
        </x14:dataValidation>
        <x14:dataValidation type="list" allowBlank="1" showInputMessage="1" showErrorMessage="1" xr:uid="{9AC6F0F2-6F6D-4210-A8EA-40373287DC00}">
          <x14:formula1>
            <xm:f>'Set Values'!$EC$76:$EC$85</xm:f>
          </x14:formula1>
          <xm:sqref>BV15</xm:sqref>
        </x14:dataValidation>
        <x14:dataValidation type="list" allowBlank="1" showInputMessage="1" showErrorMessage="1" xr:uid="{AEDF0A39-BF49-4CA4-9A99-3877E79F565F}">
          <x14:formula1>
            <xm:f>'Set Values'!$EB$76:$EB$85</xm:f>
          </x14:formula1>
          <xm:sqref>BU15</xm:sqref>
        </x14:dataValidation>
        <x14:dataValidation type="list" allowBlank="1" showInputMessage="1" showErrorMessage="1" xr:uid="{71871EB9-B127-4603-A3CE-8B98EAD8134B}">
          <x14:formula1>
            <xm:f>'Set Values'!$EA$76:$EA$85</xm:f>
          </x14:formula1>
          <xm:sqref>BT15</xm:sqref>
        </x14:dataValidation>
        <x14:dataValidation type="list" allowBlank="1" showInputMessage="1" showErrorMessage="1" xr:uid="{EBEF61DA-71CE-4940-AD52-16CB3F8657B2}">
          <x14:formula1>
            <xm:f>'Set Values'!$DZ$76:$DZ$85</xm:f>
          </x14:formula1>
          <xm:sqref>BS15</xm:sqref>
        </x14:dataValidation>
        <x14:dataValidation type="list" allowBlank="1" showInputMessage="1" showErrorMessage="1" xr:uid="{A40FF7D3-2B56-40A8-A2BC-6FF490EABC50}">
          <x14:formula1>
            <xm:f>'Set Values'!$DY$76:$DY$85</xm:f>
          </x14:formula1>
          <xm:sqref>BR15</xm:sqref>
        </x14:dataValidation>
        <x14:dataValidation type="list" allowBlank="1" showInputMessage="1" showErrorMessage="1" xr:uid="{664BE438-CCA6-4D17-B429-D17B680D792B}">
          <x14:formula1>
            <xm:f>'Set Values'!$DX$76:$DX$85</xm:f>
          </x14:formula1>
          <xm:sqref>BQ15</xm:sqref>
        </x14:dataValidation>
        <x14:dataValidation type="list" allowBlank="1" showInputMessage="1" showErrorMessage="1" xr:uid="{5CD2897B-04D6-4CDE-9C65-71E1C7EE48A0}">
          <x14:formula1>
            <xm:f>'Set Values'!$DW$76:$DW$85</xm:f>
          </x14:formula1>
          <xm:sqref>BP15</xm:sqref>
        </x14:dataValidation>
        <x14:dataValidation type="list" allowBlank="1" showInputMessage="1" showErrorMessage="1" xr:uid="{F2E871FE-CB08-4C19-8C84-29D6CD94373F}">
          <x14:formula1>
            <xm:f>'Set Values'!$DV$76:$DV$85</xm:f>
          </x14:formula1>
          <xm:sqref>BO15</xm:sqref>
        </x14:dataValidation>
        <x14:dataValidation type="list" allowBlank="1" showInputMessage="1" showErrorMessage="1" xr:uid="{F922C365-CA39-4282-AA4B-10F42254CCBE}">
          <x14:formula1>
            <xm:f>'Set Values'!$DU$76:$DU$85</xm:f>
          </x14:formula1>
          <xm:sqref>BN15</xm:sqref>
        </x14:dataValidation>
        <x14:dataValidation type="list" allowBlank="1" showInputMessage="1" showErrorMessage="1" xr:uid="{53FB6DA2-41CB-4CCC-9AF2-223A86444759}">
          <x14:formula1>
            <xm:f>'Set Values'!$DT$76:$DT$85</xm:f>
          </x14:formula1>
          <xm:sqref>BM15</xm:sqref>
        </x14:dataValidation>
        <x14:dataValidation type="list" allowBlank="1" showInputMessage="1" showErrorMessage="1" xr:uid="{11C078E2-E12E-46DB-837A-1B2AF9480FB6}">
          <x14:formula1>
            <xm:f>'Set Values'!$DS$76:$DS$85</xm:f>
          </x14:formula1>
          <xm:sqref>BL15</xm:sqref>
        </x14:dataValidation>
        <x14:dataValidation type="list" allowBlank="1" showInputMessage="1" showErrorMessage="1" xr:uid="{3FD0D7F7-0654-48B9-A2F5-5AF4866B251F}">
          <x14:formula1>
            <xm:f>'Set Values'!$DR$76:$DR$85</xm:f>
          </x14:formula1>
          <xm:sqref>BK15</xm:sqref>
        </x14:dataValidation>
        <x14:dataValidation type="list" allowBlank="1" showInputMessage="1" showErrorMessage="1" xr:uid="{5B0EED23-C597-40EF-B546-086269DF2B93}">
          <x14:formula1>
            <xm:f>'Set Values'!$DQ$76:$DQ$85</xm:f>
          </x14:formula1>
          <xm:sqref>BJ15</xm:sqref>
        </x14:dataValidation>
        <x14:dataValidation type="list" allowBlank="1" showInputMessage="1" showErrorMessage="1" xr:uid="{50DD87A4-46F2-4B0C-8A88-9F9AEB48B358}">
          <x14:formula1>
            <xm:f>'Set Values'!$DP$76:$DP$85</xm:f>
          </x14:formula1>
          <xm:sqref>BI15</xm:sqref>
        </x14:dataValidation>
        <x14:dataValidation type="list" allowBlank="1" showInputMessage="1" showErrorMessage="1" xr:uid="{846FC1D8-BC95-42A1-B8B4-EEDE1644FA57}">
          <x14:formula1>
            <xm:f>'Set Values'!$DO$76:$DO$85</xm:f>
          </x14:formula1>
          <xm:sqref>BH15</xm:sqref>
        </x14:dataValidation>
        <x14:dataValidation type="list" allowBlank="1" showInputMessage="1" showErrorMessage="1" xr:uid="{88413957-69C1-4231-80B2-5E1A499AB9DA}">
          <x14:formula1>
            <xm:f>'Set Values'!$DN$76:$DN$85</xm:f>
          </x14:formula1>
          <xm:sqref>BG15</xm:sqref>
        </x14:dataValidation>
        <x14:dataValidation type="list" allowBlank="1" showInputMessage="1" showErrorMessage="1" xr:uid="{2C30B4CB-C1BD-49EE-BC92-1DAAFC386B4B}">
          <x14:formula1>
            <xm:f>'Set Values'!$DM$76:$DM$85</xm:f>
          </x14:formula1>
          <xm:sqref>BF15</xm:sqref>
        </x14:dataValidation>
        <x14:dataValidation type="list" allowBlank="1" showInputMessage="1" showErrorMessage="1" xr:uid="{56202510-6DD2-448E-A779-9B89423978F9}">
          <x14:formula1>
            <xm:f>'Set Values'!$DL$76:$DL$85</xm:f>
          </x14:formula1>
          <xm:sqref>BE15</xm:sqref>
        </x14:dataValidation>
        <x14:dataValidation type="list" allowBlank="1" showInputMessage="1" showErrorMessage="1" xr:uid="{2F34A782-5439-4741-BAB4-D34D541A4386}">
          <x14:formula1>
            <xm:f>'Set Values'!$DK$76:$DK$85</xm:f>
          </x14:formula1>
          <xm:sqref>BD15</xm:sqref>
        </x14:dataValidation>
        <x14:dataValidation type="list" allowBlank="1" showInputMessage="1" showErrorMessage="1" xr:uid="{4A448AB9-BF40-4A0C-96BB-E559E4EA2E9D}">
          <x14:formula1>
            <xm:f>'Set Values'!$DJ$76:$DJ$85</xm:f>
          </x14:formula1>
          <xm:sqref>BC15</xm:sqref>
        </x14:dataValidation>
        <x14:dataValidation type="list" allowBlank="1" showInputMessage="1" showErrorMessage="1" xr:uid="{30C8E61F-81B3-46B6-AA13-415C8BDB2CAD}">
          <x14:formula1>
            <xm:f>'Set Values'!$DI$76:$DI$85</xm:f>
          </x14:formula1>
          <xm:sqref>BB15</xm:sqref>
        </x14:dataValidation>
        <x14:dataValidation type="list" allowBlank="1" showInputMessage="1" showErrorMessage="1" xr:uid="{421B1A48-D417-4DED-987B-19D81E59DA7D}">
          <x14:formula1>
            <xm:f>'Set Values'!$DH$76:$DH$85</xm:f>
          </x14:formula1>
          <xm:sqref>BA15</xm:sqref>
        </x14:dataValidation>
        <x14:dataValidation type="list" allowBlank="1" showInputMessage="1" showErrorMessage="1" xr:uid="{0152593C-B0CD-4F49-A3AD-4BF59E096940}">
          <x14:formula1>
            <xm:f>'Set Values'!$DG$76:$DG$85</xm:f>
          </x14:formula1>
          <xm:sqref>AZ15</xm:sqref>
        </x14:dataValidation>
        <x14:dataValidation type="list" allowBlank="1" showInputMessage="1" showErrorMessage="1" xr:uid="{EA7F8D81-94B8-42D7-BC5D-63C05AE157D1}">
          <x14:formula1>
            <xm:f>'Set Values'!$DF$76:$DF$85</xm:f>
          </x14:formula1>
          <xm:sqref>AY15</xm:sqref>
        </x14:dataValidation>
        <x14:dataValidation type="list" allowBlank="1" showInputMessage="1" showErrorMessage="1" xr:uid="{BE13758C-A336-484D-BB28-B6081A67DB12}">
          <x14:formula1>
            <xm:f>'Set Values'!$DE$76:$DE$85</xm:f>
          </x14:formula1>
          <xm:sqref>AX15</xm:sqref>
        </x14:dataValidation>
        <x14:dataValidation type="list" allowBlank="1" showInputMessage="1" showErrorMessage="1" xr:uid="{3B7A2F7B-43DF-448C-9756-B115750450C2}">
          <x14:formula1>
            <xm:f>'Set Values'!$DD$76:$DD$85</xm:f>
          </x14:formula1>
          <xm:sqref>AW15</xm:sqref>
        </x14:dataValidation>
        <x14:dataValidation type="list" allowBlank="1" showInputMessage="1" showErrorMessage="1" xr:uid="{1E327602-5819-40B3-8813-E82A335ED1CE}">
          <x14:formula1>
            <xm:f>'Set Values'!$DC$76:$DC$85</xm:f>
          </x14:formula1>
          <xm:sqref>AV15</xm:sqref>
        </x14:dataValidation>
        <x14:dataValidation type="list" allowBlank="1" showInputMessage="1" showErrorMessage="1" xr:uid="{BDF69096-597B-431F-A325-E171E5BA5348}">
          <x14:formula1>
            <xm:f>'Set Values'!$DB$76:$DB$85</xm:f>
          </x14:formula1>
          <xm:sqref>AU15</xm:sqref>
        </x14:dataValidation>
        <x14:dataValidation type="list" allowBlank="1" showInputMessage="1" showErrorMessage="1" xr:uid="{0127E4D2-B5ED-4DB8-843C-CC3545D64FBE}">
          <x14:formula1>
            <xm:f>'Set Values'!$DA$76:$DA$85</xm:f>
          </x14:formula1>
          <xm:sqref>AT15</xm:sqref>
        </x14:dataValidation>
        <x14:dataValidation type="list" allowBlank="1" showInputMessage="1" showErrorMessage="1" xr:uid="{C8A4AC2D-CCA1-41CF-BFF6-BA03279A61DB}">
          <x14:formula1>
            <xm:f>'Set Values'!$CZ$76:$CZ$85</xm:f>
          </x14:formula1>
          <xm:sqref>AS15</xm:sqref>
        </x14:dataValidation>
        <x14:dataValidation type="list" allowBlank="1" showInputMessage="1" showErrorMessage="1" xr:uid="{BC507A87-76F4-4873-A0BC-B01B69663E2A}">
          <x14:formula1>
            <xm:f>'Set Values'!$CY$76:$CY$85</xm:f>
          </x14:formula1>
          <xm:sqref>AR15</xm:sqref>
        </x14:dataValidation>
        <x14:dataValidation type="list" allowBlank="1" showInputMessage="1" showErrorMessage="1" xr:uid="{FC13C69D-937E-4356-BF40-ACD14637EB74}">
          <x14:formula1>
            <xm:f>'Set Values'!$CX$76:$CX$85</xm:f>
          </x14:formula1>
          <xm:sqref>AQ15</xm:sqref>
        </x14:dataValidation>
        <x14:dataValidation type="list" allowBlank="1" showInputMessage="1" showErrorMessage="1" xr:uid="{7410E006-27AD-4885-A439-84DE118BAFBD}">
          <x14:formula1>
            <xm:f>'Set Values'!$CW$76:$CW$85</xm:f>
          </x14:formula1>
          <xm:sqref>AP15</xm:sqref>
        </x14:dataValidation>
        <x14:dataValidation type="list" allowBlank="1" showInputMessage="1" showErrorMessage="1" xr:uid="{33D88146-4FB6-4F5C-98B5-B45A3ADA8956}">
          <x14:formula1>
            <xm:f>'Set Values'!$CV$76:$CV$85</xm:f>
          </x14:formula1>
          <xm:sqref>AO15</xm:sqref>
        </x14:dataValidation>
        <x14:dataValidation type="list" allowBlank="1" showInputMessage="1" showErrorMessage="1" xr:uid="{561B4ADC-CDDD-4271-876F-FABC3674051E}">
          <x14:formula1>
            <xm:f>'Set Values'!$CU$76:$CU$85</xm:f>
          </x14:formula1>
          <xm:sqref>AN15</xm:sqref>
        </x14:dataValidation>
        <x14:dataValidation type="list" allowBlank="1" showInputMessage="1" showErrorMessage="1" xr:uid="{FA1DA450-4E5E-4886-ABBE-18F4679F7940}">
          <x14:formula1>
            <xm:f>'Set Values'!$CT$76:$CT$85</xm:f>
          </x14:formula1>
          <xm:sqref>AM15</xm:sqref>
        </x14:dataValidation>
        <x14:dataValidation type="list" allowBlank="1" showInputMessage="1" showErrorMessage="1" xr:uid="{5D9B5D23-AC6A-44B8-9406-88B73A7D8261}">
          <x14:formula1>
            <xm:f>'Set Values'!$CS$76:$CS$85</xm:f>
          </x14:formula1>
          <xm:sqref>AL15</xm:sqref>
        </x14:dataValidation>
        <x14:dataValidation type="list" allowBlank="1" showInputMessage="1" showErrorMessage="1" xr:uid="{A1FFF541-6593-4646-BF2C-2654FBAB6F72}">
          <x14:formula1>
            <xm:f>'Set Values'!$CR$76:$CR$85</xm:f>
          </x14:formula1>
          <xm:sqref>AK15</xm:sqref>
        </x14:dataValidation>
        <x14:dataValidation type="list" allowBlank="1" showInputMessage="1" showErrorMessage="1" xr:uid="{E57D5FC4-AA1D-4B42-9045-9AC39FD2CD1D}">
          <x14:formula1>
            <xm:f>'Set Values'!$CQ$76:$CQ$85</xm:f>
          </x14:formula1>
          <xm:sqref>AJ15</xm:sqref>
        </x14:dataValidation>
        <x14:dataValidation type="list" allowBlank="1" showInputMessage="1" showErrorMessage="1" xr:uid="{7E379373-BA5B-401D-8024-ADF23B09EEC6}">
          <x14:formula1>
            <xm:f>'Set Values'!$CP$76:$CP$85</xm:f>
          </x14:formula1>
          <xm:sqref>AI15</xm:sqref>
        </x14:dataValidation>
        <x14:dataValidation type="list" allowBlank="1" showInputMessage="1" showErrorMessage="1" xr:uid="{44C80C84-EA32-4DBF-8A16-8A6297729C9A}">
          <x14:formula1>
            <xm:f>'Set Values'!$CO$76:$CO$85</xm:f>
          </x14:formula1>
          <xm:sqref>AH15</xm:sqref>
        </x14:dataValidation>
        <x14:dataValidation type="list" allowBlank="1" showInputMessage="1" showErrorMessage="1" xr:uid="{38A85520-D044-428F-8B6A-E13D91E6E5A2}">
          <x14:formula1>
            <xm:f>'Set Values'!$CN$76:$CN$85</xm:f>
          </x14:formula1>
          <xm:sqref>AG15</xm:sqref>
        </x14:dataValidation>
        <x14:dataValidation type="list" allowBlank="1" showInputMessage="1" showErrorMessage="1" xr:uid="{747F143E-7847-440B-BC0D-AB12A7138B8B}">
          <x14:formula1>
            <xm:f>'Set Values'!$CM$76:$CM$85</xm:f>
          </x14:formula1>
          <xm:sqref>AF15</xm:sqref>
        </x14:dataValidation>
        <x14:dataValidation type="list" allowBlank="1" showInputMessage="1" showErrorMessage="1" xr:uid="{69BC0FAF-6CAF-499C-9865-7189C0EACBEB}">
          <x14:formula1>
            <xm:f>'Set Values'!$CL$76:$CL$85</xm:f>
          </x14:formula1>
          <xm:sqref>AE15</xm:sqref>
        </x14:dataValidation>
        <x14:dataValidation type="list" allowBlank="1" showInputMessage="1" showErrorMessage="1" xr:uid="{07E461A5-1D36-49C8-963D-D45E82800AF7}">
          <x14:formula1>
            <xm:f>'Set Values'!$CK$76:$CK$85</xm:f>
          </x14:formula1>
          <xm:sqref>AD15</xm:sqref>
        </x14:dataValidation>
        <x14:dataValidation type="list" allowBlank="1" showInputMessage="1" showErrorMessage="1" xr:uid="{565D99A8-27E5-4112-BC15-19B7BC666468}">
          <x14:formula1>
            <xm:f>'Set Values'!$CJ$76:$CJ$85</xm:f>
          </x14:formula1>
          <xm:sqref>AC15</xm:sqref>
        </x14:dataValidation>
        <x14:dataValidation type="list" allowBlank="1" showInputMessage="1" showErrorMessage="1" xr:uid="{9E475AA3-49FF-4A7F-9F88-7864DD68F369}">
          <x14:formula1>
            <xm:f>'Set Values'!$CI$76:$CI$85</xm:f>
          </x14:formula1>
          <xm:sqref>AB15</xm:sqref>
        </x14:dataValidation>
        <x14:dataValidation type="list" allowBlank="1" showInputMessage="1" showErrorMessage="1" xr:uid="{965007A9-0895-4F57-9CF2-FC1C75067EA5}">
          <x14:formula1>
            <xm:f>'Set Values'!$CH$76:$CH$85</xm:f>
          </x14:formula1>
          <xm:sqref>AA15</xm:sqref>
        </x14:dataValidation>
        <x14:dataValidation type="list" allowBlank="1" showInputMessage="1" showErrorMessage="1" xr:uid="{78FE92C0-CF62-43F9-BA9F-A3ADE658B533}">
          <x14:formula1>
            <xm:f>'Set Values'!$CG$76:$CG$85</xm:f>
          </x14:formula1>
          <xm:sqref>Z15</xm:sqref>
        </x14:dataValidation>
        <x14:dataValidation type="list" allowBlank="1" showInputMessage="1" showErrorMessage="1" xr:uid="{C9EC6D4A-87FD-4D6B-92C2-A7F637780559}">
          <x14:formula1>
            <xm:f>'Set Values'!$CF$76:$CF$85</xm:f>
          </x14:formula1>
          <xm:sqref>Y15</xm:sqref>
        </x14:dataValidation>
        <x14:dataValidation type="list" allowBlank="1" showInputMessage="1" showErrorMessage="1" xr:uid="{2858ADD7-68DD-496D-B280-2174E2FD3BB5}">
          <x14:formula1>
            <xm:f>'Set Values'!$CE$76:$CE$85</xm:f>
          </x14:formula1>
          <xm:sqref>X15</xm:sqref>
        </x14:dataValidation>
        <x14:dataValidation type="list" allowBlank="1" showInputMessage="1" showErrorMessage="1" xr:uid="{B9A5DCA4-C56A-4185-AD15-92B2DF5CF2E3}">
          <x14:formula1>
            <xm:f>'Set Values'!$AA$3</xm:f>
          </x14:formula1>
          <xm:sqref>E12:CZ12</xm:sqref>
        </x14:dataValidation>
        <x14:dataValidation type="list" allowBlank="1" showInputMessage="1" showErrorMessage="1" xr:uid="{443C57DF-7F96-4F57-AE87-C00847B7CB6C}">
          <x14:formula1>
            <xm:f>'Set Values'!$CD$76:$CD$85</xm:f>
          </x14:formula1>
          <xm:sqref>W15</xm:sqref>
        </x14:dataValidation>
        <x14:dataValidation type="list" allowBlank="1" showInputMessage="1" showErrorMessage="1" xr:uid="{33754F9C-0E6C-4B33-A3D2-EDEDBF1BE994}">
          <x14:formula1>
            <xm:f>'Set Values'!$CC$76:$CC$85</xm:f>
          </x14:formula1>
          <xm:sqref>V15</xm:sqref>
        </x14:dataValidation>
        <x14:dataValidation type="list" allowBlank="1" showInputMessage="1" showErrorMessage="1" xr:uid="{2F7E3C75-F0D9-4A10-9A2B-F668BCE6B5FE}">
          <x14:formula1>
            <xm:f>'Set Values'!$CB$76:$CB$85</xm:f>
          </x14:formula1>
          <xm:sqref>U15</xm:sqref>
        </x14:dataValidation>
        <x14:dataValidation type="list" allowBlank="1" showInputMessage="1" showErrorMessage="1" xr:uid="{83C98BF3-E6CF-4907-AB50-8EC90EBDCCA3}">
          <x14:formula1>
            <xm:f>'Set Values'!$CA$76:$CA$85</xm:f>
          </x14:formula1>
          <xm:sqref>T15</xm:sqref>
        </x14:dataValidation>
        <x14:dataValidation type="list" allowBlank="1" showInputMessage="1" showErrorMessage="1" xr:uid="{9D07581D-2711-4821-A459-CC47DAAA3B64}">
          <x14:formula1>
            <xm:f>'Set Values'!$BZ$76:$BZ$85</xm:f>
          </x14:formula1>
          <xm:sqref>S15</xm:sqref>
        </x14:dataValidation>
        <x14:dataValidation type="list" allowBlank="1" showInputMessage="1" showErrorMessage="1" xr:uid="{0B1C1AB7-1DD0-4180-96EA-82E47E753E68}">
          <x14:formula1>
            <xm:f>'Set Values'!$BY$76:$BY$85</xm:f>
          </x14:formula1>
          <xm:sqref>R15</xm:sqref>
        </x14:dataValidation>
        <x14:dataValidation type="list" allowBlank="1" showInputMessage="1" showErrorMessage="1" xr:uid="{901B5C27-DCEB-4B63-8CC1-78F09C11E432}">
          <x14:formula1>
            <xm:f>'Set Values'!$BX$76:$BX$85</xm:f>
          </x14:formula1>
          <xm:sqref>Q15</xm:sqref>
        </x14:dataValidation>
        <x14:dataValidation type="list" allowBlank="1" showInputMessage="1" showErrorMessage="1" xr:uid="{A0687E0E-E98B-484C-91C6-EF6041761664}">
          <x14:formula1>
            <xm:f>'Set Values'!$BW$76:$BW$85</xm:f>
          </x14:formula1>
          <xm:sqref>P15</xm:sqref>
        </x14:dataValidation>
        <x14:dataValidation type="list" allowBlank="1" showInputMessage="1" showErrorMessage="1" xr:uid="{876A3C8E-A716-4665-877A-B69EF133ACF3}">
          <x14:formula1>
            <xm:f>'Set Values'!$BV$76:$BV$85</xm:f>
          </x14:formula1>
          <xm:sqref>O15</xm:sqref>
        </x14:dataValidation>
        <x14:dataValidation type="list" allowBlank="1" showInputMessage="1" showErrorMessage="1" xr:uid="{B45138A8-26E2-4D14-87B2-654605695585}">
          <x14:formula1>
            <xm:f>'Set Values'!$BU$76:$BU$85</xm:f>
          </x14:formula1>
          <xm:sqref>N15</xm:sqref>
        </x14:dataValidation>
        <x14:dataValidation type="list" allowBlank="1" showInputMessage="1" showErrorMessage="1" xr:uid="{140B4002-1987-4B6F-BF21-D28B74619C8A}">
          <x14:formula1>
            <xm:f>'Set Values'!$BT$76:$BT$853</xm:f>
          </x14:formula1>
          <xm:sqref>M15</xm:sqref>
        </x14:dataValidation>
        <x14:dataValidation type="list" allowBlank="1" showInputMessage="1" showErrorMessage="1" xr:uid="{6591B895-A2C1-4F4D-AC93-F3F3DCF205C7}">
          <x14:formula1>
            <xm:f>'Set Values'!$BS$76:$BS$85</xm:f>
          </x14:formula1>
          <xm:sqref>L15</xm:sqref>
        </x14:dataValidation>
        <x14:dataValidation type="list" allowBlank="1" showInputMessage="1" showErrorMessage="1" xr:uid="{AAEB6AD3-C3F2-41C1-B671-83512F70350C}">
          <x14:formula1>
            <xm:f>'Set Values'!$BR$76:$BR$85</xm:f>
          </x14:formula1>
          <xm:sqref>K15</xm:sqref>
        </x14:dataValidation>
        <x14:dataValidation type="list" allowBlank="1" showInputMessage="1" showErrorMessage="1" xr:uid="{6CA1F144-0BA7-442D-A192-43129CFA4809}">
          <x14:formula1>
            <xm:f>'Set Values'!$BQ$76:$BQ$85</xm:f>
          </x14:formula1>
          <xm:sqref>J15</xm:sqref>
        </x14:dataValidation>
        <x14:dataValidation type="list" allowBlank="1" showInputMessage="1" showErrorMessage="1" xr:uid="{97B41F65-C6F8-430F-99AF-90DCBBABFCF4}">
          <x14:formula1>
            <xm:f>'Set Values'!$BP$76:$BP$85</xm:f>
          </x14:formula1>
          <xm:sqref>I15</xm:sqref>
        </x14:dataValidation>
        <x14:dataValidation type="list" allowBlank="1" showInputMessage="1" showErrorMessage="1" xr:uid="{0BF371A2-06A1-498B-B089-5535877269F6}">
          <x14:formula1>
            <xm:f>'Set Values'!$BO$76:$BO$85</xm:f>
          </x14:formula1>
          <xm:sqref>H15</xm:sqref>
        </x14:dataValidation>
        <x14:dataValidation type="list" allowBlank="1" showInputMessage="1" showErrorMessage="1" xr:uid="{565563C8-6DEA-47FF-BCEA-9BA28917CDF9}">
          <x14:formula1>
            <xm:f>'Set Values'!$BN$76:$BN$85</xm:f>
          </x14:formula1>
          <xm:sqref>G15</xm:sqref>
        </x14:dataValidation>
        <x14:dataValidation type="list" allowBlank="1" showInputMessage="1" showErrorMessage="1" xr:uid="{8106A702-5F7A-4054-8791-98863C3CD87D}">
          <x14:formula1>
            <xm:f>'Set Values'!$BL$76:$BL$85</xm:f>
          </x14:formula1>
          <xm:sqref>E15</xm:sqref>
        </x14:dataValidation>
        <x14:dataValidation type="list" allowBlank="1" showInputMessage="1" showErrorMessage="1" xr:uid="{2E8B3BAF-B496-420E-8B5F-966819DBBDE0}">
          <x14:formula1>
            <xm:f>'Set Values'!$BM$76:$BM$85</xm:f>
          </x14:formula1>
          <xm:sqref>F15</xm:sqref>
        </x14:dataValidation>
        <x14:dataValidation type="list" allowBlank="1" showInputMessage="1" showErrorMessage="1" xr:uid="{8EE5AB18-C2F0-41AE-B790-1CF986BCDCD5}">
          <x14:formula1>
            <xm:f>'Set Values'!$Z$3:$Z$4</xm:f>
          </x14:formula1>
          <xm:sqref>D5</xm:sqref>
        </x14:dataValidation>
        <x14:dataValidation type="list" allowBlank="1" showInputMessage="1" showErrorMessage="1" xr:uid="{B36E5678-8743-4E2D-878D-D150F7031E1E}">
          <x14:formula1>
            <xm:f>'Set Values'!$AB$3:$AB$4</xm:f>
          </x14:formula1>
          <xm:sqref>E20:CZ20</xm:sqref>
        </x14:dataValidation>
        <x14:dataValidation type="list" allowBlank="1" showInputMessage="1" showErrorMessage="1" xr:uid="{930838A9-14E7-45EF-AB41-FEC38BD11879}">
          <x14:formula1>
            <xm:f>'Set Values'!$FB$76:$FB$85</xm:f>
          </x14:formula1>
          <xm:sqref>CU15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94F87-BCE6-4AC1-B08F-47EEC3C564BA}">
  <dimension ref="A1:CZ108"/>
  <sheetViews>
    <sheetView showGridLines="0" zoomScale="70" zoomScaleNormal="70" workbookViewId="0">
      <pane xSplit="4" ySplit="11" topLeftCell="E12" activePane="bottomRight" state="frozen"/>
      <selection activeCell="D20" sqref="D20"/>
      <selection pane="topRight" activeCell="D20" sqref="D20"/>
      <selection pane="bottomLeft" activeCell="D20" sqref="D20"/>
      <selection pane="bottomRight"/>
    </sheetView>
  </sheetViews>
  <sheetFormatPr defaultColWidth="9.21875" defaultRowHeight="13.8" x14ac:dyDescent="0.25"/>
  <cols>
    <col min="1" max="1" width="9.33203125" style="2" customWidth="1"/>
    <col min="2" max="2" width="39.5546875" style="2" customWidth="1"/>
    <col min="3" max="3" width="71.5546875" style="5" customWidth="1"/>
    <col min="4" max="4" width="30.77734375" style="5" customWidth="1"/>
    <col min="5" max="104" width="40.77734375" style="2" customWidth="1"/>
    <col min="105" max="16384" width="9.21875" style="2"/>
  </cols>
  <sheetData>
    <row r="1" spans="1:104" s="78" customFormat="1" ht="21" x14ac:dyDescent="0.35">
      <c r="A1" s="75" t="s">
        <v>585</v>
      </c>
      <c r="B1" s="75"/>
      <c r="C1" s="76"/>
      <c r="D1" s="77"/>
      <c r="E1" s="75" t="s">
        <v>401</v>
      </c>
      <c r="F1" s="75" t="s">
        <v>402</v>
      </c>
      <c r="G1" s="75" t="s">
        <v>403</v>
      </c>
      <c r="H1" s="75" t="s">
        <v>404</v>
      </c>
      <c r="I1" s="75" t="s">
        <v>405</v>
      </c>
      <c r="J1" s="75" t="s">
        <v>406</v>
      </c>
      <c r="K1" s="75" t="s">
        <v>407</v>
      </c>
      <c r="L1" s="75" t="s">
        <v>408</v>
      </c>
      <c r="M1" s="75" t="s">
        <v>409</v>
      </c>
      <c r="N1" s="75" t="s">
        <v>410</v>
      </c>
      <c r="O1" s="75" t="s">
        <v>411</v>
      </c>
      <c r="P1" s="75" t="s">
        <v>412</v>
      </c>
      <c r="Q1" s="75" t="s">
        <v>413</v>
      </c>
      <c r="R1" s="75" t="s">
        <v>414</v>
      </c>
      <c r="S1" s="75" t="s">
        <v>415</v>
      </c>
      <c r="T1" s="75" t="s">
        <v>416</v>
      </c>
      <c r="U1" s="75" t="s">
        <v>417</v>
      </c>
      <c r="V1" s="75" t="s">
        <v>418</v>
      </c>
      <c r="W1" s="75" t="s">
        <v>419</v>
      </c>
      <c r="X1" s="75" t="s">
        <v>420</v>
      </c>
      <c r="Y1" s="75" t="s">
        <v>421</v>
      </c>
      <c r="Z1" s="75" t="s">
        <v>422</v>
      </c>
      <c r="AA1" s="75" t="s">
        <v>423</v>
      </c>
      <c r="AB1" s="75" t="s">
        <v>424</v>
      </c>
      <c r="AC1" s="75" t="s">
        <v>425</v>
      </c>
      <c r="AD1" s="75" t="s">
        <v>426</v>
      </c>
      <c r="AE1" s="75" t="s">
        <v>427</v>
      </c>
      <c r="AF1" s="75" t="s">
        <v>428</v>
      </c>
      <c r="AG1" s="75" t="s">
        <v>429</v>
      </c>
      <c r="AH1" s="75" t="s">
        <v>430</v>
      </c>
      <c r="AI1" s="75" t="s">
        <v>431</v>
      </c>
      <c r="AJ1" s="75" t="s">
        <v>432</v>
      </c>
      <c r="AK1" s="75" t="s">
        <v>433</v>
      </c>
      <c r="AL1" s="75" t="s">
        <v>434</v>
      </c>
      <c r="AM1" s="75" t="s">
        <v>435</v>
      </c>
      <c r="AN1" s="75" t="s">
        <v>436</v>
      </c>
      <c r="AO1" s="75" t="s">
        <v>437</v>
      </c>
      <c r="AP1" s="75" t="s">
        <v>438</v>
      </c>
      <c r="AQ1" s="75" t="s">
        <v>439</v>
      </c>
      <c r="AR1" s="75" t="s">
        <v>440</v>
      </c>
      <c r="AS1" s="75" t="s">
        <v>441</v>
      </c>
      <c r="AT1" s="75" t="s">
        <v>442</v>
      </c>
      <c r="AU1" s="75" t="s">
        <v>443</v>
      </c>
      <c r="AV1" s="75" t="s">
        <v>444</v>
      </c>
      <c r="AW1" s="75" t="s">
        <v>445</v>
      </c>
      <c r="AX1" s="75" t="s">
        <v>446</v>
      </c>
      <c r="AY1" s="75" t="s">
        <v>447</v>
      </c>
      <c r="AZ1" s="75" t="s">
        <v>448</v>
      </c>
      <c r="BA1" s="75" t="s">
        <v>449</v>
      </c>
      <c r="BB1" s="75" t="s">
        <v>450</v>
      </c>
      <c r="BC1" s="75" t="s">
        <v>451</v>
      </c>
      <c r="BD1" s="75" t="s">
        <v>452</v>
      </c>
      <c r="BE1" s="75" t="s">
        <v>453</v>
      </c>
      <c r="BF1" s="75" t="s">
        <v>454</v>
      </c>
      <c r="BG1" s="75" t="s">
        <v>455</v>
      </c>
      <c r="BH1" s="75" t="s">
        <v>456</v>
      </c>
      <c r="BI1" s="75" t="s">
        <v>457</v>
      </c>
      <c r="BJ1" s="75" t="s">
        <v>458</v>
      </c>
      <c r="BK1" s="75" t="s">
        <v>459</v>
      </c>
      <c r="BL1" s="75" t="s">
        <v>460</v>
      </c>
      <c r="BM1" s="75" t="s">
        <v>461</v>
      </c>
      <c r="BN1" s="75" t="s">
        <v>462</v>
      </c>
      <c r="BO1" s="75" t="s">
        <v>463</v>
      </c>
      <c r="BP1" s="75" t="s">
        <v>464</v>
      </c>
      <c r="BQ1" s="75" t="s">
        <v>465</v>
      </c>
      <c r="BR1" s="75" t="s">
        <v>466</v>
      </c>
      <c r="BS1" s="75" t="s">
        <v>467</v>
      </c>
      <c r="BT1" s="75" t="s">
        <v>468</v>
      </c>
      <c r="BU1" s="75" t="s">
        <v>469</v>
      </c>
      <c r="BV1" s="75" t="s">
        <v>470</v>
      </c>
      <c r="BW1" s="75" t="s">
        <v>471</v>
      </c>
      <c r="BX1" s="75" t="s">
        <v>472</v>
      </c>
      <c r="BY1" s="75" t="s">
        <v>473</v>
      </c>
      <c r="BZ1" s="75" t="s">
        <v>474</v>
      </c>
      <c r="CA1" s="75" t="s">
        <v>475</v>
      </c>
      <c r="CB1" s="75" t="s">
        <v>476</v>
      </c>
      <c r="CC1" s="75" t="s">
        <v>477</v>
      </c>
      <c r="CD1" s="75" t="s">
        <v>478</v>
      </c>
      <c r="CE1" s="75" t="s">
        <v>479</v>
      </c>
      <c r="CF1" s="75" t="s">
        <v>480</v>
      </c>
      <c r="CG1" s="75" t="s">
        <v>481</v>
      </c>
      <c r="CH1" s="75" t="s">
        <v>482</v>
      </c>
      <c r="CI1" s="75" t="s">
        <v>483</v>
      </c>
      <c r="CJ1" s="75" t="s">
        <v>484</v>
      </c>
      <c r="CK1" s="75" t="s">
        <v>485</v>
      </c>
      <c r="CL1" s="75" t="s">
        <v>486</v>
      </c>
      <c r="CM1" s="75" t="s">
        <v>487</v>
      </c>
      <c r="CN1" s="75" t="s">
        <v>488</v>
      </c>
      <c r="CO1" s="75" t="s">
        <v>489</v>
      </c>
      <c r="CP1" s="75" t="s">
        <v>490</v>
      </c>
      <c r="CQ1" s="75" t="s">
        <v>491</v>
      </c>
      <c r="CR1" s="75" t="s">
        <v>492</v>
      </c>
      <c r="CS1" s="75" t="s">
        <v>493</v>
      </c>
      <c r="CT1" s="75" t="s">
        <v>494</v>
      </c>
      <c r="CU1" s="75" t="s">
        <v>495</v>
      </c>
      <c r="CV1" s="75" t="s">
        <v>496</v>
      </c>
      <c r="CW1" s="75" t="s">
        <v>497</v>
      </c>
      <c r="CX1" s="75" t="s">
        <v>498</v>
      </c>
      <c r="CY1" s="75" t="s">
        <v>499</v>
      </c>
      <c r="CZ1" s="75" t="s">
        <v>500</v>
      </c>
    </row>
    <row r="2" spans="1:104" ht="28.5" customHeight="1" x14ac:dyDescent="0.4">
      <c r="A2" s="24" t="s">
        <v>672</v>
      </c>
      <c r="C2" s="24"/>
      <c r="D2" s="1"/>
    </row>
    <row r="3" spans="1:104" ht="31.2" customHeight="1" x14ac:dyDescent="0.25">
      <c r="A3" s="301" t="s">
        <v>673</v>
      </c>
      <c r="B3" s="302"/>
      <c r="C3" s="302"/>
      <c r="D3" s="58"/>
    </row>
    <row r="4" spans="1:104" x14ac:dyDescent="0.25">
      <c r="A4" s="55" t="s">
        <v>0</v>
      </c>
      <c r="B4" s="56" t="s">
        <v>1</v>
      </c>
      <c r="C4" s="56" t="s">
        <v>5</v>
      </c>
      <c r="D4" s="89" t="str">
        <f>IF('I_State and program information'!E31="","[Plan 7]",'I_State and program information'!E31)</f>
        <v>[Plan 7]</v>
      </c>
    </row>
    <row r="5" spans="1:104" ht="55.2" x14ac:dyDescent="0.25">
      <c r="A5" s="16" t="s">
        <v>579</v>
      </c>
      <c r="B5" s="84" t="s">
        <v>118</v>
      </c>
      <c r="C5" s="15" t="s">
        <v>273</v>
      </c>
      <c r="D5" s="57"/>
    </row>
    <row r="6" spans="1:104" ht="15" customHeight="1" x14ac:dyDescent="0.25">
      <c r="A6" s="62"/>
      <c r="B6" s="62"/>
      <c r="C6" s="62"/>
      <c r="D6" s="62"/>
    </row>
    <row r="7" spans="1:104" ht="15" customHeight="1" x14ac:dyDescent="0.25">
      <c r="A7" s="263" t="s">
        <v>644</v>
      </c>
      <c r="B7" s="62"/>
      <c r="C7" s="62"/>
      <c r="D7" s="62"/>
    </row>
    <row r="8" spans="1:104" ht="15" customHeight="1" x14ac:dyDescent="0.25">
      <c r="A8" s="259" t="s">
        <v>674</v>
      </c>
      <c r="B8" s="62"/>
      <c r="C8" s="62"/>
      <c r="D8" s="62"/>
    </row>
    <row r="9" spans="1:104" ht="35.4" customHeight="1" x14ac:dyDescent="0.4">
      <c r="A9" s="24" t="s">
        <v>647</v>
      </c>
      <c r="B9" s="24"/>
      <c r="D9" s="2"/>
    </row>
    <row r="10" spans="1:104" ht="39.6" customHeight="1" x14ac:dyDescent="0.25">
      <c r="A10" s="282" t="s">
        <v>586</v>
      </c>
      <c r="B10" s="283"/>
      <c r="C10" s="283"/>
      <c r="D10" s="230"/>
    </row>
    <row r="11" spans="1:104" ht="41.4" x14ac:dyDescent="0.25">
      <c r="A11" s="49" t="s">
        <v>0</v>
      </c>
      <c r="B11" s="47" t="s">
        <v>1</v>
      </c>
      <c r="C11" s="47" t="s">
        <v>5</v>
      </c>
      <c r="D11" s="244" t="s">
        <v>65</v>
      </c>
      <c r="E11" s="240" t="str">
        <f>"Standard #1:"&amp;CHAR(10)&amp;CHAR(10)&amp;IF('II_Program-level standards'!E7="","",'II_Program-level standards'!E7&amp;"; "&amp;CHAR(10)&amp;'II_Program-level standards'!E9&amp;"; "&amp;CHAR(10)&amp;'II_Program-level standards'!E14&amp;"; "&amp;CHAR(10)&amp;'II_Program-level standards'!E15)</f>
        <v xml:space="preserve">Standard #1:
</v>
      </c>
      <c r="F11" s="87" t="str">
        <f>"Standard #2:"&amp;CHAR(10)&amp;CHAR(10)&amp;IF('II_Program-level standards'!F7="","",'II_Program-level standards'!F7&amp;"; "&amp;CHAR(10)&amp;'II_Program-level standards'!F9&amp;"; "&amp;CHAR(10)&amp;'II_Program-level standards'!F14&amp;"; "&amp;CHAR(10)&amp;'II_Program-level standards'!F15)</f>
        <v xml:space="preserve">Standard #2:
</v>
      </c>
      <c r="G11" s="87" t="str">
        <f>"Standard #3:"&amp;CHAR(10)&amp;CHAR(10)&amp;IF('II_Program-level standards'!G7="","",'II_Program-level standards'!G7&amp;"; "&amp;CHAR(10)&amp;'II_Program-level standards'!G9&amp;"; "&amp;CHAR(10)&amp;'II_Program-level standards'!G14&amp;"; "&amp;CHAR(10)&amp;'II_Program-level standards'!G15)</f>
        <v xml:space="preserve">Standard #3:
</v>
      </c>
      <c r="H11" s="87" t="str">
        <f>"Standard #4:"&amp;CHAR(10)&amp;CHAR(10)&amp;IF('II_Program-level standards'!H7="","",'II_Program-level standards'!H7&amp;"; "&amp;CHAR(10)&amp;'II_Program-level standards'!H9&amp;"; "&amp;CHAR(10)&amp;'II_Program-level standards'!H14&amp;"; "&amp;CHAR(10)&amp;'II_Program-level standards'!H15)</f>
        <v xml:space="preserve">Standard #4:
</v>
      </c>
      <c r="I11" s="87" t="str">
        <f>"Standard #5:"&amp;CHAR(10)&amp;CHAR(10)&amp;IF('II_Program-level standards'!I7="","",'II_Program-level standards'!I7&amp;"; "&amp;CHAR(10)&amp;'II_Program-level standards'!I9&amp;"; "&amp;CHAR(10)&amp;'II_Program-level standards'!I14&amp;"; "&amp;CHAR(10)&amp;'II_Program-level standards'!I15)</f>
        <v xml:space="preserve">Standard #5:
</v>
      </c>
      <c r="J11" s="87" t="str">
        <f>"Standard #6:"&amp;CHAR(10)&amp;CHAR(10)&amp;IF('II_Program-level standards'!J7="","",'II_Program-level standards'!J7&amp;"; "&amp;CHAR(10)&amp;'II_Program-level standards'!J9&amp;"; "&amp;CHAR(10)&amp;'II_Program-level standards'!J14&amp;"; "&amp;CHAR(10)&amp;'II_Program-level standards'!J15)</f>
        <v xml:space="preserve">Standard #6:
</v>
      </c>
      <c r="K11" s="87" t="str">
        <f>"Standard #7:"&amp;CHAR(10)&amp;CHAR(10)&amp;IF('II_Program-level standards'!K7="","",'II_Program-level standards'!K7&amp;"; "&amp;CHAR(10)&amp;'II_Program-level standards'!K9&amp;"; "&amp;CHAR(10)&amp;'II_Program-level standards'!K14&amp;"; "&amp;CHAR(10)&amp;'II_Program-level standards'!K15)</f>
        <v xml:space="preserve">Standard #7:
</v>
      </c>
      <c r="L11" s="87" t="str">
        <f>"Standard #8:"&amp;CHAR(10)&amp;CHAR(10)&amp;IF('II_Program-level standards'!L7="","",'II_Program-level standards'!L7&amp;"; "&amp;CHAR(10)&amp;'II_Program-level standards'!L9&amp;"; "&amp;CHAR(10)&amp;'II_Program-level standards'!L14&amp;"; "&amp;CHAR(10)&amp;'II_Program-level standards'!L15)</f>
        <v xml:space="preserve">Standard #8:
</v>
      </c>
      <c r="M11" s="87" t="str">
        <f>"Standard #9:"&amp;CHAR(10)&amp;CHAR(10)&amp;IF('II_Program-level standards'!M7="","",'II_Program-level standards'!M7&amp;"; "&amp;CHAR(10)&amp;'II_Program-level standards'!M9&amp;"; "&amp;CHAR(10)&amp;'II_Program-level standards'!M14&amp;"; "&amp;CHAR(10)&amp;'II_Program-level standards'!M15)</f>
        <v xml:space="preserve">Standard #9:
</v>
      </c>
      <c r="N11" s="87" t="str">
        <f>"Standard #10:"&amp;CHAR(10)&amp;CHAR(10)&amp;IF('II_Program-level standards'!N7="","",'II_Program-level standards'!N7&amp;"; "&amp;CHAR(10)&amp;'II_Program-level standards'!N9&amp;"; "&amp;CHAR(10)&amp;'II_Program-level standards'!N14&amp;"; "&amp;CHAR(10)&amp;'II_Program-level standards'!N15)</f>
        <v xml:space="preserve">Standard #10:
</v>
      </c>
      <c r="O11" s="87" t="str">
        <f>"Standard #11:"&amp;CHAR(10)&amp;CHAR(10)&amp;IF('II_Program-level standards'!O7="","",'II_Program-level standards'!O7&amp;"; "&amp;CHAR(10)&amp;'II_Program-level standards'!O9&amp;"; "&amp;CHAR(10)&amp;'II_Program-level standards'!O14&amp;"; "&amp;CHAR(10)&amp;'II_Program-level standards'!O15)</f>
        <v xml:space="preserve">Standard #11:
</v>
      </c>
      <c r="P11" s="87" t="str">
        <f>"Standard #12:"&amp;CHAR(10)&amp;CHAR(10)&amp;IF('II_Program-level standards'!P7="","",'II_Program-level standards'!P7&amp;"; "&amp;CHAR(10)&amp;'II_Program-level standards'!P9&amp;"; "&amp;CHAR(10)&amp;'II_Program-level standards'!P14&amp;"; "&amp;CHAR(10)&amp;'II_Program-level standards'!P15)</f>
        <v xml:space="preserve">Standard #12:
</v>
      </c>
      <c r="Q11" s="87" t="str">
        <f>"Standard #13:"&amp;CHAR(10)&amp;CHAR(10)&amp;IF('II_Program-level standards'!Q7="","",'II_Program-level standards'!Q7&amp;"; "&amp;CHAR(10)&amp;'II_Program-level standards'!Q9&amp;"; "&amp;CHAR(10)&amp;'II_Program-level standards'!Q14&amp;"; "&amp;CHAR(10)&amp;'II_Program-level standards'!Q15)</f>
        <v xml:space="preserve">Standard #13:
</v>
      </c>
      <c r="R11" s="87" t="str">
        <f>"Standard #14:"&amp;CHAR(10)&amp;CHAR(10)&amp;IF('II_Program-level standards'!R7="","",'II_Program-level standards'!R7&amp;"; "&amp;CHAR(10)&amp;'II_Program-level standards'!R9&amp;"; "&amp;CHAR(10)&amp;'II_Program-level standards'!R14&amp;"; "&amp;CHAR(10)&amp;'II_Program-level standards'!R15)</f>
        <v xml:space="preserve">Standard #14:
</v>
      </c>
      <c r="S11" s="87" t="str">
        <f>"Standard #15:"&amp;CHAR(10)&amp;CHAR(10)&amp;IF('II_Program-level standards'!S7="","",'II_Program-level standards'!S7&amp;"; "&amp;CHAR(10)&amp;'II_Program-level standards'!S9&amp;"; "&amp;CHAR(10)&amp;'II_Program-level standards'!S14&amp;"; "&amp;CHAR(10)&amp;'II_Program-level standards'!S15)</f>
        <v xml:space="preserve">Standard #15:
</v>
      </c>
      <c r="T11" s="87" t="str">
        <f>"Standard #16:"&amp;CHAR(10)&amp;CHAR(10)&amp;IF('II_Program-level standards'!T7="","",'II_Program-level standards'!T7&amp;"; "&amp;CHAR(10)&amp;'II_Program-level standards'!T9&amp;"; "&amp;CHAR(10)&amp;'II_Program-level standards'!T14&amp;"; "&amp;CHAR(10)&amp;'II_Program-level standards'!T15)</f>
        <v xml:space="preserve">Standard #16:
</v>
      </c>
      <c r="U11" s="87" t="str">
        <f>"Standard #17:"&amp;CHAR(10)&amp;CHAR(10)&amp;IF('II_Program-level standards'!U7="","",'II_Program-level standards'!U7&amp;"; "&amp;CHAR(10)&amp;'II_Program-level standards'!U9&amp;"; "&amp;CHAR(10)&amp;'II_Program-level standards'!U14&amp;"; "&amp;CHAR(10)&amp;'II_Program-level standards'!U15)</f>
        <v xml:space="preserve">Standard #17:
</v>
      </c>
      <c r="V11" s="87" t="str">
        <f>"Standard #18:"&amp;CHAR(10)&amp;CHAR(10)&amp;IF('II_Program-level standards'!V7="","",'II_Program-level standards'!V7&amp;"; "&amp;CHAR(10)&amp;'II_Program-level standards'!V9&amp;"; "&amp;CHAR(10)&amp;'II_Program-level standards'!V14&amp;"; "&amp;CHAR(10)&amp;'II_Program-level standards'!V15)</f>
        <v xml:space="preserve">Standard #18:
</v>
      </c>
      <c r="W11" s="87" t="str">
        <f>"Standard #19:"&amp;CHAR(10)&amp;CHAR(10)&amp;IF('II_Program-level standards'!W7="","",'II_Program-level standards'!W7&amp;"; "&amp;CHAR(10)&amp;'II_Program-level standards'!W9&amp;"; "&amp;CHAR(10)&amp;'II_Program-level standards'!W14&amp;"; "&amp;CHAR(10)&amp;'II_Program-level standards'!W15)</f>
        <v xml:space="preserve">Standard #19:
</v>
      </c>
      <c r="X11" s="87" t="str">
        <f>"Standard #20:"&amp;CHAR(10)&amp;CHAR(10)&amp;IF('II_Program-level standards'!X7="","",'II_Program-level standards'!X7&amp;"; "&amp;CHAR(10)&amp;'II_Program-level standards'!X9&amp;"; "&amp;CHAR(10)&amp;'II_Program-level standards'!X14&amp;"; "&amp;CHAR(10)&amp;'II_Program-level standards'!X15)</f>
        <v xml:space="preserve">Standard #20:
</v>
      </c>
      <c r="Y11" s="87" t="str">
        <f>"Standard #21:"&amp;CHAR(10)&amp;CHAR(10)&amp;IF('II_Program-level standards'!Y7="","",'II_Program-level standards'!Y7&amp;"; "&amp;CHAR(10)&amp;'II_Program-level standards'!Y9&amp;"; "&amp;CHAR(10)&amp;'II_Program-level standards'!Y14&amp;"; "&amp;CHAR(10)&amp;'II_Program-level standards'!Y15)</f>
        <v xml:space="preserve">Standard #21:
</v>
      </c>
      <c r="Z11" s="87" t="str">
        <f>"Standard #22:"&amp;CHAR(10)&amp;CHAR(10)&amp;IF('II_Program-level standards'!Z7="","",'II_Program-level standards'!Z7&amp;"; "&amp;CHAR(10)&amp;'II_Program-level standards'!Z9&amp;"; "&amp;CHAR(10)&amp;'II_Program-level standards'!Z14&amp;"; "&amp;CHAR(10)&amp;'II_Program-level standards'!Z15)</f>
        <v xml:space="preserve">Standard #22:
</v>
      </c>
      <c r="AA11" s="87" t="str">
        <f>"Standard #23:"&amp;CHAR(10)&amp;CHAR(10)&amp;IF('II_Program-level standards'!AA7="","",'II_Program-level standards'!AA7&amp;"; "&amp;CHAR(10)&amp;'II_Program-level standards'!AA9&amp;"; "&amp;CHAR(10)&amp;'II_Program-level standards'!AA14&amp;"; "&amp;CHAR(10)&amp;'II_Program-level standards'!AA15)</f>
        <v xml:space="preserve">Standard #23:
</v>
      </c>
      <c r="AB11" s="87" t="str">
        <f>"Standard #24:"&amp;CHAR(10)&amp;CHAR(10)&amp;IF('II_Program-level standards'!AB7="","",'II_Program-level standards'!AB7&amp;"; "&amp;CHAR(10)&amp;'II_Program-level standards'!AB9&amp;"; "&amp;CHAR(10)&amp;'II_Program-level standards'!AB14&amp;"; "&amp;CHAR(10)&amp;'II_Program-level standards'!AB15)</f>
        <v xml:space="preserve">Standard #24:
</v>
      </c>
      <c r="AC11" s="87" t="str">
        <f>"Standard #25:"&amp;CHAR(10)&amp;CHAR(10)&amp;IF('II_Program-level standards'!AC7="","",'II_Program-level standards'!AC7&amp;"; "&amp;CHAR(10)&amp;'II_Program-level standards'!AC9&amp;"; "&amp;CHAR(10)&amp;'II_Program-level standards'!AC14&amp;"; "&amp;CHAR(10)&amp;'II_Program-level standards'!AC15)</f>
        <v xml:space="preserve">Standard #25:
</v>
      </c>
      <c r="AD11" s="87" t="str">
        <f>"Standard #26:"&amp;CHAR(10)&amp;CHAR(10)&amp;IF('II_Program-level standards'!AD7="","",'II_Program-level standards'!AD7&amp;"; "&amp;CHAR(10)&amp;'II_Program-level standards'!AD9&amp;"; "&amp;CHAR(10)&amp;'II_Program-level standards'!AD14&amp;"; "&amp;CHAR(10)&amp;'II_Program-level standards'!AD15)</f>
        <v xml:space="preserve">Standard #26:
</v>
      </c>
      <c r="AE11" s="87" t="str">
        <f>"Standard #27:"&amp;CHAR(10)&amp;CHAR(10)&amp;IF('II_Program-level standards'!AE7="","",'II_Program-level standards'!AE7&amp;"; "&amp;CHAR(10)&amp;'II_Program-level standards'!AE9&amp;"; "&amp;CHAR(10)&amp;'II_Program-level standards'!AE14&amp;"; "&amp;CHAR(10)&amp;'II_Program-level standards'!AE15)</f>
        <v xml:space="preserve">Standard #27:
</v>
      </c>
      <c r="AF11" s="87" t="str">
        <f>"Standard #28:"&amp;CHAR(10)&amp;CHAR(10)&amp;IF('II_Program-level standards'!AF7="","",'II_Program-level standards'!AF7&amp;"; "&amp;CHAR(10)&amp;'II_Program-level standards'!AF9&amp;"; "&amp;CHAR(10)&amp;'II_Program-level standards'!AF14&amp;"; "&amp;CHAR(10)&amp;'II_Program-level standards'!AF15)</f>
        <v xml:space="preserve">Standard #28:
</v>
      </c>
      <c r="AG11" s="87" t="str">
        <f>"Standard #29:"&amp;CHAR(10)&amp;CHAR(10)&amp;IF('II_Program-level standards'!AG7="","",'II_Program-level standards'!AG7&amp;"; "&amp;CHAR(10)&amp;'II_Program-level standards'!AG9&amp;"; "&amp;CHAR(10)&amp;'II_Program-level standards'!AG14&amp;"; "&amp;CHAR(10)&amp;'II_Program-level standards'!AG15)</f>
        <v xml:space="preserve">Standard #29:
</v>
      </c>
      <c r="AH11" s="87" t="str">
        <f>"Standard #30:"&amp;CHAR(10)&amp;CHAR(10)&amp;IF('II_Program-level standards'!AH7="","",'II_Program-level standards'!AH7&amp;"; "&amp;CHAR(10)&amp;'II_Program-level standards'!AH9&amp;"; "&amp;CHAR(10)&amp;'II_Program-level standards'!AH14&amp;"; "&amp;CHAR(10)&amp;'II_Program-level standards'!AH15)</f>
        <v xml:space="preserve">Standard #30:
</v>
      </c>
      <c r="AI11" s="87" t="str">
        <f>"Standard #31:"&amp;CHAR(10)&amp;CHAR(10)&amp;IF('II_Program-level standards'!AI7="","",'II_Program-level standards'!AI7&amp;"; "&amp;CHAR(10)&amp;'II_Program-level standards'!AI9&amp;"; "&amp;CHAR(10)&amp;'II_Program-level standards'!AI14&amp;"; "&amp;CHAR(10)&amp;'II_Program-level standards'!AI15)</f>
        <v xml:space="preserve">Standard #31:
</v>
      </c>
      <c r="AJ11" s="87" t="str">
        <f>"Standard #32:"&amp;CHAR(10)&amp;CHAR(10)&amp;IF('II_Program-level standards'!AJ7="","",'II_Program-level standards'!AJ7&amp;"; "&amp;CHAR(10)&amp;'II_Program-level standards'!AJ9&amp;"; "&amp;CHAR(10)&amp;'II_Program-level standards'!AJ14&amp;"; "&amp;CHAR(10)&amp;'II_Program-level standards'!AJ15)</f>
        <v xml:space="preserve">Standard #32:
</v>
      </c>
      <c r="AK11" s="87" t="str">
        <f>"Standard #33:"&amp;CHAR(10)&amp;CHAR(10)&amp;IF('II_Program-level standards'!AK7="","",'II_Program-level standards'!AK7&amp;"; "&amp;CHAR(10)&amp;'II_Program-level standards'!AK9&amp;"; "&amp;CHAR(10)&amp;'II_Program-level standards'!AK14&amp;"; "&amp;CHAR(10)&amp;'II_Program-level standards'!AK15)</f>
        <v xml:space="preserve">Standard #33:
</v>
      </c>
      <c r="AL11" s="87" t="str">
        <f>"Standard #34:"&amp;CHAR(10)&amp;CHAR(10)&amp;IF('II_Program-level standards'!AL7="","",'II_Program-level standards'!AL7&amp;"; "&amp;CHAR(10)&amp;'II_Program-level standards'!AL9&amp;"; "&amp;CHAR(10)&amp;'II_Program-level standards'!AL14&amp;"; "&amp;CHAR(10)&amp;'II_Program-level standards'!AL15)</f>
        <v xml:space="preserve">Standard #34:
</v>
      </c>
      <c r="AM11" s="87" t="str">
        <f>"Standard #35:"&amp;CHAR(10)&amp;CHAR(10)&amp;IF('II_Program-level standards'!AM7="","",'II_Program-level standards'!AM7&amp;"; "&amp;CHAR(10)&amp;'II_Program-level standards'!AM9&amp;"; "&amp;CHAR(10)&amp;'II_Program-level standards'!AM14&amp;"; "&amp;CHAR(10)&amp;'II_Program-level standards'!AM15)</f>
        <v xml:space="preserve">Standard #35:
</v>
      </c>
      <c r="AN11" s="87" t="str">
        <f>"Standard #36:"&amp;CHAR(10)&amp;CHAR(10)&amp;IF('II_Program-level standards'!AN7="","",'II_Program-level standards'!AN7&amp;"; "&amp;CHAR(10)&amp;'II_Program-level standards'!AN9&amp;"; "&amp;CHAR(10)&amp;'II_Program-level standards'!AN14&amp;"; "&amp;CHAR(10)&amp;'II_Program-level standards'!AN15)</f>
        <v xml:space="preserve">Standard #36:
</v>
      </c>
      <c r="AO11" s="87" t="str">
        <f>"Standard #37:"&amp;CHAR(10)&amp;CHAR(10)&amp;IF('II_Program-level standards'!AO7="","",'II_Program-level standards'!AO7&amp;"; "&amp;CHAR(10)&amp;'II_Program-level standards'!AO9&amp;"; "&amp;CHAR(10)&amp;'II_Program-level standards'!AO14&amp;"; "&amp;CHAR(10)&amp;'II_Program-level standards'!AO15)</f>
        <v xml:space="preserve">Standard #37:
</v>
      </c>
      <c r="AP11" s="87" t="str">
        <f>"Standard #38:"&amp;CHAR(10)&amp;CHAR(10)&amp;IF('II_Program-level standards'!AP7="","",'II_Program-level standards'!AP7&amp;"; "&amp;CHAR(10)&amp;'II_Program-level standards'!AP9&amp;"; "&amp;CHAR(10)&amp;'II_Program-level standards'!AP14&amp;"; "&amp;CHAR(10)&amp;'II_Program-level standards'!AP15)</f>
        <v xml:space="preserve">Standard #38:
</v>
      </c>
      <c r="AQ11" s="87" t="str">
        <f>"Standard #39:"&amp;CHAR(10)&amp;CHAR(10)&amp;IF('II_Program-level standards'!AQ7="","",'II_Program-level standards'!AQ7&amp;"; "&amp;CHAR(10)&amp;'II_Program-level standards'!AQ9&amp;"; "&amp;CHAR(10)&amp;'II_Program-level standards'!AQ14&amp;"; "&amp;CHAR(10)&amp;'II_Program-level standards'!AQ15)</f>
        <v xml:space="preserve">Standard #39:
</v>
      </c>
      <c r="AR11" s="87" t="str">
        <f>"Standard #40:"&amp;CHAR(10)&amp;CHAR(10)&amp;IF('II_Program-level standards'!AR7="","",'II_Program-level standards'!AR7&amp;"; "&amp;CHAR(10)&amp;'II_Program-level standards'!AR9&amp;"; "&amp;CHAR(10)&amp;'II_Program-level standards'!AR14&amp;"; "&amp;CHAR(10)&amp;'II_Program-level standards'!AR15)</f>
        <v xml:space="preserve">Standard #40:
</v>
      </c>
      <c r="AS11" s="87" t="str">
        <f>"Standard #41:"&amp;CHAR(10)&amp;CHAR(10)&amp;IF('II_Program-level standards'!AS7="","",'II_Program-level standards'!AS7&amp;"; "&amp;CHAR(10)&amp;'II_Program-level standards'!AS9&amp;"; "&amp;CHAR(10)&amp;'II_Program-level standards'!AS14&amp;"; "&amp;CHAR(10)&amp;'II_Program-level standards'!AS15)</f>
        <v xml:space="preserve">Standard #41:
</v>
      </c>
      <c r="AT11" s="87" t="str">
        <f>"Standard #42:"&amp;CHAR(10)&amp;CHAR(10)&amp;IF('II_Program-level standards'!AT7="","",'II_Program-level standards'!AT7&amp;"; "&amp;CHAR(10)&amp;'II_Program-level standards'!AT9&amp;"; "&amp;CHAR(10)&amp;'II_Program-level standards'!AT14&amp;"; "&amp;CHAR(10)&amp;'II_Program-level standards'!AT15)</f>
        <v xml:space="preserve">Standard #42:
</v>
      </c>
      <c r="AU11" s="87" t="str">
        <f>"Standard #43:"&amp;CHAR(10)&amp;CHAR(10)&amp;IF('II_Program-level standards'!AU7="","",'II_Program-level standards'!AU7&amp;"; "&amp;CHAR(10)&amp;'II_Program-level standards'!AU9&amp;"; "&amp;CHAR(10)&amp;'II_Program-level standards'!AU14&amp;"; "&amp;CHAR(10)&amp;'II_Program-level standards'!AU15)</f>
        <v xml:space="preserve">Standard #43:
</v>
      </c>
      <c r="AV11" s="87" t="str">
        <f>"Standard #44:"&amp;CHAR(10)&amp;CHAR(10)&amp;IF('II_Program-level standards'!AV7="","",'II_Program-level standards'!AV7&amp;"; "&amp;CHAR(10)&amp;'II_Program-level standards'!AV9&amp;"; "&amp;CHAR(10)&amp;'II_Program-level standards'!AV14&amp;"; "&amp;CHAR(10)&amp;'II_Program-level standards'!AV15)</f>
        <v xml:space="preserve">Standard #44:
</v>
      </c>
      <c r="AW11" s="87" t="str">
        <f>"Standard #45:"&amp;CHAR(10)&amp;CHAR(10)&amp;IF('II_Program-level standards'!AW7="","",'II_Program-level standards'!AW7&amp;"; "&amp;CHAR(10)&amp;'II_Program-level standards'!AW9&amp;"; "&amp;CHAR(10)&amp;'II_Program-level standards'!AW14&amp;"; "&amp;CHAR(10)&amp;'II_Program-level standards'!AW15)</f>
        <v xml:space="preserve">Standard #45:
</v>
      </c>
      <c r="AX11" s="87" t="str">
        <f>"Standard #46:"&amp;CHAR(10)&amp;CHAR(10)&amp;IF('II_Program-level standards'!AX7="","",'II_Program-level standards'!AX7&amp;"; "&amp;CHAR(10)&amp;'II_Program-level standards'!AX9&amp;"; "&amp;CHAR(10)&amp;'II_Program-level standards'!AX14&amp;"; "&amp;CHAR(10)&amp;'II_Program-level standards'!AX15)</f>
        <v xml:space="preserve">Standard #46:
</v>
      </c>
      <c r="AY11" s="87" t="str">
        <f>"Standard #47:"&amp;CHAR(10)&amp;CHAR(10)&amp;IF('II_Program-level standards'!AY7="","",'II_Program-level standards'!AY7&amp;"; "&amp;CHAR(10)&amp;'II_Program-level standards'!AY9&amp;"; "&amp;CHAR(10)&amp;'II_Program-level standards'!AY14&amp;"; "&amp;CHAR(10)&amp;'II_Program-level standards'!AY15)</f>
        <v xml:space="preserve">Standard #47:
</v>
      </c>
      <c r="AZ11" s="87" t="str">
        <f>"Standard #48:"&amp;CHAR(10)&amp;CHAR(10)&amp;IF('II_Program-level standards'!AZ7="","",'II_Program-level standards'!AZ7&amp;"; "&amp;CHAR(10)&amp;'II_Program-level standards'!AZ9&amp;"; "&amp;CHAR(10)&amp;'II_Program-level standards'!AZ14&amp;"; "&amp;CHAR(10)&amp;'II_Program-level standards'!AZ15)</f>
        <v xml:space="preserve">Standard #48:
</v>
      </c>
      <c r="BA11" s="87" t="str">
        <f>"Standard #49:"&amp;CHAR(10)&amp;CHAR(10)&amp;IF('II_Program-level standards'!BA7="","",'II_Program-level standards'!BA7&amp;"; "&amp;CHAR(10)&amp;'II_Program-level standards'!BA9&amp;"; "&amp;CHAR(10)&amp;'II_Program-level standards'!BA14&amp;"; "&amp;CHAR(10)&amp;'II_Program-level standards'!BA15)</f>
        <v xml:space="preserve">Standard #49:
</v>
      </c>
      <c r="BB11" s="87" t="str">
        <f>"Standard #50:"&amp;CHAR(10)&amp;CHAR(10)&amp;IF('II_Program-level standards'!BB7="","",'II_Program-level standards'!BB7&amp;"; "&amp;CHAR(10)&amp;'II_Program-level standards'!BB9&amp;"; "&amp;CHAR(10)&amp;'II_Program-level standards'!BB14&amp;"; "&amp;CHAR(10)&amp;'II_Program-level standards'!BB15)</f>
        <v xml:space="preserve">Standard #50:
</v>
      </c>
      <c r="BC11" s="87" t="str">
        <f>"Standard #51:"&amp;CHAR(10)&amp;CHAR(10)&amp;IF('II_Program-level standards'!BC7="","",'II_Program-level standards'!BC7&amp;"; "&amp;CHAR(10)&amp;'II_Program-level standards'!BC9&amp;"; "&amp;CHAR(10)&amp;'II_Program-level standards'!BC14&amp;"; "&amp;CHAR(10)&amp;'II_Program-level standards'!BC15)</f>
        <v xml:space="preserve">Standard #51:
</v>
      </c>
      <c r="BD11" s="87" t="str">
        <f>"Standard #52:"&amp;CHAR(10)&amp;CHAR(10)&amp;IF('II_Program-level standards'!BD7="","",'II_Program-level standards'!BD7&amp;"; "&amp;CHAR(10)&amp;'II_Program-level standards'!BD9&amp;"; "&amp;CHAR(10)&amp;'II_Program-level standards'!BD14&amp;"; "&amp;CHAR(10)&amp;'II_Program-level standards'!BD15)</f>
        <v xml:space="preserve">Standard #52:
</v>
      </c>
      <c r="BE11" s="87" t="str">
        <f>"Standard #53:"&amp;CHAR(10)&amp;CHAR(10)&amp;IF('II_Program-level standards'!BE7="","",'II_Program-level standards'!BE7&amp;"; "&amp;CHAR(10)&amp;'II_Program-level standards'!BE9&amp;"; "&amp;CHAR(10)&amp;'II_Program-level standards'!BE14&amp;"; "&amp;CHAR(10)&amp;'II_Program-level standards'!BE15)</f>
        <v xml:space="preserve">Standard #53:
</v>
      </c>
      <c r="BF11" s="87" t="str">
        <f>"Standard #54:"&amp;CHAR(10)&amp;CHAR(10)&amp;IF('II_Program-level standards'!BF7="","",'II_Program-level standards'!BF7&amp;"; "&amp;CHAR(10)&amp;'II_Program-level standards'!BF9&amp;"; "&amp;CHAR(10)&amp;'II_Program-level standards'!BF14&amp;"; "&amp;CHAR(10)&amp;'II_Program-level standards'!BF15)</f>
        <v xml:space="preserve">Standard #54:
</v>
      </c>
      <c r="BG11" s="87" t="str">
        <f>"Standard #55:"&amp;CHAR(10)&amp;CHAR(10)&amp;IF('II_Program-level standards'!BG7="","",'II_Program-level standards'!BG7&amp;"; "&amp;CHAR(10)&amp;'II_Program-level standards'!BG9&amp;"; "&amp;CHAR(10)&amp;'II_Program-level standards'!BG14&amp;"; "&amp;CHAR(10)&amp;'II_Program-level standards'!BG15)</f>
        <v xml:space="preserve">Standard #55:
</v>
      </c>
      <c r="BH11" s="87" t="str">
        <f>"Standard #56:"&amp;CHAR(10)&amp;CHAR(10)&amp;IF('II_Program-level standards'!BH7="","",'II_Program-level standards'!BH7&amp;"; "&amp;CHAR(10)&amp;'II_Program-level standards'!BH9&amp;"; "&amp;CHAR(10)&amp;'II_Program-level standards'!BH14&amp;"; "&amp;CHAR(10)&amp;'II_Program-level standards'!BH15)</f>
        <v xml:space="preserve">Standard #56:
</v>
      </c>
      <c r="BI11" s="87" t="str">
        <f>"Standard #57:"&amp;CHAR(10)&amp;CHAR(10)&amp;IF('II_Program-level standards'!BI7="","",'II_Program-level standards'!BI7&amp;"; "&amp;CHAR(10)&amp;'II_Program-level standards'!BI9&amp;"; "&amp;CHAR(10)&amp;'II_Program-level standards'!BI14&amp;"; "&amp;CHAR(10)&amp;'II_Program-level standards'!BI15)</f>
        <v xml:space="preserve">Standard #57:
</v>
      </c>
      <c r="BJ11" s="87" t="str">
        <f>"Standard #58:"&amp;CHAR(10)&amp;CHAR(10)&amp;IF('II_Program-level standards'!BJ7="","",'II_Program-level standards'!BJ7&amp;"; "&amp;CHAR(10)&amp;'II_Program-level standards'!BJ9&amp;"; "&amp;CHAR(10)&amp;'II_Program-level standards'!BJ14&amp;"; "&amp;CHAR(10)&amp;'II_Program-level standards'!BJ15)</f>
        <v xml:space="preserve">Standard #58:
</v>
      </c>
      <c r="BK11" s="87" t="str">
        <f>"Standard #59:"&amp;CHAR(10)&amp;CHAR(10)&amp;IF('II_Program-level standards'!BK7="","",'II_Program-level standards'!BK7&amp;"; "&amp;CHAR(10)&amp;'II_Program-level standards'!BK9&amp;"; "&amp;CHAR(10)&amp;'II_Program-level standards'!BK14&amp;"; "&amp;CHAR(10)&amp;'II_Program-level standards'!BK15)</f>
        <v xml:space="preserve">Standard #59:
</v>
      </c>
      <c r="BL11" s="87" t="str">
        <f>"Standard #60:"&amp;CHAR(10)&amp;CHAR(10)&amp;IF('II_Program-level standards'!BL7="","",'II_Program-level standards'!BL7&amp;"; "&amp;CHAR(10)&amp;'II_Program-level standards'!BL9&amp;"; "&amp;CHAR(10)&amp;'II_Program-level standards'!BL14&amp;"; "&amp;CHAR(10)&amp;'II_Program-level standards'!BL15)</f>
        <v xml:space="preserve">Standard #60:
</v>
      </c>
      <c r="BM11" s="87" t="str">
        <f>"Standard #61:"&amp;CHAR(10)&amp;CHAR(10)&amp;IF('II_Program-level standards'!BM7="","",'II_Program-level standards'!BM7&amp;"; "&amp;CHAR(10)&amp;'II_Program-level standards'!BM9&amp;"; "&amp;CHAR(10)&amp;'II_Program-level standards'!BM14&amp;"; "&amp;CHAR(10)&amp;'II_Program-level standards'!BM15)</f>
        <v xml:space="preserve">Standard #61:
</v>
      </c>
      <c r="BN11" s="87" t="str">
        <f>"Standard #62:"&amp;CHAR(10)&amp;CHAR(10)&amp;IF('II_Program-level standards'!BN7="","",'II_Program-level standards'!BN7&amp;"; "&amp;CHAR(10)&amp;'II_Program-level standards'!BN9&amp;"; "&amp;CHAR(10)&amp;'II_Program-level standards'!BN14&amp;"; "&amp;CHAR(10)&amp;'II_Program-level standards'!BN15)</f>
        <v xml:space="preserve">Standard #62:
</v>
      </c>
      <c r="BO11" s="87" t="str">
        <f>"Standard #63:"&amp;CHAR(10)&amp;CHAR(10)&amp;IF('II_Program-level standards'!BO7="","",'II_Program-level standards'!BO7&amp;"; "&amp;CHAR(10)&amp;'II_Program-level standards'!BO9&amp;"; "&amp;CHAR(10)&amp;'II_Program-level standards'!BO14&amp;"; "&amp;CHAR(10)&amp;'II_Program-level standards'!BO15)</f>
        <v xml:space="preserve">Standard #63:
</v>
      </c>
      <c r="BP11" s="87" t="str">
        <f>"Standard #64:"&amp;CHAR(10)&amp;CHAR(10)&amp;IF('II_Program-level standards'!BP7="","",'II_Program-level standards'!BP7&amp;"; "&amp;CHAR(10)&amp;'II_Program-level standards'!BP9&amp;"; "&amp;CHAR(10)&amp;'II_Program-level standards'!BP14&amp;"; "&amp;CHAR(10)&amp;'II_Program-level standards'!BP15)</f>
        <v xml:space="preserve">Standard #64:
</v>
      </c>
      <c r="BQ11" s="87" t="str">
        <f>"Standard #65:"&amp;CHAR(10)&amp;CHAR(10)&amp;IF('II_Program-level standards'!BQ7="","",'II_Program-level standards'!BQ7&amp;"; "&amp;CHAR(10)&amp;'II_Program-level standards'!BQ9&amp;"; "&amp;CHAR(10)&amp;'II_Program-level standards'!BQ14&amp;"; "&amp;CHAR(10)&amp;'II_Program-level standards'!BQ15)</f>
        <v xml:space="preserve">Standard #65:
</v>
      </c>
      <c r="BR11" s="87" t="str">
        <f>"Standard #66:"&amp;CHAR(10)&amp;CHAR(10)&amp;IF('II_Program-level standards'!BR7="","",'II_Program-level standards'!BR7&amp;"; "&amp;CHAR(10)&amp;'II_Program-level standards'!BR9&amp;"; "&amp;CHAR(10)&amp;'II_Program-level standards'!BR14&amp;"; "&amp;CHAR(10)&amp;'II_Program-level standards'!BR15)</f>
        <v xml:space="preserve">Standard #66:
</v>
      </c>
      <c r="BS11" s="87" t="str">
        <f>"Standard #67:"&amp;CHAR(10)&amp;CHAR(10)&amp;IF('II_Program-level standards'!BS7="","",'II_Program-level standards'!BS7&amp;"; "&amp;CHAR(10)&amp;'II_Program-level standards'!BS9&amp;"; "&amp;CHAR(10)&amp;'II_Program-level standards'!BS14&amp;"; "&amp;CHAR(10)&amp;'II_Program-level standards'!BS15)</f>
        <v xml:space="preserve">Standard #67:
</v>
      </c>
      <c r="BT11" s="87" t="str">
        <f>"Standard #68:"&amp;CHAR(10)&amp;CHAR(10)&amp;IF('II_Program-level standards'!BT7="","",'II_Program-level standards'!BT7&amp;"; "&amp;CHAR(10)&amp;'II_Program-level standards'!BT9&amp;"; "&amp;CHAR(10)&amp;'II_Program-level standards'!BT14&amp;"; "&amp;CHAR(10)&amp;'II_Program-level standards'!BT15)</f>
        <v xml:space="preserve">Standard #68:
</v>
      </c>
      <c r="BU11" s="87" t="str">
        <f>"Standard #69:"&amp;CHAR(10)&amp;CHAR(10)&amp;IF('II_Program-level standards'!BU7="","",'II_Program-level standards'!BU7&amp;"; "&amp;CHAR(10)&amp;'II_Program-level standards'!BU9&amp;"; "&amp;CHAR(10)&amp;'II_Program-level standards'!BU14&amp;"; "&amp;CHAR(10)&amp;'II_Program-level standards'!BU15)</f>
        <v xml:space="preserve">Standard #69:
</v>
      </c>
      <c r="BV11" s="87" t="str">
        <f>"Standard #70:"&amp;CHAR(10)&amp;CHAR(10)&amp;IF('II_Program-level standards'!BV7="","",'II_Program-level standards'!BV7&amp;"; "&amp;CHAR(10)&amp;'II_Program-level standards'!BV9&amp;"; "&amp;CHAR(10)&amp;'II_Program-level standards'!BV14&amp;"; "&amp;CHAR(10)&amp;'II_Program-level standards'!BV15)</f>
        <v xml:space="preserve">Standard #70:
</v>
      </c>
      <c r="BW11" s="87" t="str">
        <f>"Standard #71:"&amp;CHAR(10)&amp;CHAR(10)&amp;IF('II_Program-level standards'!BW7="","",'II_Program-level standards'!BW7&amp;"; "&amp;CHAR(10)&amp;'II_Program-level standards'!BW9&amp;"; "&amp;CHAR(10)&amp;'II_Program-level standards'!BW14&amp;"; "&amp;CHAR(10)&amp;'II_Program-level standards'!BW15)</f>
        <v xml:space="preserve">Standard #71:
</v>
      </c>
      <c r="BX11" s="87" t="str">
        <f>"Standard #72:"&amp;CHAR(10)&amp;CHAR(10)&amp;IF('II_Program-level standards'!BX7="","",'II_Program-level standards'!BX7&amp;"; "&amp;CHAR(10)&amp;'II_Program-level standards'!BX9&amp;"; "&amp;CHAR(10)&amp;'II_Program-level standards'!BX14&amp;"; "&amp;CHAR(10)&amp;'II_Program-level standards'!BX15)</f>
        <v xml:space="preserve">Standard #72:
</v>
      </c>
      <c r="BY11" s="87" t="str">
        <f>"Standard #73:"&amp;CHAR(10)&amp;CHAR(10)&amp;IF('II_Program-level standards'!BY7="","",'II_Program-level standards'!BY7&amp;"; "&amp;CHAR(10)&amp;'II_Program-level standards'!BY9&amp;"; "&amp;CHAR(10)&amp;'II_Program-level standards'!BY14&amp;"; "&amp;CHAR(10)&amp;'II_Program-level standards'!BY15)</f>
        <v xml:space="preserve">Standard #73:
</v>
      </c>
      <c r="BZ11" s="87" t="str">
        <f>"Standard #74:"&amp;CHAR(10)&amp;CHAR(10)&amp;IF('II_Program-level standards'!BZ7="","",'II_Program-level standards'!BZ7&amp;"; "&amp;CHAR(10)&amp;'II_Program-level standards'!BZ9&amp;"; "&amp;CHAR(10)&amp;'II_Program-level standards'!BZ14&amp;"; "&amp;CHAR(10)&amp;'II_Program-level standards'!BZ15)</f>
        <v xml:space="preserve">Standard #74:
</v>
      </c>
      <c r="CA11" s="87" t="str">
        <f>"Standard #75:"&amp;CHAR(10)&amp;CHAR(10)&amp;IF('II_Program-level standards'!CA7="","",'II_Program-level standards'!CA7&amp;"; "&amp;CHAR(10)&amp;'II_Program-level standards'!CA9&amp;"; "&amp;CHAR(10)&amp;'II_Program-level standards'!CA14&amp;"; "&amp;CHAR(10)&amp;'II_Program-level standards'!CA15)</f>
        <v xml:space="preserve">Standard #75:
</v>
      </c>
      <c r="CB11" s="87" t="str">
        <f>"Standard #76:"&amp;CHAR(10)&amp;CHAR(10)&amp;IF('II_Program-level standards'!CB7="","",'II_Program-level standards'!CB7&amp;"; "&amp;CHAR(10)&amp;'II_Program-level standards'!CB9&amp;"; "&amp;CHAR(10)&amp;'II_Program-level standards'!CB14&amp;"; "&amp;CHAR(10)&amp;'II_Program-level standards'!CB15)</f>
        <v xml:space="preserve">Standard #76:
</v>
      </c>
      <c r="CC11" s="87" t="str">
        <f>"Standard #77:"&amp;CHAR(10)&amp;CHAR(10)&amp;IF('II_Program-level standards'!CC7="","",'II_Program-level standards'!CC7&amp;"; "&amp;CHAR(10)&amp;'II_Program-level standards'!CC9&amp;"; "&amp;CHAR(10)&amp;'II_Program-level standards'!CC14&amp;"; "&amp;CHAR(10)&amp;'II_Program-level standards'!CC15)</f>
        <v xml:space="preserve">Standard #77:
</v>
      </c>
      <c r="CD11" s="87" t="str">
        <f>"Standard #78:"&amp;CHAR(10)&amp;CHAR(10)&amp;IF('II_Program-level standards'!CD7="","",'II_Program-level standards'!CD7&amp;"; "&amp;CHAR(10)&amp;'II_Program-level standards'!CD9&amp;"; "&amp;CHAR(10)&amp;'II_Program-level standards'!CD14&amp;"; "&amp;CHAR(10)&amp;'II_Program-level standards'!CD15)</f>
        <v xml:space="preserve">Standard #78:
</v>
      </c>
      <c r="CE11" s="87" t="str">
        <f>"Standard #79:"&amp;CHAR(10)&amp;CHAR(10)&amp;IF('II_Program-level standards'!CE7="","",'II_Program-level standards'!CE7&amp;"; "&amp;CHAR(10)&amp;'II_Program-level standards'!CE9&amp;"; "&amp;CHAR(10)&amp;'II_Program-level standards'!CE14&amp;"; "&amp;CHAR(10)&amp;'II_Program-level standards'!CE15)</f>
        <v xml:space="preserve">Standard #79:
</v>
      </c>
      <c r="CF11" s="87" t="str">
        <f>"Standard #80:"&amp;CHAR(10)&amp;CHAR(10)&amp;IF('II_Program-level standards'!CF7="","",'II_Program-level standards'!CF7&amp;"; "&amp;CHAR(10)&amp;'II_Program-level standards'!CF9&amp;"; "&amp;CHAR(10)&amp;'II_Program-level standards'!CF14&amp;"; "&amp;CHAR(10)&amp;'II_Program-level standards'!CF15)</f>
        <v xml:space="preserve">Standard #80:
</v>
      </c>
      <c r="CG11" s="87" t="str">
        <f>"Standard #81:"&amp;CHAR(10)&amp;CHAR(10)&amp;IF('II_Program-level standards'!CG7="","",'II_Program-level standards'!CG7&amp;"; "&amp;CHAR(10)&amp;'II_Program-level standards'!CG9&amp;"; "&amp;CHAR(10)&amp;'II_Program-level standards'!CG14&amp;"; "&amp;CHAR(10)&amp;'II_Program-level standards'!CG15)</f>
        <v xml:space="preserve">Standard #81:
</v>
      </c>
      <c r="CH11" s="87" t="str">
        <f>"Standard #82:"&amp;CHAR(10)&amp;CHAR(10)&amp;IF('II_Program-level standards'!CH7="","",'II_Program-level standards'!CH7&amp;"; "&amp;CHAR(10)&amp;'II_Program-level standards'!CH9&amp;"; "&amp;CHAR(10)&amp;'II_Program-level standards'!CH14&amp;"; "&amp;CHAR(10)&amp;'II_Program-level standards'!CH15)</f>
        <v xml:space="preserve">Standard #82:
</v>
      </c>
      <c r="CI11" s="87" t="str">
        <f>"Standard #83:"&amp;CHAR(10)&amp;CHAR(10)&amp;IF('II_Program-level standards'!CI7="","",'II_Program-level standards'!CI7&amp;"; "&amp;CHAR(10)&amp;'II_Program-level standards'!CI9&amp;"; "&amp;CHAR(10)&amp;'II_Program-level standards'!CI14&amp;"; "&amp;CHAR(10)&amp;'II_Program-level standards'!CI15)</f>
        <v xml:space="preserve">Standard #83:
</v>
      </c>
      <c r="CJ11" s="87" t="str">
        <f>"Standard #84:"&amp;CHAR(10)&amp;CHAR(10)&amp;IF('II_Program-level standards'!CJ7="","",'II_Program-level standards'!CJ7&amp;"; "&amp;CHAR(10)&amp;'II_Program-level standards'!CJ9&amp;"; "&amp;CHAR(10)&amp;'II_Program-level standards'!CJ14&amp;"; "&amp;CHAR(10)&amp;'II_Program-level standards'!CJ15)</f>
        <v xml:space="preserve">Standard #84:
</v>
      </c>
      <c r="CK11" s="87" t="str">
        <f>"Standard #85:"&amp;CHAR(10)&amp;CHAR(10)&amp;IF('II_Program-level standards'!CK7="","",'II_Program-level standards'!CK7&amp;"; "&amp;CHAR(10)&amp;'II_Program-level standards'!CK9&amp;"; "&amp;CHAR(10)&amp;'II_Program-level standards'!CK14&amp;"; "&amp;CHAR(10)&amp;'II_Program-level standards'!CK15)</f>
        <v xml:space="preserve">Standard #85:
</v>
      </c>
      <c r="CL11" s="87" t="str">
        <f>"Standard #86:"&amp;CHAR(10)&amp;CHAR(10)&amp;IF('II_Program-level standards'!CL7="","",'II_Program-level standards'!CL7&amp;"; "&amp;CHAR(10)&amp;'II_Program-level standards'!CL9&amp;"; "&amp;CHAR(10)&amp;'II_Program-level standards'!CL14&amp;"; "&amp;CHAR(10)&amp;'II_Program-level standards'!CL15)</f>
        <v xml:space="preserve">Standard #86:
</v>
      </c>
      <c r="CM11" s="87" t="str">
        <f>"Standard #87:"&amp;CHAR(10)&amp;CHAR(10)&amp;IF('II_Program-level standards'!CM7="","",'II_Program-level standards'!CM7&amp;"; "&amp;CHAR(10)&amp;'II_Program-level standards'!CM9&amp;"; "&amp;CHAR(10)&amp;'II_Program-level standards'!CM14&amp;"; "&amp;CHAR(10)&amp;'II_Program-level standards'!CM15)</f>
        <v xml:space="preserve">Standard #87:
</v>
      </c>
      <c r="CN11" s="87" t="str">
        <f>"Standard #88:"&amp;CHAR(10)&amp;CHAR(10)&amp;IF('II_Program-level standards'!CN7="","",'II_Program-level standards'!CN7&amp;"; "&amp;CHAR(10)&amp;'II_Program-level standards'!CN9&amp;"; "&amp;CHAR(10)&amp;'II_Program-level standards'!CN14&amp;"; "&amp;CHAR(10)&amp;'II_Program-level standards'!CN15)</f>
        <v xml:space="preserve">Standard #88:
</v>
      </c>
      <c r="CO11" s="87" t="str">
        <f>"Standard #89:"&amp;CHAR(10)&amp;CHAR(10)&amp;IF('II_Program-level standards'!CO7="","",'II_Program-level standards'!CO7&amp;"; "&amp;CHAR(10)&amp;'II_Program-level standards'!CO9&amp;"; "&amp;CHAR(10)&amp;'II_Program-level standards'!CO14&amp;"; "&amp;CHAR(10)&amp;'II_Program-level standards'!CO15)</f>
        <v xml:space="preserve">Standard #89:
</v>
      </c>
      <c r="CP11" s="87" t="str">
        <f>"Standard #90:"&amp;CHAR(10)&amp;CHAR(10)&amp;IF('II_Program-level standards'!CP7="","",'II_Program-level standards'!CP7&amp;"; "&amp;CHAR(10)&amp;'II_Program-level standards'!CP9&amp;"; "&amp;CHAR(10)&amp;'II_Program-level standards'!CP14&amp;"; "&amp;CHAR(10)&amp;'II_Program-level standards'!CP15)</f>
        <v xml:space="preserve">Standard #90:
</v>
      </c>
      <c r="CQ11" s="87" t="str">
        <f>"Standard #91:"&amp;CHAR(10)&amp;CHAR(10)&amp;IF('II_Program-level standards'!CQ7="","",'II_Program-level standards'!CQ7&amp;"; "&amp;CHAR(10)&amp;'II_Program-level standards'!CQ9&amp;"; "&amp;CHAR(10)&amp;'II_Program-level standards'!CQ14&amp;"; "&amp;CHAR(10)&amp;'II_Program-level standards'!CQ15)</f>
        <v xml:space="preserve">Standard #91:
</v>
      </c>
      <c r="CR11" s="87" t="str">
        <f>"Standard #92:"&amp;CHAR(10)&amp;CHAR(10)&amp;IF('II_Program-level standards'!CR7="","",'II_Program-level standards'!CR7&amp;"; "&amp;CHAR(10)&amp;'II_Program-level standards'!CR9&amp;"; "&amp;CHAR(10)&amp;'II_Program-level standards'!CR14&amp;"; "&amp;CHAR(10)&amp;'II_Program-level standards'!CR15)</f>
        <v xml:space="preserve">Standard #92:
</v>
      </c>
      <c r="CS11" s="87" t="str">
        <f>"Standard #93:"&amp;CHAR(10)&amp;CHAR(10)&amp;IF('II_Program-level standards'!CS7="","",'II_Program-level standards'!CS7&amp;"; "&amp;CHAR(10)&amp;'II_Program-level standards'!CS9&amp;"; "&amp;CHAR(10)&amp;'II_Program-level standards'!CS14&amp;"; "&amp;CHAR(10)&amp;'II_Program-level standards'!CS15)</f>
        <v xml:space="preserve">Standard #93:
</v>
      </c>
      <c r="CT11" s="87" t="str">
        <f>"Standard #94:"&amp;CHAR(10)&amp;CHAR(10)&amp;IF('II_Program-level standards'!CT7="","",'II_Program-level standards'!CT7&amp;"; "&amp;CHAR(10)&amp;'II_Program-level standards'!CT9&amp;"; "&amp;CHAR(10)&amp;'II_Program-level standards'!CT14&amp;"; "&amp;CHAR(10)&amp;'II_Program-level standards'!CT15)</f>
        <v xml:space="preserve">Standard #94:
</v>
      </c>
      <c r="CU11" s="87" t="str">
        <f>"Standard #95:"&amp;CHAR(10)&amp;CHAR(10)&amp;IF('II_Program-level standards'!CU7="","",'II_Program-level standards'!CU7&amp;"; "&amp;CHAR(10)&amp;'II_Program-level standards'!CU9&amp;"; "&amp;CHAR(10)&amp;'II_Program-level standards'!CU14&amp;"; "&amp;CHAR(10)&amp;'II_Program-level standards'!CU15)</f>
        <v xml:space="preserve">Standard #95:
</v>
      </c>
      <c r="CV11" s="87" t="str">
        <f>"Standard #96:"&amp;CHAR(10)&amp;CHAR(10)&amp;IF('II_Program-level standards'!CV7="","",'II_Program-level standards'!CV7&amp;"; "&amp;CHAR(10)&amp;'II_Program-level standards'!CV9&amp;"; "&amp;CHAR(10)&amp;'II_Program-level standards'!CV14&amp;"; "&amp;CHAR(10)&amp;'II_Program-level standards'!CV15)</f>
        <v xml:space="preserve">Standard #96:
</v>
      </c>
      <c r="CW11" s="87" t="str">
        <f>"Standard #97:"&amp;CHAR(10)&amp;CHAR(10)&amp;IF('II_Program-level standards'!CW7="","",'II_Program-level standards'!CW7&amp;"; "&amp;CHAR(10)&amp;'II_Program-level standards'!CW9&amp;"; "&amp;CHAR(10)&amp;'II_Program-level standards'!CW14&amp;"; "&amp;CHAR(10)&amp;'II_Program-level standards'!CW15)</f>
        <v xml:space="preserve">Standard #97:
</v>
      </c>
      <c r="CX11" s="87" t="str">
        <f>"Standard #98:"&amp;CHAR(10)&amp;CHAR(10)&amp;IF('II_Program-level standards'!CX7="","",'II_Program-level standards'!CX7&amp;"; "&amp;CHAR(10)&amp;'II_Program-level standards'!CX9&amp;"; "&amp;CHAR(10)&amp;'II_Program-level standards'!CX14&amp;"; "&amp;CHAR(10)&amp;'II_Program-level standards'!CX15)</f>
        <v xml:space="preserve">Standard #98:
</v>
      </c>
      <c r="CY11" s="87" t="str">
        <f>"Standard #99:"&amp;CHAR(10)&amp;CHAR(10)&amp;IF('II_Program-level standards'!CY7="","",'II_Program-level standards'!CY7&amp;"; "&amp;CHAR(10)&amp;'II_Program-level standards'!CY9&amp;"; "&amp;CHAR(10)&amp;'II_Program-level standards'!CY14&amp;"; "&amp;CHAR(10)&amp;'II_Program-level standards'!CY15)</f>
        <v xml:space="preserve">Standard #99:
</v>
      </c>
      <c r="CZ11" s="87" t="str">
        <f>"Standard #100:"&amp;CHAR(10)&amp;CHAR(10)&amp;IF('II_Program-level standards'!CZ7="","",'II_Program-level standards'!CZ7&amp;"; "&amp;CHAR(10)&amp;'II_Program-level standards'!CZ9&amp;"; "&amp;CHAR(10)&amp;'II_Program-level standards'!CZ14&amp;"; "&amp;CHAR(10)&amp;'II_Program-level standards'!CZ15)</f>
        <v xml:space="preserve">Standard #100:
</v>
      </c>
    </row>
    <row r="12" spans="1:104" ht="27.6" x14ac:dyDescent="0.25">
      <c r="A12" s="16" t="s">
        <v>587</v>
      </c>
      <c r="B12" s="9" t="s">
        <v>561</v>
      </c>
      <c r="C12" s="15" t="s">
        <v>562</v>
      </c>
      <c r="D12" s="134" t="s">
        <v>103</v>
      </c>
      <c r="E12" s="241"/>
      <c r="F12" s="50"/>
      <c r="G12" s="50"/>
      <c r="H12" s="50"/>
      <c r="I12" s="50"/>
      <c r="J12" s="50"/>
      <c r="K12" s="50"/>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50"/>
      <c r="BN12" s="50"/>
      <c r="BO12" s="50"/>
      <c r="BP12" s="50"/>
      <c r="BQ12" s="50"/>
      <c r="BR12" s="50"/>
      <c r="BS12" s="50"/>
      <c r="BT12" s="50"/>
      <c r="BU12" s="50"/>
      <c r="BV12" s="50"/>
      <c r="BW12" s="50"/>
      <c r="BX12" s="50"/>
      <c r="BY12" s="50"/>
      <c r="BZ12" s="50"/>
      <c r="CA12" s="50"/>
      <c r="CB12" s="50"/>
      <c r="CC12" s="50"/>
      <c r="CD12" s="50"/>
      <c r="CE12" s="50"/>
      <c r="CF12" s="50"/>
      <c r="CG12" s="50"/>
      <c r="CH12" s="50"/>
      <c r="CI12" s="50"/>
      <c r="CJ12" s="50"/>
      <c r="CK12" s="50"/>
      <c r="CL12" s="50"/>
      <c r="CM12" s="50"/>
      <c r="CN12" s="50"/>
      <c r="CO12" s="50"/>
      <c r="CP12" s="50"/>
      <c r="CQ12" s="50"/>
      <c r="CR12" s="50"/>
      <c r="CS12" s="50"/>
      <c r="CT12" s="50"/>
      <c r="CU12" s="50"/>
      <c r="CV12" s="50"/>
      <c r="CW12" s="50"/>
      <c r="CX12" s="50"/>
      <c r="CY12" s="50"/>
      <c r="CZ12" s="50"/>
    </row>
    <row r="13" spans="1:104" ht="40.799999999999997" customHeight="1" x14ac:dyDescent="0.25">
      <c r="A13" s="225"/>
      <c r="B13" s="304" t="s">
        <v>651</v>
      </c>
      <c r="C13" s="305"/>
      <c r="D13" s="246" t="s">
        <v>100</v>
      </c>
      <c r="E13" s="247" t="s">
        <v>100</v>
      </c>
      <c r="F13" s="247" t="s">
        <v>100</v>
      </c>
      <c r="G13" s="247" t="s">
        <v>100</v>
      </c>
      <c r="H13" s="247" t="s">
        <v>100</v>
      </c>
      <c r="I13" s="247" t="s">
        <v>100</v>
      </c>
      <c r="J13" s="247" t="s">
        <v>100</v>
      </c>
      <c r="K13" s="247" t="s">
        <v>100</v>
      </c>
      <c r="L13" s="247" t="s">
        <v>100</v>
      </c>
      <c r="M13" s="247" t="s">
        <v>100</v>
      </c>
      <c r="N13" s="247" t="s">
        <v>100</v>
      </c>
      <c r="O13" s="247" t="s">
        <v>100</v>
      </c>
      <c r="P13" s="247" t="s">
        <v>100</v>
      </c>
      <c r="Q13" s="247" t="s">
        <v>100</v>
      </c>
      <c r="R13" s="247" t="s">
        <v>100</v>
      </c>
      <c r="S13" s="247" t="s">
        <v>100</v>
      </c>
      <c r="T13" s="247" t="s">
        <v>100</v>
      </c>
      <c r="U13" s="247" t="s">
        <v>100</v>
      </c>
      <c r="V13" s="247" t="s">
        <v>100</v>
      </c>
      <c r="W13" s="247" t="s">
        <v>100</v>
      </c>
      <c r="X13" s="247" t="s">
        <v>100</v>
      </c>
      <c r="Y13" s="247" t="s">
        <v>100</v>
      </c>
      <c r="Z13" s="247" t="s">
        <v>100</v>
      </c>
      <c r="AA13" s="247" t="s">
        <v>100</v>
      </c>
      <c r="AB13" s="247" t="s">
        <v>100</v>
      </c>
      <c r="AC13" s="247" t="s">
        <v>100</v>
      </c>
      <c r="AD13" s="247" t="s">
        <v>100</v>
      </c>
      <c r="AE13" s="247" t="s">
        <v>100</v>
      </c>
      <c r="AF13" s="247" t="s">
        <v>100</v>
      </c>
      <c r="AG13" s="247" t="s">
        <v>100</v>
      </c>
      <c r="AH13" s="247" t="s">
        <v>100</v>
      </c>
      <c r="AI13" s="247" t="s">
        <v>100</v>
      </c>
      <c r="AJ13" s="247" t="s">
        <v>100</v>
      </c>
      <c r="AK13" s="247" t="s">
        <v>100</v>
      </c>
      <c r="AL13" s="247" t="s">
        <v>100</v>
      </c>
      <c r="AM13" s="247" t="s">
        <v>100</v>
      </c>
      <c r="AN13" s="247" t="s">
        <v>100</v>
      </c>
      <c r="AO13" s="247" t="s">
        <v>100</v>
      </c>
      <c r="AP13" s="247" t="s">
        <v>100</v>
      </c>
      <c r="AQ13" s="247" t="s">
        <v>100</v>
      </c>
      <c r="AR13" s="247" t="s">
        <v>100</v>
      </c>
      <c r="AS13" s="247" t="s">
        <v>100</v>
      </c>
      <c r="AT13" s="247" t="s">
        <v>100</v>
      </c>
      <c r="AU13" s="247" t="s">
        <v>100</v>
      </c>
      <c r="AV13" s="247" t="s">
        <v>100</v>
      </c>
      <c r="AW13" s="247" t="s">
        <v>100</v>
      </c>
      <c r="AX13" s="247" t="s">
        <v>100</v>
      </c>
      <c r="AY13" s="247" t="s">
        <v>100</v>
      </c>
      <c r="AZ13" s="247" t="s">
        <v>100</v>
      </c>
      <c r="BA13" s="247" t="s">
        <v>100</v>
      </c>
      <c r="BB13" s="247" t="s">
        <v>100</v>
      </c>
      <c r="BC13" s="247" t="s">
        <v>100</v>
      </c>
      <c r="BD13" s="247" t="s">
        <v>100</v>
      </c>
      <c r="BE13" s="247" t="s">
        <v>100</v>
      </c>
      <c r="BF13" s="247" t="s">
        <v>100</v>
      </c>
      <c r="BG13" s="247" t="s">
        <v>100</v>
      </c>
      <c r="BH13" s="247" t="s">
        <v>100</v>
      </c>
      <c r="BI13" s="247" t="s">
        <v>100</v>
      </c>
      <c r="BJ13" s="247" t="s">
        <v>100</v>
      </c>
      <c r="BK13" s="247" t="s">
        <v>100</v>
      </c>
      <c r="BL13" s="247" t="s">
        <v>100</v>
      </c>
      <c r="BM13" s="247" t="s">
        <v>100</v>
      </c>
      <c r="BN13" s="247" t="s">
        <v>100</v>
      </c>
      <c r="BO13" s="247" t="s">
        <v>100</v>
      </c>
      <c r="BP13" s="247" t="s">
        <v>100</v>
      </c>
      <c r="BQ13" s="247" t="s">
        <v>100</v>
      </c>
      <c r="BR13" s="247" t="s">
        <v>100</v>
      </c>
      <c r="BS13" s="247" t="s">
        <v>100</v>
      </c>
      <c r="BT13" s="247" t="s">
        <v>100</v>
      </c>
      <c r="BU13" s="247" t="s">
        <v>100</v>
      </c>
      <c r="BV13" s="247" t="s">
        <v>100</v>
      </c>
      <c r="BW13" s="247" t="s">
        <v>100</v>
      </c>
      <c r="BX13" s="247" t="s">
        <v>100</v>
      </c>
      <c r="BY13" s="247" t="s">
        <v>100</v>
      </c>
      <c r="BZ13" s="247" t="s">
        <v>100</v>
      </c>
      <c r="CA13" s="247" t="s">
        <v>100</v>
      </c>
      <c r="CB13" s="247" t="s">
        <v>100</v>
      </c>
      <c r="CC13" s="247" t="s">
        <v>100</v>
      </c>
      <c r="CD13" s="247" t="s">
        <v>100</v>
      </c>
      <c r="CE13" s="247" t="s">
        <v>100</v>
      </c>
      <c r="CF13" s="247" t="s">
        <v>100</v>
      </c>
      <c r="CG13" s="247" t="s">
        <v>100</v>
      </c>
      <c r="CH13" s="247" t="s">
        <v>100</v>
      </c>
      <c r="CI13" s="247" t="s">
        <v>100</v>
      </c>
      <c r="CJ13" s="247" t="s">
        <v>100</v>
      </c>
      <c r="CK13" s="247" t="s">
        <v>100</v>
      </c>
      <c r="CL13" s="247" t="s">
        <v>100</v>
      </c>
      <c r="CM13" s="247" t="s">
        <v>100</v>
      </c>
      <c r="CN13" s="247" t="s">
        <v>100</v>
      </c>
      <c r="CO13" s="247" t="s">
        <v>100</v>
      </c>
      <c r="CP13" s="247" t="s">
        <v>100</v>
      </c>
      <c r="CQ13" s="247" t="s">
        <v>100</v>
      </c>
      <c r="CR13" s="247" t="s">
        <v>100</v>
      </c>
      <c r="CS13" s="247" t="s">
        <v>100</v>
      </c>
      <c r="CT13" s="247" t="s">
        <v>100</v>
      </c>
      <c r="CU13" s="247" t="s">
        <v>100</v>
      </c>
      <c r="CV13" s="247" t="s">
        <v>100</v>
      </c>
      <c r="CW13" s="247" t="s">
        <v>100</v>
      </c>
      <c r="CX13" s="247" t="s">
        <v>100</v>
      </c>
      <c r="CY13" s="247" t="s">
        <v>100</v>
      </c>
      <c r="CZ13" s="248" t="s">
        <v>100</v>
      </c>
    </row>
    <row r="14" spans="1:104" ht="29.4" customHeight="1" x14ac:dyDescent="0.25">
      <c r="A14" s="48"/>
      <c r="B14" s="295" t="s">
        <v>501</v>
      </c>
      <c r="C14" s="296"/>
      <c r="D14" s="245"/>
      <c r="E14" s="264"/>
      <c r="F14" s="264"/>
      <c r="G14" s="264"/>
      <c r="H14" s="264"/>
      <c r="I14" s="264"/>
      <c r="J14" s="264"/>
      <c r="K14" s="264"/>
      <c r="L14" s="264"/>
      <c r="M14" s="264"/>
      <c r="N14" s="264"/>
      <c r="O14" s="264"/>
      <c r="P14" s="264"/>
      <c r="Q14" s="264"/>
      <c r="R14" s="264"/>
      <c r="S14" s="264"/>
      <c r="T14" s="264"/>
      <c r="U14" s="264"/>
      <c r="V14" s="264"/>
      <c r="W14" s="264"/>
      <c r="X14" s="264"/>
      <c r="Y14" s="264"/>
      <c r="Z14" s="264"/>
      <c r="AA14" s="264"/>
      <c r="AB14" s="264"/>
      <c r="AC14" s="264"/>
      <c r="AD14" s="264"/>
      <c r="AE14" s="264"/>
      <c r="AF14" s="264"/>
      <c r="AG14" s="264"/>
      <c r="AH14" s="264"/>
      <c r="AI14" s="264"/>
      <c r="AJ14" s="264"/>
      <c r="AK14" s="264"/>
      <c r="AL14" s="264"/>
      <c r="AM14" s="264"/>
      <c r="AN14" s="264"/>
      <c r="AO14" s="264"/>
      <c r="AP14" s="264"/>
      <c r="AQ14" s="264"/>
      <c r="AR14" s="264"/>
      <c r="AS14" s="264"/>
      <c r="AT14" s="264"/>
      <c r="AU14" s="264"/>
      <c r="AV14" s="264"/>
      <c r="AW14" s="264"/>
      <c r="AX14" s="264"/>
      <c r="AY14" s="264"/>
      <c r="AZ14" s="264"/>
      <c r="BA14" s="264"/>
      <c r="BB14" s="264"/>
      <c r="BC14" s="264"/>
      <c r="BD14" s="264"/>
      <c r="BE14" s="264"/>
      <c r="BF14" s="264"/>
      <c r="BG14" s="264"/>
      <c r="BH14" s="264"/>
      <c r="BI14" s="264"/>
      <c r="BJ14" s="264"/>
      <c r="BK14" s="264"/>
      <c r="BL14" s="264"/>
      <c r="BM14" s="264"/>
      <c r="BN14" s="264"/>
      <c r="BO14" s="264"/>
      <c r="BP14" s="264"/>
      <c r="BQ14" s="264"/>
      <c r="BR14" s="264"/>
      <c r="BS14" s="264"/>
      <c r="BT14" s="264"/>
      <c r="BU14" s="264"/>
      <c r="BV14" s="264"/>
      <c r="BW14" s="264"/>
      <c r="BX14" s="264"/>
      <c r="BY14" s="264"/>
      <c r="BZ14" s="264"/>
      <c r="CA14" s="264"/>
      <c r="CB14" s="264"/>
      <c r="CC14" s="264"/>
      <c r="CD14" s="264"/>
      <c r="CE14" s="264"/>
      <c r="CF14" s="264"/>
      <c r="CG14" s="264"/>
      <c r="CH14" s="264"/>
      <c r="CI14" s="264"/>
      <c r="CJ14" s="264"/>
      <c r="CK14" s="264"/>
      <c r="CL14" s="264"/>
      <c r="CM14" s="264"/>
      <c r="CN14" s="264"/>
      <c r="CO14" s="264"/>
      <c r="CP14" s="264"/>
      <c r="CQ14" s="264"/>
      <c r="CR14" s="264"/>
      <c r="CS14" s="264"/>
      <c r="CT14" s="264"/>
      <c r="CU14" s="264"/>
      <c r="CV14" s="264"/>
      <c r="CW14" s="264"/>
      <c r="CX14" s="264"/>
      <c r="CY14" s="264"/>
      <c r="CZ14" s="265"/>
    </row>
    <row r="15" spans="1:104" x14ac:dyDescent="0.25">
      <c r="A15" s="16" t="s">
        <v>589</v>
      </c>
      <c r="B15" s="9" t="s">
        <v>640</v>
      </c>
      <c r="C15" s="214" t="s">
        <v>652</v>
      </c>
      <c r="D15" s="134" t="s">
        <v>103</v>
      </c>
      <c r="E15" s="241"/>
      <c r="F15" s="50"/>
      <c r="G15" s="50"/>
      <c r="H15" s="50"/>
      <c r="I15" s="50"/>
      <c r="J15" s="50"/>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c r="BP15" s="50"/>
      <c r="BQ15" s="50"/>
      <c r="BR15" s="50"/>
      <c r="BS15" s="50"/>
      <c r="BT15" s="50"/>
      <c r="BU15" s="50"/>
      <c r="BV15" s="50"/>
      <c r="BW15" s="50"/>
      <c r="BX15" s="50"/>
      <c r="BY15" s="50"/>
      <c r="BZ15" s="50"/>
      <c r="CA15" s="50"/>
      <c r="CB15" s="50"/>
      <c r="CC15" s="50"/>
      <c r="CD15" s="50"/>
      <c r="CE15" s="50"/>
      <c r="CF15" s="50"/>
      <c r="CG15" s="50"/>
      <c r="CH15" s="50"/>
      <c r="CI15" s="50"/>
      <c r="CJ15" s="50"/>
      <c r="CK15" s="50"/>
      <c r="CL15" s="50"/>
      <c r="CM15" s="50"/>
      <c r="CN15" s="50"/>
      <c r="CO15" s="50"/>
      <c r="CP15" s="50"/>
      <c r="CQ15" s="50"/>
      <c r="CR15" s="50"/>
      <c r="CS15" s="50"/>
      <c r="CT15" s="50"/>
      <c r="CU15" s="50"/>
      <c r="CV15" s="50"/>
      <c r="CW15" s="50"/>
      <c r="CX15" s="50"/>
      <c r="CY15" s="50"/>
      <c r="CZ15" s="50"/>
    </row>
    <row r="16" spans="1:104" ht="41.4" x14ac:dyDescent="0.25">
      <c r="A16" s="16" t="s">
        <v>590</v>
      </c>
      <c r="B16" s="9" t="s">
        <v>245</v>
      </c>
      <c r="C16" s="29" t="s">
        <v>550</v>
      </c>
      <c r="D16" s="134" t="s">
        <v>2</v>
      </c>
      <c r="E16" s="241"/>
      <c r="F16" s="50"/>
      <c r="G16" s="50"/>
      <c r="H16" s="50"/>
      <c r="I16" s="50"/>
      <c r="J16" s="50"/>
      <c r="K16" s="50"/>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c r="BP16" s="50"/>
      <c r="BQ16" s="50"/>
      <c r="BR16" s="50"/>
      <c r="BS16" s="50"/>
      <c r="BT16" s="50"/>
      <c r="BU16" s="50"/>
      <c r="BV16" s="50"/>
      <c r="BW16" s="50"/>
      <c r="BX16" s="50"/>
      <c r="BY16" s="50"/>
      <c r="BZ16" s="50"/>
      <c r="CA16" s="50"/>
      <c r="CB16" s="50"/>
      <c r="CC16" s="50"/>
      <c r="CD16" s="50"/>
      <c r="CE16" s="50"/>
      <c r="CF16" s="50"/>
      <c r="CG16" s="50"/>
      <c r="CH16" s="50"/>
      <c r="CI16" s="50"/>
      <c r="CJ16" s="50"/>
      <c r="CK16" s="50"/>
      <c r="CL16" s="50"/>
      <c r="CM16" s="50"/>
      <c r="CN16" s="50"/>
      <c r="CO16" s="50"/>
      <c r="CP16" s="50"/>
      <c r="CQ16" s="50"/>
      <c r="CR16" s="50"/>
      <c r="CS16" s="50"/>
      <c r="CT16" s="50"/>
      <c r="CU16" s="50"/>
      <c r="CV16" s="50"/>
      <c r="CW16" s="50"/>
      <c r="CX16" s="50"/>
      <c r="CY16" s="50"/>
      <c r="CZ16" s="50"/>
    </row>
    <row r="17" spans="1:104" ht="27.6" x14ac:dyDescent="0.25">
      <c r="A17" s="16" t="s">
        <v>591</v>
      </c>
      <c r="B17" s="9" t="s">
        <v>246</v>
      </c>
      <c r="C17" s="15" t="s">
        <v>248</v>
      </c>
      <c r="D17" s="134" t="s">
        <v>2</v>
      </c>
      <c r="E17" s="241"/>
      <c r="F17" s="50"/>
      <c r="G17" s="50"/>
      <c r="H17" s="50"/>
      <c r="I17" s="50"/>
      <c r="J17" s="50"/>
      <c r="K17" s="50"/>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c r="BP17" s="50"/>
      <c r="BQ17" s="50"/>
      <c r="BR17" s="50"/>
      <c r="BS17" s="50"/>
      <c r="BT17" s="50"/>
      <c r="BU17" s="50"/>
      <c r="BV17" s="50"/>
      <c r="BW17" s="50"/>
      <c r="BX17" s="50"/>
      <c r="BY17" s="50"/>
      <c r="BZ17" s="50"/>
      <c r="CA17" s="50"/>
      <c r="CB17" s="50"/>
      <c r="CC17" s="50"/>
      <c r="CD17" s="50"/>
      <c r="CE17" s="50"/>
      <c r="CF17" s="50"/>
      <c r="CG17" s="50"/>
      <c r="CH17" s="50"/>
      <c r="CI17" s="50"/>
      <c r="CJ17" s="50"/>
      <c r="CK17" s="50"/>
      <c r="CL17" s="50"/>
      <c r="CM17" s="50"/>
      <c r="CN17" s="50"/>
      <c r="CO17" s="50"/>
      <c r="CP17" s="50"/>
      <c r="CQ17" s="50"/>
      <c r="CR17" s="50"/>
      <c r="CS17" s="50"/>
      <c r="CT17" s="50"/>
      <c r="CU17" s="50"/>
      <c r="CV17" s="50"/>
      <c r="CW17" s="50"/>
      <c r="CX17" s="50"/>
      <c r="CY17" s="50"/>
      <c r="CZ17" s="50"/>
    </row>
    <row r="18" spans="1:104" x14ac:dyDescent="0.25">
      <c r="A18" s="16" t="s">
        <v>592</v>
      </c>
      <c r="B18" s="9" t="s">
        <v>247</v>
      </c>
      <c r="C18" s="9" t="s">
        <v>249</v>
      </c>
      <c r="D18" s="134" t="s">
        <v>2</v>
      </c>
      <c r="E18" s="241"/>
      <c r="F18" s="50"/>
      <c r="G18" s="50"/>
      <c r="H18" s="50"/>
      <c r="I18" s="50"/>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c r="BP18" s="50"/>
      <c r="BQ18" s="50"/>
      <c r="BR18" s="50"/>
      <c r="BS18" s="50"/>
      <c r="BT18" s="50"/>
      <c r="BU18" s="50"/>
      <c r="BV18" s="50"/>
      <c r="BW18" s="50"/>
      <c r="BX18" s="50"/>
      <c r="BY18" s="50"/>
      <c r="BZ18" s="50"/>
      <c r="CA18" s="50"/>
      <c r="CB18" s="50"/>
      <c r="CC18" s="50"/>
      <c r="CD18" s="50"/>
      <c r="CE18" s="50"/>
      <c r="CF18" s="50"/>
      <c r="CG18" s="50"/>
      <c r="CH18" s="50"/>
      <c r="CI18" s="50"/>
      <c r="CJ18" s="50"/>
      <c r="CK18" s="50"/>
      <c r="CL18" s="50"/>
      <c r="CM18" s="50"/>
      <c r="CN18" s="50"/>
      <c r="CO18" s="50"/>
      <c r="CP18" s="50"/>
      <c r="CQ18" s="50"/>
      <c r="CR18" s="50"/>
      <c r="CS18" s="50"/>
      <c r="CT18" s="50"/>
      <c r="CU18" s="50"/>
      <c r="CV18" s="50"/>
      <c r="CW18" s="50"/>
      <c r="CX18" s="50"/>
      <c r="CY18" s="50"/>
      <c r="CZ18" s="50"/>
    </row>
    <row r="19" spans="1:104" ht="27.6" x14ac:dyDescent="0.25">
      <c r="A19" s="16" t="s">
        <v>641</v>
      </c>
      <c r="B19" s="9" t="s">
        <v>251</v>
      </c>
      <c r="C19" s="9" t="s">
        <v>250</v>
      </c>
      <c r="D19" s="134" t="s">
        <v>68</v>
      </c>
      <c r="E19" s="242"/>
      <c r="F19" s="53"/>
      <c r="G19" s="53"/>
      <c r="H19" s="53"/>
      <c r="I19" s="53"/>
      <c r="J19" s="53"/>
      <c r="K19" s="53"/>
      <c r="L19" s="53"/>
      <c r="M19" s="53"/>
      <c r="N19" s="53"/>
      <c r="O19" s="53"/>
      <c r="P19" s="53"/>
      <c r="Q19" s="53"/>
      <c r="R19" s="53"/>
      <c r="S19" s="53"/>
      <c r="T19" s="53"/>
      <c r="U19" s="53"/>
      <c r="V19" s="53"/>
      <c r="W19" s="53"/>
      <c r="X19" s="53"/>
      <c r="Y19" s="53"/>
      <c r="Z19" s="53"/>
      <c r="AA19" s="53"/>
      <c r="AB19" s="53"/>
      <c r="AC19" s="53"/>
      <c r="AD19" s="53"/>
      <c r="AE19" s="53"/>
      <c r="AF19" s="53"/>
      <c r="AG19" s="53"/>
      <c r="AH19" s="53"/>
      <c r="AI19" s="53"/>
      <c r="AJ19" s="53"/>
      <c r="AK19" s="53"/>
      <c r="AL19" s="53"/>
      <c r="AM19" s="53"/>
      <c r="AN19" s="53"/>
      <c r="AO19" s="53"/>
      <c r="AP19" s="53"/>
      <c r="AQ19" s="53"/>
      <c r="AR19" s="53"/>
      <c r="AS19" s="53"/>
      <c r="AT19" s="53"/>
      <c r="AU19" s="53"/>
      <c r="AV19" s="53"/>
      <c r="AW19" s="53"/>
      <c r="AX19" s="53"/>
      <c r="AY19" s="53"/>
      <c r="AZ19" s="53"/>
      <c r="BA19" s="53"/>
      <c r="BB19" s="53"/>
      <c r="BC19" s="53"/>
      <c r="BD19" s="53"/>
      <c r="BE19" s="53"/>
      <c r="BF19" s="53"/>
      <c r="BG19" s="53"/>
      <c r="BH19" s="53"/>
      <c r="BI19" s="53"/>
      <c r="BJ19" s="53"/>
      <c r="BK19" s="53"/>
      <c r="BL19" s="53"/>
      <c r="BM19" s="53"/>
      <c r="BN19" s="53"/>
      <c r="BO19" s="53"/>
      <c r="BP19" s="53"/>
      <c r="BQ19" s="53"/>
      <c r="BR19" s="53"/>
      <c r="BS19" s="53"/>
      <c r="BT19" s="53"/>
      <c r="BU19" s="53"/>
      <c r="BV19" s="53"/>
      <c r="BW19" s="53"/>
      <c r="BX19" s="53"/>
      <c r="BY19" s="53"/>
      <c r="BZ19" s="53"/>
      <c r="CA19" s="53"/>
      <c r="CB19" s="53"/>
      <c r="CC19" s="53"/>
      <c r="CD19" s="53"/>
      <c r="CE19" s="53"/>
      <c r="CF19" s="53"/>
      <c r="CG19" s="53"/>
      <c r="CH19" s="53"/>
      <c r="CI19" s="53"/>
      <c r="CJ19" s="53"/>
      <c r="CK19" s="53"/>
      <c r="CL19" s="53"/>
      <c r="CM19" s="53"/>
      <c r="CN19" s="53"/>
      <c r="CO19" s="53"/>
      <c r="CP19" s="53"/>
      <c r="CQ19" s="53"/>
      <c r="CR19" s="53"/>
      <c r="CS19" s="53"/>
      <c r="CT19" s="53"/>
      <c r="CU19" s="53"/>
      <c r="CV19" s="53"/>
      <c r="CW19" s="53"/>
      <c r="CX19" s="53"/>
      <c r="CY19" s="53"/>
      <c r="CZ19" s="53"/>
    </row>
    <row r="20" spans="1:104" ht="27.6" x14ac:dyDescent="0.25">
      <c r="A20" s="16" t="s">
        <v>593</v>
      </c>
      <c r="B20" s="9" t="s">
        <v>120</v>
      </c>
      <c r="C20" s="9" t="s">
        <v>259</v>
      </c>
      <c r="D20" s="134" t="s">
        <v>103</v>
      </c>
      <c r="E20" s="243"/>
      <c r="F20" s="52"/>
      <c r="G20" s="52"/>
      <c r="H20" s="52"/>
      <c r="I20" s="52"/>
      <c r="J20" s="52"/>
      <c r="K20" s="52"/>
      <c r="L20" s="52"/>
      <c r="M20" s="52"/>
      <c r="N20" s="52"/>
      <c r="O20" s="52"/>
      <c r="P20" s="52"/>
      <c r="Q20" s="52"/>
      <c r="R20" s="52"/>
      <c r="S20" s="52"/>
      <c r="T20" s="52"/>
      <c r="U20" s="52"/>
      <c r="V20" s="52"/>
      <c r="W20" s="52"/>
      <c r="X20" s="52"/>
      <c r="Y20" s="52"/>
      <c r="Z20" s="52"/>
      <c r="AA20" s="52"/>
      <c r="AB20" s="52"/>
      <c r="AC20" s="52"/>
      <c r="AD20" s="52"/>
      <c r="AE20" s="52"/>
      <c r="AF20" s="52"/>
      <c r="AG20" s="52"/>
      <c r="AH20" s="52"/>
      <c r="AI20" s="52"/>
      <c r="AJ20" s="52"/>
      <c r="AK20" s="52"/>
      <c r="AL20" s="52"/>
      <c r="AM20" s="52"/>
      <c r="AN20" s="52"/>
      <c r="AO20" s="52"/>
      <c r="AP20" s="52"/>
      <c r="AQ20" s="52"/>
      <c r="AR20" s="52"/>
      <c r="AS20" s="52"/>
      <c r="AT20" s="52"/>
      <c r="AU20" s="52"/>
      <c r="AV20" s="52"/>
      <c r="AW20" s="52"/>
      <c r="AX20" s="52"/>
      <c r="AY20" s="52"/>
      <c r="AZ20" s="52"/>
      <c r="BA20" s="52"/>
      <c r="BB20" s="52"/>
      <c r="BC20" s="52"/>
      <c r="BD20" s="52"/>
      <c r="BE20" s="52"/>
      <c r="BF20" s="52"/>
      <c r="BG20" s="52"/>
      <c r="BH20" s="52"/>
      <c r="BI20" s="52"/>
      <c r="BJ20" s="52"/>
      <c r="BK20" s="52"/>
      <c r="BL20" s="52"/>
      <c r="BM20" s="52"/>
      <c r="BN20" s="52"/>
      <c r="BO20" s="52"/>
      <c r="BP20" s="52"/>
      <c r="BQ20" s="52"/>
      <c r="BR20" s="52"/>
      <c r="BS20" s="52"/>
      <c r="BT20" s="52"/>
      <c r="BU20" s="52"/>
      <c r="BV20" s="52"/>
      <c r="BW20" s="52"/>
      <c r="BX20" s="52"/>
      <c r="BY20" s="52"/>
      <c r="BZ20" s="52"/>
      <c r="CA20" s="52"/>
      <c r="CB20" s="52"/>
      <c r="CC20" s="52"/>
      <c r="CD20" s="52"/>
      <c r="CE20" s="52"/>
      <c r="CF20" s="52"/>
      <c r="CG20" s="52"/>
      <c r="CH20" s="52"/>
      <c r="CI20" s="52"/>
      <c r="CJ20" s="52"/>
      <c r="CK20" s="52"/>
      <c r="CL20" s="52"/>
      <c r="CM20" s="52"/>
      <c r="CN20" s="52"/>
      <c r="CO20" s="52"/>
      <c r="CP20" s="52"/>
      <c r="CQ20" s="52"/>
      <c r="CR20" s="52"/>
      <c r="CS20" s="52"/>
      <c r="CT20" s="52"/>
      <c r="CU20" s="52"/>
      <c r="CV20" s="52"/>
      <c r="CW20" s="52"/>
      <c r="CX20" s="52"/>
      <c r="CY20" s="52"/>
      <c r="CZ20" s="52"/>
    </row>
    <row r="21" spans="1:104" ht="41.4" x14ac:dyDescent="0.25">
      <c r="A21" s="16" t="s">
        <v>594</v>
      </c>
      <c r="B21" s="9" t="s">
        <v>563</v>
      </c>
      <c r="C21" s="9" t="s">
        <v>564</v>
      </c>
      <c r="D21" s="134" t="s">
        <v>2</v>
      </c>
      <c r="E21" s="241"/>
      <c r="F21" s="50"/>
      <c r="G21" s="50"/>
      <c r="H21" s="50"/>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c r="BM21" s="50"/>
      <c r="BN21" s="50"/>
      <c r="BO21" s="50"/>
      <c r="BP21" s="50"/>
      <c r="BQ21" s="50"/>
      <c r="BR21" s="50"/>
      <c r="BS21" s="50"/>
      <c r="BT21" s="50"/>
      <c r="BU21" s="50"/>
      <c r="BV21" s="50"/>
      <c r="BW21" s="50"/>
      <c r="BX21" s="50"/>
      <c r="BY21" s="50"/>
      <c r="BZ21" s="50"/>
      <c r="CA21" s="50"/>
      <c r="CB21" s="50"/>
      <c r="CC21" s="50"/>
      <c r="CD21" s="50"/>
      <c r="CE21" s="50"/>
      <c r="CF21" s="50"/>
      <c r="CG21" s="50"/>
      <c r="CH21" s="50"/>
      <c r="CI21" s="50"/>
      <c r="CJ21" s="50"/>
      <c r="CK21" s="50"/>
      <c r="CL21" s="50"/>
      <c r="CM21" s="50"/>
      <c r="CN21" s="50"/>
      <c r="CO21" s="50"/>
      <c r="CP21" s="50"/>
      <c r="CQ21" s="50"/>
      <c r="CR21" s="50"/>
      <c r="CS21" s="50"/>
      <c r="CT21" s="50"/>
      <c r="CU21" s="50"/>
      <c r="CV21" s="50"/>
      <c r="CW21" s="50"/>
      <c r="CX21" s="50"/>
      <c r="CY21" s="50"/>
      <c r="CZ21" s="50"/>
    </row>
    <row r="22" spans="1:104" ht="27.6" x14ac:dyDescent="0.25">
      <c r="A22" s="16" t="s">
        <v>595</v>
      </c>
      <c r="B22" s="9" t="s">
        <v>565</v>
      </c>
      <c r="C22" s="9" t="s">
        <v>258</v>
      </c>
      <c r="D22" s="134" t="s">
        <v>2</v>
      </c>
      <c r="E22" s="241"/>
      <c r="F22" s="50"/>
      <c r="G22" s="50"/>
      <c r="H22" s="50"/>
      <c r="I22" s="50"/>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c r="BM22" s="50"/>
      <c r="BN22" s="50"/>
      <c r="BO22" s="50"/>
      <c r="BP22" s="50"/>
      <c r="BQ22" s="50"/>
      <c r="BR22" s="50"/>
      <c r="BS22" s="50"/>
      <c r="BT22" s="50"/>
      <c r="BU22" s="50"/>
      <c r="BV22" s="50"/>
      <c r="BW22" s="50"/>
      <c r="BX22" s="50"/>
      <c r="BY22" s="50"/>
      <c r="BZ22" s="50"/>
      <c r="CA22" s="50"/>
      <c r="CB22" s="50"/>
      <c r="CC22" s="50"/>
      <c r="CD22" s="50"/>
      <c r="CE22" s="50"/>
      <c r="CF22" s="50"/>
      <c r="CG22" s="50"/>
      <c r="CH22" s="50"/>
      <c r="CI22" s="50"/>
      <c r="CJ22" s="50"/>
      <c r="CK22" s="50"/>
      <c r="CL22" s="50"/>
      <c r="CM22" s="50"/>
      <c r="CN22" s="50"/>
      <c r="CO22" s="50"/>
      <c r="CP22" s="50"/>
      <c r="CQ22" s="50"/>
      <c r="CR22" s="50"/>
      <c r="CS22" s="50"/>
      <c r="CT22" s="50"/>
      <c r="CU22" s="50"/>
      <c r="CV22" s="50"/>
      <c r="CW22" s="50"/>
      <c r="CX22" s="50"/>
      <c r="CY22" s="50"/>
      <c r="CZ22" s="50"/>
    </row>
    <row r="23" spans="1:104" ht="42" customHeight="1" x14ac:dyDescent="0.4">
      <c r="A23" s="24" t="s">
        <v>648</v>
      </c>
      <c r="B23" s="24"/>
      <c r="D23" s="65"/>
    </row>
    <row r="24" spans="1:104" s="68" customFormat="1" ht="61.8" customHeight="1" x14ac:dyDescent="0.3">
      <c r="A24" s="303" t="s">
        <v>675</v>
      </c>
      <c r="B24" s="303"/>
      <c r="C24" s="303"/>
      <c r="D24" s="303"/>
    </row>
    <row r="25" spans="1:104" s="68" customFormat="1" ht="26.4" customHeight="1" x14ac:dyDescent="0.3">
      <c r="A25" s="88" t="s">
        <v>514</v>
      </c>
      <c r="B25" s="88"/>
      <c r="C25" s="62"/>
      <c r="D25" s="209"/>
    </row>
    <row r="26" spans="1:104" s="68" customFormat="1" ht="15" customHeight="1" x14ac:dyDescent="0.3">
      <c r="A26" s="267" t="s">
        <v>676</v>
      </c>
      <c r="B26" s="88"/>
      <c r="C26" s="62"/>
      <c r="D26" s="209"/>
    </row>
    <row r="27" spans="1:104" ht="23.4" customHeight="1" x14ac:dyDescent="0.25">
      <c r="A27" s="49" t="s">
        <v>0</v>
      </c>
      <c r="B27" s="47" t="s">
        <v>1</v>
      </c>
      <c r="C27" s="47" t="s">
        <v>5</v>
      </c>
      <c r="D27" s="59" t="s">
        <v>65</v>
      </c>
      <c r="E27" s="85"/>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60"/>
      <c r="AU27" s="60"/>
      <c r="AV27" s="60"/>
      <c r="AW27" s="60"/>
      <c r="AX27" s="60"/>
      <c r="AY27" s="60"/>
      <c r="AZ27" s="60"/>
      <c r="BA27" s="60"/>
      <c r="BB27" s="60"/>
      <c r="BC27" s="60"/>
      <c r="BD27" s="60"/>
      <c r="BE27" s="60"/>
      <c r="BF27" s="60"/>
      <c r="BG27" s="60"/>
      <c r="BH27" s="60"/>
      <c r="BI27" s="60"/>
      <c r="BJ27" s="60"/>
      <c r="BK27" s="60"/>
      <c r="BL27" s="60"/>
      <c r="BM27" s="60"/>
      <c r="BN27" s="60"/>
      <c r="BO27" s="60"/>
      <c r="BP27" s="60"/>
      <c r="BQ27" s="60"/>
      <c r="BR27" s="60"/>
      <c r="BS27" s="60"/>
      <c r="BT27" s="60"/>
      <c r="BU27" s="60"/>
      <c r="BV27" s="60"/>
      <c r="BW27" s="60"/>
      <c r="BX27" s="60"/>
      <c r="BY27" s="60"/>
      <c r="BZ27" s="60"/>
      <c r="CA27" s="60"/>
      <c r="CB27" s="60"/>
      <c r="CC27" s="60"/>
      <c r="CD27" s="60"/>
      <c r="CE27" s="60"/>
      <c r="CF27" s="60"/>
      <c r="CG27" s="60"/>
      <c r="CH27" s="60"/>
      <c r="CI27" s="60"/>
      <c r="CJ27" s="60"/>
      <c r="CK27" s="60"/>
      <c r="CL27" s="60"/>
      <c r="CM27" s="60"/>
      <c r="CN27" s="60"/>
      <c r="CO27" s="60"/>
      <c r="CP27" s="60"/>
      <c r="CQ27" s="60"/>
      <c r="CR27" s="60"/>
      <c r="CS27" s="60"/>
      <c r="CT27" s="60"/>
      <c r="CU27" s="60"/>
      <c r="CV27" s="60"/>
      <c r="CW27" s="60"/>
      <c r="CX27" s="60"/>
      <c r="CY27" s="60"/>
      <c r="CZ27" s="60"/>
    </row>
    <row r="28" spans="1:104" ht="22.2" customHeight="1" x14ac:dyDescent="0.4">
      <c r="A28" s="232"/>
      <c r="B28" s="233" t="s">
        <v>677</v>
      </c>
      <c r="C28" s="231"/>
      <c r="D28" s="67"/>
      <c r="E28" s="210"/>
      <c r="F28" s="211"/>
      <c r="G28" s="211"/>
      <c r="H28" s="211"/>
      <c r="I28" s="211"/>
      <c r="J28" s="211"/>
      <c r="K28" s="211"/>
      <c r="L28" s="211"/>
      <c r="M28" s="211"/>
      <c r="N28" s="211"/>
      <c r="O28" s="211"/>
      <c r="P28" s="211"/>
      <c r="Q28" s="211"/>
      <c r="R28" s="211"/>
      <c r="S28" s="211"/>
      <c r="T28" s="211"/>
      <c r="U28" s="211"/>
      <c r="V28" s="211"/>
      <c r="W28" s="211"/>
      <c r="X28" s="211"/>
      <c r="Y28" s="211"/>
      <c r="Z28" s="211"/>
      <c r="AA28" s="211"/>
      <c r="AB28" s="211"/>
      <c r="AC28" s="211"/>
      <c r="AD28" s="211"/>
      <c r="AE28" s="211"/>
      <c r="AF28" s="211"/>
      <c r="AG28" s="211"/>
      <c r="AH28" s="211"/>
      <c r="AI28" s="211"/>
      <c r="AJ28" s="211"/>
      <c r="AK28" s="211"/>
      <c r="AL28" s="211"/>
      <c r="AM28" s="211"/>
      <c r="AN28" s="211"/>
      <c r="AO28" s="211"/>
      <c r="AP28" s="211"/>
      <c r="AQ28" s="211"/>
      <c r="AR28" s="211"/>
      <c r="AS28" s="211"/>
      <c r="AT28" s="211"/>
      <c r="AU28" s="211"/>
      <c r="AV28" s="211"/>
      <c r="AW28" s="211"/>
      <c r="AX28" s="211"/>
      <c r="AY28" s="211"/>
      <c r="AZ28" s="211"/>
      <c r="BA28" s="211"/>
      <c r="BB28" s="211"/>
      <c r="BC28" s="211"/>
      <c r="BD28" s="211"/>
      <c r="BE28" s="211"/>
      <c r="BF28" s="211"/>
      <c r="BG28" s="211"/>
      <c r="BH28" s="211"/>
      <c r="BI28" s="211"/>
      <c r="BJ28" s="211"/>
      <c r="BK28" s="211"/>
      <c r="BL28" s="211"/>
      <c r="BM28" s="211"/>
      <c r="BN28" s="211"/>
      <c r="BO28" s="211"/>
      <c r="BP28" s="211"/>
      <c r="BQ28" s="211"/>
      <c r="BR28" s="211"/>
      <c r="BS28" s="211"/>
      <c r="BT28" s="211"/>
      <c r="BU28" s="211"/>
      <c r="BV28" s="211"/>
      <c r="BW28" s="211"/>
      <c r="BX28" s="211"/>
      <c r="BY28" s="211"/>
      <c r="BZ28" s="211"/>
      <c r="CA28" s="211"/>
      <c r="CB28" s="211"/>
      <c r="CC28" s="211"/>
      <c r="CD28" s="211"/>
      <c r="CE28" s="211"/>
      <c r="CF28" s="211"/>
      <c r="CG28" s="211"/>
      <c r="CH28" s="211"/>
      <c r="CI28" s="211"/>
      <c r="CJ28" s="211"/>
      <c r="CK28" s="211"/>
      <c r="CL28" s="211"/>
      <c r="CM28" s="211"/>
      <c r="CN28" s="211"/>
      <c r="CO28" s="211"/>
      <c r="CP28" s="211"/>
      <c r="CQ28" s="211"/>
      <c r="CR28" s="211"/>
      <c r="CS28" s="211"/>
      <c r="CT28" s="211"/>
      <c r="CU28" s="211"/>
      <c r="CV28" s="211"/>
      <c r="CW28" s="211"/>
      <c r="CX28" s="211"/>
      <c r="CY28" s="211"/>
      <c r="CZ28" s="211"/>
    </row>
    <row r="29" spans="1:104" ht="40.049999999999997" customHeight="1" x14ac:dyDescent="0.25">
      <c r="A29" s="48"/>
      <c r="B29" s="222" t="s">
        <v>275</v>
      </c>
      <c r="C29" s="15" t="s">
        <v>276</v>
      </c>
      <c r="D29" s="15" t="s">
        <v>243</v>
      </c>
      <c r="E29" s="210" t="s">
        <v>100</v>
      </c>
      <c r="F29" s="211" t="s">
        <v>100</v>
      </c>
      <c r="G29" s="211" t="s">
        <v>100</v>
      </c>
      <c r="H29" s="211" t="s">
        <v>100</v>
      </c>
      <c r="I29" s="211" t="s">
        <v>100</v>
      </c>
      <c r="J29" s="211" t="s">
        <v>100</v>
      </c>
      <c r="K29" s="211" t="s">
        <v>100</v>
      </c>
      <c r="L29" s="211" t="s">
        <v>100</v>
      </c>
      <c r="M29" s="211" t="s">
        <v>100</v>
      </c>
      <c r="N29" s="211" t="s">
        <v>100</v>
      </c>
      <c r="O29" s="211" t="s">
        <v>100</v>
      </c>
      <c r="P29" s="211" t="s">
        <v>100</v>
      </c>
      <c r="Q29" s="211" t="s">
        <v>100</v>
      </c>
      <c r="R29" s="211" t="s">
        <v>100</v>
      </c>
      <c r="S29" s="211" t="s">
        <v>100</v>
      </c>
      <c r="T29" s="211" t="s">
        <v>100</v>
      </c>
      <c r="U29" s="211" t="s">
        <v>100</v>
      </c>
      <c r="V29" s="211" t="s">
        <v>100</v>
      </c>
      <c r="W29" s="211" t="s">
        <v>100</v>
      </c>
      <c r="X29" s="211" t="s">
        <v>100</v>
      </c>
      <c r="Y29" s="211" t="s">
        <v>100</v>
      </c>
      <c r="Z29" s="211" t="s">
        <v>100</v>
      </c>
      <c r="AA29" s="211" t="s">
        <v>100</v>
      </c>
      <c r="AB29" s="211" t="s">
        <v>100</v>
      </c>
      <c r="AC29" s="211" t="s">
        <v>100</v>
      </c>
      <c r="AD29" s="211" t="s">
        <v>100</v>
      </c>
      <c r="AE29" s="211" t="s">
        <v>100</v>
      </c>
      <c r="AF29" s="211" t="s">
        <v>100</v>
      </c>
      <c r="AG29" s="211" t="s">
        <v>100</v>
      </c>
      <c r="AH29" s="211" t="s">
        <v>100</v>
      </c>
      <c r="AI29" s="211" t="s">
        <v>100</v>
      </c>
      <c r="AJ29" s="211" t="s">
        <v>100</v>
      </c>
      <c r="AK29" s="211" t="s">
        <v>100</v>
      </c>
      <c r="AL29" s="211" t="s">
        <v>100</v>
      </c>
      <c r="AM29" s="211" t="s">
        <v>100</v>
      </c>
      <c r="AN29" s="211" t="s">
        <v>100</v>
      </c>
      <c r="AO29" s="211" t="s">
        <v>100</v>
      </c>
      <c r="AP29" s="211" t="s">
        <v>100</v>
      </c>
      <c r="AQ29" s="211" t="s">
        <v>100</v>
      </c>
      <c r="AR29" s="211" t="s">
        <v>100</v>
      </c>
      <c r="AS29" s="211" t="s">
        <v>100</v>
      </c>
      <c r="AT29" s="211" t="s">
        <v>100</v>
      </c>
      <c r="AU29" s="211" t="s">
        <v>100</v>
      </c>
      <c r="AV29" s="211" t="s">
        <v>100</v>
      </c>
      <c r="AW29" s="211" t="s">
        <v>100</v>
      </c>
      <c r="AX29" s="211" t="s">
        <v>100</v>
      </c>
      <c r="AY29" s="211" t="s">
        <v>100</v>
      </c>
      <c r="AZ29" s="211" t="s">
        <v>100</v>
      </c>
      <c r="BA29" s="211" t="s">
        <v>100</v>
      </c>
      <c r="BB29" s="211" t="s">
        <v>100</v>
      </c>
      <c r="BC29" s="211" t="s">
        <v>100</v>
      </c>
      <c r="BD29" s="211" t="s">
        <v>100</v>
      </c>
      <c r="BE29" s="211" t="s">
        <v>100</v>
      </c>
      <c r="BF29" s="211" t="s">
        <v>100</v>
      </c>
      <c r="BG29" s="211" t="s">
        <v>100</v>
      </c>
      <c r="BH29" s="211" t="s">
        <v>100</v>
      </c>
      <c r="BI29" s="211" t="s">
        <v>100</v>
      </c>
      <c r="BJ29" s="211" t="s">
        <v>100</v>
      </c>
      <c r="BK29" s="211" t="s">
        <v>100</v>
      </c>
      <c r="BL29" s="211" t="s">
        <v>100</v>
      </c>
      <c r="BM29" s="211" t="s">
        <v>100</v>
      </c>
      <c r="BN29" s="211" t="s">
        <v>100</v>
      </c>
      <c r="BO29" s="211" t="s">
        <v>100</v>
      </c>
      <c r="BP29" s="211" t="s">
        <v>100</v>
      </c>
      <c r="BQ29" s="211" t="s">
        <v>100</v>
      </c>
      <c r="BR29" s="211" t="s">
        <v>100</v>
      </c>
      <c r="BS29" s="211" t="s">
        <v>100</v>
      </c>
      <c r="BT29" s="211" t="s">
        <v>100</v>
      </c>
      <c r="BU29" s="211" t="s">
        <v>100</v>
      </c>
      <c r="BV29" s="211" t="s">
        <v>100</v>
      </c>
      <c r="BW29" s="211" t="s">
        <v>100</v>
      </c>
      <c r="BX29" s="211" t="s">
        <v>100</v>
      </c>
      <c r="BY29" s="211" t="s">
        <v>100</v>
      </c>
      <c r="BZ29" s="211" t="s">
        <v>100</v>
      </c>
      <c r="CA29" s="211" t="s">
        <v>100</v>
      </c>
      <c r="CB29" s="211" t="s">
        <v>100</v>
      </c>
      <c r="CC29" s="211" t="s">
        <v>100</v>
      </c>
      <c r="CD29" s="211" t="s">
        <v>100</v>
      </c>
      <c r="CE29" s="211" t="s">
        <v>100</v>
      </c>
      <c r="CF29" s="211" t="s">
        <v>100</v>
      </c>
      <c r="CG29" s="211" t="s">
        <v>100</v>
      </c>
      <c r="CH29" s="211" t="s">
        <v>100</v>
      </c>
      <c r="CI29" s="211" t="s">
        <v>100</v>
      </c>
      <c r="CJ29" s="211" t="s">
        <v>100</v>
      </c>
      <c r="CK29" s="211" t="s">
        <v>100</v>
      </c>
      <c r="CL29" s="211" t="s">
        <v>100</v>
      </c>
      <c r="CM29" s="211" t="s">
        <v>100</v>
      </c>
      <c r="CN29" s="211" t="s">
        <v>100</v>
      </c>
      <c r="CO29" s="211" t="s">
        <v>100</v>
      </c>
      <c r="CP29" s="211" t="s">
        <v>100</v>
      </c>
      <c r="CQ29" s="211" t="s">
        <v>100</v>
      </c>
      <c r="CR29" s="211" t="s">
        <v>100</v>
      </c>
      <c r="CS29" s="211" t="s">
        <v>100</v>
      </c>
      <c r="CT29" s="211" t="s">
        <v>100</v>
      </c>
      <c r="CU29" s="211" t="s">
        <v>100</v>
      </c>
      <c r="CV29" s="211" t="s">
        <v>100</v>
      </c>
      <c r="CW29" s="211" t="s">
        <v>100</v>
      </c>
      <c r="CX29" s="211" t="s">
        <v>100</v>
      </c>
      <c r="CY29" s="211" t="s">
        <v>100</v>
      </c>
      <c r="CZ29" s="211" t="s">
        <v>100</v>
      </c>
    </row>
    <row r="30" spans="1:104" x14ac:dyDescent="0.25">
      <c r="A30" s="16" t="s">
        <v>628</v>
      </c>
      <c r="B30" s="9" t="s">
        <v>180</v>
      </c>
      <c r="C30" s="15" t="s">
        <v>253</v>
      </c>
      <c r="D30" s="15" t="s">
        <v>2</v>
      </c>
      <c r="E30" s="86" t="s">
        <v>178</v>
      </c>
      <c r="F30" s="63" t="s">
        <v>178</v>
      </c>
      <c r="G30" s="63" t="s">
        <v>178</v>
      </c>
      <c r="H30" s="63" t="s">
        <v>178</v>
      </c>
      <c r="I30" s="63" t="s">
        <v>178</v>
      </c>
      <c r="J30" s="63" t="s">
        <v>178</v>
      </c>
      <c r="K30" s="63" t="s">
        <v>178</v>
      </c>
      <c r="L30" s="63" t="s">
        <v>178</v>
      </c>
      <c r="M30" s="63" t="s">
        <v>178</v>
      </c>
      <c r="N30" s="63" t="s">
        <v>178</v>
      </c>
      <c r="O30" s="63" t="s">
        <v>178</v>
      </c>
      <c r="P30" s="63" t="s">
        <v>178</v>
      </c>
      <c r="Q30" s="63" t="s">
        <v>178</v>
      </c>
      <c r="R30" s="63" t="s">
        <v>178</v>
      </c>
      <c r="S30" s="63" t="s">
        <v>178</v>
      </c>
      <c r="T30" s="63" t="s">
        <v>178</v>
      </c>
      <c r="U30" s="63" t="s">
        <v>178</v>
      </c>
      <c r="V30" s="63" t="s">
        <v>178</v>
      </c>
      <c r="W30" s="63" t="s">
        <v>178</v>
      </c>
      <c r="X30" s="63" t="s">
        <v>178</v>
      </c>
      <c r="Y30" s="63" t="s">
        <v>178</v>
      </c>
      <c r="Z30" s="63" t="s">
        <v>178</v>
      </c>
      <c r="AA30" s="63" t="s">
        <v>178</v>
      </c>
      <c r="AB30" s="63" t="s">
        <v>178</v>
      </c>
      <c r="AC30" s="63" t="s">
        <v>178</v>
      </c>
      <c r="AD30" s="63" t="s">
        <v>178</v>
      </c>
      <c r="AE30" s="63" t="s">
        <v>178</v>
      </c>
      <c r="AF30" s="63" t="s">
        <v>178</v>
      </c>
      <c r="AG30" s="63" t="s">
        <v>178</v>
      </c>
      <c r="AH30" s="63" t="s">
        <v>178</v>
      </c>
      <c r="AI30" s="63" t="s">
        <v>178</v>
      </c>
      <c r="AJ30" s="63" t="s">
        <v>178</v>
      </c>
      <c r="AK30" s="63" t="s">
        <v>178</v>
      </c>
      <c r="AL30" s="63" t="s">
        <v>178</v>
      </c>
      <c r="AM30" s="63" t="s">
        <v>178</v>
      </c>
      <c r="AN30" s="63" t="s">
        <v>178</v>
      </c>
      <c r="AO30" s="63" t="s">
        <v>178</v>
      </c>
      <c r="AP30" s="63" t="s">
        <v>178</v>
      </c>
      <c r="AQ30" s="63" t="s">
        <v>178</v>
      </c>
      <c r="AR30" s="63" t="s">
        <v>178</v>
      </c>
      <c r="AS30" s="63" t="s">
        <v>178</v>
      </c>
      <c r="AT30" s="63" t="s">
        <v>178</v>
      </c>
      <c r="AU30" s="63" t="s">
        <v>178</v>
      </c>
      <c r="AV30" s="63" t="s">
        <v>178</v>
      </c>
      <c r="AW30" s="63" t="s">
        <v>178</v>
      </c>
      <c r="AX30" s="63" t="s">
        <v>178</v>
      </c>
      <c r="AY30" s="63" t="s">
        <v>178</v>
      </c>
      <c r="AZ30" s="63" t="s">
        <v>178</v>
      </c>
      <c r="BA30" s="63" t="s">
        <v>178</v>
      </c>
      <c r="BB30" s="63" t="s">
        <v>178</v>
      </c>
      <c r="BC30" s="63" t="s">
        <v>178</v>
      </c>
      <c r="BD30" s="63" t="s">
        <v>178</v>
      </c>
      <c r="BE30" s="63" t="s">
        <v>178</v>
      </c>
      <c r="BF30" s="63" t="s">
        <v>178</v>
      </c>
      <c r="BG30" s="63" t="s">
        <v>178</v>
      </c>
      <c r="BH30" s="63" t="s">
        <v>178</v>
      </c>
      <c r="BI30" s="63" t="s">
        <v>178</v>
      </c>
      <c r="BJ30" s="63" t="s">
        <v>178</v>
      </c>
      <c r="BK30" s="63" t="s">
        <v>178</v>
      </c>
      <c r="BL30" s="63" t="s">
        <v>178</v>
      </c>
      <c r="BM30" s="63" t="s">
        <v>178</v>
      </c>
      <c r="BN30" s="63" t="s">
        <v>178</v>
      </c>
      <c r="BO30" s="63" t="s">
        <v>178</v>
      </c>
      <c r="BP30" s="63" t="s">
        <v>178</v>
      </c>
      <c r="BQ30" s="63" t="s">
        <v>178</v>
      </c>
      <c r="BR30" s="63" t="s">
        <v>178</v>
      </c>
      <c r="BS30" s="63" t="s">
        <v>178</v>
      </c>
      <c r="BT30" s="63" t="s">
        <v>178</v>
      </c>
      <c r="BU30" s="63" t="s">
        <v>178</v>
      </c>
      <c r="BV30" s="63" t="s">
        <v>178</v>
      </c>
      <c r="BW30" s="63" t="s">
        <v>178</v>
      </c>
      <c r="BX30" s="63" t="s">
        <v>178</v>
      </c>
      <c r="BY30" s="63" t="s">
        <v>178</v>
      </c>
      <c r="BZ30" s="63" t="s">
        <v>178</v>
      </c>
      <c r="CA30" s="63" t="s">
        <v>178</v>
      </c>
      <c r="CB30" s="63" t="s">
        <v>178</v>
      </c>
      <c r="CC30" s="63" t="s">
        <v>178</v>
      </c>
      <c r="CD30" s="63" t="s">
        <v>178</v>
      </c>
      <c r="CE30" s="63" t="s">
        <v>178</v>
      </c>
      <c r="CF30" s="63" t="s">
        <v>178</v>
      </c>
      <c r="CG30" s="63" t="s">
        <v>178</v>
      </c>
      <c r="CH30" s="63" t="s">
        <v>178</v>
      </c>
      <c r="CI30" s="63" t="s">
        <v>178</v>
      </c>
      <c r="CJ30" s="63" t="s">
        <v>178</v>
      </c>
      <c r="CK30" s="63" t="s">
        <v>178</v>
      </c>
      <c r="CL30" s="63" t="s">
        <v>178</v>
      </c>
      <c r="CM30" s="63" t="s">
        <v>178</v>
      </c>
      <c r="CN30" s="63" t="s">
        <v>178</v>
      </c>
      <c r="CO30" s="63" t="s">
        <v>178</v>
      </c>
      <c r="CP30" s="63" t="s">
        <v>178</v>
      </c>
      <c r="CQ30" s="63" t="s">
        <v>178</v>
      </c>
      <c r="CR30" s="63" t="s">
        <v>178</v>
      </c>
      <c r="CS30" s="63" t="s">
        <v>178</v>
      </c>
      <c r="CT30" s="63" t="s">
        <v>178</v>
      </c>
      <c r="CU30" s="63" t="s">
        <v>178</v>
      </c>
      <c r="CV30" s="63" t="s">
        <v>178</v>
      </c>
      <c r="CW30" s="63" t="s">
        <v>178</v>
      </c>
      <c r="CX30" s="63" t="s">
        <v>178</v>
      </c>
      <c r="CY30" s="63" t="s">
        <v>178</v>
      </c>
      <c r="CZ30" s="63" t="s">
        <v>178</v>
      </c>
    </row>
    <row r="31" spans="1:104" x14ac:dyDescent="0.25">
      <c r="A31" s="16" t="s">
        <v>629</v>
      </c>
      <c r="B31" s="9" t="s">
        <v>181</v>
      </c>
      <c r="C31" s="15" t="s">
        <v>253</v>
      </c>
      <c r="D31" s="15" t="s">
        <v>2</v>
      </c>
      <c r="E31" s="86" t="s">
        <v>178</v>
      </c>
      <c r="F31" s="63" t="s">
        <v>178</v>
      </c>
      <c r="G31" s="63" t="s">
        <v>178</v>
      </c>
      <c r="H31" s="63" t="s">
        <v>178</v>
      </c>
      <c r="I31" s="63" t="s">
        <v>178</v>
      </c>
      <c r="J31" s="63" t="s">
        <v>178</v>
      </c>
      <c r="K31" s="63" t="s">
        <v>178</v>
      </c>
      <c r="L31" s="63" t="s">
        <v>178</v>
      </c>
      <c r="M31" s="63" t="s">
        <v>178</v>
      </c>
      <c r="N31" s="63" t="s">
        <v>178</v>
      </c>
      <c r="O31" s="63" t="s">
        <v>178</v>
      </c>
      <c r="P31" s="63" t="s">
        <v>178</v>
      </c>
      <c r="Q31" s="63" t="s">
        <v>178</v>
      </c>
      <c r="R31" s="63" t="s">
        <v>178</v>
      </c>
      <c r="S31" s="63" t="s">
        <v>178</v>
      </c>
      <c r="T31" s="63" t="s">
        <v>178</v>
      </c>
      <c r="U31" s="63" t="s">
        <v>178</v>
      </c>
      <c r="V31" s="63" t="s">
        <v>178</v>
      </c>
      <c r="W31" s="63" t="s">
        <v>178</v>
      </c>
      <c r="X31" s="63" t="s">
        <v>178</v>
      </c>
      <c r="Y31" s="63" t="s">
        <v>178</v>
      </c>
      <c r="Z31" s="63" t="s">
        <v>178</v>
      </c>
      <c r="AA31" s="63" t="s">
        <v>178</v>
      </c>
      <c r="AB31" s="63" t="s">
        <v>178</v>
      </c>
      <c r="AC31" s="63" t="s">
        <v>178</v>
      </c>
      <c r="AD31" s="63" t="s">
        <v>178</v>
      </c>
      <c r="AE31" s="63" t="s">
        <v>178</v>
      </c>
      <c r="AF31" s="63" t="s">
        <v>178</v>
      </c>
      <c r="AG31" s="63" t="s">
        <v>178</v>
      </c>
      <c r="AH31" s="63" t="s">
        <v>178</v>
      </c>
      <c r="AI31" s="63" t="s">
        <v>178</v>
      </c>
      <c r="AJ31" s="63" t="s">
        <v>178</v>
      </c>
      <c r="AK31" s="63" t="s">
        <v>178</v>
      </c>
      <c r="AL31" s="63" t="s">
        <v>178</v>
      </c>
      <c r="AM31" s="63" t="s">
        <v>178</v>
      </c>
      <c r="AN31" s="63" t="s">
        <v>178</v>
      </c>
      <c r="AO31" s="63" t="s">
        <v>178</v>
      </c>
      <c r="AP31" s="63" t="s">
        <v>178</v>
      </c>
      <c r="AQ31" s="63" t="s">
        <v>178</v>
      </c>
      <c r="AR31" s="63" t="s">
        <v>178</v>
      </c>
      <c r="AS31" s="63" t="s">
        <v>178</v>
      </c>
      <c r="AT31" s="63" t="s">
        <v>178</v>
      </c>
      <c r="AU31" s="63" t="s">
        <v>178</v>
      </c>
      <c r="AV31" s="63" t="s">
        <v>178</v>
      </c>
      <c r="AW31" s="63" t="s">
        <v>178</v>
      </c>
      <c r="AX31" s="63" t="s">
        <v>178</v>
      </c>
      <c r="AY31" s="63" t="s">
        <v>178</v>
      </c>
      <c r="AZ31" s="63" t="s">
        <v>178</v>
      </c>
      <c r="BA31" s="63" t="s">
        <v>178</v>
      </c>
      <c r="BB31" s="63" t="s">
        <v>178</v>
      </c>
      <c r="BC31" s="63" t="s">
        <v>178</v>
      </c>
      <c r="BD31" s="63" t="s">
        <v>178</v>
      </c>
      <c r="BE31" s="63" t="s">
        <v>178</v>
      </c>
      <c r="BF31" s="63" t="s">
        <v>178</v>
      </c>
      <c r="BG31" s="63" t="s">
        <v>178</v>
      </c>
      <c r="BH31" s="63" t="s">
        <v>178</v>
      </c>
      <c r="BI31" s="63" t="s">
        <v>178</v>
      </c>
      <c r="BJ31" s="63" t="s">
        <v>178</v>
      </c>
      <c r="BK31" s="63" t="s">
        <v>178</v>
      </c>
      <c r="BL31" s="63" t="s">
        <v>178</v>
      </c>
      <c r="BM31" s="63" t="s">
        <v>178</v>
      </c>
      <c r="BN31" s="63" t="s">
        <v>178</v>
      </c>
      <c r="BO31" s="63" t="s">
        <v>178</v>
      </c>
      <c r="BP31" s="63" t="s">
        <v>178</v>
      </c>
      <c r="BQ31" s="63" t="s">
        <v>178</v>
      </c>
      <c r="BR31" s="63" t="s">
        <v>178</v>
      </c>
      <c r="BS31" s="63" t="s">
        <v>178</v>
      </c>
      <c r="BT31" s="63" t="s">
        <v>178</v>
      </c>
      <c r="BU31" s="63" t="s">
        <v>178</v>
      </c>
      <c r="BV31" s="63" t="s">
        <v>178</v>
      </c>
      <c r="BW31" s="63" t="s">
        <v>178</v>
      </c>
      <c r="BX31" s="63" t="s">
        <v>178</v>
      </c>
      <c r="BY31" s="63" t="s">
        <v>178</v>
      </c>
      <c r="BZ31" s="63" t="s">
        <v>178</v>
      </c>
      <c r="CA31" s="63" t="s">
        <v>178</v>
      </c>
      <c r="CB31" s="63" t="s">
        <v>178</v>
      </c>
      <c r="CC31" s="63" t="s">
        <v>178</v>
      </c>
      <c r="CD31" s="63" t="s">
        <v>178</v>
      </c>
      <c r="CE31" s="63" t="s">
        <v>178</v>
      </c>
      <c r="CF31" s="63" t="s">
        <v>178</v>
      </c>
      <c r="CG31" s="63" t="s">
        <v>178</v>
      </c>
      <c r="CH31" s="63" t="s">
        <v>178</v>
      </c>
      <c r="CI31" s="63" t="s">
        <v>178</v>
      </c>
      <c r="CJ31" s="63" t="s">
        <v>178</v>
      </c>
      <c r="CK31" s="63" t="s">
        <v>178</v>
      </c>
      <c r="CL31" s="63" t="s">
        <v>178</v>
      </c>
      <c r="CM31" s="63" t="s">
        <v>178</v>
      </c>
      <c r="CN31" s="63" t="s">
        <v>178</v>
      </c>
      <c r="CO31" s="63" t="s">
        <v>178</v>
      </c>
      <c r="CP31" s="63" t="s">
        <v>178</v>
      </c>
      <c r="CQ31" s="63" t="s">
        <v>178</v>
      </c>
      <c r="CR31" s="63" t="s">
        <v>178</v>
      </c>
      <c r="CS31" s="63" t="s">
        <v>178</v>
      </c>
      <c r="CT31" s="63" t="s">
        <v>178</v>
      </c>
      <c r="CU31" s="63" t="s">
        <v>178</v>
      </c>
      <c r="CV31" s="63" t="s">
        <v>178</v>
      </c>
      <c r="CW31" s="63" t="s">
        <v>178</v>
      </c>
      <c r="CX31" s="63" t="s">
        <v>178</v>
      </c>
      <c r="CY31" s="63" t="s">
        <v>178</v>
      </c>
      <c r="CZ31" s="63" t="s">
        <v>178</v>
      </c>
    </row>
    <row r="32" spans="1:104" x14ac:dyDescent="0.25">
      <c r="A32" s="16" t="s">
        <v>630</v>
      </c>
      <c r="B32" s="9" t="s">
        <v>182</v>
      </c>
      <c r="C32" s="15" t="s">
        <v>253</v>
      </c>
      <c r="D32" s="15" t="s">
        <v>2</v>
      </c>
      <c r="E32" s="86" t="s">
        <v>178</v>
      </c>
      <c r="F32" s="63" t="s">
        <v>178</v>
      </c>
      <c r="G32" s="63" t="s">
        <v>178</v>
      </c>
      <c r="H32" s="63" t="s">
        <v>178</v>
      </c>
      <c r="I32" s="63" t="s">
        <v>178</v>
      </c>
      <c r="J32" s="63" t="s">
        <v>178</v>
      </c>
      <c r="K32" s="63" t="s">
        <v>178</v>
      </c>
      <c r="L32" s="63" t="s">
        <v>178</v>
      </c>
      <c r="M32" s="63" t="s">
        <v>178</v>
      </c>
      <c r="N32" s="63" t="s">
        <v>178</v>
      </c>
      <c r="O32" s="63" t="s">
        <v>178</v>
      </c>
      <c r="P32" s="63" t="s">
        <v>178</v>
      </c>
      <c r="Q32" s="63" t="s">
        <v>178</v>
      </c>
      <c r="R32" s="63" t="s">
        <v>178</v>
      </c>
      <c r="S32" s="63" t="s">
        <v>178</v>
      </c>
      <c r="T32" s="63" t="s">
        <v>178</v>
      </c>
      <c r="U32" s="63" t="s">
        <v>178</v>
      </c>
      <c r="V32" s="63" t="s">
        <v>178</v>
      </c>
      <c r="W32" s="63" t="s">
        <v>178</v>
      </c>
      <c r="X32" s="63" t="s">
        <v>178</v>
      </c>
      <c r="Y32" s="63" t="s">
        <v>178</v>
      </c>
      <c r="Z32" s="63" t="s">
        <v>178</v>
      </c>
      <c r="AA32" s="63" t="s">
        <v>178</v>
      </c>
      <c r="AB32" s="63" t="s">
        <v>178</v>
      </c>
      <c r="AC32" s="63" t="s">
        <v>178</v>
      </c>
      <c r="AD32" s="63" t="s">
        <v>178</v>
      </c>
      <c r="AE32" s="63" t="s">
        <v>178</v>
      </c>
      <c r="AF32" s="63" t="s">
        <v>178</v>
      </c>
      <c r="AG32" s="63" t="s">
        <v>178</v>
      </c>
      <c r="AH32" s="63" t="s">
        <v>178</v>
      </c>
      <c r="AI32" s="63" t="s">
        <v>178</v>
      </c>
      <c r="AJ32" s="63" t="s">
        <v>178</v>
      </c>
      <c r="AK32" s="63" t="s">
        <v>178</v>
      </c>
      <c r="AL32" s="63" t="s">
        <v>178</v>
      </c>
      <c r="AM32" s="63" t="s">
        <v>178</v>
      </c>
      <c r="AN32" s="63" t="s">
        <v>178</v>
      </c>
      <c r="AO32" s="63" t="s">
        <v>178</v>
      </c>
      <c r="AP32" s="63" t="s">
        <v>178</v>
      </c>
      <c r="AQ32" s="63" t="s">
        <v>178</v>
      </c>
      <c r="AR32" s="63" t="s">
        <v>178</v>
      </c>
      <c r="AS32" s="63" t="s">
        <v>178</v>
      </c>
      <c r="AT32" s="63" t="s">
        <v>178</v>
      </c>
      <c r="AU32" s="63" t="s">
        <v>178</v>
      </c>
      <c r="AV32" s="63" t="s">
        <v>178</v>
      </c>
      <c r="AW32" s="63" t="s">
        <v>178</v>
      </c>
      <c r="AX32" s="63" t="s">
        <v>178</v>
      </c>
      <c r="AY32" s="63" t="s">
        <v>178</v>
      </c>
      <c r="AZ32" s="63" t="s">
        <v>178</v>
      </c>
      <c r="BA32" s="63" t="s">
        <v>178</v>
      </c>
      <c r="BB32" s="63" t="s">
        <v>178</v>
      </c>
      <c r="BC32" s="63" t="s">
        <v>178</v>
      </c>
      <c r="BD32" s="63" t="s">
        <v>178</v>
      </c>
      <c r="BE32" s="63" t="s">
        <v>178</v>
      </c>
      <c r="BF32" s="63" t="s">
        <v>178</v>
      </c>
      <c r="BG32" s="63" t="s">
        <v>178</v>
      </c>
      <c r="BH32" s="63" t="s">
        <v>178</v>
      </c>
      <c r="BI32" s="63" t="s">
        <v>178</v>
      </c>
      <c r="BJ32" s="63" t="s">
        <v>178</v>
      </c>
      <c r="BK32" s="63" t="s">
        <v>178</v>
      </c>
      <c r="BL32" s="63" t="s">
        <v>178</v>
      </c>
      <c r="BM32" s="63" t="s">
        <v>178</v>
      </c>
      <c r="BN32" s="63" t="s">
        <v>178</v>
      </c>
      <c r="BO32" s="63" t="s">
        <v>178</v>
      </c>
      <c r="BP32" s="63" t="s">
        <v>178</v>
      </c>
      <c r="BQ32" s="63" t="s">
        <v>178</v>
      </c>
      <c r="BR32" s="63" t="s">
        <v>178</v>
      </c>
      <c r="BS32" s="63" t="s">
        <v>178</v>
      </c>
      <c r="BT32" s="63" t="s">
        <v>178</v>
      </c>
      <c r="BU32" s="63" t="s">
        <v>178</v>
      </c>
      <c r="BV32" s="63" t="s">
        <v>178</v>
      </c>
      <c r="BW32" s="63" t="s">
        <v>178</v>
      </c>
      <c r="BX32" s="63" t="s">
        <v>178</v>
      </c>
      <c r="BY32" s="63" t="s">
        <v>178</v>
      </c>
      <c r="BZ32" s="63" t="s">
        <v>178</v>
      </c>
      <c r="CA32" s="63" t="s">
        <v>178</v>
      </c>
      <c r="CB32" s="63" t="s">
        <v>178</v>
      </c>
      <c r="CC32" s="63" t="s">
        <v>178</v>
      </c>
      <c r="CD32" s="63" t="s">
        <v>178</v>
      </c>
      <c r="CE32" s="63" t="s">
        <v>178</v>
      </c>
      <c r="CF32" s="63" t="s">
        <v>178</v>
      </c>
      <c r="CG32" s="63" t="s">
        <v>178</v>
      </c>
      <c r="CH32" s="63" t="s">
        <v>178</v>
      </c>
      <c r="CI32" s="63" t="s">
        <v>178</v>
      </c>
      <c r="CJ32" s="63" t="s">
        <v>178</v>
      </c>
      <c r="CK32" s="63" t="s">
        <v>178</v>
      </c>
      <c r="CL32" s="63" t="s">
        <v>178</v>
      </c>
      <c r="CM32" s="63" t="s">
        <v>178</v>
      </c>
      <c r="CN32" s="63" t="s">
        <v>178</v>
      </c>
      <c r="CO32" s="63" t="s">
        <v>178</v>
      </c>
      <c r="CP32" s="63" t="s">
        <v>178</v>
      </c>
      <c r="CQ32" s="63" t="s">
        <v>178</v>
      </c>
      <c r="CR32" s="63" t="s">
        <v>178</v>
      </c>
      <c r="CS32" s="63" t="s">
        <v>178</v>
      </c>
      <c r="CT32" s="63" t="s">
        <v>178</v>
      </c>
      <c r="CU32" s="63" t="s">
        <v>178</v>
      </c>
      <c r="CV32" s="63" t="s">
        <v>178</v>
      </c>
      <c r="CW32" s="63" t="s">
        <v>178</v>
      </c>
      <c r="CX32" s="63" t="s">
        <v>178</v>
      </c>
      <c r="CY32" s="63" t="s">
        <v>178</v>
      </c>
      <c r="CZ32" s="63" t="s">
        <v>178</v>
      </c>
    </row>
    <row r="33" spans="1:104" x14ac:dyDescent="0.25">
      <c r="A33" s="16" t="s">
        <v>631</v>
      </c>
      <c r="B33" s="9" t="s">
        <v>183</v>
      </c>
      <c r="C33" s="15" t="s">
        <v>253</v>
      </c>
      <c r="D33" s="15" t="s">
        <v>2</v>
      </c>
      <c r="E33" s="86" t="s">
        <v>178</v>
      </c>
      <c r="F33" s="63" t="s">
        <v>178</v>
      </c>
      <c r="G33" s="63" t="s">
        <v>178</v>
      </c>
      <c r="H33" s="63" t="s">
        <v>178</v>
      </c>
      <c r="I33" s="63" t="s">
        <v>178</v>
      </c>
      <c r="J33" s="63" t="s">
        <v>178</v>
      </c>
      <c r="K33" s="63" t="s">
        <v>178</v>
      </c>
      <c r="L33" s="63" t="s">
        <v>178</v>
      </c>
      <c r="M33" s="63" t="s">
        <v>178</v>
      </c>
      <c r="N33" s="63" t="s">
        <v>178</v>
      </c>
      <c r="O33" s="63" t="s">
        <v>178</v>
      </c>
      <c r="P33" s="63" t="s">
        <v>178</v>
      </c>
      <c r="Q33" s="63" t="s">
        <v>178</v>
      </c>
      <c r="R33" s="63" t="s">
        <v>178</v>
      </c>
      <c r="S33" s="63" t="s">
        <v>178</v>
      </c>
      <c r="T33" s="63" t="s">
        <v>178</v>
      </c>
      <c r="U33" s="63" t="s">
        <v>178</v>
      </c>
      <c r="V33" s="63" t="s">
        <v>178</v>
      </c>
      <c r="W33" s="63" t="s">
        <v>178</v>
      </c>
      <c r="X33" s="63" t="s">
        <v>178</v>
      </c>
      <c r="Y33" s="63" t="s">
        <v>178</v>
      </c>
      <c r="Z33" s="63" t="s">
        <v>178</v>
      </c>
      <c r="AA33" s="63" t="s">
        <v>178</v>
      </c>
      <c r="AB33" s="63" t="s">
        <v>178</v>
      </c>
      <c r="AC33" s="63" t="s">
        <v>178</v>
      </c>
      <c r="AD33" s="63" t="s">
        <v>178</v>
      </c>
      <c r="AE33" s="63" t="s">
        <v>178</v>
      </c>
      <c r="AF33" s="63" t="s">
        <v>178</v>
      </c>
      <c r="AG33" s="63" t="s">
        <v>178</v>
      </c>
      <c r="AH33" s="63" t="s">
        <v>178</v>
      </c>
      <c r="AI33" s="63" t="s">
        <v>178</v>
      </c>
      <c r="AJ33" s="63" t="s">
        <v>178</v>
      </c>
      <c r="AK33" s="63" t="s">
        <v>178</v>
      </c>
      <c r="AL33" s="63" t="s">
        <v>178</v>
      </c>
      <c r="AM33" s="63" t="s">
        <v>178</v>
      </c>
      <c r="AN33" s="63" t="s">
        <v>178</v>
      </c>
      <c r="AO33" s="63" t="s">
        <v>178</v>
      </c>
      <c r="AP33" s="63" t="s">
        <v>178</v>
      </c>
      <c r="AQ33" s="63" t="s">
        <v>178</v>
      </c>
      <c r="AR33" s="63" t="s">
        <v>178</v>
      </c>
      <c r="AS33" s="63" t="s">
        <v>178</v>
      </c>
      <c r="AT33" s="63" t="s">
        <v>178</v>
      </c>
      <c r="AU33" s="63" t="s">
        <v>178</v>
      </c>
      <c r="AV33" s="63" t="s">
        <v>178</v>
      </c>
      <c r="AW33" s="63" t="s">
        <v>178</v>
      </c>
      <c r="AX33" s="63" t="s">
        <v>178</v>
      </c>
      <c r="AY33" s="63" t="s">
        <v>178</v>
      </c>
      <c r="AZ33" s="63" t="s">
        <v>178</v>
      </c>
      <c r="BA33" s="63" t="s">
        <v>178</v>
      </c>
      <c r="BB33" s="63" t="s">
        <v>178</v>
      </c>
      <c r="BC33" s="63" t="s">
        <v>178</v>
      </c>
      <c r="BD33" s="63" t="s">
        <v>178</v>
      </c>
      <c r="BE33" s="63" t="s">
        <v>178</v>
      </c>
      <c r="BF33" s="63" t="s">
        <v>178</v>
      </c>
      <c r="BG33" s="63" t="s">
        <v>178</v>
      </c>
      <c r="BH33" s="63" t="s">
        <v>178</v>
      </c>
      <c r="BI33" s="63" t="s">
        <v>178</v>
      </c>
      <c r="BJ33" s="63" t="s">
        <v>178</v>
      </c>
      <c r="BK33" s="63" t="s">
        <v>178</v>
      </c>
      <c r="BL33" s="63" t="s">
        <v>178</v>
      </c>
      <c r="BM33" s="63" t="s">
        <v>178</v>
      </c>
      <c r="BN33" s="63" t="s">
        <v>178</v>
      </c>
      <c r="BO33" s="63" t="s">
        <v>178</v>
      </c>
      <c r="BP33" s="63" t="s">
        <v>178</v>
      </c>
      <c r="BQ33" s="63" t="s">
        <v>178</v>
      </c>
      <c r="BR33" s="63" t="s">
        <v>178</v>
      </c>
      <c r="BS33" s="63" t="s">
        <v>178</v>
      </c>
      <c r="BT33" s="63" t="s">
        <v>178</v>
      </c>
      <c r="BU33" s="63" t="s">
        <v>178</v>
      </c>
      <c r="BV33" s="63" t="s">
        <v>178</v>
      </c>
      <c r="BW33" s="63" t="s">
        <v>178</v>
      </c>
      <c r="BX33" s="63" t="s">
        <v>178</v>
      </c>
      <c r="BY33" s="63" t="s">
        <v>178</v>
      </c>
      <c r="BZ33" s="63" t="s">
        <v>178</v>
      </c>
      <c r="CA33" s="63" t="s">
        <v>178</v>
      </c>
      <c r="CB33" s="63" t="s">
        <v>178</v>
      </c>
      <c r="CC33" s="63" t="s">
        <v>178</v>
      </c>
      <c r="CD33" s="63" t="s">
        <v>178</v>
      </c>
      <c r="CE33" s="63" t="s">
        <v>178</v>
      </c>
      <c r="CF33" s="63" t="s">
        <v>178</v>
      </c>
      <c r="CG33" s="63" t="s">
        <v>178</v>
      </c>
      <c r="CH33" s="63" t="s">
        <v>178</v>
      </c>
      <c r="CI33" s="63" t="s">
        <v>178</v>
      </c>
      <c r="CJ33" s="63" t="s">
        <v>178</v>
      </c>
      <c r="CK33" s="63" t="s">
        <v>178</v>
      </c>
      <c r="CL33" s="63" t="s">
        <v>178</v>
      </c>
      <c r="CM33" s="63" t="s">
        <v>178</v>
      </c>
      <c r="CN33" s="63" t="s">
        <v>178</v>
      </c>
      <c r="CO33" s="63" t="s">
        <v>178</v>
      </c>
      <c r="CP33" s="63" t="s">
        <v>178</v>
      </c>
      <c r="CQ33" s="63" t="s">
        <v>178</v>
      </c>
      <c r="CR33" s="63" t="s">
        <v>178</v>
      </c>
      <c r="CS33" s="63" t="s">
        <v>178</v>
      </c>
      <c r="CT33" s="63" t="s">
        <v>178</v>
      </c>
      <c r="CU33" s="63" t="s">
        <v>178</v>
      </c>
      <c r="CV33" s="63" t="s">
        <v>178</v>
      </c>
      <c r="CW33" s="63" t="s">
        <v>178</v>
      </c>
      <c r="CX33" s="63" t="s">
        <v>178</v>
      </c>
      <c r="CY33" s="63" t="s">
        <v>178</v>
      </c>
      <c r="CZ33" s="63" t="s">
        <v>178</v>
      </c>
    </row>
    <row r="34" spans="1:104" x14ac:dyDescent="0.25">
      <c r="A34" s="16" t="s">
        <v>632</v>
      </c>
      <c r="B34" s="9" t="s">
        <v>184</v>
      </c>
      <c r="C34" s="15" t="s">
        <v>256</v>
      </c>
      <c r="D34" s="15" t="s">
        <v>2</v>
      </c>
      <c r="E34" s="86"/>
      <c r="F34" s="63"/>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c r="AG34" s="63"/>
      <c r="AH34" s="63"/>
      <c r="AI34" s="63"/>
      <c r="AJ34" s="63"/>
      <c r="AK34" s="63"/>
      <c r="AL34" s="63"/>
      <c r="AM34" s="63"/>
      <c r="AN34" s="63"/>
      <c r="AO34" s="63"/>
      <c r="AP34" s="63"/>
      <c r="AQ34" s="63"/>
      <c r="AR34" s="63"/>
      <c r="AS34" s="63"/>
      <c r="AT34" s="63"/>
      <c r="AU34" s="63"/>
      <c r="AV34" s="63"/>
      <c r="AW34" s="63"/>
      <c r="AX34" s="63"/>
      <c r="AY34" s="63"/>
      <c r="AZ34" s="63"/>
      <c r="BA34" s="63"/>
      <c r="BB34" s="63"/>
      <c r="BC34" s="63"/>
      <c r="BD34" s="63"/>
      <c r="BE34" s="63"/>
      <c r="BF34" s="63"/>
      <c r="BG34" s="63"/>
      <c r="BH34" s="63"/>
      <c r="BI34" s="63"/>
      <c r="BJ34" s="63"/>
      <c r="BK34" s="63"/>
      <c r="BL34" s="63"/>
      <c r="BM34" s="63"/>
      <c r="BN34" s="63"/>
      <c r="BO34" s="63"/>
      <c r="BP34" s="63"/>
      <c r="BQ34" s="63"/>
      <c r="BR34" s="63"/>
      <c r="BS34" s="63"/>
      <c r="BT34" s="63"/>
      <c r="BU34" s="63"/>
      <c r="BV34" s="63"/>
      <c r="BW34" s="63"/>
      <c r="BX34" s="63"/>
      <c r="BY34" s="63"/>
      <c r="BZ34" s="63"/>
      <c r="CA34" s="63"/>
      <c r="CB34" s="63"/>
      <c r="CC34" s="63"/>
      <c r="CD34" s="63"/>
      <c r="CE34" s="63"/>
      <c r="CF34" s="63"/>
      <c r="CG34" s="63"/>
      <c r="CH34" s="63"/>
      <c r="CI34" s="63"/>
      <c r="CJ34" s="63"/>
      <c r="CK34" s="63"/>
      <c r="CL34" s="63"/>
      <c r="CM34" s="63"/>
      <c r="CN34" s="63"/>
      <c r="CO34" s="63"/>
      <c r="CP34" s="63"/>
      <c r="CQ34" s="63"/>
      <c r="CR34" s="63"/>
      <c r="CS34" s="63"/>
      <c r="CT34" s="63"/>
      <c r="CU34" s="63"/>
      <c r="CV34" s="63"/>
      <c r="CW34" s="63"/>
      <c r="CX34" s="63"/>
      <c r="CY34" s="63"/>
      <c r="CZ34" s="63"/>
    </row>
    <row r="35" spans="1:104" ht="27.6" x14ac:dyDescent="0.25">
      <c r="A35" s="16" t="s">
        <v>633</v>
      </c>
      <c r="B35" s="9" t="s">
        <v>185</v>
      </c>
      <c r="C35" s="15" t="s">
        <v>254</v>
      </c>
      <c r="D35" s="15" t="s">
        <v>68</v>
      </c>
      <c r="E35" s="91"/>
      <c r="F35" s="92"/>
      <c r="G35" s="92"/>
      <c r="H35" s="92"/>
      <c r="I35" s="92"/>
      <c r="J35" s="92"/>
      <c r="K35" s="92"/>
      <c r="L35" s="92"/>
      <c r="M35" s="92"/>
      <c r="N35" s="92"/>
      <c r="O35" s="92"/>
      <c r="P35" s="92"/>
      <c r="Q35" s="92"/>
      <c r="R35" s="92"/>
      <c r="S35" s="92"/>
      <c r="T35" s="92"/>
      <c r="U35" s="92"/>
      <c r="V35" s="92"/>
      <c r="W35" s="92"/>
      <c r="X35" s="92"/>
      <c r="Y35" s="92"/>
      <c r="Z35" s="92"/>
      <c r="AA35" s="92"/>
      <c r="AB35" s="92"/>
      <c r="AC35" s="92"/>
      <c r="AD35" s="92"/>
      <c r="AE35" s="92"/>
      <c r="AF35" s="92"/>
      <c r="AG35" s="92"/>
      <c r="AH35" s="92"/>
      <c r="AI35" s="92"/>
      <c r="AJ35" s="92"/>
      <c r="AK35" s="92"/>
      <c r="AL35" s="92"/>
      <c r="AM35" s="92"/>
      <c r="AN35" s="92"/>
      <c r="AO35" s="92"/>
      <c r="AP35" s="92"/>
      <c r="AQ35" s="92"/>
      <c r="AR35" s="92"/>
      <c r="AS35" s="92"/>
      <c r="AT35" s="92"/>
      <c r="AU35" s="92"/>
      <c r="AV35" s="92"/>
      <c r="AW35" s="92"/>
      <c r="AX35" s="92"/>
      <c r="AY35" s="92"/>
      <c r="AZ35" s="92"/>
      <c r="BA35" s="92"/>
      <c r="BB35" s="92"/>
      <c r="BC35" s="92"/>
      <c r="BD35" s="92"/>
      <c r="BE35" s="92"/>
      <c r="BF35" s="92"/>
      <c r="BG35" s="92"/>
      <c r="BH35" s="92"/>
      <c r="BI35" s="92"/>
      <c r="BJ35" s="92"/>
      <c r="BK35" s="92"/>
      <c r="BL35" s="92"/>
      <c r="BM35" s="92"/>
      <c r="BN35" s="92"/>
      <c r="BO35" s="92"/>
      <c r="BP35" s="92"/>
      <c r="BQ35" s="92"/>
      <c r="BR35" s="92"/>
      <c r="BS35" s="92"/>
      <c r="BT35" s="92"/>
      <c r="BU35" s="92"/>
      <c r="BV35" s="92"/>
      <c r="BW35" s="92"/>
      <c r="BX35" s="92"/>
      <c r="BY35" s="92"/>
      <c r="BZ35" s="92"/>
      <c r="CA35" s="92"/>
      <c r="CB35" s="92"/>
      <c r="CC35" s="92"/>
      <c r="CD35" s="92"/>
      <c r="CE35" s="92"/>
      <c r="CF35" s="92"/>
      <c r="CG35" s="92"/>
      <c r="CH35" s="92"/>
      <c r="CI35" s="92"/>
      <c r="CJ35" s="92"/>
      <c r="CK35" s="92"/>
      <c r="CL35" s="92"/>
      <c r="CM35" s="92"/>
      <c r="CN35" s="92"/>
      <c r="CO35" s="92"/>
      <c r="CP35" s="92"/>
      <c r="CQ35" s="92"/>
      <c r="CR35" s="92"/>
      <c r="CS35" s="92"/>
      <c r="CT35" s="92"/>
      <c r="CU35" s="92"/>
      <c r="CV35" s="92"/>
      <c r="CW35" s="92"/>
      <c r="CX35" s="92"/>
      <c r="CY35" s="92"/>
      <c r="CZ35" s="92"/>
    </row>
    <row r="36" spans="1:104" ht="40.049999999999997" customHeight="1" x14ac:dyDescent="0.25">
      <c r="A36" s="16"/>
      <c r="B36" s="222" t="s">
        <v>551</v>
      </c>
      <c r="C36" s="15" t="s">
        <v>552</v>
      </c>
      <c r="D36" s="15" t="s">
        <v>243</v>
      </c>
      <c r="E36" s="210" t="s">
        <v>100</v>
      </c>
      <c r="F36" s="211" t="s">
        <v>100</v>
      </c>
      <c r="G36" s="211" t="s">
        <v>100</v>
      </c>
      <c r="H36" s="211" t="s">
        <v>100</v>
      </c>
      <c r="I36" s="211" t="s">
        <v>100</v>
      </c>
      <c r="J36" s="211" t="s">
        <v>100</v>
      </c>
      <c r="K36" s="211" t="s">
        <v>100</v>
      </c>
      <c r="L36" s="211" t="s">
        <v>100</v>
      </c>
      <c r="M36" s="211" t="s">
        <v>100</v>
      </c>
      <c r="N36" s="211" t="s">
        <v>100</v>
      </c>
      <c r="O36" s="211" t="s">
        <v>100</v>
      </c>
      <c r="P36" s="211" t="s">
        <v>100</v>
      </c>
      <c r="Q36" s="211" t="s">
        <v>100</v>
      </c>
      <c r="R36" s="211" t="s">
        <v>100</v>
      </c>
      <c r="S36" s="211" t="s">
        <v>100</v>
      </c>
      <c r="T36" s="211" t="s">
        <v>100</v>
      </c>
      <c r="U36" s="211" t="s">
        <v>100</v>
      </c>
      <c r="V36" s="211" t="s">
        <v>100</v>
      </c>
      <c r="W36" s="211" t="s">
        <v>100</v>
      </c>
      <c r="X36" s="211" t="s">
        <v>100</v>
      </c>
      <c r="Y36" s="211" t="s">
        <v>100</v>
      </c>
      <c r="Z36" s="211" t="s">
        <v>100</v>
      </c>
      <c r="AA36" s="211" t="s">
        <v>100</v>
      </c>
      <c r="AB36" s="211" t="s">
        <v>100</v>
      </c>
      <c r="AC36" s="211" t="s">
        <v>100</v>
      </c>
      <c r="AD36" s="211" t="s">
        <v>100</v>
      </c>
      <c r="AE36" s="211" t="s">
        <v>100</v>
      </c>
      <c r="AF36" s="211" t="s">
        <v>100</v>
      </c>
      <c r="AG36" s="211" t="s">
        <v>100</v>
      </c>
      <c r="AH36" s="211" t="s">
        <v>100</v>
      </c>
      <c r="AI36" s="211" t="s">
        <v>100</v>
      </c>
      <c r="AJ36" s="211" t="s">
        <v>100</v>
      </c>
      <c r="AK36" s="211" t="s">
        <v>100</v>
      </c>
      <c r="AL36" s="211" t="s">
        <v>100</v>
      </c>
      <c r="AM36" s="211" t="s">
        <v>100</v>
      </c>
      <c r="AN36" s="211" t="s">
        <v>100</v>
      </c>
      <c r="AO36" s="211" t="s">
        <v>100</v>
      </c>
      <c r="AP36" s="211" t="s">
        <v>100</v>
      </c>
      <c r="AQ36" s="211" t="s">
        <v>100</v>
      </c>
      <c r="AR36" s="211" t="s">
        <v>100</v>
      </c>
      <c r="AS36" s="211" t="s">
        <v>100</v>
      </c>
      <c r="AT36" s="211" t="s">
        <v>100</v>
      </c>
      <c r="AU36" s="211" t="s">
        <v>100</v>
      </c>
      <c r="AV36" s="211" t="s">
        <v>100</v>
      </c>
      <c r="AW36" s="211" t="s">
        <v>100</v>
      </c>
      <c r="AX36" s="211" t="s">
        <v>100</v>
      </c>
      <c r="AY36" s="211" t="s">
        <v>100</v>
      </c>
      <c r="AZ36" s="211" t="s">
        <v>100</v>
      </c>
      <c r="BA36" s="211" t="s">
        <v>100</v>
      </c>
      <c r="BB36" s="211" t="s">
        <v>100</v>
      </c>
      <c r="BC36" s="211" t="s">
        <v>100</v>
      </c>
      <c r="BD36" s="211" t="s">
        <v>100</v>
      </c>
      <c r="BE36" s="211" t="s">
        <v>100</v>
      </c>
      <c r="BF36" s="211" t="s">
        <v>100</v>
      </c>
      <c r="BG36" s="211" t="s">
        <v>100</v>
      </c>
      <c r="BH36" s="211" t="s">
        <v>100</v>
      </c>
      <c r="BI36" s="211" t="s">
        <v>100</v>
      </c>
      <c r="BJ36" s="211" t="s">
        <v>100</v>
      </c>
      <c r="BK36" s="211" t="s">
        <v>100</v>
      </c>
      <c r="BL36" s="211" t="s">
        <v>100</v>
      </c>
      <c r="BM36" s="211" t="s">
        <v>100</v>
      </c>
      <c r="BN36" s="211" t="s">
        <v>100</v>
      </c>
      <c r="BO36" s="211" t="s">
        <v>100</v>
      </c>
      <c r="BP36" s="211" t="s">
        <v>100</v>
      </c>
      <c r="BQ36" s="211" t="s">
        <v>100</v>
      </c>
      <c r="BR36" s="211" t="s">
        <v>100</v>
      </c>
      <c r="BS36" s="211" t="s">
        <v>100</v>
      </c>
      <c r="BT36" s="211" t="s">
        <v>100</v>
      </c>
      <c r="BU36" s="211" t="s">
        <v>100</v>
      </c>
      <c r="BV36" s="211" t="s">
        <v>100</v>
      </c>
      <c r="BW36" s="211" t="s">
        <v>100</v>
      </c>
      <c r="BX36" s="211" t="s">
        <v>100</v>
      </c>
      <c r="BY36" s="211" t="s">
        <v>100</v>
      </c>
      <c r="BZ36" s="211" t="s">
        <v>100</v>
      </c>
      <c r="CA36" s="211" t="s">
        <v>100</v>
      </c>
      <c r="CB36" s="211" t="s">
        <v>100</v>
      </c>
      <c r="CC36" s="211" t="s">
        <v>100</v>
      </c>
      <c r="CD36" s="211" t="s">
        <v>100</v>
      </c>
      <c r="CE36" s="211" t="s">
        <v>100</v>
      </c>
      <c r="CF36" s="211" t="s">
        <v>100</v>
      </c>
      <c r="CG36" s="211" t="s">
        <v>100</v>
      </c>
      <c r="CH36" s="211" t="s">
        <v>100</v>
      </c>
      <c r="CI36" s="211" t="s">
        <v>100</v>
      </c>
      <c r="CJ36" s="211" t="s">
        <v>100</v>
      </c>
      <c r="CK36" s="211" t="s">
        <v>100</v>
      </c>
      <c r="CL36" s="211" t="s">
        <v>100</v>
      </c>
      <c r="CM36" s="211" t="s">
        <v>100</v>
      </c>
      <c r="CN36" s="211" t="s">
        <v>100</v>
      </c>
      <c r="CO36" s="211" t="s">
        <v>100</v>
      </c>
      <c r="CP36" s="211" t="s">
        <v>100</v>
      </c>
      <c r="CQ36" s="211" t="s">
        <v>100</v>
      </c>
      <c r="CR36" s="211" t="s">
        <v>100</v>
      </c>
      <c r="CS36" s="211" t="s">
        <v>100</v>
      </c>
      <c r="CT36" s="211" t="s">
        <v>100</v>
      </c>
      <c r="CU36" s="211" t="s">
        <v>100</v>
      </c>
      <c r="CV36" s="211" t="s">
        <v>100</v>
      </c>
      <c r="CW36" s="211" t="s">
        <v>100</v>
      </c>
      <c r="CX36" s="211" t="s">
        <v>100</v>
      </c>
      <c r="CY36" s="211" t="s">
        <v>100</v>
      </c>
      <c r="CZ36" s="211" t="s">
        <v>100</v>
      </c>
    </row>
    <row r="37" spans="1:104" x14ac:dyDescent="0.25">
      <c r="A37" s="16" t="s">
        <v>597</v>
      </c>
      <c r="B37" s="9" t="s">
        <v>180</v>
      </c>
      <c r="C37" s="15" t="s">
        <v>253</v>
      </c>
      <c r="D37" s="15" t="s">
        <v>2</v>
      </c>
      <c r="E37" s="86" t="s">
        <v>178</v>
      </c>
      <c r="F37" s="63" t="s">
        <v>178</v>
      </c>
      <c r="G37" s="63" t="s">
        <v>178</v>
      </c>
      <c r="H37" s="63" t="s">
        <v>178</v>
      </c>
      <c r="I37" s="63" t="s">
        <v>178</v>
      </c>
      <c r="J37" s="63" t="s">
        <v>178</v>
      </c>
      <c r="K37" s="63" t="s">
        <v>178</v>
      </c>
      <c r="L37" s="63" t="s">
        <v>178</v>
      </c>
      <c r="M37" s="63" t="s">
        <v>178</v>
      </c>
      <c r="N37" s="63" t="s">
        <v>178</v>
      </c>
      <c r="O37" s="63" t="s">
        <v>178</v>
      </c>
      <c r="P37" s="63" t="s">
        <v>178</v>
      </c>
      <c r="Q37" s="63" t="s">
        <v>178</v>
      </c>
      <c r="R37" s="63" t="s">
        <v>178</v>
      </c>
      <c r="S37" s="63" t="s">
        <v>178</v>
      </c>
      <c r="T37" s="63" t="s">
        <v>178</v>
      </c>
      <c r="U37" s="63" t="s">
        <v>178</v>
      </c>
      <c r="V37" s="63" t="s">
        <v>178</v>
      </c>
      <c r="W37" s="63" t="s">
        <v>178</v>
      </c>
      <c r="X37" s="63" t="s">
        <v>178</v>
      </c>
      <c r="Y37" s="63" t="s">
        <v>178</v>
      </c>
      <c r="Z37" s="63" t="s">
        <v>178</v>
      </c>
      <c r="AA37" s="63" t="s">
        <v>178</v>
      </c>
      <c r="AB37" s="63" t="s">
        <v>178</v>
      </c>
      <c r="AC37" s="63" t="s">
        <v>178</v>
      </c>
      <c r="AD37" s="63" t="s">
        <v>178</v>
      </c>
      <c r="AE37" s="63" t="s">
        <v>178</v>
      </c>
      <c r="AF37" s="63" t="s">
        <v>178</v>
      </c>
      <c r="AG37" s="63" t="s">
        <v>178</v>
      </c>
      <c r="AH37" s="63" t="s">
        <v>178</v>
      </c>
      <c r="AI37" s="63" t="s">
        <v>178</v>
      </c>
      <c r="AJ37" s="63" t="s">
        <v>178</v>
      </c>
      <c r="AK37" s="63" t="s">
        <v>178</v>
      </c>
      <c r="AL37" s="63" t="s">
        <v>178</v>
      </c>
      <c r="AM37" s="63" t="s">
        <v>178</v>
      </c>
      <c r="AN37" s="63" t="s">
        <v>178</v>
      </c>
      <c r="AO37" s="63" t="s">
        <v>178</v>
      </c>
      <c r="AP37" s="63" t="s">
        <v>178</v>
      </c>
      <c r="AQ37" s="63" t="s">
        <v>178</v>
      </c>
      <c r="AR37" s="63" t="s">
        <v>178</v>
      </c>
      <c r="AS37" s="63" t="s">
        <v>178</v>
      </c>
      <c r="AT37" s="63" t="s">
        <v>178</v>
      </c>
      <c r="AU37" s="63" t="s">
        <v>178</v>
      </c>
      <c r="AV37" s="63" t="s">
        <v>178</v>
      </c>
      <c r="AW37" s="63" t="s">
        <v>178</v>
      </c>
      <c r="AX37" s="63" t="s">
        <v>178</v>
      </c>
      <c r="AY37" s="63" t="s">
        <v>178</v>
      </c>
      <c r="AZ37" s="63" t="s">
        <v>178</v>
      </c>
      <c r="BA37" s="63" t="s">
        <v>178</v>
      </c>
      <c r="BB37" s="63" t="s">
        <v>178</v>
      </c>
      <c r="BC37" s="63" t="s">
        <v>178</v>
      </c>
      <c r="BD37" s="63" t="s">
        <v>178</v>
      </c>
      <c r="BE37" s="63" t="s">
        <v>178</v>
      </c>
      <c r="BF37" s="63" t="s">
        <v>178</v>
      </c>
      <c r="BG37" s="63" t="s">
        <v>178</v>
      </c>
      <c r="BH37" s="63" t="s">
        <v>178</v>
      </c>
      <c r="BI37" s="63" t="s">
        <v>178</v>
      </c>
      <c r="BJ37" s="63" t="s">
        <v>178</v>
      </c>
      <c r="BK37" s="63" t="s">
        <v>178</v>
      </c>
      <c r="BL37" s="63" t="s">
        <v>178</v>
      </c>
      <c r="BM37" s="63" t="s">
        <v>178</v>
      </c>
      <c r="BN37" s="63" t="s">
        <v>178</v>
      </c>
      <c r="BO37" s="63" t="s">
        <v>178</v>
      </c>
      <c r="BP37" s="63" t="s">
        <v>178</v>
      </c>
      <c r="BQ37" s="63" t="s">
        <v>178</v>
      </c>
      <c r="BR37" s="63" t="s">
        <v>178</v>
      </c>
      <c r="BS37" s="63" t="s">
        <v>178</v>
      </c>
      <c r="BT37" s="63" t="s">
        <v>178</v>
      </c>
      <c r="BU37" s="63" t="s">
        <v>178</v>
      </c>
      <c r="BV37" s="63" t="s">
        <v>178</v>
      </c>
      <c r="BW37" s="63" t="s">
        <v>178</v>
      </c>
      <c r="BX37" s="63" t="s">
        <v>178</v>
      </c>
      <c r="BY37" s="63" t="s">
        <v>178</v>
      </c>
      <c r="BZ37" s="63" t="s">
        <v>178</v>
      </c>
      <c r="CA37" s="63" t="s">
        <v>178</v>
      </c>
      <c r="CB37" s="63" t="s">
        <v>178</v>
      </c>
      <c r="CC37" s="63" t="s">
        <v>178</v>
      </c>
      <c r="CD37" s="63" t="s">
        <v>178</v>
      </c>
      <c r="CE37" s="63" t="s">
        <v>178</v>
      </c>
      <c r="CF37" s="63" t="s">
        <v>178</v>
      </c>
      <c r="CG37" s="63" t="s">
        <v>178</v>
      </c>
      <c r="CH37" s="63" t="s">
        <v>178</v>
      </c>
      <c r="CI37" s="63" t="s">
        <v>178</v>
      </c>
      <c r="CJ37" s="63" t="s">
        <v>178</v>
      </c>
      <c r="CK37" s="63" t="s">
        <v>178</v>
      </c>
      <c r="CL37" s="63" t="s">
        <v>178</v>
      </c>
      <c r="CM37" s="63" t="s">
        <v>178</v>
      </c>
      <c r="CN37" s="63" t="s">
        <v>178</v>
      </c>
      <c r="CO37" s="63" t="s">
        <v>178</v>
      </c>
      <c r="CP37" s="63" t="s">
        <v>178</v>
      </c>
      <c r="CQ37" s="63" t="s">
        <v>178</v>
      </c>
      <c r="CR37" s="63" t="s">
        <v>178</v>
      </c>
      <c r="CS37" s="63" t="s">
        <v>178</v>
      </c>
      <c r="CT37" s="63" t="s">
        <v>178</v>
      </c>
      <c r="CU37" s="63" t="s">
        <v>178</v>
      </c>
      <c r="CV37" s="63" t="s">
        <v>178</v>
      </c>
      <c r="CW37" s="63" t="s">
        <v>178</v>
      </c>
      <c r="CX37" s="63" t="s">
        <v>178</v>
      </c>
      <c r="CY37" s="63" t="s">
        <v>178</v>
      </c>
      <c r="CZ37" s="63" t="s">
        <v>178</v>
      </c>
    </row>
    <row r="38" spans="1:104" x14ac:dyDescent="0.25">
      <c r="A38" s="16" t="s">
        <v>598</v>
      </c>
      <c r="B38" s="9" t="s">
        <v>181</v>
      </c>
      <c r="C38" s="15" t="s">
        <v>253</v>
      </c>
      <c r="D38" s="15" t="s">
        <v>2</v>
      </c>
      <c r="E38" s="86" t="s">
        <v>178</v>
      </c>
      <c r="F38" s="63" t="s">
        <v>178</v>
      </c>
      <c r="G38" s="63" t="s">
        <v>178</v>
      </c>
      <c r="H38" s="63" t="s">
        <v>178</v>
      </c>
      <c r="I38" s="63" t="s">
        <v>178</v>
      </c>
      <c r="J38" s="63" t="s">
        <v>178</v>
      </c>
      <c r="K38" s="63" t="s">
        <v>178</v>
      </c>
      <c r="L38" s="63" t="s">
        <v>178</v>
      </c>
      <c r="M38" s="63" t="s">
        <v>178</v>
      </c>
      <c r="N38" s="63" t="s">
        <v>178</v>
      </c>
      <c r="O38" s="63" t="s">
        <v>178</v>
      </c>
      <c r="P38" s="63" t="s">
        <v>178</v>
      </c>
      <c r="Q38" s="63" t="s">
        <v>178</v>
      </c>
      <c r="R38" s="63" t="s">
        <v>178</v>
      </c>
      <c r="S38" s="63" t="s">
        <v>178</v>
      </c>
      <c r="T38" s="63" t="s">
        <v>178</v>
      </c>
      <c r="U38" s="63" t="s">
        <v>178</v>
      </c>
      <c r="V38" s="63" t="s">
        <v>178</v>
      </c>
      <c r="W38" s="63" t="s">
        <v>178</v>
      </c>
      <c r="X38" s="63" t="s">
        <v>178</v>
      </c>
      <c r="Y38" s="63" t="s">
        <v>178</v>
      </c>
      <c r="Z38" s="63" t="s">
        <v>178</v>
      </c>
      <c r="AA38" s="63" t="s">
        <v>178</v>
      </c>
      <c r="AB38" s="63" t="s">
        <v>178</v>
      </c>
      <c r="AC38" s="63" t="s">
        <v>178</v>
      </c>
      <c r="AD38" s="63" t="s">
        <v>178</v>
      </c>
      <c r="AE38" s="63" t="s">
        <v>178</v>
      </c>
      <c r="AF38" s="63" t="s">
        <v>178</v>
      </c>
      <c r="AG38" s="63" t="s">
        <v>178</v>
      </c>
      <c r="AH38" s="63" t="s">
        <v>178</v>
      </c>
      <c r="AI38" s="63" t="s">
        <v>178</v>
      </c>
      <c r="AJ38" s="63" t="s">
        <v>178</v>
      </c>
      <c r="AK38" s="63" t="s">
        <v>178</v>
      </c>
      <c r="AL38" s="63" t="s">
        <v>178</v>
      </c>
      <c r="AM38" s="63" t="s">
        <v>178</v>
      </c>
      <c r="AN38" s="63" t="s">
        <v>178</v>
      </c>
      <c r="AO38" s="63" t="s">
        <v>178</v>
      </c>
      <c r="AP38" s="63" t="s">
        <v>178</v>
      </c>
      <c r="AQ38" s="63" t="s">
        <v>178</v>
      </c>
      <c r="AR38" s="63" t="s">
        <v>178</v>
      </c>
      <c r="AS38" s="63" t="s">
        <v>178</v>
      </c>
      <c r="AT38" s="63" t="s">
        <v>178</v>
      </c>
      <c r="AU38" s="63" t="s">
        <v>178</v>
      </c>
      <c r="AV38" s="63" t="s">
        <v>178</v>
      </c>
      <c r="AW38" s="63" t="s">
        <v>178</v>
      </c>
      <c r="AX38" s="63" t="s">
        <v>178</v>
      </c>
      <c r="AY38" s="63" t="s">
        <v>178</v>
      </c>
      <c r="AZ38" s="63" t="s">
        <v>178</v>
      </c>
      <c r="BA38" s="63" t="s">
        <v>178</v>
      </c>
      <c r="BB38" s="63" t="s">
        <v>178</v>
      </c>
      <c r="BC38" s="63" t="s">
        <v>178</v>
      </c>
      <c r="BD38" s="63" t="s">
        <v>178</v>
      </c>
      <c r="BE38" s="63" t="s">
        <v>178</v>
      </c>
      <c r="BF38" s="63" t="s">
        <v>178</v>
      </c>
      <c r="BG38" s="63" t="s">
        <v>178</v>
      </c>
      <c r="BH38" s="63" t="s">
        <v>178</v>
      </c>
      <c r="BI38" s="63" t="s">
        <v>178</v>
      </c>
      <c r="BJ38" s="63" t="s">
        <v>178</v>
      </c>
      <c r="BK38" s="63" t="s">
        <v>178</v>
      </c>
      <c r="BL38" s="63" t="s">
        <v>178</v>
      </c>
      <c r="BM38" s="63" t="s">
        <v>178</v>
      </c>
      <c r="BN38" s="63" t="s">
        <v>178</v>
      </c>
      <c r="BO38" s="63" t="s">
        <v>178</v>
      </c>
      <c r="BP38" s="63" t="s">
        <v>178</v>
      </c>
      <c r="BQ38" s="63" t="s">
        <v>178</v>
      </c>
      <c r="BR38" s="63" t="s">
        <v>178</v>
      </c>
      <c r="BS38" s="63" t="s">
        <v>178</v>
      </c>
      <c r="BT38" s="63" t="s">
        <v>178</v>
      </c>
      <c r="BU38" s="63" t="s">
        <v>178</v>
      </c>
      <c r="BV38" s="63" t="s">
        <v>178</v>
      </c>
      <c r="BW38" s="63" t="s">
        <v>178</v>
      </c>
      <c r="BX38" s="63" t="s">
        <v>178</v>
      </c>
      <c r="BY38" s="63" t="s">
        <v>178</v>
      </c>
      <c r="BZ38" s="63" t="s">
        <v>178</v>
      </c>
      <c r="CA38" s="63" t="s">
        <v>178</v>
      </c>
      <c r="CB38" s="63" t="s">
        <v>178</v>
      </c>
      <c r="CC38" s="63" t="s">
        <v>178</v>
      </c>
      <c r="CD38" s="63" t="s">
        <v>178</v>
      </c>
      <c r="CE38" s="63" t="s">
        <v>178</v>
      </c>
      <c r="CF38" s="63" t="s">
        <v>178</v>
      </c>
      <c r="CG38" s="63" t="s">
        <v>178</v>
      </c>
      <c r="CH38" s="63" t="s">
        <v>178</v>
      </c>
      <c r="CI38" s="63" t="s">
        <v>178</v>
      </c>
      <c r="CJ38" s="63" t="s">
        <v>178</v>
      </c>
      <c r="CK38" s="63" t="s">
        <v>178</v>
      </c>
      <c r="CL38" s="63" t="s">
        <v>178</v>
      </c>
      <c r="CM38" s="63" t="s">
        <v>178</v>
      </c>
      <c r="CN38" s="63" t="s">
        <v>178</v>
      </c>
      <c r="CO38" s="63" t="s">
        <v>178</v>
      </c>
      <c r="CP38" s="63" t="s">
        <v>178</v>
      </c>
      <c r="CQ38" s="63" t="s">
        <v>178</v>
      </c>
      <c r="CR38" s="63" t="s">
        <v>178</v>
      </c>
      <c r="CS38" s="63" t="s">
        <v>178</v>
      </c>
      <c r="CT38" s="63" t="s">
        <v>178</v>
      </c>
      <c r="CU38" s="63" t="s">
        <v>178</v>
      </c>
      <c r="CV38" s="63" t="s">
        <v>178</v>
      </c>
      <c r="CW38" s="63" t="s">
        <v>178</v>
      </c>
      <c r="CX38" s="63" t="s">
        <v>178</v>
      </c>
      <c r="CY38" s="63" t="s">
        <v>178</v>
      </c>
      <c r="CZ38" s="63" t="s">
        <v>178</v>
      </c>
    </row>
    <row r="39" spans="1:104" x14ac:dyDescent="0.25">
      <c r="A39" s="16" t="s">
        <v>599</v>
      </c>
      <c r="B39" s="9" t="s">
        <v>182</v>
      </c>
      <c r="C39" s="15" t="s">
        <v>253</v>
      </c>
      <c r="D39" s="15" t="s">
        <v>2</v>
      </c>
      <c r="E39" s="86" t="s">
        <v>178</v>
      </c>
      <c r="F39" s="63" t="s">
        <v>178</v>
      </c>
      <c r="G39" s="63" t="s">
        <v>178</v>
      </c>
      <c r="H39" s="63" t="s">
        <v>178</v>
      </c>
      <c r="I39" s="63" t="s">
        <v>178</v>
      </c>
      <c r="J39" s="63" t="s">
        <v>178</v>
      </c>
      <c r="K39" s="63" t="s">
        <v>178</v>
      </c>
      <c r="L39" s="63" t="s">
        <v>178</v>
      </c>
      <c r="M39" s="63" t="s">
        <v>178</v>
      </c>
      <c r="N39" s="63" t="s">
        <v>178</v>
      </c>
      <c r="O39" s="63" t="s">
        <v>178</v>
      </c>
      <c r="P39" s="63" t="s">
        <v>178</v>
      </c>
      <c r="Q39" s="63" t="s">
        <v>178</v>
      </c>
      <c r="R39" s="63" t="s">
        <v>178</v>
      </c>
      <c r="S39" s="63" t="s">
        <v>178</v>
      </c>
      <c r="T39" s="63" t="s">
        <v>178</v>
      </c>
      <c r="U39" s="63" t="s">
        <v>178</v>
      </c>
      <c r="V39" s="63" t="s">
        <v>178</v>
      </c>
      <c r="W39" s="63" t="s">
        <v>178</v>
      </c>
      <c r="X39" s="63" t="s">
        <v>178</v>
      </c>
      <c r="Y39" s="63" t="s">
        <v>178</v>
      </c>
      <c r="Z39" s="63" t="s">
        <v>178</v>
      </c>
      <c r="AA39" s="63" t="s">
        <v>178</v>
      </c>
      <c r="AB39" s="63" t="s">
        <v>178</v>
      </c>
      <c r="AC39" s="63" t="s">
        <v>178</v>
      </c>
      <c r="AD39" s="63" t="s">
        <v>178</v>
      </c>
      <c r="AE39" s="63" t="s">
        <v>178</v>
      </c>
      <c r="AF39" s="63" t="s">
        <v>178</v>
      </c>
      <c r="AG39" s="63" t="s">
        <v>178</v>
      </c>
      <c r="AH39" s="63" t="s">
        <v>178</v>
      </c>
      <c r="AI39" s="63" t="s">
        <v>178</v>
      </c>
      <c r="AJ39" s="63" t="s">
        <v>178</v>
      </c>
      <c r="AK39" s="63" t="s">
        <v>178</v>
      </c>
      <c r="AL39" s="63" t="s">
        <v>178</v>
      </c>
      <c r="AM39" s="63" t="s">
        <v>178</v>
      </c>
      <c r="AN39" s="63" t="s">
        <v>178</v>
      </c>
      <c r="AO39" s="63" t="s">
        <v>178</v>
      </c>
      <c r="AP39" s="63" t="s">
        <v>178</v>
      </c>
      <c r="AQ39" s="63" t="s">
        <v>178</v>
      </c>
      <c r="AR39" s="63" t="s">
        <v>178</v>
      </c>
      <c r="AS39" s="63" t="s">
        <v>178</v>
      </c>
      <c r="AT39" s="63" t="s">
        <v>178</v>
      </c>
      <c r="AU39" s="63" t="s">
        <v>178</v>
      </c>
      <c r="AV39" s="63" t="s">
        <v>178</v>
      </c>
      <c r="AW39" s="63" t="s">
        <v>178</v>
      </c>
      <c r="AX39" s="63" t="s">
        <v>178</v>
      </c>
      <c r="AY39" s="63" t="s">
        <v>178</v>
      </c>
      <c r="AZ39" s="63" t="s">
        <v>178</v>
      </c>
      <c r="BA39" s="63" t="s">
        <v>178</v>
      </c>
      <c r="BB39" s="63" t="s">
        <v>178</v>
      </c>
      <c r="BC39" s="63" t="s">
        <v>178</v>
      </c>
      <c r="BD39" s="63" t="s">
        <v>178</v>
      </c>
      <c r="BE39" s="63" t="s">
        <v>178</v>
      </c>
      <c r="BF39" s="63" t="s">
        <v>178</v>
      </c>
      <c r="BG39" s="63" t="s">
        <v>178</v>
      </c>
      <c r="BH39" s="63" t="s">
        <v>178</v>
      </c>
      <c r="BI39" s="63" t="s">
        <v>178</v>
      </c>
      <c r="BJ39" s="63" t="s">
        <v>178</v>
      </c>
      <c r="BK39" s="63" t="s">
        <v>178</v>
      </c>
      <c r="BL39" s="63" t="s">
        <v>178</v>
      </c>
      <c r="BM39" s="63" t="s">
        <v>178</v>
      </c>
      <c r="BN39" s="63" t="s">
        <v>178</v>
      </c>
      <c r="BO39" s="63" t="s">
        <v>178</v>
      </c>
      <c r="BP39" s="63" t="s">
        <v>178</v>
      </c>
      <c r="BQ39" s="63" t="s">
        <v>178</v>
      </c>
      <c r="BR39" s="63" t="s">
        <v>178</v>
      </c>
      <c r="BS39" s="63" t="s">
        <v>178</v>
      </c>
      <c r="BT39" s="63" t="s">
        <v>178</v>
      </c>
      <c r="BU39" s="63" t="s">
        <v>178</v>
      </c>
      <c r="BV39" s="63" t="s">
        <v>178</v>
      </c>
      <c r="BW39" s="63" t="s">
        <v>178</v>
      </c>
      <c r="BX39" s="63" t="s">
        <v>178</v>
      </c>
      <c r="BY39" s="63" t="s">
        <v>178</v>
      </c>
      <c r="BZ39" s="63" t="s">
        <v>178</v>
      </c>
      <c r="CA39" s="63" t="s">
        <v>178</v>
      </c>
      <c r="CB39" s="63" t="s">
        <v>178</v>
      </c>
      <c r="CC39" s="63" t="s">
        <v>178</v>
      </c>
      <c r="CD39" s="63" t="s">
        <v>178</v>
      </c>
      <c r="CE39" s="63" t="s">
        <v>178</v>
      </c>
      <c r="CF39" s="63" t="s">
        <v>178</v>
      </c>
      <c r="CG39" s="63" t="s">
        <v>178</v>
      </c>
      <c r="CH39" s="63" t="s">
        <v>178</v>
      </c>
      <c r="CI39" s="63" t="s">
        <v>178</v>
      </c>
      <c r="CJ39" s="63" t="s">
        <v>178</v>
      </c>
      <c r="CK39" s="63" t="s">
        <v>178</v>
      </c>
      <c r="CL39" s="63" t="s">
        <v>178</v>
      </c>
      <c r="CM39" s="63" t="s">
        <v>178</v>
      </c>
      <c r="CN39" s="63" t="s">
        <v>178</v>
      </c>
      <c r="CO39" s="63" t="s">
        <v>178</v>
      </c>
      <c r="CP39" s="63" t="s">
        <v>178</v>
      </c>
      <c r="CQ39" s="63" t="s">
        <v>178</v>
      </c>
      <c r="CR39" s="63" t="s">
        <v>178</v>
      </c>
      <c r="CS39" s="63" t="s">
        <v>178</v>
      </c>
      <c r="CT39" s="63" t="s">
        <v>178</v>
      </c>
      <c r="CU39" s="63" t="s">
        <v>178</v>
      </c>
      <c r="CV39" s="63" t="s">
        <v>178</v>
      </c>
      <c r="CW39" s="63" t="s">
        <v>178</v>
      </c>
      <c r="CX39" s="63" t="s">
        <v>178</v>
      </c>
      <c r="CY39" s="63" t="s">
        <v>178</v>
      </c>
      <c r="CZ39" s="63" t="s">
        <v>178</v>
      </c>
    </row>
    <row r="40" spans="1:104" x14ac:dyDescent="0.25">
      <c r="A40" s="16" t="s">
        <v>600</v>
      </c>
      <c r="B40" s="9" t="s">
        <v>183</v>
      </c>
      <c r="C40" s="15" t="s">
        <v>253</v>
      </c>
      <c r="D40" s="15" t="s">
        <v>2</v>
      </c>
      <c r="E40" s="86" t="s">
        <v>178</v>
      </c>
      <c r="F40" s="63" t="s">
        <v>178</v>
      </c>
      <c r="G40" s="63" t="s">
        <v>178</v>
      </c>
      <c r="H40" s="63" t="s">
        <v>178</v>
      </c>
      <c r="I40" s="63" t="s">
        <v>178</v>
      </c>
      <c r="J40" s="63" t="s">
        <v>178</v>
      </c>
      <c r="K40" s="63" t="s">
        <v>178</v>
      </c>
      <c r="L40" s="63" t="s">
        <v>178</v>
      </c>
      <c r="M40" s="63" t="s">
        <v>178</v>
      </c>
      <c r="N40" s="63" t="s">
        <v>178</v>
      </c>
      <c r="O40" s="63" t="s">
        <v>178</v>
      </c>
      <c r="P40" s="63" t="s">
        <v>178</v>
      </c>
      <c r="Q40" s="63" t="s">
        <v>178</v>
      </c>
      <c r="R40" s="63" t="s">
        <v>178</v>
      </c>
      <c r="S40" s="63" t="s">
        <v>178</v>
      </c>
      <c r="T40" s="63" t="s">
        <v>178</v>
      </c>
      <c r="U40" s="63" t="s">
        <v>178</v>
      </c>
      <c r="V40" s="63" t="s">
        <v>178</v>
      </c>
      <c r="W40" s="63" t="s">
        <v>178</v>
      </c>
      <c r="X40" s="63" t="s">
        <v>178</v>
      </c>
      <c r="Y40" s="63" t="s">
        <v>178</v>
      </c>
      <c r="Z40" s="63" t="s">
        <v>178</v>
      </c>
      <c r="AA40" s="63" t="s">
        <v>178</v>
      </c>
      <c r="AB40" s="63" t="s">
        <v>178</v>
      </c>
      <c r="AC40" s="63" t="s">
        <v>178</v>
      </c>
      <c r="AD40" s="63" t="s">
        <v>178</v>
      </c>
      <c r="AE40" s="63" t="s">
        <v>178</v>
      </c>
      <c r="AF40" s="63" t="s">
        <v>178</v>
      </c>
      <c r="AG40" s="63" t="s">
        <v>178</v>
      </c>
      <c r="AH40" s="63" t="s">
        <v>178</v>
      </c>
      <c r="AI40" s="63" t="s">
        <v>178</v>
      </c>
      <c r="AJ40" s="63" t="s">
        <v>178</v>
      </c>
      <c r="AK40" s="63" t="s">
        <v>178</v>
      </c>
      <c r="AL40" s="63" t="s">
        <v>178</v>
      </c>
      <c r="AM40" s="63" t="s">
        <v>178</v>
      </c>
      <c r="AN40" s="63" t="s">
        <v>178</v>
      </c>
      <c r="AO40" s="63" t="s">
        <v>178</v>
      </c>
      <c r="AP40" s="63" t="s">
        <v>178</v>
      </c>
      <c r="AQ40" s="63" t="s">
        <v>178</v>
      </c>
      <c r="AR40" s="63" t="s">
        <v>178</v>
      </c>
      <c r="AS40" s="63" t="s">
        <v>178</v>
      </c>
      <c r="AT40" s="63" t="s">
        <v>178</v>
      </c>
      <c r="AU40" s="63" t="s">
        <v>178</v>
      </c>
      <c r="AV40" s="63" t="s">
        <v>178</v>
      </c>
      <c r="AW40" s="63" t="s">
        <v>178</v>
      </c>
      <c r="AX40" s="63" t="s">
        <v>178</v>
      </c>
      <c r="AY40" s="63" t="s">
        <v>178</v>
      </c>
      <c r="AZ40" s="63" t="s">
        <v>178</v>
      </c>
      <c r="BA40" s="63" t="s">
        <v>178</v>
      </c>
      <c r="BB40" s="63" t="s">
        <v>178</v>
      </c>
      <c r="BC40" s="63" t="s">
        <v>178</v>
      </c>
      <c r="BD40" s="63" t="s">
        <v>178</v>
      </c>
      <c r="BE40" s="63" t="s">
        <v>178</v>
      </c>
      <c r="BF40" s="63" t="s">
        <v>178</v>
      </c>
      <c r="BG40" s="63" t="s">
        <v>178</v>
      </c>
      <c r="BH40" s="63" t="s">
        <v>178</v>
      </c>
      <c r="BI40" s="63" t="s">
        <v>178</v>
      </c>
      <c r="BJ40" s="63" t="s">
        <v>178</v>
      </c>
      <c r="BK40" s="63" t="s">
        <v>178</v>
      </c>
      <c r="BL40" s="63" t="s">
        <v>178</v>
      </c>
      <c r="BM40" s="63" t="s">
        <v>178</v>
      </c>
      <c r="BN40" s="63" t="s">
        <v>178</v>
      </c>
      <c r="BO40" s="63" t="s">
        <v>178</v>
      </c>
      <c r="BP40" s="63" t="s">
        <v>178</v>
      </c>
      <c r="BQ40" s="63" t="s">
        <v>178</v>
      </c>
      <c r="BR40" s="63" t="s">
        <v>178</v>
      </c>
      <c r="BS40" s="63" t="s">
        <v>178</v>
      </c>
      <c r="BT40" s="63" t="s">
        <v>178</v>
      </c>
      <c r="BU40" s="63" t="s">
        <v>178</v>
      </c>
      <c r="BV40" s="63" t="s">
        <v>178</v>
      </c>
      <c r="BW40" s="63" t="s">
        <v>178</v>
      </c>
      <c r="BX40" s="63" t="s">
        <v>178</v>
      </c>
      <c r="BY40" s="63" t="s">
        <v>178</v>
      </c>
      <c r="BZ40" s="63" t="s">
        <v>178</v>
      </c>
      <c r="CA40" s="63" t="s">
        <v>178</v>
      </c>
      <c r="CB40" s="63" t="s">
        <v>178</v>
      </c>
      <c r="CC40" s="63" t="s">
        <v>178</v>
      </c>
      <c r="CD40" s="63" t="s">
        <v>178</v>
      </c>
      <c r="CE40" s="63" t="s">
        <v>178</v>
      </c>
      <c r="CF40" s="63" t="s">
        <v>178</v>
      </c>
      <c r="CG40" s="63" t="s">
        <v>178</v>
      </c>
      <c r="CH40" s="63" t="s">
        <v>178</v>
      </c>
      <c r="CI40" s="63" t="s">
        <v>178</v>
      </c>
      <c r="CJ40" s="63" t="s">
        <v>178</v>
      </c>
      <c r="CK40" s="63" t="s">
        <v>178</v>
      </c>
      <c r="CL40" s="63" t="s">
        <v>178</v>
      </c>
      <c r="CM40" s="63" t="s">
        <v>178</v>
      </c>
      <c r="CN40" s="63" t="s">
        <v>178</v>
      </c>
      <c r="CO40" s="63" t="s">
        <v>178</v>
      </c>
      <c r="CP40" s="63" t="s">
        <v>178</v>
      </c>
      <c r="CQ40" s="63" t="s">
        <v>178</v>
      </c>
      <c r="CR40" s="63" t="s">
        <v>178</v>
      </c>
      <c r="CS40" s="63" t="s">
        <v>178</v>
      </c>
      <c r="CT40" s="63" t="s">
        <v>178</v>
      </c>
      <c r="CU40" s="63" t="s">
        <v>178</v>
      </c>
      <c r="CV40" s="63" t="s">
        <v>178</v>
      </c>
      <c r="CW40" s="63" t="s">
        <v>178</v>
      </c>
      <c r="CX40" s="63" t="s">
        <v>178</v>
      </c>
      <c r="CY40" s="63" t="s">
        <v>178</v>
      </c>
      <c r="CZ40" s="63" t="s">
        <v>178</v>
      </c>
    </row>
    <row r="41" spans="1:104" x14ac:dyDescent="0.25">
      <c r="A41" s="16" t="s">
        <v>601</v>
      </c>
      <c r="B41" s="9" t="s">
        <v>184</v>
      </c>
      <c r="C41" s="15" t="s">
        <v>256</v>
      </c>
      <c r="D41" s="15" t="s">
        <v>2</v>
      </c>
      <c r="E41" s="86"/>
      <c r="F41" s="63"/>
      <c r="G41" s="63"/>
      <c r="H41" s="63"/>
      <c r="I41" s="63"/>
      <c r="J41" s="63"/>
      <c r="K41" s="63"/>
      <c r="L41" s="63"/>
      <c r="M41" s="63"/>
      <c r="N41" s="63"/>
      <c r="O41" s="63"/>
      <c r="P41" s="63"/>
      <c r="Q41" s="63"/>
      <c r="R41" s="63"/>
      <c r="S41" s="63"/>
      <c r="T41" s="63"/>
      <c r="U41" s="63"/>
      <c r="V41" s="63"/>
      <c r="W41" s="63"/>
      <c r="X41" s="63"/>
      <c r="Y41" s="63"/>
      <c r="Z41" s="63"/>
      <c r="AA41" s="63"/>
      <c r="AB41" s="63"/>
      <c r="AC41" s="63"/>
      <c r="AD41" s="63"/>
      <c r="AE41" s="63"/>
      <c r="AF41" s="63"/>
      <c r="AG41" s="63"/>
      <c r="AH41" s="63"/>
      <c r="AI41" s="63"/>
      <c r="AJ41" s="63"/>
      <c r="AK41" s="63"/>
      <c r="AL41" s="63"/>
      <c r="AM41" s="63"/>
      <c r="AN41" s="63"/>
      <c r="AO41" s="63"/>
      <c r="AP41" s="63"/>
      <c r="AQ41" s="63"/>
      <c r="AR41" s="63"/>
      <c r="AS41" s="63"/>
      <c r="AT41" s="63"/>
      <c r="AU41" s="63"/>
      <c r="AV41" s="63"/>
      <c r="AW41" s="63"/>
      <c r="AX41" s="63"/>
      <c r="AY41" s="63"/>
      <c r="AZ41" s="63"/>
      <c r="BA41" s="63"/>
      <c r="BB41" s="63"/>
      <c r="BC41" s="63"/>
      <c r="BD41" s="63"/>
      <c r="BE41" s="63"/>
      <c r="BF41" s="63"/>
      <c r="BG41" s="63"/>
      <c r="BH41" s="63"/>
      <c r="BI41" s="63"/>
      <c r="BJ41" s="63"/>
      <c r="BK41" s="63"/>
      <c r="BL41" s="63"/>
      <c r="BM41" s="63"/>
      <c r="BN41" s="63"/>
      <c r="BO41" s="63"/>
      <c r="BP41" s="63"/>
      <c r="BQ41" s="63"/>
      <c r="BR41" s="63"/>
      <c r="BS41" s="63"/>
      <c r="BT41" s="63"/>
      <c r="BU41" s="63"/>
      <c r="BV41" s="63"/>
      <c r="BW41" s="63"/>
      <c r="BX41" s="63"/>
      <c r="BY41" s="63"/>
      <c r="BZ41" s="63"/>
      <c r="CA41" s="63"/>
      <c r="CB41" s="63"/>
      <c r="CC41" s="63"/>
      <c r="CD41" s="63"/>
      <c r="CE41" s="63"/>
      <c r="CF41" s="63"/>
      <c r="CG41" s="63"/>
      <c r="CH41" s="63"/>
      <c r="CI41" s="63"/>
      <c r="CJ41" s="63"/>
      <c r="CK41" s="63"/>
      <c r="CL41" s="63"/>
      <c r="CM41" s="63"/>
      <c r="CN41" s="63"/>
      <c r="CO41" s="63"/>
      <c r="CP41" s="63"/>
      <c r="CQ41" s="63"/>
      <c r="CR41" s="63"/>
      <c r="CS41" s="63"/>
      <c r="CT41" s="63"/>
      <c r="CU41" s="63"/>
      <c r="CV41" s="63"/>
      <c r="CW41" s="63"/>
      <c r="CX41" s="63"/>
      <c r="CY41" s="63"/>
      <c r="CZ41" s="63"/>
    </row>
    <row r="42" spans="1:104" ht="27.6" x14ac:dyDescent="0.25">
      <c r="A42" s="16" t="s">
        <v>602</v>
      </c>
      <c r="B42" s="9" t="s">
        <v>185</v>
      </c>
      <c r="C42" s="15" t="s">
        <v>254</v>
      </c>
      <c r="D42" s="15" t="s">
        <v>68</v>
      </c>
      <c r="E42" s="91"/>
      <c r="F42" s="92"/>
      <c r="G42" s="92"/>
      <c r="H42" s="92"/>
      <c r="I42" s="92"/>
      <c r="J42" s="92"/>
      <c r="K42" s="92"/>
      <c r="L42" s="92"/>
      <c r="M42" s="92"/>
      <c r="N42" s="92"/>
      <c r="O42" s="92"/>
      <c r="P42" s="92"/>
      <c r="Q42" s="92"/>
      <c r="R42" s="92"/>
      <c r="S42" s="92"/>
      <c r="T42" s="92"/>
      <c r="U42" s="92"/>
      <c r="V42" s="92"/>
      <c r="W42" s="92"/>
      <c r="X42" s="92"/>
      <c r="Y42" s="92"/>
      <c r="Z42" s="92"/>
      <c r="AA42" s="92"/>
      <c r="AB42" s="92"/>
      <c r="AC42" s="92"/>
      <c r="AD42" s="92"/>
      <c r="AE42" s="92"/>
      <c r="AF42" s="92"/>
      <c r="AG42" s="92"/>
      <c r="AH42" s="92"/>
      <c r="AI42" s="92"/>
      <c r="AJ42" s="92"/>
      <c r="AK42" s="92"/>
      <c r="AL42" s="92"/>
      <c r="AM42" s="92"/>
      <c r="AN42" s="92"/>
      <c r="AO42" s="92"/>
      <c r="AP42" s="92"/>
      <c r="AQ42" s="92"/>
      <c r="AR42" s="92"/>
      <c r="AS42" s="92"/>
      <c r="AT42" s="92"/>
      <c r="AU42" s="92"/>
      <c r="AV42" s="92"/>
      <c r="AW42" s="92"/>
      <c r="AX42" s="92"/>
      <c r="AY42" s="92"/>
      <c r="AZ42" s="92"/>
      <c r="BA42" s="92"/>
      <c r="BB42" s="92"/>
      <c r="BC42" s="92"/>
      <c r="BD42" s="92"/>
      <c r="BE42" s="92"/>
      <c r="BF42" s="92"/>
      <c r="BG42" s="92"/>
      <c r="BH42" s="92"/>
      <c r="BI42" s="92"/>
      <c r="BJ42" s="92"/>
      <c r="BK42" s="92"/>
      <c r="BL42" s="92"/>
      <c r="BM42" s="92"/>
      <c r="BN42" s="92"/>
      <c r="BO42" s="92"/>
      <c r="BP42" s="92"/>
      <c r="BQ42" s="92"/>
      <c r="BR42" s="92"/>
      <c r="BS42" s="92"/>
      <c r="BT42" s="92"/>
      <c r="BU42" s="92"/>
      <c r="BV42" s="92"/>
      <c r="BW42" s="92"/>
      <c r="BX42" s="92"/>
      <c r="BY42" s="92"/>
      <c r="BZ42" s="92"/>
      <c r="CA42" s="92"/>
      <c r="CB42" s="92"/>
      <c r="CC42" s="92"/>
      <c r="CD42" s="92"/>
      <c r="CE42" s="92"/>
      <c r="CF42" s="92"/>
      <c r="CG42" s="92"/>
      <c r="CH42" s="92"/>
      <c r="CI42" s="92"/>
      <c r="CJ42" s="92"/>
      <c r="CK42" s="92"/>
      <c r="CL42" s="92"/>
      <c r="CM42" s="92"/>
      <c r="CN42" s="92"/>
      <c r="CO42" s="92"/>
      <c r="CP42" s="92"/>
      <c r="CQ42" s="92"/>
      <c r="CR42" s="92"/>
      <c r="CS42" s="92"/>
      <c r="CT42" s="92"/>
      <c r="CU42" s="92"/>
      <c r="CV42" s="92"/>
      <c r="CW42" s="92"/>
      <c r="CX42" s="92"/>
      <c r="CY42" s="92"/>
      <c r="CZ42" s="92"/>
    </row>
    <row r="43" spans="1:104" ht="40.049999999999997" customHeight="1" x14ac:dyDescent="0.25">
      <c r="A43" s="16"/>
      <c r="B43" s="222" t="s">
        <v>553</v>
      </c>
      <c r="C43" s="15" t="s">
        <v>554</v>
      </c>
      <c r="D43" s="15" t="s">
        <v>243</v>
      </c>
      <c r="E43" s="210" t="s">
        <v>100</v>
      </c>
      <c r="F43" s="211" t="s">
        <v>100</v>
      </c>
      <c r="G43" s="211" t="s">
        <v>100</v>
      </c>
      <c r="H43" s="211" t="s">
        <v>100</v>
      </c>
      <c r="I43" s="211" t="s">
        <v>100</v>
      </c>
      <c r="J43" s="211" t="s">
        <v>100</v>
      </c>
      <c r="K43" s="211" t="s">
        <v>100</v>
      </c>
      <c r="L43" s="211" t="s">
        <v>100</v>
      </c>
      <c r="M43" s="211" t="s">
        <v>100</v>
      </c>
      <c r="N43" s="211" t="s">
        <v>100</v>
      </c>
      <c r="O43" s="211" t="s">
        <v>100</v>
      </c>
      <c r="P43" s="211" t="s">
        <v>100</v>
      </c>
      <c r="Q43" s="211" t="s">
        <v>100</v>
      </c>
      <c r="R43" s="211" t="s">
        <v>100</v>
      </c>
      <c r="S43" s="211" t="s">
        <v>100</v>
      </c>
      <c r="T43" s="211" t="s">
        <v>100</v>
      </c>
      <c r="U43" s="211" t="s">
        <v>100</v>
      </c>
      <c r="V43" s="211" t="s">
        <v>100</v>
      </c>
      <c r="W43" s="211" t="s">
        <v>100</v>
      </c>
      <c r="X43" s="211" t="s">
        <v>100</v>
      </c>
      <c r="Y43" s="211" t="s">
        <v>100</v>
      </c>
      <c r="Z43" s="211" t="s">
        <v>100</v>
      </c>
      <c r="AA43" s="211" t="s">
        <v>100</v>
      </c>
      <c r="AB43" s="211" t="s">
        <v>100</v>
      </c>
      <c r="AC43" s="211" t="s">
        <v>100</v>
      </c>
      <c r="AD43" s="211" t="s">
        <v>100</v>
      </c>
      <c r="AE43" s="211" t="s">
        <v>100</v>
      </c>
      <c r="AF43" s="211" t="s">
        <v>100</v>
      </c>
      <c r="AG43" s="211" t="s">
        <v>100</v>
      </c>
      <c r="AH43" s="211" t="s">
        <v>100</v>
      </c>
      <c r="AI43" s="211" t="s">
        <v>100</v>
      </c>
      <c r="AJ43" s="211" t="s">
        <v>100</v>
      </c>
      <c r="AK43" s="211" t="s">
        <v>100</v>
      </c>
      <c r="AL43" s="211" t="s">
        <v>100</v>
      </c>
      <c r="AM43" s="211" t="s">
        <v>100</v>
      </c>
      <c r="AN43" s="211" t="s">
        <v>100</v>
      </c>
      <c r="AO43" s="211" t="s">
        <v>100</v>
      </c>
      <c r="AP43" s="211" t="s">
        <v>100</v>
      </c>
      <c r="AQ43" s="211" t="s">
        <v>100</v>
      </c>
      <c r="AR43" s="211" t="s">
        <v>100</v>
      </c>
      <c r="AS43" s="211" t="s">
        <v>100</v>
      </c>
      <c r="AT43" s="211" t="s">
        <v>100</v>
      </c>
      <c r="AU43" s="211" t="s">
        <v>100</v>
      </c>
      <c r="AV43" s="211" t="s">
        <v>100</v>
      </c>
      <c r="AW43" s="211" t="s">
        <v>100</v>
      </c>
      <c r="AX43" s="211" t="s">
        <v>100</v>
      </c>
      <c r="AY43" s="211" t="s">
        <v>100</v>
      </c>
      <c r="AZ43" s="211" t="s">
        <v>100</v>
      </c>
      <c r="BA43" s="211" t="s">
        <v>100</v>
      </c>
      <c r="BB43" s="211" t="s">
        <v>100</v>
      </c>
      <c r="BC43" s="211" t="s">
        <v>100</v>
      </c>
      <c r="BD43" s="211" t="s">
        <v>100</v>
      </c>
      <c r="BE43" s="211" t="s">
        <v>100</v>
      </c>
      <c r="BF43" s="211" t="s">
        <v>100</v>
      </c>
      <c r="BG43" s="211" t="s">
        <v>100</v>
      </c>
      <c r="BH43" s="211" t="s">
        <v>100</v>
      </c>
      <c r="BI43" s="211" t="s">
        <v>100</v>
      </c>
      <c r="BJ43" s="211" t="s">
        <v>100</v>
      </c>
      <c r="BK43" s="211" t="s">
        <v>100</v>
      </c>
      <c r="BL43" s="211" t="s">
        <v>100</v>
      </c>
      <c r="BM43" s="211" t="s">
        <v>100</v>
      </c>
      <c r="BN43" s="211" t="s">
        <v>100</v>
      </c>
      <c r="BO43" s="211" t="s">
        <v>100</v>
      </c>
      <c r="BP43" s="211" t="s">
        <v>100</v>
      </c>
      <c r="BQ43" s="211" t="s">
        <v>100</v>
      </c>
      <c r="BR43" s="211" t="s">
        <v>100</v>
      </c>
      <c r="BS43" s="211" t="s">
        <v>100</v>
      </c>
      <c r="BT43" s="211" t="s">
        <v>100</v>
      </c>
      <c r="BU43" s="211" t="s">
        <v>100</v>
      </c>
      <c r="BV43" s="211" t="s">
        <v>100</v>
      </c>
      <c r="BW43" s="211" t="s">
        <v>100</v>
      </c>
      <c r="BX43" s="211" t="s">
        <v>100</v>
      </c>
      <c r="BY43" s="211" t="s">
        <v>100</v>
      </c>
      <c r="BZ43" s="211" t="s">
        <v>100</v>
      </c>
      <c r="CA43" s="211" t="s">
        <v>100</v>
      </c>
      <c r="CB43" s="211" t="s">
        <v>100</v>
      </c>
      <c r="CC43" s="211" t="s">
        <v>100</v>
      </c>
      <c r="CD43" s="211" t="s">
        <v>100</v>
      </c>
      <c r="CE43" s="211" t="s">
        <v>100</v>
      </c>
      <c r="CF43" s="211" t="s">
        <v>100</v>
      </c>
      <c r="CG43" s="211" t="s">
        <v>100</v>
      </c>
      <c r="CH43" s="211" t="s">
        <v>100</v>
      </c>
      <c r="CI43" s="211" t="s">
        <v>100</v>
      </c>
      <c r="CJ43" s="211" t="s">
        <v>100</v>
      </c>
      <c r="CK43" s="211" t="s">
        <v>100</v>
      </c>
      <c r="CL43" s="211" t="s">
        <v>100</v>
      </c>
      <c r="CM43" s="211" t="s">
        <v>100</v>
      </c>
      <c r="CN43" s="211" t="s">
        <v>100</v>
      </c>
      <c r="CO43" s="211" t="s">
        <v>100</v>
      </c>
      <c r="CP43" s="211" t="s">
        <v>100</v>
      </c>
      <c r="CQ43" s="211" t="s">
        <v>100</v>
      </c>
      <c r="CR43" s="211" t="s">
        <v>100</v>
      </c>
      <c r="CS43" s="211" t="s">
        <v>100</v>
      </c>
      <c r="CT43" s="211" t="s">
        <v>100</v>
      </c>
      <c r="CU43" s="211" t="s">
        <v>100</v>
      </c>
      <c r="CV43" s="211" t="s">
        <v>100</v>
      </c>
      <c r="CW43" s="211" t="s">
        <v>100</v>
      </c>
      <c r="CX43" s="211" t="s">
        <v>100</v>
      </c>
      <c r="CY43" s="211" t="s">
        <v>100</v>
      </c>
      <c r="CZ43" s="211" t="s">
        <v>100</v>
      </c>
    </row>
    <row r="44" spans="1:104" x14ac:dyDescent="0.25">
      <c r="A44" s="16" t="s">
        <v>603</v>
      </c>
      <c r="B44" s="9" t="s">
        <v>180</v>
      </c>
      <c r="C44" s="15" t="s">
        <v>253</v>
      </c>
      <c r="D44" s="15" t="s">
        <v>2</v>
      </c>
      <c r="E44" s="86" t="s">
        <v>178</v>
      </c>
      <c r="F44" s="63" t="s">
        <v>178</v>
      </c>
      <c r="G44" s="63" t="s">
        <v>178</v>
      </c>
      <c r="H44" s="63" t="s">
        <v>178</v>
      </c>
      <c r="I44" s="63" t="s">
        <v>178</v>
      </c>
      <c r="J44" s="63" t="s">
        <v>178</v>
      </c>
      <c r="K44" s="63" t="s">
        <v>178</v>
      </c>
      <c r="L44" s="63" t="s">
        <v>178</v>
      </c>
      <c r="M44" s="63" t="s">
        <v>178</v>
      </c>
      <c r="N44" s="63" t="s">
        <v>178</v>
      </c>
      <c r="O44" s="63" t="s">
        <v>178</v>
      </c>
      <c r="P44" s="63" t="s">
        <v>178</v>
      </c>
      <c r="Q44" s="63" t="s">
        <v>178</v>
      </c>
      <c r="R44" s="63" t="s">
        <v>178</v>
      </c>
      <c r="S44" s="63" t="s">
        <v>178</v>
      </c>
      <c r="T44" s="63" t="s">
        <v>178</v>
      </c>
      <c r="U44" s="63" t="s">
        <v>178</v>
      </c>
      <c r="V44" s="63" t="s">
        <v>178</v>
      </c>
      <c r="W44" s="63" t="s">
        <v>178</v>
      </c>
      <c r="X44" s="63" t="s">
        <v>178</v>
      </c>
      <c r="Y44" s="63" t="s">
        <v>178</v>
      </c>
      <c r="Z44" s="63" t="s">
        <v>178</v>
      </c>
      <c r="AA44" s="63" t="s">
        <v>178</v>
      </c>
      <c r="AB44" s="63" t="s">
        <v>178</v>
      </c>
      <c r="AC44" s="63" t="s">
        <v>178</v>
      </c>
      <c r="AD44" s="63" t="s">
        <v>178</v>
      </c>
      <c r="AE44" s="63" t="s">
        <v>178</v>
      </c>
      <c r="AF44" s="63" t="s">
        <v>178</v>
      </c>
      <c r="AG44" s="63" t="s">
        <v>178</v>
      </c>
      <c r="AH44" s="63" t="s">
        <v>178</v>
      </c>
      <c r="AI44" s="63" t="s">
        <v>178</v>
      </c>
      <c r="AJ44" s="63" t="s">
        <v>178</v>
      </c>
      <c r="AK44" s="63" t="s">
        <v>178</v>
      </c>
      <c r="AL44" s="63" t="s">
        <v>178</v>
      </c>
      <c r="AM44" s="63" t="s">
        <v>178</v>
      </c>
      <c r="AN44" s="63" t="s">
        <v>178</v>
      </c>
      <c r="AO44" s="63" t="s">
        <v>178</v>
      </c>
      <c r="AP44" s="63" t="s">
        <v>178</v>
      </c>
      <c r="AQ44" s="63" t="s">
        <v>178</v>
      </c>
      <c r="AR44" s="63" t="s">
        <v>178</v>
      </c>
      <c r="AS44" s="63" t="s">
        <v>178</v>
      </c>
      <c r="AT44" s="63" t="s">
        <v>178</v>
      </c>
      <c r="AU44" s="63" t="s">
        <v>178</v>
      </c>
      <c r="AV44" s="63" t="s">
        <v>178</v>
      </c>
      <c r="AW44" s="63" t="s">
        <v>178</v>
      </c>
      <c r="AX44" s="63" t="s">
        <v>178</v>
      </c>
      <c r="AY44" s="63" t="s">
        <v>178</v>
      </c>
      <c r="AZ44" s="63" t="s">
        <v>178</v>
      </c>
      <c r="BA44" s="63" t="s">
        <v>178</v>
      </c>
      <c r="BB44" s="63" t="s">
        <v>178</v>
      </c>
      <c r="BC44" s="63" t="s">
        <v>178</v>
      </c>
      <c r="BD44" s="63" t="s">
        <v>178</v>
      </c>
      <c r="BE44" s="63" t="s">
        <v>178</v>
      </c>
      <c r="BF44" s="63" t="s">
        <v>178</v>
      </c>
      <c r="BG44" s="63" t="s">
        <v>178</v>
      </c>
      <c r="BH44" s="63" t="s">
        <v>178</v>
      </c>
      <c r="BI44" s="63" t="s">
        <v>178</v>
      </c>
      <c r="BJ44" s="63" t="s">
        <v>178</v>
      </c>
      <c r="BK44" s="63" t="s">
        <v>178</v>
      </c>
      <c r="BL44" s="63" t="s">
        <v>178</v>
      </c>
      <c r="BM44" s="63" t="s">
        <v>178</v>
      </c>
      <c r="BN44" s="63" t="s">
        <v>178</v>
      </c>
      <c r="BO44" s="63" t="s">
        <v>178</v>
      </c>
      <c r="BP44" s="63" t="s">
        <v>178</v>
      </c>
      <c r="BQ44" s="63" t="s">
        <v>178</v>
      </c>
      <c r="BR44" s="63" t="s">
        <v>178</v>
      </c>
      <c r="BS44" s="63" t="s">
        <v>178</v>
      </c>
      <c r="BT44" s="63" t="s">
        <v>178</v>
      </c>
      <c r="BU44" s="63" t="s">
        <v>178</v>
      </c>
      <c r="BV44" s="63" t="s">
        <v>178</v>
      </c>
      <c r="BW44" s="63" t="s">
        <v>178</v>
      </c>
      <c r="BX44" s="63" t="s">
        <v>178</v>
      </c>
      <c r="BY44" s="63" t="s">
        <v>178</v>
      </c>
      <c r="BZ44" s="63" t="s">
        <v>178</v>
      </c>
      <c r="CA44" s="63" t="s">
        <v>178</v>
      </c>
      <c r="CB44" s="63" t="s">
        <v>178</v>
      </c>
      <c r="CC44" s="63" t="s">
        <v>178</v>
      </c>
      <c r="CD44" s="63" t="s">
        <v>178</v>
      </c>
      <c r="CE44" s="63" t="s">
        <v>178</v>
      </c>
      <c r="CF44" s="63" t="s">
        <v>178</v>
      </c>
      <c r="CG44" s="63" t="s">
        <v>178</v>
      </c>
      <c r="CH44" s="63" t="s">
        <v>178</v>
      </c>
      <c r="CI44" s="63" t="s">
        <v>178</v>
      </c>
      <c r="CJ44" s="63" t="s">
        <v>178</v>
      </c>
      <c r="CK44" s="63" t="s">
        <v>178</v>
      </c>
      <c r="CL44" s="63" t="s">
        <v>178</v>
      </c>
      <c r="CM44" s="63" t="s">
        <v>178</v>
      </c>
      <c r="CN44" s="63" t="s">
        <v>178</v>
      </c>
      <c r="CO44" s="63" t="s">
        <v>178</v>
      </c>
      <c r="CP44" s="63" t="s">
        <v>178</v>
      </c>
      <c r="CQ44" s="63" t="s">
        <v>178</v>
      </c>
      <c r="CR44" s="63" t="s">
        <v>178</v>
      </c>
      <c r="CS44" s="63" t="s">
        <v>178</v>
      </c>
      <c r="CT44" s="63" t="s">
        <v>178</v>
      </c>
      <c r="CU44" s="63" t="s">
        <v>178</v>
      </c>
      <c r="CV44" s="63" t="s">
        <v>178</v>
      </c>
      <c r="CW44" s="63" t="s">
        <v>178</v>
      </c>
      <c r="CX44" s="63" t="s">
        <v>178</v>
      </c>
      <c r="CY44" s="63" t="s">
        <v>178</v>
      </c>
      <c r="CZ44" s="63" t="s">
        <v>178</v>
      </c>
    </row>
    <row r="45" spans="1:104" x14ac:dyDescent="0.25">
      <c r="A45" s="16" t="s">
        <v>604</v>
      </c>
      <c r="B45" s="9" t="s">
        <v>181</v>
      </c>
      <c r="C45" s="15" t="s">
        <v>253</v>
      </c>
      <c r="D45" s="15" t="s">
        <v>2</v>
      </c>
      <c r="E45" s="86" t="s">
        <v>178</v>
      </c>
      <c r="F45" s="63" t="s">
        <v>178</v>
      </c>
      <c r="G45" s="63" t="s">
        <v>178</v>
      </c>
      <c r="H45" s="63" t="s">
        <v>178</v>
      </c>
      <c r="I45" s="63" t="s">
        <v>178</v>
      </c>
      <c r="J45" s="63" t="s">
        <v>178</v>
      </c>
      <c r="K45" s="63" t="s">
        <v>178</v>
      </c>
      <c r="L45" s="63" t="s">
        <v>178</v>
      </c>
      <c r="M45" s="63" t="s">
        <v>178</v>
      </c>
      <c r="N45" s="63" t="s">
        <v>178</v>
      </c>
      <c r="O45" s="63" t="s">
        <v>178</v>
      </c>
      <c r="P45" s="63" t="s">
        <v>178</v>
      </c>
      <c r="Q45" s="63" t="s">
        <v>178</v>
      </c>
      <c r="R45" s="63" t="s">
        <v>178</v>
      </c>
      <c r="S45" s="63" t="s">
        <v>178</v>
      </c>
      <c r="T45" s="63" t="s">
        <v>178</v>
      </c>
      <c r="U45" s="63" t="s">
        <v>178</v>
      </c>
      <c r="V45" s="63" t="s">
        <v>178</v>
      </c>
      <c r="W45" s="63" t="s">
        <v>178</v>
      </c>
      <c r="X45" s="63" t="s">
        <v>178</v>
      </c>
      <c r="Y45" s="63" t="s">
        <v>178</v>
      </c>
      <c r="Z45" s="63" t="s">
        <v>178</v>
      </c>
      <c r="AA45" s="63" t="s">
        <v>178</v>
      </c>
      <c r="AB45" s="63" t="s">
        <v>178</v>
      </c>
      <c r="AC45" s="63" t="s">
        <v>178</v>
      </c>
      <c r="AD45" s="63" t="s">
        <v>178</v>
      </c>
      <c r="AE45" s="63" t="s">
        <v>178</v>
      </c>
      <c r="AF45" s="63" t="s">
        <v>178</v>
      </c>
      <c r="AG45" s="63" t="s">
        <v>178</v>
      </c>
      <c r="AH45" s="63" t="s">
        <v>178</v>
      </c>
      <c r="AI45" s="63" t="s">
        <v>178</v>
      </c>
      <c r="AJ45" s="63" t="s">
        <v>178</v>
      </c>
      <c r="AK45" s="63" t="s">
        <v>178</v>
      </c>
      <c r="AL45" s="63" t="s">
        <v>178</v>
      </c>
      <c r="AM45" s="63" t="s">
        <v>178</v>
      </c>
      <c r="AN45" s="63" t="s">
        <v>178</v>
      </c>
      <c r="AO45" s="63" t="s">
        <v>178</v>
      </c>
      <c r="AP45" s="63" t="s">
        <v>178</v>
      </c>
      <c r="AQ45" s="63" t="s">
        <v>178</v>
      </c>
      <c r="AR45" s="63" t="s">
        <v>178</v>
      </c>
      <c r="AS45" s="63" t="s">
        <v>178</v>
      </c>
      <c r="AT45" s="63" t="s">
        <v>178</v>
      </c>
      <c r="AU45" s="63" t="s">
        <v>178</v>
      </c>
      <c r="AV45" s="63" t="s">
        <v>178</v>
      </c>
      <c r="AW45" s="63" t="s">
        <v>178</v>
      </c>
      <c r="AX45" s="63" t="s">
        <v>178</v>
      </c>
      <c r="AY45" s="63" t="s">
        <v>178</v>
      </c>
      <c r="AZ45" s="63" t="s">
        <v>178</v>
      </c>
      <c r="BA45" s="63" t="s">
        <v>178</v>
      </c>
      <c r="BB45" s="63" t="s">
        <v>178</v>
      </c>
      <c r="BC45" s="63" t="s">
        <v>178</v>
      </c>
      <c r="BD45" s="63" t="s">
        <v>178</v>
      </c>
      <c r="BE45" s="63" t="s">
        <v>178</v>
      </c>
      <c r="BF45" s="63" t="s">
        <v>178</v>
      </c>
      <c r="BG45" s="63" t="s">
        <v>178</v>
      </c>
      <c r="BH45" s="63" t="s">
        <v>178</v>
      </c>
      <c r="BI45" s="63" t="s">
        <v>178</v>
      </c>
      <c r="BJ45" s="63" t="s">
        <v>178</v>
      </c>
      <c r="BK45" s="63" t="s">
        <v>178</v>
      </c>
      <c r="BL45" s="63" t="s">
        <v>178</v>
      </c>
      <c r="BM45" s="63" t="s">
        <v>178</v>
      </c>
      <c r="BN45" s="63" t="s">
        <v>178</v>
      </c>
      <c r="BO45" s="63" t="s">
        <v>178</v>
      </c>
      <c r="BP45" s="63" t="s">
        <v>178</v>
      </c>
      <c r="BQ45" s="63" t="s">
        <v>178</v>
      </c>
      <c r="BR45" s="63" t="s">
        <v>178</v>
      </c>
      <c r="BS45" s="63" t="s">
        <v>178</v>
      </c>
      <c r="BT45" s="63" t="s">
        <v>178</v>
      </c>
      <c r="BU45" s="63" t="s">
        <v>178</v>
      </c>
      <c r="BV45" s="63" t="s">
        <v>178</v>
      </c>
      <c r="BW45" s="63" t="s">
        <v>178</v>
      </c>
      <c r="BX45" s="63" t="s">
        <v>178</v>
      </c>
      <c r="BY45" s="63" t="s">
        <v>178</v>
      </c>
      <c r="BZ45" s="63" t="s">
        <v>178</v>
      </c>
      <c r="CA45" s="63" t="s">
        <v>178</v>
      </c>
      <c r="CB45" s="63" t="s">
        <v>178</v>
      </c>
      <c r="CC45" s="63" t="s">
        <v>178</v>
      </c>
      <c r="CD45" s="63" t="s">
        <v>178</v>
      </c>
      <c r="CE45" s="63" t="s">
        <v>178</v>
      </c>
      <c r="CF45" s="63" t="s">
        <v>178</v>
      </c>
      <c r="CG45" s="63" t="s">
        <v>178</v>
      </c>
      <c r="CH45" s="63" t="s">
        <v>178</v>
      </c>
      <c r="CI45" s="63" t="s">
        <v>178</v>
      </c>
      <c r="CJ45" s="63" t="s">
        <v>178</v>
      </c>
      <c r="CK45" s="63" t="s">
        <v>178</v>
      </c>
      <c r="CL45" s="63" t="s">
        <v>178</v>
      </c>
      <c r="CM45" s="63" t="s">
        <v>178</v>
      </c>
      <c r="CN45" s="63" t="s">
        <v>178</v>
      </c>
      <c r="CO45" s="63" t="s">
        <v>178</v>
      </c>
      <c r="CP45" s="63" t="s">
        <v>178</v>
      </c>
      <c r="CQ45" s="63" t="s">
        <v>178</v>
      </c>
      <c r="CR45" s="63" t="s">
        <v>178</v>
      </c>
      <c r="CS45" s="63" t="s">
        <v>178</v>
      </c>
      <c r="CT45" s="63" t="s">
        <v>178</v>
      </c>
      <c r="CU45" s="63" t="s">
        <v>178</v>
      </c>
      <c r="CV45" s="63" t="s">
        <v>178</v>
      </c>
      <c r="CW45" s="63" t="s">
        <v>178</v>
      </c>
      <c r="CX45" s="63" t="s">
        <v>178</v>
      </c>
      <c r="CY45" s="63" t="s">
        <v>178</v>
      </c>
      <c r="CZ45" s="63" t="s">
        <v>178</v>
      </c>
    </row>
    <row r="46" spans="1:104" x14ac:dyDescent="0.25">
      <c r="A46" s="16" t="s">
        <v>596</v>
      </c>
      <c r="B46" s="9" t="s">
        <v>182</v>
      </c>
      <c r="C46" s="15" t="s">
        <v>253</v>
      </c>
      <c r="D46" s="15" t="s">
        <v>2</v>
      </c>
      <c r="E46" s="86" t="s">
        <v>178</v>
      </c>
      <c r="F46" s="63" t="s">
        <v>178</v>
      </c>
      <c r="G46" s="63" t="s">
        <v>178</v>
      </c>
      <c r="H46" s="63" t="s">
        <v>178</v>
      </c>
      <c r="I46" s="63" t="s">
        <v>178</v>
      </c>
      <c r="J46" s="63" t="s">
        <v>178</v>
      </c>
      <c r="K46" s="63" t="s">
        <v>178</v>
      </c>
      <c r="L46" s="63" t="s">
        <v>178</v>
      </c>
      <c r="M46" s="63" t="s">
        <v>178</v>
      </c>
      <c r="N46" s="63" t="s">
        <v>178</v>
      </c>
      <c r="O46" s="63" t="s">
        <v>178</v>
      </c>
      <c r="P46" s="63" t="s">
        <v>178</v>
      </c>
      <c r="Q46" s="63" t="s">
        <v>178</v>
      </c>
      <c r="R46" s="63" t="s">
        <v>178</v>
      </c>
      <c r="S46" s="63" t="s">
        <v>178</v>
      </c>
      <c r="T46" s="63" t="s">
        <v>178</v>
      </c>
      <c r="U46" s="63" t="s">
        <v>178</v>
      </c>
      <c r="V46" s="63" t="s">
        <v>178</v>
      </c>
      <c r="W46" s="63" t="s">
        <v>178</v>
      </c>
      <c r="X46" s="63" t="s">
        <v>178</v>
      </c>
      <c r="Y46" s="63" t="s">
        <v>178</v>
      </c>
      <c r="Z46" s="63" t="s">
        <v>178</v>
      </c>
      <c r="AA46" s="63" t="s">
        <v>178</v>
      </c>
      <c r="AB46" s="63" t="s">
        <v>178</v>
      </c>
      <c r="AC46" s="63" t="s">
        <v>178</v>
      </c>
      <c r="AD46" s="63" t="s">
        <v>178</v>
      </c>
      <c r="AE46" s="63" t="s">
        <v>178</v>
      </c>
      <c r="AF46" s="63" t="s">
        <v>178</v>
      </c>
      <c r="AG46" s="63" t="s">
        <v>178</v>
      </c>
      <c r="AH46" s="63" t="s">
        <v>178</v>
      </c>
      <c r="AI46" s="63" t="s">
        <v>178</v>
      </c>
      <c r="AJ46" s="63" t="s">
        <v>178</v>
      </c>
      <c r="AK46" s="63" t="s">
        <v>178</v>
      </c>
      <c r="AL46" s="63" t="s">
        <v>178</v>
      </c>
      <c r="AM46" s="63" t="s">
        <v>178</v>
      </c>
      <c r="AN46" s="63" t="s">
        <v>178</v>
      </c>
      <c r="AO46" s="63" t="s">
        <v>178</v>
      </c>
      <c r="AP46" s="63" t="s">
        <v>178</v>
      </c>
      <c r="AQ46" s="63" t="s">
        <v>178</v>
      </c>
      <c r="AR46" s="63" t="s">
        <v>178</v>
      </c>
      <c r="AS46" s="63" t="s">
        <v>178</v>
      </c>
      <c r="AT46" s="63" t="s">
        <v>178</v>
      </c>
      <c r="AU46" s="63" t="s">
        <v>178</v>
      </c>
      <c r="AV46" s="63" t="s">
        <v>178</v>
      </c>
      <c r="AW46" s="63" t="s">
        <v>178</v>
      </c>
      <c r="AX46" s="63" t="s">
        <v>178</v>
      </c>
      <c r="AY46" s="63" t="s">
        <v>178</v>
      </c>
      <c r="AZ46" s="63" t="s">
        <v>178</v>
      </c>
      <c r="BA46" s="63" t="s">
        <v>178</v>
      </c>
      <c r="BB46" s="63" t="s">
        <v>178</v>
      </c>
      <c r="BC46" s="63" t="s">
        <v>178</v>
      </c>
      <c r="BD46" s="63" t="s">
        <v>178</v>
      </c>
      <c r="BE46" s="63" t="s">
        <v>178</v>
      </c>
      <c r="BF46" s="63" t="s">
        <v>178</v>
      </c>
      <c r="BG46" s="63" t="s">
        <v>178</v>
      </c>
      <c r="BH46" s="63" t="s">
        <v>178</v>
      </c>
      <c r="BI46" s="63" t="s">
        <v>178</v>
      </c>
      <c r="BJ46" s="63" t="s">
        <v>178</v>
      </c>
      <c r="BK46" s="63" t="s">
        <v>178</v>
      </c>
      <c r="BL46" s="63" t="s">
        <v>178</v>
      </c>
      <c r="BM46" s="63" t="s">
        <v>178</v>
      </c>
      <c r="BN46" s="63" t="s">
        <v>178</v>
      </c>
      <c r="BO46" s="63" t="s">
        <v>178</v>
      </c>
      <c r="BP46" s="63" t="s">
        <v>178</v>
      </c>
      <c r="BQ46" s="63" t="s">
        <v>178</v>
      </c>
      <c r="BR46" s="63" t="s">
        <v>178</v>
      </c>
      <c r="BS46" s="63" t="s">
        <v>178</v>
      </c>
      <c r="BT46" s="63" t="s">
        <v>178</v>
      </c>
      <c r="BU46" s="63" t="s">
        <v>178</v>
      </c>
      <c r="BV46" s="63" t="s">
        <v>178</v>
      </c>
      <c r="BW46" s="63" t="s">
        <v>178</v>
      </c>
      <c r="BX46" s="63" t="s">
        <v>178</v>
      </c>
      <c r="BY46" s="63" t="s">
        <v>178</v>
      </c>
      <c r="BZ46" s="63" t="s">
        <v>178</v>
      </c>
      <c r="CA46" s="63" t="s">
        <v>178</v>
      </c>
      <c r="CB46" s="63" t="s">
        <v>178</v>
      </c>
      <c r="CC46" s="63" t="s">
        <v>178</v>
      </c>
      <c r="CD46" s="63" t="s">
        <v>178</v>
      </c>
      <c r="CE46" s="63" t="s">
        <v>178</v>
      </c>
      <c r="CF46" s="63" t="s">
        <v>178</v>
      </c>
      <c r="CG46" s="63" t="s">
        <v>178</v>
      </c>
      <c r="CH46" s="63" t="s">
        <v>178</v>
      </c>
      <c r="CI46" s="63" t="s">
        <v>178</v>
      </c>
      <c r="CJ46" s="63" t="s">
        <v>178</v>
      </c>
      <c r="CK46" s="63" t="s">
        <v>178</v>
      </c>
      <c r="CL46" s="63" t="s">
        <v>178</v>
      </c>
      <c r="CM46" s="63" t="s">
        <v>178</v>
      </c>
      <c r="CN46" s="63" t="s">
        <v>178</v>
      </c>
      <c r="CO46" s="63" t="s">
        <v>178</v>
      </c>
      <c r="CP46" s="63" t="s">
        <v>178</v>
      </c>
      <c r="CQ46" s="63" t="s">
        <v>178</v>
      </c>
      <c r="CR46" s="63" t="s">
        <v>178</v>
      </c>
      <c r="CS46" s="63" t="s">
        <v>178</v>
      </c>
      <c r="CT46" s="63" t="s">
        <v>178</v>
      </c>
      <c r="CU46" s="63" t="s">
        <v>178</v>
      </c>
      <c r="CV46" s="63" t="s">
        <v>178</v>
      </c>
      <c r="CW46" s="63" t="s">
        <v>178</v>
      </c>
      <c r="CX46" s="63" t="s">
        <v>178</v>
      </c>
      <c r="CY46" s="63" t="s">
        <v>178</v>
      </c>
      <c r="CZ46" s="63" t="s">
        <v>178</v>
      </c>
    </row>
    <row r="47" spans="1:104" x14ac:dyDescent="0.25">
      <c r="A47" s="16" t="s">
        <v>605</v>
      </c>
      <c r="B47" s="9" t="s">
        <v>183</v>
      </c>
      <c r="C47" s="15" t="s">
        <v>253</v>
      </c>
      <c r="D47" s="15" t="s">
        <v>2</v>
      </c>
      <c r="E47" s="86" t="s">
        <v>178</v>
      </c>
      <c r="F47" s="63" t="s">
        <v>178</v>
      </c>
      <c r="G47" s="63" t="s">
        <v>178</v>
      </c>
      <c r="H47" s="63" t="s">
        <v>178</v>
      </c>
      <c r="I47" s="63" t="s">
        <v>178</v>
      </c>
      <c r="J47" s="63" t="s">
        <v>178</v>
      </c>
      <c r="K47" s="63" t="s">
        <v>178</v>
      </c>
      <c r="L47" s="63" t="s">
        <v>178</v>
      </c>
      <c r="M47" s="63" t="s">
        <v>178</v>
      </c>
      <c r="N47" s="63" t="s">
        <v>178</v>
      </c>
      <c r="O47" s="63" t="s">
        <v>178</v>
      </c>
      <c r="P47" s="63" t="s">
        <v>178</v>
      </c>
      <c r="Q47" s="63" t="s">
        <v>178</v>
      </c>
      <c r="R47" s="63" t="s">
        <v>178</v>
      </c>
      <c r="S47" s="63" t="s">
        <v>178</v>
      </c>
      <c r="T47" s="63" t="s">
        <v>178</v>
      </c>
      <c r="U47" s="63" t="s">
        <v>178</v>
      </c>
      <c r="V47" s="63" t="s">
        <v>178</v>
      </c>
      <c r="W47" s="63" t="s">
        <v>178</v>
      </c>
      <c r="X47" s="63" t="s">
        <v>178</v>
      </c>
      <c r="Y47" s="63" t="s">
        <v>178</v>
      </c>
      <c r="Z47" s="63" t="s">
        <v>178</v>
      </c>
      <c r="AA47" s="63" t="s">
        <v>178</v>
      </c>
      <c r="AB47" s="63" t="s">
        <v>178</v>
      </c>
      <c r="AC47" s="63" t="s">
        <v>178</v>
      </c>
      <c r="AD47" s="63" t="s">
        <v>178</v>
      </c>
      <c r="AE47" s="63" t="s">
        <v>178</v>
      </c>
      <c r="AF47" s="63" t="s">
        <v>178</v>
      </c>
      <c r="AG47" s="63" t="s">
        <v>178</v>
      </c>
      <c r="AH47" s="63" t="s">
        <v>178</v>
      </c>
      <c r="AI47" s="63" t="s">
        <v>178</v>
      </c>
      <c r="AJ47" s="63" t="s">
        <v>178</v>
      </c>
      <c r="AK47" s="63" t="s">
        <v>178</v>
      </c>
      <c r="AL47" s="63" t="s">
        <v>178</v>
      </c>
      <c r="AM47" s="63" t="s">
        <v>178</v>
      </c>
      <c r="AN47" s="63" t="s">
        <v>178</v>
      </c>
      <c r="AO47" s="63" t="s">
        <v>178</v>
      </c>
      <c r="AP47" s="63" t="s">
        <v>178</v>
      </c>
      <c r="AQ47" s="63" t="s">
        <v>178</v>
      </c>
      <c r="AR47" s="63" t="s">
        <v>178</v>
      </c>
      <c r="AS47" s="63" t="s">
        <v>178</v>
      </c>
      <c r="AT47" s="63" t="s">
        <v>178</v>
      </c>
      <c r="AU47" s="63" t="s">
        <v>178</v>
      </c>
      <c r="AV47" s="63" t="s">
        <v>178</v>
      </c>
      <c r="AW47" s="63" t="s">
        <v>178</v>
      </c>
      <c r="AX47" s="63" t="s">
        <v>178</v>
      </c>
      <c r="AY47" s="63" t="s">
        <v>178</v>
      </c>
      <c r="AZ47" s="63" t="s">
        <v>178</v>
      </c>
      <c r="BA47" s="63" t="s">
        <v>178</v>
      </c>
      <c r="BB47" s="63" t="s">
        <v>178</v>
      </c>
      <c r="BC47" s="63" t="s">
        <v>178</v>
      </c>
      <c r="BD47" s="63" t="s">
        <v>178</v>
      </c>
      <c r="BE47" s="63" t="s">
        <v>178</v>
      </c>
      <c r="BF47" s="63" t="s">
        <v>178</v>
      </c>
      <c r="BG47" s="63" t="s">
        <v>178</v>
      </c>
      <c r="BH47" s="63" t="s">
        <v>178</v>
      </c>
      <c r="BI47" s="63" t="s">
        <v>178</v>
      </c>
      <c r="BJ47" s="63" t="s">
        <v>178</v>
      </c>
      <c r="BK47" s="63" t="s">
        <v>178</v>
      </c>
      <c r="BL47" s="63" t="s">
        <v>178</v>
      </c>
      <c r="BM47" s="63" t="s">
        <v>178</v>
      </c>
      <c r="BN47" s="63" t="s">
        <v>178</v>
      </c>
      <c r="BO47" s="63" t="s">
        <v>178</v>
      </c>
      <c r="BP47" s="63" t="s">
        <v>178</v>
      </c>
      <c r="BQ47" s="63" t="s">
        <v>178</v>
      </c>
      <c r="BR47" s="63" t="s">
        <v>178</v>
      </c>
      <c r="BS47" s="63" t="s">
        <v>178</v>
      </c>
      <c r="BT47" s="63" t="s">
        <v>178</v>
      </c>
      <c r="BU47" s="63" t="s">
        <v>178</v>
      </c>
      <c r="BV47" s="63" t="s">
        <v>178</v>
      </c>
      <c r="BW47" s="63" t="s">
        <v>178</v>
      </c>
      <c r="BX47" s="63" t="s">
        <v>178</v>
      </c>
      <c r="BY47" s="63" t="s">
        <v>178</v>
      </c>
      <c r="BZ47" s="63" t="s">
        <v>178</v>
      </c>
      <c r="CA47" s="63" t="s">
        <v>178</v>
      </c>
      <c r="CB47" s="63" t="s">
        <v>178</v>
      </c>
      <c r="CC47" s="63" t="s">
        <v>178</v>
      </c>
      <c r="CD47" s="63" t="s">
        <v>178</v>
      </c>
      <c r="CE47" s="63" t="s">
        <v>178</v>
      </c>
      <c r="CF47" s="63" t="s">
        <v>178</v>
      </c>
      <c r="CG47" s="63" t="s">
        <v>178</v>
      </c>
      <c r="CH47" s="63" t="s">
        <v>178</v>
      </c>
      <c r="CI47" s="63" t="s">
        <v>178</v>
      </c>
      <c r="CJ47" s="63" t="s">
        <v>178</v>
      </c>
      <c r="CK47" s="63" t="s">
        <v>178</v>
      </c>
      <c r="CL47" s="63" t="s">
        <v>178</v>
      </c>
      <c r="CM47" s="63" t="s">
        <v>178</v>
      </c>
      <c r="CN47" s="63" t="s">
        <v>178</v>
      </c>
      <c r="CO47" s="63" t="s">
        <v>178</v>
      </c>
      <c r="CP47" s="63" t="s">
        <v>178</v>
      </c>
      <c r="CQ47" s="63" t="s">
        <v>178</v>
      </c>
      <c r="CR47" s="63" t="s">
        <v>178</v>
      </c>
      <c r="CS47" s="63" t="s">
        <v>178</v>
      </c>
      <c r="CT47" s="63" t="s">
        <v>178</v>
      </c>
      <c r="CU47" s="63" t="s">
        <v>178</v>
      </c>
      <c r="CV47" s="63" t="s">
        <v>178</v>
      </c>
      <c r="CW47" s="63" t="s">
        <v>178</v>
      </c>
      <c r="CX47" s="63" t="s">
        <v>178</v>
      </c>
      <c r="CY47" s="63" t="s">
        <v>178</v>
      </c>
      <c r="CZ47" s="63" t="s">
        <v>178</v>
      </c>
    </row>
    <row r="48" spans="1:104" x14ac:dyDescent="0.25">
      <c r="A48" s="16" t="s">
        <v>606</v>
      </c>
      <c r="B48" s="9" t="s">
        <v>184</v>
      </c>
      <c r="C48" s="15" t="s">
        <v>256</v>
      </c>
      <c r="D48" s="15" t="s">
        <v>2</v>
      </c>
      <c r="E48" s="86"/>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63"/>
      <c r="BG48" s="63"/>
      <c r="BH48" s="63"/>
      <c r="BI48" s="63"/>
      <c r="BJ48" s="63"/>
      <c r="BK48" s="63"/>
      <c r="BL48" s="63"/>
      <c r="BM48" s="63"/>
      <c r="BN48" s="63"/>
      <c r="BO48" s="63"/>
      <c r="BP48" s="63"/>
      <c r="BQ48" s="63"/>
      <c r="BR48" s="63"/>
      <c r="BS48" s="63"/>
      <c r="BT48" s="63"/>
      <c r="BU48" s="63"/>
      <c r="BV48" s="63"/>
      <c r="BW48" s="63"/>
      <c r="BX48" s="63"/>
      <c r="BY48" s="63"/>
      <c r="BZ48" s="63"/>
      <c r="CA48" s="63"/>
      <c r="CB48" s="63"/>
      <c r="CC48" s="63"/>
      <c r="CD48" s="63"/>
      <c r="CE48" s="63"/>
      <c r="CF48" s="63"/>
      <c r="CG48" s="63"/>
      <c r="CH48" s="63"/>
      <c r="CI48" s="63"/>
      <c r="CJ48" s="63"/>
      <c r="CK48" s="63"/>
      <c r="CL48" s="63"/>
      <c r="CM48" s="63"/>
      <c r="CN48" s="63"/>
      <c r="CO48" s="63"/>
      <c r="CP48" s="63"/>
      <c r="CQ48" s="63"/>
      <c r="CR48" s="63"/>
      <c r="CS48" s="63"/>
      <c r="CT48" s="63"/>
      <c r="CU48" s="63"/>
      <c r="CV48" s="63"/>
      <c r="CW48" s="63"/>
      <c r="CX48" s="63"/>
      <c r="CY48" s="63"/>
      <c r="CZ48" s="63"/>
    </row>
    <row r="49" spans="1:104" ht="27.6" x14ac:dyDescent="0.25">
      <c r="A49" s="16" t="s">
        <v>607</v>
      </c>
      <c r="B49" s="9" t="s">
        <v>185</v>
      </c>
      <c r="C49" s="15" t="s">
        <v>254</v>
      </c>
      <c r="D49" s="15" t="s">
        <v>68</v>
      </c>
      <c r="E49" s="91"/>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c r="AT49" s="92"/>
      <c r="AU49" s="92"/>
      <c r="AV49" s="92"/>
      <c r="AW49" s="92"/>
      <c r="AX49" s="92"/>
      <c r="AY49" s="92"/>
      <c r="AZ49" s="92"/>
      <c r="BA49" s="92"/>
      <c r="BB49" s="92"/>
      <c r="BC49" s="92"/>
      <c r="BD49" s="92"/>
      <c r="BE49" s="92"/>
      <c r="BF49" s="92"/>
      <c r="BG49" s="92"/>
      <c r="BH49" s="92"/>
      <c r="BI49" s="92"/>
      <c r="BJ49" s="92"/>
      <c r="BK49" s="92"/>
      <c r="BL49" s="92"/>
      <c r="BM49" s="92"/>
      <c r="BN49" s="92"/>
      <c r="BO49" s="92"/>
      <c r="BP49" s="92"/>
      <c r="BQ49" s="92"/>
      <c r="BR49" s="92"/>
      <c r="BS49" s="92"/>
      <c r="BT49" s="92"/>
      <c r="BU49" s="92"/>
      <c r="BV49" s="92"/>
      <c r="BW49" s="92"/>
      <c r="BX49" s="92"/>
      <c r="BY49" s="92"/>
      <c r="BZ49" s="92"/>
      <c r="CA49" s="92"/>
      <c r="CB49" s="92"/>
      <c r="CC49" s="92"/>
      <c r="CD49" s="92"/>
      <c r="CE49" s="92"/>
      <c r="CF49" s="92"/>
      <c r="CG49" s="92"/>
      <c r="CH49" s="92"/>
      <c r="CI49" s="92"/>
      <c r="CJ49" s="92"/>
      <c r="CK49" s="92"/>
      <c r="CL49" s="92"/>
      <c r="CM49" s="92"/>
      <c r="CN49" s="92"/>
      <c r="CO49" s="92"/>
      <c r="CP49" s="92"/>
      <c r="CQ49" s="92"/>
      <c r="CR49" s="92"/>
      <c r="CS49" s="92"/>
      <c r="CT49" s="92"/>
      <c r="CU49" s="92"/>
      <c r="CV49" s="92"/>
      <c r="CW49" s="92"/>
      <c r="CX49" s="92"/>
      <c r="CY49" s="92"/>
      <c r="CZ49" s="92"/>
    </row>
    <row r="50" spans="1:104" ht="106.5" hidden="1" customHeight="1" thickBot="1" x14ac:dyDescent="0.3">
      <c r="A50" s="26" t="s">
        <v>123</v>
      </c>
      <c r="B50" s="27" t="s">
        <v>122</v>
      </c>
      <c r="C50" s="27" t="s">
        <v>124</v>
      </c>
      <c r="D50" s="28" t="s">
        <v>68</v>
      </c>
      <c r="E50" s="212"/>
      <c r="F50" s="213"/>
      <c r="G50" s="213"/>
      <c r="H50" s="213"/>
      <c r="I50" s="213"/>
      <c r="J50" s="213"/>
      <c r="K50" s="213"/>
      <c r="L50" s="213"/>
      <c r="M50" s="213"/>
      <c r="N50" s="213"/>
      <c r="O50" s="213"/>
      <c r="P50" s="213"/>
      <c r="Q50" s="213"/>
      <c r="R50" s="213"/>
      <c r="S50" s="213"/>
      <c r="T50" s="213"/>
      <c r="U50" s="213"/>
      <c r="V50" s="213"/>
      <c r="W50" s="213"/>
      <c r="X50" s="213"/>
      <c r="Y50" s="213"/>
      <c r="Z50" s="213"/>
      <c r="AA50" s="213"/>
      <c r="AB50" s="213"/>
      <c r="AC50" s="213"/>
      <c r="AD50" s="213"/>
      <c r="AE50" s="213"/>
      <c r="AF50" s="213"/>
      <c r="AG50" s="213"/>
      <c r="AH50" s="213"/>
      <c r="AI50" s="213"/>
      <c r="AJ50" s="213"/>
      <c r="AK50" s="213"/>
      <c r="AL50" s="213"/>
      <c r="AM50" s="213"/>
      <c r="AN50" s="213"/>
      <c r="AO50" s="213"/>
      <c r="AP50" s="213"/>
      <c r="AQ50" s="213"/>
      <c r="AR50" s="213"/>
      <c r="AS50" s="213"/>
      <c r="AT50" s="213"/>
      <c r="AU50" s="213"/>
      <c r="AV50" s="213"/>
      <c r="AW50" s="213"/>
      <c r="AX50" s="213"/>
      <c r="AY50" s="213"/>
      <c r="AZ50" s="213"/>
      <c r="BA50" s="213"/>
      <c r="BB50" s="213"/>
      <c r="BC50" s="213"/>
      <c r="BD50" s="213"/>
      <c r="BE50" s="213"/>
      <c r="BF50" s="213"/>
      <c r="BG50" s="213"/>
      <c r="BH50" s="213"/>
      <c r="BI50" s="213"/>
      <c r="BJ50" s="213"/>
      <c r="BK50" s="213"/>
      <c r="BL50" s="213"/>
      <c r="BM50" s="213"/>
      <c r="BN50" s="213"/>
      <c r="BO50" s="213"/>
      <c r="BP50" s="213"/>
      <c r="BQ50" s="213"/>
      <c r="BR50" s="213"/>
      <c r="BS50" s="213"/>
      <c r="BT50" s="213"/>
      <c r="BU50" s="213"/>
      <c r="BV50" s="213"/>
      <c r="BW50" s="213"/>
      <c r="BX50" s="213"/>
      <c r="BY50" s="213"/>
      <c r="BZ50" s="213"/>
      <c r="CA50" s="213"/>
      <c r="CB50" s="213"/>
      <c r="CC50" s="213"/>
      <c r="CD50" s="213"/>
      <c r="CE50" s="213"/>
      <c r="CF50" s="213"/>
      <c r="CG50" s="213"/>
      <c r="CH50" s="213"/>
      <c r="CI50" s="213"/>
      <c r="CJ50" s="213"/>
      <c r="CK50" s="213"/>
      <c r="CL50" s="213"/>
      <c r="CM50" s="213"/>
      <c r="CN50" s="213"/>
      <c r="CO50" s="213"/>
      <c r="CP50" s="213"/>
      <c r="CQ50" s="213"/>
      <c r="CR50" s="213"/>
      <c r="CS50" s="213"/>
      <c r="CT50" s="213"/>
      <c r="CU50" s="213"/>
      <c r="CV50" s="213"/>
      <c r="CW50" s="213"/>
      <c r="CX50" s="213"/>
      <c r="CY50" s="213"/>
      <c r="CZ50" s="213"/>
    </row>
    <row r="51" spans="1:104" ht="21" customHeight="1" x14ac:dyDescent="0.35">
      <c r="A51" s="66"/>
      <c r="B51" s="66" t="s">
        <v>679</v>
      </c>
      <c r="E51" s="71"/>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c r="BG51" s="32"/>
      <c r="BH51" s="32"/>
      <c r="BI51" s="32"/>
      <c r="BJ51" s="32"/>
      <c r="BK51" s="32"/>
      <c r="BL51" s="32"/>
      <c r="BM51" s="32"/>
      <c r="BN51" s="32"/>
      <c r="BO51" s="32"/>
      <c r="BP51" s="32"/>
      <c r="BQ51" s="32"/>
      <c r="BR51" s="32"/>
      <c r="BS51" s="32"/>
      <c r="BT51" s="32"/>
      <c r="BU51" s="32"/>
      <c r="BV51" s="32"/>
      <c r="BW51" s="32"/>
      <c r="BX51" s="32"/>
      <c r="BY51" s="32"/>
      <c r="BZ51" s="32"/>
      <c r="CA51" s="32"/>
      <c r="CB51" s="32"/>
      <c r="CC51" s="32"/>
      <c r="CD51" s="32"/>
      <c r="CE51" s="32"/>
      <c r="CF51" s="32"/>
      <c r="CG51" s="32"/>
      <c r="CH51" s="32"/>
      <c r="CI51" s="32"/>
      <c r="CJ51" s="32"/>
      <c r="CK51" s="32"/>
      <c r="CL51" s="32"/>
      <c r="CM51" s="32"/>
      <c r="CN51" s="32"/>
      <c r="CO51" s="32"/>
      <c r="CP51" s="32"/>
      <c r="CQ51" s="32"/>
      <c r="CR51" s="32"/>
      <c r="CS51" s="32"/>
      <c r="CT51" s="32"/>
      <c r="CU51" s="32"/>
      <c r="CV51" s="32"/>
      <c r="CW51" s="32"/>
      <c r="CX51" s="32"/>
      <c r="CY51" s="32"/>
      <c r="CZ51" s="32"/>
    </row>
    <row r="52" spans="1:104" ht="40.049999999999997" customHeight="1" x14ac:dyDescent="0.25">
      <c r="A52" s="234"/>
      <c r="B52" s="222" t="s">
        <v>278</v>
      </c>
      <c r="C52" s="15" t="s">
        <v>555</v>
      </c>
      <c r="D52" s="15" t="s">
        <v>243</v>
      </c>
      <c r="E52" s="210" t="s">
        <v>100</v>
      </c>
      <c r="F52" s="211" t="s">
        <v>100</v>
      </c>
      <c r="G52" s="211" t="s">
        <v>100</v>
      </c>
      <c r="H52" s="211" t="s">
        <v>100</v>
      </c>
      <c r="I52" s="211" t="s">
        <v>100</v>
      </c>
      <c r="J52" s="211" t="s">
        <v>100</v>
      </c>
      <c r="K52" s="211" t="s">
        <v>100</v>
      </c>
      <c r="L52" s="211" t="s">
        <v>100</v>
      </c>
      <c r="M52" s="211" t="s">
        <v>100</v>
      </c>
      <c r="N52" s="211" t="s">
        <v>100</v>
      </c>
      <c r="O52" s="211" t="s">
        <v>100</v>
      </c>
      <c r="P52" s="211" t="s">
        <v>100</v>
      </c>
      <c r="Q52" s="211" t="s">
        <v>100</v>
      </c>
      <c r="R52" s="211" t="s">
        <v>100</v>
      </c>
      <c r="S52" s="211" t="s">
        <v>100</v>
      </c>
      <c r="T52" s="211" t="s">
        <v>100</v>
      </c>
      <c r="U52" s="211" t="s">
        <v>100</v>
      </c>
      <c r="V52" s="211" t="s">
        <v>100</v>
      </c>
      <c r="W52" s="211" t="s">
        <v>100</v>
      </c>
      <c r="X52" s="211" t="s">
        <v>100</v>
      </c>
      <c r="Y52" s="211" t="s">
        <v>100</v>
      </c>
      <c r="Z52" s="211" t="s">
        <v>100</v>
      </c>
      <c r="AA52" s="211" t="s">
        <v>100</v>
      </c>
      <c r="AB52" s="211" t="s">
        <v>100</v>
      </c>
      <c r="AC52" s="211" t="s">
        <v>100</v>
      </c>
      <c r="AD52" s="211" t="s">
        <v>100</v>
      </c>
      <c r="AE52" s="211" t="s">
        <v>100</v>
      </c>
      <c r="AF52" s="211" t="s">
        <v>100</v>
      </c>
      <c r="AG52" s="211" t="s">
        <v>100</v>
      </c>
      <c r="AH52" s="211" t="s">
        <v>100</v>
      </c>
      <c r="AI52" s="211" t="s">
        <v>100</v>
      </c>
      <c r="AJ52" s="211" t="s">
        <v>100</v>
      </c>
      <c r="AK52" s="211" t="s">
        <v>100</v>
      </c>
      <c r="AL52" s="211" t="s">
        <v>100</v>
      </c>
      <c r="AM52" s="211" t="s">
        <v>100</v>
      </c>
      <c r="AN52" s="211" t="s">
        <v>100</v>
      </c>
      <c r="AO52" s="211" t="s">
        <v>100</v>
      </c>
      <c r="AP52" s="211" t="s">
        <v>100</v>
      </c>
      <c r="AQ52" s="211" t="s">
        <v>100</v>
      </c>
      <c r="AR52" s="211" t="s">
        <v>100</v>
      </c>
      <c r="AS52" s="211" t="s">
        <v>100</v>
      </c>
      <c r="AT52" s="211" t="s">
        <v>100</v>
      </c>
      <c r="AU52" s="211" t="s">
        <v>100</v>
      </c>
      <c r="AV52" s="211" t="s">
        <v>100</v>
      </c>
      <c r="AW52" s="211" t="s">
        <v>100</v>
      </c>
      <c r="AX52" s="211" t="s">
        <v>100</v>
      </c>
      <c r="AY52" s="211" t="s">
        <v>100</v>
      </c>
      <c r="AZ52" s="211" t="s">
        <v>100</v>
      </c>
      <c r="BA52" s="211" t="s">
        <v>100</v>
      </c>
      <c r="BB52" s="211" t="s">
        <v>100</v>
      </c>
      <c r="BC52" s="211" t="s">
        <v>100</v>
      </c>
      <c r="BD52" s="211" t="s">
        <v>100</v>
      </c>
      <c r="BE52" s="211" t="s">
        <v>100</v>
      </c>
      <c r="BF52" s="211" t="s">
        <v>100</v>
      </c>
      <c r="BG52" s="211" t="s">
        <v>100</v>
      </c>
      <c r="BH52" s="211" t="s">
        <v>100</v>
      </c>
      <c r="BI52" s="211" t="s">
        <v>100</v>
      </c>
      <c r="BJ52" s="211" t="s">
        <v>100</v>
      </c>
      <c r="BK52" s="211" t="s">
        <v>100</v>
      </c>
      <c r="BL52" s="211" t="s">
        <v>100</v>
      </c>
      <c r="BM52" s="211" t="s">
        <v>100</v>
      </c>
      <c r="BN52" s="211" t="s">
        <v>100</v>
      </c>
      <c r="BO52" s="211" t="s">
        <v>100</v>
      </c>
      <c r="BP52" s="211" t="s">
        <v>100</v>
      </c>
      <c r="BQ52" s="211" t="s">
        <v>100</v>
      </c>
      <c r="BR52" s="211" t="s">
        <v>100</v>
      </c>
      <c r="BS52" s="211" t="s">
        <v>100</v>
      </c>
      <c r="BT52" s="211" t="s">
        <v>100</v>
      </c>
      <c r="BU52" s="211" t="s">
        <v>100</v>
      </c>
      <c r="BV52" s="211" t="s">
        <v>100</v>
      </c>
      <c r="BW52" s="211" t="s">
        <v>100</v>
      </c>
      <c r="BX52" s="211" t="s">
        <v>100</v>
      </c>
      <c r="BY52" s="211" t="s">
        <v>100</v>
      </c>
      <c r="BZ52" s="211" t="s">
        <v>100</v>
      </c>
      <c r="CA52" s="211" t="s">
        <v>100</v>
      </c>
      <c r="CB52" s="211" t="s">
        <v>100</v>
      </c>
      <c r="CC52" s="211" t="s">
        <v>100</v>
      </c>
      <c r="CD52" s="211" t="s">
        <v>100</v>
      </c>
      <c r="CE52" s="211" t="s">
        <v>100</v>
      </c>
      <c r="CF52" s="211" t="s">
        <v>100</v>
      </c>
      <c r="CG52" s="211" t="s">
        <v>100</v>
      </c>
      <c r="CH52" s="211" t="s">
        <v>100</v>
      </c>
      <c r="CI52" s="211" t="s">
        <v>100</v>
      </c>
      <c r="CJ52" s="211" t="s">
        <v>100</v>
      </c>
      <c r="CK52" s="211" t="s">
        <v>100</v>
      </c>
      <c r="CL52" s="211" t="s">
        <v>100</v>
      </c>
      <c r="CM52" s="211" t="s">
        <v>100</v>
      </c>
      <c r="CN52" s="211" t="s">
        <v>100</v>
      </c>
      <c r="CO52" s="211" t="s">
        <v>100</v>
      </c>
      <c r="CP52" s="211" t="s">
        <v>100</v>
      </c>
      <c r="CQ52" s="211" t="s">
        <v>100</v>
      </c>
      <c r="CR52" s="211" t="s">
        <v>100</v>
      </c>
      <c r="CS52" s="211" t="s">
        <v>100</v>
      </c>
      <c r="CT52" s="211" t="s">
        <v>100</v>
      </c>
      <c r="CU52" s="211" t="s">
        <v>100</v>
      </c>
      <c r="CV52" s="211" t="s">
        <v>100</v>
      </c>
      <c r="CW52" s="211" t="s">
        <v>100</v>
      </c>
      <c r="CX52" s="211" t="s">
        <v>100</v>
      </c>
      <c r="CY52" s="211" t="s">
        <v>100</v>
      </c>
      <c r="CZ52" s="211" t="s">
        <v>100</v>
      </c>
    </row>
    <row r="53" spans="1:104" x14ac:dyDescent="0.25">
      <c r="A53" s="16" t="s">
        <v>608</v>
      </c>
      <c r="B53" s="9" t="s">
        <v>180</v>
      </c>
      <c r="C53" s="15" t="s">
        <v>253</v>
      </c>
      <c r="D53" s="15" t="s">
        <v>2</v>
      </c>
      <c r="E53" s="86" t="s">
        <v>178</v>
      </c>
      <c r="F53" s="63" t="s">
        <v>178</v>
      </c>
      <c r="G53" s="63" t="s">
        <v>178</v>
      </c>
      <c r="H53" s="63" t="s">
        <v>178</v>
      </c>
      <c r="I53" s="63" t="s">
        <v>178</v>
      </c>
      <c r="J53" s="63" t="s">
        <v>178</v>
      </c>
      <c r="K53" s="63" t="s">
        <v>178</v>
      </c>
      <c r="L53" s="63" t="s">
        <v>178</v>
      </c>
      <c r="M53" s="63" t="s">
        <v>178</v>
      </c>
      <c r="N53" s="63" t="s">
        <v>178</v>
      </c>
      <c r="O53" s="63" t="s">
        <v>178</v>
      </c>
      <c r="P53" s="63" t="s">
        <v>178</v>
      </c>
      <c r="Q53" s="63" t="s">
        <v>178</v>
      </c>
      <c r="R53" s="63" t="s">
        <v>178</v>
      </c>
      <c r="S53" s="63" t="s">
        <v>178</v>
      </c>
      <c r="T53" s="63" t="s">
        <v>178</v>
      </c>
      <c r="U53" s="63" t="s">
        <v>178</v>
      </c>
      <c r="V53" s="63" t="s">
        <v>178</v>
      </c>
      <c r="W53" s="63" t="s">
        <v>178</v>
      </c>
      <c r="X53" s="63" t="s">
        <v>178</v>
      </c>
      <c r="Y53" s="63" t="s">
        <v>178</v>
      </c>
      <c r="Z53" s="63" t="s">
        <v>178</v>
      </c>
      <c r="AA53" s="63" t="s">
        <v>178</v>
      </c>
      <c r="AB53" s="63" t="s">
        <v>178</v>
      </c>
      <c r="AC53" s="63" t="s">
        <v>178</v>
      </c>
      <c r="AD53" s="63" t="s">
        <v>178</v>
      </c>
      <c r="AE53" s="63" t="s">
        <v>178</v>
      </c>
      <c r="AF53" s="63" t="s">
        <v>178</v>
      </c>
      <c r="AG53" s="63" t="s">
        <v>178</v>
      </c>
      <c r="AH53" s="63" t="s">
        <v>178</v>
      </c>
      <c r="AI53" s="63" t="s">
        <v>178</v>
      </c>
      <c r="AJ53" s="63" t="s">
        <v>178</v>
      </c>
      <c r="AK53" s="63" t="s">
        <v>178</v>
      </c>
      <c r="AL53" s="63" t="s">
        <v>178</v>
      </c>
      <c r="AM53" s="63" t="s">
        <v>178</v>
      </c>
      <c r="AN53" s="63" t="s">
        <v>178</v>
      </c>
      <c r="AO53" s="63" t="s">
        <v>178</v>
      </c>
      <c r="AP53" s="63" t="s">
        <v>178</v>
      </c>
      <c r="AQ53" s="63" t="s">
        <v>178</v>
      </c>
      <c r="AR53" s="63" t="s">
        <v>178</v>
      </c>
      <c r="AS53" s="63" t="s">
        <v>178</v>
      </c>
      <c r="AT53" s="63" t="s">
        <v>178</v>
      </c>
      <c r="AU53" s="63" t="s">
        <v>178</v>
      </c>
      <c r="AV53" s="63" t="s">
        <v>178</v>
      </c>
      <c r="AW53" s="63" t="s">
        <v>178</v>
      </c>
      <c r="AX53" s="63" t="s">
        <v>178</v>
      </c>
      <c r="AY53" s="63" t="s">
        <v>178</v>
      </c>
      <c r="AZ53" s="63" t="s">
        <v>178</v>
      </c>
      <c r="BA53" s="63" t="s">
        <v>178</v>
      </c>
      <c r="BB53" s="63" t="s">
        <v>178</v>
      </c>
      <c r="BC53" s="63" t="s">
        <v>178</v>
      </c>
      <c r="BD53" s="63" t="s">
        <v>178</v>
      </c>
      <c r="BE53" s="63" t="s">
        <v>178</v>
      </c>
      <c r="BF53" s="63" t="s">
        <v>178</v>
      </c>
      <c r="BG53" s="63" t="s">
        <v>178</v>
      </c>
      <c r="BH53" s="63" t="s">
        <v>178</v>
      </c>
      <c r="BI53" s="63" t="s">
        <v>178</v>
      </c>
      <c r="BJ53" s="63" t="s">
        <v>178</v>
      </c>
      <c r="BK53" s="63" t="s">
        <v>178</v>
      </c>
      <c r="BL53" s="63" t="s">
        <v>178</v>
      </c>
      <c r="BM53" s="63" t="s">
        <v>178</v>
      </c>
      <c r="BN53" s="63" t="s">
        <v>178</v>
      </c>
      <c r="BO53" s="63" t="s">
        <v>178</v>
      </c>
      <c r="BP53" s="63" t="s">
        <v>178</v>
      </c>
      <c r="BQ53" s="63" t="s">
        <v>178</v>
      </c>
      <c r="BR53" s="63" t="s">
        <v>178</v>
      </c>
      <c r="BS53" s="63" t="s">
        <v>178</v>
      </c>
      <c r="BT53" s="63" t="s">
        <v>178</v>
      </c>
      <c r="BU53" s="63" t="s">
        <v>178</v>
      </c>
      <c r="BV53" s="63" t="s">
        <v>178</v>
      </c>
      <c r="BW53" s="63" t="s">
        <v>178</v>
      </c>
      <c r="BX53" s="63" t="s">
        <v>178</v>
      </c>
      <c r="BY53" s="63" t="s">
        <v>178</v>
      </c>
      <c r="BZ53" s="63" t="s">
        <v>178</v>
      </c>
      <c r="CA53" s="63" t="s">
        <v>178</v>
      </c>
      <c r="CB53" s="63" t="s">
        <v>178</v>
      </c>
      <c r="CC53" s="63" t="s">
        <v>178</v>
      </c>
      <c r="CD53" s="63" t="s">
        <v>178</v>
      </c>
      <c r="CE53" s="63" t="s">
        <v>178</v>
      </c>
      <c r="CF53" s="63" t="s">
        <v>178</v>
      </c>
      <c r="CG53" s="63" t="s">
        <v>178</v>
      </c>
      <c r="CH53" s="63" t="s">
        <v>178</v>
      </c>
      <c r="CI53" s="63" t="s">
        <v>178</v>
      </c>
      <c r="CJ53" s="63" t="s">
        <v>178</v>
      </c>
      <c r="CK53" s="63" t="s">
        <v>178</v>
      </c>
      <c r="CL53" s="63" t="s">
        <v>178</v>
      </c>
      <c r="CM53" s="63" t="s">
        <v>178</v>
      </c>
      <c r="CN53" s="63" t="s">
        <v>178</v>
      </c>
      <c r="CO53" s="63" t="s">
        <v>178</v>
      </c>
      <c r="CP53" s="63" t="s">
        <v>178</v>
      </c>
      <c r="CQ53" s="63" t="s">
        <v>178</v>
      </c>
      <c r="CR53" s="63" t="s">
        <v>178</v>
      </c>
      <c r="CS53" s="63" t="s">
        <v>178</v>
      </c>
      <c r="CT53" s="63" t="s">
        <v>178</v>
      </c>
      <c r="CU53" s="63" t="s">
        <v>178</v>
      </c>
      <c r="CV53" s="63" t="s">
        <v>178</v>
      </c>
      <c r="CW53" s="63" t="s">
        <v>178</v>
      </c>
      <c r="CX53" s="63" t="s">
        <v>178</v>
      </c>
      <c r="CY53" s="63" t="s">
        <v>178</v>
      </c>
      <c r="CZ53" s="63" t="s">
        <v>178</v>
      </c>
    </row>
    <row r="54" spans="1:104" x14ac:dyDescent="0.25">
      <c r="A54" s="16" t="s">
        <v>609</v>
      </c>
      <c r="B54" s="9" t="s">
        <v>181</v>
      </c>
      <c r="C54" s="15" t="s">
        <v>253</v>
      </c>
      <c r="D54" s="15" t="s">
        <v>2</v>
      </c>
      <c r="E54" s="86" t="s">
        <v>178</v>
      </c>
      <c r="F54" s="63" t="s">
        <v>178</v>
      </c>
      <c r="G54" s="63" t="s">
        <v>178</v>
      </c>
      <c r="H54" s="63" t="s">
        <v>178</v>
      </c>
      <c r="I54" s="63" t="s">
        <v>178</v>
      </c>
      <c r="J54" s="63" t="s">
        <v>178</v>
      </c>
      <c r="K54" s="63" t="s">
        <v>178</v>
      </c>
      <c r="L54" s="63" t="s">
        <v>178</v>
      </c>
      <c r="M54" s="63" t="s">
        <v>178</v>
      </c>
      <c r="N54" s="63" t="s">
        <v>178</v>
      </c>
      <c r="O54" s="63" t="s">
        <v>178</v>
      </c>
      <c r="P54" s="63" t="s">
        <v>178</v>
      </c>
      <c r="Q54" s="63" t="s">
        <v>178</v>
      </c>
      <c r="R54" s="63" t="s">
        <v>178</v>
      </c>
      <c r="S54" s="63" t="s">
        <v>178</v>
      </c>
      <c r="T54" s="63" t="s">
        <v>178</v>
      </c>
      <c r="U54" s="63" t="s">
        <v>178</v>
      </c>
      <c r="V54" s="63" t="s">
        <v>178</v>
      </c>
      <c r="W54" s="63" t="s">
        <v>178</v>
      </c>
      <c r="X54" s="63" t="s">
        <v>178</v>
      </c>
      <c r="Y54" s="63" t="s">
        <v>178</v>
      </c>
      <c r="Z54" s="63" t="s">
        <v>178</v>
      </c>
      <c r="AA54" s="63" t="s">
        <v>178</v>
      </c>
      <c r="AB54" s="63" t="s">
        <v>178</v>
      </c>
      <c r="AC54" s="63" t="s">
        <v>178</v>
      </c>
      <c r="AD54" s="63" t="s">
        <v>178</v>
      </c>
      <c r="AE54" s="63" t="s">
        <v>178</v>
      </c>
      <c r="AF54" s="63" t="s">
        <v>178</v>
      </c>
      <c r="AG54" s="63" t="s">
        <v>178</v>
      </c>
      <c r="AH54" s="63" t="s">
        <v>178</v>
      </c>
      <c r="AI54" s="63" t="s">
        <v>178</v>
      </c>
      <c r="AJ54" s="63" t="s">
        <v>178</v>
      </c>
      <c r="AK54" s="63" t="s">
        <v>178</v>
      </c>
      <c r="AL54" s="63" t="s">
        <v>178</v>
      </c>
      <c r="AM54" s="63" t="s">
        <v>178</v>
      </c>
      <c r="AN54" s="63" t="s">
        <v>178</v>
      </c>
      <c r="AO54" s="63" t="s">
        <v>178</v>
      </c>
      <c r="AP54" s="63" t="s">
        <v>178</v>
      </c>
      <c r="AQ54" s="63" t="s">
        <v>178</v>
      </c>
      <c r="AR54" s="63" t="s">
        <v>178</v>
      </c>
      <c r="AS54" s="63" t="s">
        <v>178</v>
      </c>
      <c r="AT54" s="63" t="s">
        <v>178</v>
      </c>
      <c r="AU54" s="63" t="s">
        <v>178</v>
      </c>
      <c r="AV54" s="63" t="s">
        <v>178</v>
      </c>
      <c r="AW54" s="63" t="s">
        <v>178</v>
      </c>
      <c r="AX54" s="63" t="s">
        <v>178</v>
      </c>
      <c r="AY54" s="63" t="s">
        <v>178</v>
      </c>
      <c r="AZ54" s="63" t="s">
        <v>178</v>
      </c>
      <c r="BA54" s="63" t="s">
        <v>178</v>
      </c>
      <c r="BB54" s="63" t="s">
        <v>178</v>
      </c>
      <c r="BC54" s="63" t="s">
        <v>178</v>
      </c>
      <c r="BD54" s="63" t="s">
        <v>178</v>
      </c>
      <c r="BE54" s="63" t="s">
        <v>178</v>
      </c>
      <c r="BF54" s="63" t="s">
        <v>178</v>
      </c>
      <c r="BG54" s="63" t="s">
        <v>178</v>
      </c>
      <c r="BH54" s="63" t="s">
        <v>178</v>
      </c>
      <c r="BI54" s="63" t="s">
        <v>178</v>
      </c>
      <c r="BJ54" s="63" t="s">
        <v>178</v>
      </c>
      <c r="BK54" s="63" t="s">
        <v>178</v>
      </c>
      <c r="BL54" s="63" t="s">
        <v>178</v>
      </c>
      <c r="BM54" s="63" t="s">
        <v>178</v>
      </c>
      <c r="BN54" s="63" t="s">
        <v>178</v>
      </c>
      <c r="BO54" s="63" t="s">
        <v>178</v>
      </c>
      <c r="BP54" s="63" t="s">
        <v>178</v>
      </c>
      <c r="BQ54" s="63" t="s">
        <v>178</v>
      </c>
      <c r="BR54" s="63" t="s">
        <v>178</v>
      </c>
      <c r="BS54" s="63" t="s">
        <v>178</v>
      </c>
      <c r="BT54" s="63" t="s">
        <v>178</v>
      </c>
      <c r="BU54" s="63" t="s">
        <v>178</v>
      </c>
      <c r="BV54" s="63" t="s">
        <v>178</v>
      </c>
      <c r="BW54" s="63" t="s">
        <v>178</v>
      </c>
      <c r="BX54" s="63" t="s">
        <v>178</v>
      </c>
      <c r="BY54" s="63" t="s">
        <v>178</v>
      </c>
      <c r="BZ54" s="63" t="s">
        <v>178</v>
      </c>
      <c r="CA54" s="63" t="s">
        <v>178</v>
      </c>
      <c r="CB54" s="63" t="s">
        <v>178</v>
      </c>
      <c r="CC54" s="63" t="s">
        <v>178</v>
      </c>
      <c r="CD54" s="63" t="s">
        <v>178</v>
      </c>
      <c r="CE54" s="63" t="s">
        <v>178</v>
      </c>
      <c r="CF54" s="63" t="s">
        <v>178</v>
      </c>
      <c r="CG54" s="63" t="s">
        <v>178</v>
      </c>
      <c r="CH54" s="63" t="s">
        <v>178</v>
      </c>
      <c r="CI54" s="63" t="s">
        <v>178</v>
      </c>
      <c r="CJ54" s="63" t="s">
        <v>178</v>
      </c>
      <c r="CK54" s="63" t="s">
        <v>178</v>
      </c>
      <c r="CL54" s="63" t="s">
        <v>178</v>
      </c>
      <c r="CM54" s="63" t="s">
        <v>178</v>
      </c>
      <c r="CN54" s="63" t="s">
        <v>178</v>
      </c>
      <c r="CO54" s="63" t="s">
        <v>178</v>
      </c>
      <c r="CP54" s="63" t="s">
        <v>178</v>
      </c>
      <c r="CQ54" s="63" t="s">
        <v>178</v>
      </c>
      <c r="CR54" s="63" t="s">
        <v>178</v>
      </c>
      <c r="CS54" s="63" t="s">
        <v>178</v>
      </c>
      <c r="CT54" s="63" t="s">
        <v>178</v>
      </c>
      <c r="CU54" s="63" t="s">
        <v>178</v>
      </c>
      <c r="CV54" s="63" t="s">
        <v>178</v>
      </c>
      <c r="CW54" s="63" t="s">
        <v>178</v>
      </c>
      <c r="CX54" s="63" t="s">
        <v>178</v>
      </c>
      <c r="CY54" s="63" t="s">
        <v>178</v>
      </c>
      <c r="CZ54" s="63" t="s">
        <v>178</v>
      </c>
    </row>
    <row r="55" spans="1:104" x14ac:dyDescent="0.25">
      <c r="A55" s="16" t="s">
        <v>610</v>
      </c>
      <c r="B55" s="9" t="s">
        <v>182</v>
      </c>
      <c r="C55" s="15" t="s">
        <v>253</v>
      </c>
      <c r="D55" s="15" t="s">
        <v>2</v>
      </c>
      <c r="E55" s="86" t="s">
        <v>178</v>
      </c>
      <c r="F55" s="63" t="s">
        <v>178</v>
      </c>
      <c r="G55" s="63" t="s">
        <v>178</v>
      </c>
      <c r="H55" s="63" t="s">
        <v>178</v>
      </c>
      <c r="I55" s="63" t="s">
        <v>178</v>
      </c>
      <c r="J55" s="63" t="s">
        <v>178</v>
      </c>
      <c r="K55" s="63" t="s">
        <v>178</v>
      </c>
      <c r="L55" s="63" t="s">
        <v>178</v>
      </c>
      <c r="M55" s="63" t="s">
        <v>178</v>
      </c>
      <c r="N55" s="63" t="s">
        <v>178</v>
      </c>
      <c r="O55" s="63" t="s">
        <v>178</v>
      </c>
      <c r="P55" s="63" t="s">
        <v>178</v>
      </c>
      <c r="Q55" s="63" t="s">
        <v>178</v>
      </c>
      <c r="R55" s="63" t="s">
        <v>178</v>
      </c>
      <c r="S55" s="63" t="s">
        <v>178</v>
      </c>
      <c r="T55" s="63" t="s">
        <v>178</v>
      </c>
      <c r="U55" s="63" t="s">
        <v>178</v>
      </c>
      <c r="V55" s="63" t="s">
        <v>178</v>
      </c>
      <c r="W55" s="63" t="s">
        <v>178</v>
      </c>
      <c r="X55" s="63" t="s">
        <v>178</v>
      </c>
      <c r="Y55" s="63" t="s">
        <v>178</v>
      </c>
      <c r="Z55" s="63" t="s">
        <v>178</v>
      </c>
      <c r="AA55" s="63" t="s">
        <v>178</v>
      </c>
      <c r="AB55" s="63" t="s">
        <v>178</v>
      </c>
      <c r="AC55" s="63" t="s">
        <v>178</v>
      </c>
      <c r="AD55" s="63" t="s">
        <v>178</v>
      </c>
      <c r="AE55" s="63" t="s">
        <v>178</v>
      </c>
      <c r="AF55" s="63" t="s">
        <v>178</v>
      </c>
      <c r="AG55" s="63" t="s">
        <v>178</v>
      </c>
      <c r="AH55" s="63" t="s">
        <v>178</v>
      </c>
      <c r="AI55" s="63" t="s">
        <v>178</v>
      </c>
      <c r="AJ55" s="63" t="s">
        <v>178</v>
      </c>
      <c r="AK55" s="63" t="s">
        <v>178</v>
      </c>
      <c r="AL55" s="63" t="s">
        <v>178</v>
      </c>
      <c r="AM55" s="63" t="s">
        <v>178</v>
      </c>
      <c r="AN55" s="63" t="s">
        <v>178</v>
      </c>
      <c r="AO55" s="63" t="s">
        <v>178</v>
      </c>
      <c r="AP55" s="63" t="s">
        <v>178</v>
      </c>
      <c r="AQ55" s="63" t="s">
        <v>178</v>
      </c>
      <c r="AR55" s="63" t="s">
        <v>178</v>
      </c>
      <c r="AS55" s="63" t="s">
        <v>178</v>
      </c>
      <c r="AT55" s="63" t="s">
        <v>178</v>
      </c>
      <c r="AU55" s="63" t="s">
        <v>178</v>
      </c>
      <c r="AV55" s="63" t="s">
        <v>178</v>
      </c>
      <c r="AW55" s="63" t="s">
        <v>178</v>
      </c>
      <c r="AX55" s="63" t="s">
        <v>178</v>
      </c>
      <c r="AY55" s="63" t="s">
        <v>178</v>
      </c>
      <c r="AZ55" s="63" t="s">
        <v>178</v>
      </c>
      <c r="BA55" s="63" t="s">
        <v>178</v>
      </c>
      <c r="BB55" s="63" t="s">
        <v>178</v>
      </c>
      <c r="BC55" s="63" t="s">
        <v>178</v>
      </c>
      <c r="BD55" s="63" t="s">
        <v>178</v>
      </c>
      <c r="BE55" s="63" t="s">
        <v>178</v>
      </c>
      <c r="BF55" s="63" t="s">
        <v>178</v>
      </c>
      <c r="BG55" s="63" t="s">
        <v>178</v>
      </c>
      <c r="BH55" s="63" t="s">
        <v>178</v>
      </c>
      <c r="BI55" s="63" t="s">
        <v>178</v>
      </c>
      <c r="BJ55" s="63" t="s">
        <v>178</v>
      </c>
      <c r="BK55" s="63" t="s">
        <v>178</v>
      </c>
      <c r="BL55" s="63" t="s">
        <v>178</v>
      </c>
      <c r="BM55" s="63" t="s">
        <v>178</v>
      </c>
      <c r="BN55" s="63" t="s">
        <v>178</v>
      </c>
      <c r="BO55" s="63" t="s">
        <v>178</v>
      </c>
      <c r="BP55" s="63" t="s">
        <v>178</v>
      </c>
      <c r="BQ55" s="63" t="s">
        <v>178</v>
      </c>
      <c r="BR55" s="63" t="s">
        <v>178</v>
      </c>
      <c r="BS55" s="63" t="s">
        <v>178</v>
      </c>
      <c r="BT55" s="63" t="s">
        <v>178</v>
      </c>
      <c r="BU55" s="63" t="s">
        <v>178</v>
      </c>
      <c r="BV55" s="63" t="s">
        <v>178</v>
      </c>
      <c r="BW55" s="63" t="s">
        <v>178</v>
      </c>
      <c r="BX55" s="63" t="s">
        <v>178</v>
      </c>
      <c r="BY55" s="63" t="s">
        <v>178</v>
      </c>
      <c r="BZ55" s="63" t="s">
        <v>178</v>
      </c>
      <c r="CA55" s="63" t="s">
        <v>178</v>
      </c>
      <c r="CB55" s="63" t="s">
        <v>178</v>
      </c>
      <c r="CC55" s="63" t="s">
        <v>178</v>
      </c>
      <c r="CD55" s="63" t="s">
        <v>178</v>
      </c>
      <c r="CE55" s="63" t="s">
        <v>178</v>
      </c>
      <c r="CF55" s="63" t="s">
        <v>178</v>
      </c>
      <c r="CG55" s="63" t="s">
        <v>178</v>
      </c>
      <c r="CH55" s="63" t="s">
        <v>178</v>
      </c>
      <c r="CI55" s="63" t="s">
        <v>178</v>
      </c>
      <c r="CJ55" s="63" t="s">
        <v>178</v>
      </c>
      <c r="CK55" s="63" t="s">
        <v>178</v>
      </c>
      <c r="CL55" s="63" t="s">
        <v>178</v>
      </c>
      <c r="CM55" s="63" t="s">
        <v>178</v>
      </c>
      <c r="CN55" s="63" t="s">
        <v>178</v>
      </c>
      <c r="CO55" s="63" t="s">
        <v>178</v>
      </c>
      <c r="CP55" s="63" t="s">
        <v>178</v>
      </c>
      <c r="CQ55" s="63" t="s">
        <v>178</v>
      </c>
      <c r="CR55" s="63" t="s">
        <v>178</v>
      </c>
      <c r="CS55" s="63" t="s">
        <v>178</v>
      </c>
      <c r="CT55" s="63" t="s">
        <v>178</v>
      </c>
      <c r="CU55" s="63" t="s">
        <v>178</v>
      </c>
      <c r="CV55" s="63" t="s">
        <v>178</v>
      </c>
      <c r="CW55" s="63" t="s">
        <v>178</v>
      </c>
      <c r="CX55" s="63" t="s">
        <v>178</v>
      </c>
      <c r="CY55" s="63" t="s">
        <v>178</v>
      </c>
      <c r="CZ55" s="63" t="s">
        <v>178</v>
      </c>
    </row>
    <row r="56" spans="1:104" x14ac:dyDescent="0.25">
      <c r="A56" s="16" t="s">
        <v>611</v>
      </c>
      <c r="B56" s="9" t="s">
        <v>183</v>
      </c>
      <c r="C56" s="15" t="s">
        <v>253</v>
      </c>
      <c r="D56" s="15" t="s">
        <v>2</v>
      </c>
      <c r="E56" s="86" t="s">
        <v>178</v>
      </c>
      <c r="F56" s="63" t="s">
        <v>178</v>
      </c>
      <c r="G56" s="63" t="s">
        <v>178</v>
      </c>
      <c r="H56" s="63" t="s">
        <v>178</v>
      </c>
      <c r="I56" s="63" t="s">
        <v>178</v>
      </c>
      <c r="J56" s="63" t="s">
        <v>178</v>
      </c>
      <c r="K56" s="63" t="s">
        <v>178</v>
      </c>
      <c r="L56" s="63" t="s">
        <v>178</v>
      </c>
      <c r="M56" s="63" t="s">
        <v>178</v>
      </c>
      <c r="N56" s="63" t="s">
        <v>178</v>
      </c>
      <c r="O56" s="63" t="s">
        <v>178</v>
      </c>
      <c r="P56" s="63" t="s">
        <v>178</v>
      </c>
      <c r="Q56" s="63" t="s">
        <v>178</v>
      </c>
      <c r="R56" s="63" t="s">
        <v>178</v>
      </c>
      <c r="S56" s="63" t="s">
        <v>178</v>
      </c>
      <c r="T56" s="63" t="s">
        <v>178</v>
      </c>
      <c r="U56" s="63" t="s">
        <v>178</v>
      </c>
      <c r="V56" s="63" t="s">
        <v>178</v>
      </c>
      <c r="W56" s="63" t="s">
        <v>178</v>
      </c>
      <c r="X56" s="63" t="s">
        <v>178</v>
      </c>
      <c r="Y56" s="63" t="s">
        <v>178</v>
      </c>
      <c r="Z56" s="63" t="s">
        <v>178</v>
      </c>
      <c r="AA56" s="63" t="s">
        <v>178</v>
      </c>
      <c r="AB56" s="63" t="s">
        <v>178</v>
      </c>
      <c r="AC56" s="63" t="s">
        <v>178</v>
      </c>
      <c r="AD56" s="63" t="s">
        <v>178</v>
      </c>
      <c r="AE56" s="63" t="s">
        <v>178</v>
      </c>
      <c r="AF56" s="63" t="s">
        <v>178</v>
      </c>
      <c r="AG56" s="63" t="s">
        <v>178</v>
      </c>
      <c r="AH56" s="63" t="s">
        <v>178</v>
      </c>
      <c r="AI56" s="63" t="s">
        <v>178</v>
      </c>
      <c r="AJ56" s="63" t="s">
        <v>178</v>
      </c>
      <c r="AK56" s="63" t="s">
        <v>178</v>
      </c>
      <c r="AL56" s="63" t="s">
        <v>178</v>
      </c>
      <c r="AM56" s="63" t="s">
        <v>178</v>
      </c>
      <c r="AN56" s="63" t="s">
        <v>178</v>
      </c>
      <c r="AO56" s="63" t="s">
        <v>178</v>
      </c>
      <c r="AP56" s="63" t="s">
        <v>178</v>
      </c>
      <c r="AQ56" s="63" t="s">
        <v>178</v>
      </c>
      <c r="AR56" s="63" t="s">
        <v>178</v>
      </c>
      <c r="AS56" s="63" t="s">
        <v>178</v>
      </c>
      <c r="AT56" s="63" t="s">
        <v>178</v>
      </c>
      <c r="AU56" s="63" t="s">
        <v>178</v>
      </c>
      <c r="AV56" s="63" t="s">
        <v>178</v>
      </c>
      <c r="AW56" s="63" t="s">
        <v>178</v>
      </c>
      <c r="AX56" s="63" t="s">
        <v>178</v>
      </c>
      <c r="AY56" s="63" t="s">
        <v>178</v>
      </c>
      <c r="AZ56" s="63" t="s">
        <v>178</v>
      </c>
      <c r="BA56" s="63" t="s">
        <v>178</v>
      </c>
      <c r="BB56" s="63" t="s">
        <v>178</v>
      </c>
      <c r="BC56" s="63" t="s">
        <v>178</v>
      </c>
      <c r="BD56" s="63" t="s">
        <v>178</v>
      </c>
      <c r="BE56" s="63" t="s">
        <v>178</v>
      </c>
      <c r="BF56" s="63" t="s">
        <v>178</v>
      </c>
      <c r="BG56" s="63" t="s">
        <v>178</v>
      </c>
      <c r="BH56" s="63" t="s">
        <v>178</v>
      </c>
      <c r="BI56" s="63" t="s">
        <v>178</v>
      </c>
      <c r="BJ56" s="63" t="s">
        <v>178</v>
      </c>
      <c r="BK56" s="63" t="s">
        <v>178</v>
      </c>
      <c r="BL56" s="63" t="s">
        <v>178</v>
      </c>
      <c r="BM56" s="63" t="s">
        <v>178</v>
      </c>
      <c r="BN56" s="63" t="s">
        <v>178</v>
      </c>
      <c r="BO56" s="63" t="s">
        <v>178</v>
      </c>
      <c r="BP56" s="63" t="s">
        <v>178</v>
      </c>
      <c r="BQ56" s="63" t="s">
        <v>178</v>
      </c>
      <c r="BR56" s="63" t="s">
        <v>178</v>
      </c>
      <c r="BS56" s="63" t="s">
        <v>178</v>
      </c>
      <c r="BT56" s="63" t="s">
        <v>178</v>
      </c>
      <c r="BU56" s="63" t="s">
        <v>178</v>
      </c>
      <c r="BV56" s="63" t="s">
        <v>178</v>
      </c>
      <c r="BW56" s="63" t="s">
        <v>178</v>
      </c>
      <c r="BX56" s="63" t="s">
        <v>178</v>
      </c>
      <c r="BY56" s="63" t="s">
        <v>178</v>
      </c>
      <c r="BZ56" s="63" t="s">
        <v>178</v>
      </c>
      <c r="CA56" s="63" t="s">
        <v>178</v>
      </c>
      <c r="CB56" s="63" t="s">
        <v>178</v>
      </c>
      <c r="CC56" s="63" t="s">
        <v>178</v>
      </c>
      <c r="CD56" s="63" t="s">
        <v>178</v>
      </c>
      <c r="CE56" s="63" t="s">
        <v>178</v>
      </c>
      <c r="CF56" s="63" t="s">
        <v>178</v>
      </c>
      <c r="CG56" s="63" t="s">
        <v>178</v>
      </c>
      <c r="CH56" s="63" t="s">
        <v>178</v>
      </c>
      <c r="CI56" s="63" t="s">
        <v>178</v>
      </c>
      <c r="CJ56" s="63" t="s">
        <v>178</v>
      </c>
      <c r="CK56" s="63" t="s">
        <v>178</v>
      </c>
      <c r="CL56" s="63" t="s">
        <v>178</v>
      </c>
      <c r="CM56" s="63" t="s">
        <v>178</v>
      </c>
      <c r="CN56" s="63" t="s">
        <v>178</v>
      </c>
      <c r="CO56" s="63" t="s">
        <v>178</v>
      </c>
      <c r="CP56" s="63" t="s">
        <v>178</v>
      </c>
      <c r="CQ56" s="63" t="s">
        <v>178</v>
      </c>
      <c r="CR56" s="63" t="s">
        <v>178</v>
      </c>
      <c r="CS56" s="63" t="s">
        <v>178</v>
      </c>
      <c r="CT56" s="63" t="s">
        <v>178</v>
      </c>
      <c r="CU56" s="63" t="s">
        <v>178</v>
      </c>
      <c r="CV56" s="63" t="s">
        <v>178</v>
      </c>
      <c r="CW56" s="63" t="s">
        <v>178</v>
      </c>
      <c r="CX56" s="63" t="s">
        <v>178</v>
      </c>
      <c r="CY56" s="63" t="s">
        <v>178</v>
      </c>
      <c r="CZ56" s="63" t="s">
        <v>178</v>
      </c>
    </row>
    <row r="57" spans="1:104" x14ac:dyDescent="0.25">
      <c r="A57" s="16" t="s">
        <v>612</v>
      </c>
      <c r="B57" s="9" t="s">
        <v>184</v>
      </c>
      <c r="C57" s="15" t="s">
        <v>256</v>
      </c>
      <c r="D57" s="15" t="s">
        <v>2</v>
      </c>
      <c r="E57" s="86"/>
      <c r="F57" s="63"/>
      <c r="G57" s="63"/>
      <c r="H57" s="63"/>
      <c r="I57" s="63"/>
      <c r="J57" s="63"/>
      <c r="K57" s="63"/>
      <c r="L57" s="63"/>
      <c r="M57" s="63"/>
      <c r="N57" s="63"/>
      <c r="O57" s="63"/>
      <c r="P57" s="63"/>
      <c r="Q57" s="63"/>
      <c r="R57" s="63"/>
      <c r="S57" s="63"/>
      <c r="T57" s="63"/>
      <c r="U57" s="63"/>
      <c r="V57" s="63"/>
      <c r="W57" s="63"/>
      <c r="X57" s="63"/>
      <c r="Y57" s="63"/>
      <c r="Z57" s="63"/>
      <c r="AA57" s="63"/>
      <c r="AB57" s="63"/>
      <c r="AC57" s="63"/>
      <c r="AD57" s="63"/>
      <c r="AE57" s="63"/>
      <c r="AF57" s="63"/>
      <c r="AG57" s="63"/>
      <c r="AH57" s="63"/>
      <c r="AI57" s="63"/>
      <c r="AJ57" s="63"/>
      <c r="AK57" s="63"/>
      <c r="AL57" s="63"/>
      <c r="AM57" s="63"/>
      <c r="AN57" s="63"/>
      <c r="AO57" s="63"/>
      <c r="AP57" s="63"/>
      <c r="AQ57" s="63"/>
      <c r="AR57" s="63"/>
      <c r="AS57" s="63"/>
      <c r="AT57" s="63"/>
      <c r="AU57" s="63"/>
      <c r="AV57" s="63"/>
      <c r="AW57" s="63"/>
      <c r="AX57" s="63"/>
      <c r="AY57" s="63"/>
      <c r="AZ57" s="63"/>
      <c r="BA57" s="63"/>
      <c r="BB57" s="63"/>
      <c r="BC57" s="63"/>
      <c r="BD57" s="63"/>
      <c r="BE57" s="63"/>
      <c r="BF57" s="63"/>
      <c r="BG57" s="63"/>
      <c r="BH57" s="63"/>
      <c r="BI57" s="63"/>
      <c r="BJ57" s="63"/>
      <c r="BK57" s="63"/>
      <c r="BL57" s="63"/>
      <c r="BM57" s="63"/>
      <c r="BN57" s="63"/>
      <c r="BO57" s="63"/>
      <c r="BP57" s="63"/>
      <c r="BQ57" s="63"/>
      <c r="BR57" s="63"/>
      <c r="BS57" s="63"/>
      <c r="BT57" s="63"/>
      <c r="BU57" s="63"/>
      <c r="BV57" s="63"/>
      <c r="BW57" s="63"/>
      <c r="BX57" s="63"/>
      <c r="BY57" s="63"/>
      <c r="BZ57" s="63"/>
      <c r="CA57" s="63"/>
      <c r="CB57" s="63"/>
      <c r="CC57" s="63"/>
      <c r="CD57" s="63"/>
      <c r="CE57" s="63"/>
      <c r="CF57" s="63"/>
      <c r="CG57" s="63"/>
      <c r="CH57" s="63"/>
      <c r="CI57" s="63"/>
      <c r="CJ57" s="63"/>
      <c r="CK57" s="63"/>
      <c r="CL57" s="63"/>
      <c r="CM57" s="63"/>
      <c r="CN57" s="63"/>
      <c r="CO57" s="63"/>
      <c r="CP57" s="63"/>
      <c r="CQ57" s="63"/>
      <c r="CR57" s="63"/>
      <c r="CS57" s="63"/>
      <c r="CT57" s="63"/>
      <c r="CU57" s="63"/>
      <c r="CV57" s="63"/>
      <c r="CW57" s="63"/>
      <c r="CX57" s="63"/>
      <c r="CY57" s="63"/>
      <c r="CZ57" s="63"/>
    </row>
    <row r="58" spans="1:104" ht="27.6" x14ac:dyDescent="0.25">
      <c r="A58" s="16" t="s">
        <v>613</v>
      </c>
      <c r="B58" s="9" t="s">
        <v>185</v>
      </c>
      <c r="C58" s="15" t="s">
        <v>254</v>
      </c>
      <c r="D58" s="15" t="s">
        <v>68</v>
      </c>
      <c r="E58" s="91"/>
      <c r="F58" s="92"/>
      <c r="G58" s="92"/>
      <c r="H58" s="92"/>
      <c r="I58" s="92"/>
      <c r="J58" s="92"/>
      <c r="K58" s="92"/>
      <c r="L58" s="92"/>
      <c r="M58" s="92"/>
      <c r="N58" s="92"/>
      <c r="O58" s="92"/>
      <c r="P58" s="92"/>
      <c r="Q58" s="92"/>
      <c r="R58" s="92"/>
      <c r="S58" s="92"/>
      <c r="T58" s="92"/>
      <c r="U58" s="92"/>
      <c r="V58" s="92"/>
      <c r="W58" s="92"/>
      <c r="X58" s="92"/>
      <c r="Y58" s="92"/>
      <c r="Z58" s="92"/>
      <c r="AA58" s="92"/>
      <c r="AB58" s="92"/>
      <c r="AC58" s="92"/>
      <c r="AD58" s="92"/>
      <c r="AE58" s="92"/>
      <c r="AF58" s="92"/>
      <c r="AG58" s="92"/>
      <c r="AH58" s="92"/>
      <c r="AI58" s="92"/>
      <c r="AJ58" s="92"/>
      <c r="AK58" s="92"/>
      <c r="AL58" s="92"/>
      <c r="AM58" s="92"/>
      <c r="AN58" s="92"/>
      <c r="AO58" s="92"/>
      <c r="AP58" s="92"/>
      <c r="AQ58" s="92"/>
      <c r="AR58" s="92"/>
      <c r="AS58" s="92"/>
      <c r="AT58" s="92"/>
      <c r="AU58" s="92"/>
      <c r="AV58" s="92"/>
      <c r="AW58" s="92"/>
      <c r="AX58" s="92"/>
      <c r="AY58" s="92"/>
      <c r="AZ58" s="92"/>
      <c r="BA58" s="92"/>
      <c r="BB58" s="92"/>
      <c r="BC58" s="92"/>
      <c r="BD58" s="92"/>
      <c r="BE58" s="92"/>
      <c r="BF58" s="92"/>
      <c r="BG58" s="92"/>
      <c r="BH58" s="92"/>
      <c r="BI58" s="92"/>
      <c r="BJ58" s="92"/>
      <c r="BK58" s="92"/>
      <c r="BL58" s="92"/>
      <c r="BM58" s="92"/>
      <c r="BN58" s="92"/>
      <c r="BO58" s="92"/>
      <c r="BP58" s="92"/>
      <c r="BQ58" s="92"/>
      <c r="BR58" s="92"/>
      <c r="BS58" s="92"/>
      <c r="BT58" s="92"/>
      <c r="BU58" s="92"/>
      <c r="BV58" s="92"/>
      <c r="BW58" s="92"/>
      <c r="BX58" s="92"/>
      <c r="BY58" s="92"/>
      <c r="BZ58" s="92"/>
      <c r="CA58" s="92"/>
      <c r="CB58" s="92"/>
      <c r="CC58" s="92"/>
      <c r="CD58" s="92"/>
      <c r="CE58" s="92"/>
      <c r="CF58" s="92"/>
      <c r="CG58" s="92"/>
      <c r="CH58" s="92"/>
      <c r="CI58" s="92"/>
      <c r="CJ58" s="92"/>
      <c r="CK58" s="92"/>
      <c r="CL58" s="92"/>
      <c r="CM58" s="92"/>
      <c r="CN58" s="92"/>
      <c r="CO58" s="92"/>
      <c r="CP58" s="92"/>
      <c r="CQ58" s="92"/>
      <c r="CR58" s="92"/>
      <c r="CS58" s="92"/>
      <c r="CT58" s="92"/>
      <c r="CU58" s="92"/>
      <c r="CV58" s="92"/>
      <c r="CW58" s="92"/>
      <c r="CX58" s="92"/>
      <c r="CY58" s="92"/>
      <c r="CZ58" s="92"/>
    </row>
    <row r="59" spans="1:104" ht="40.049999999999997" customHeight="1" x14ac:dyDescent="0.25">
      <c r="A59" s="222"/>
      <c r="B59" s="222" t="s">
        <v>277</v>
      </c>
      <c r="C59" s="15" t="s">
        <v>280</v>
      </c>
      <c r="D59" s="15" t="s">
        <v>243</v>
      </c>
      <c r="E59" s="210" t="s">
        <v>100</v>
      </c>
      <c r="F59" s="211" t="s">
        <v>100</v>
      </c>
      <c r="G59" s="211" t="s">
        <v>100</v>
      </c>
      <c r="H59" s="211" t="s">
        <v>100</v>
      </c>
      <c r="I59" s="211" t="s">
        <v>100</v>
      </c>
      <c r="J59" s="211" t="s">
        <v>100</v>
      </c>
      <c r="K59" s="211" t="s">
        <v>100</v>
      </c>
      <c r="L59" s="211" t="s">
        <v>100</v>
      </c>
      <c r="M59" s="211" t="s">
        <v>100</v>
      </c>
      <c r="N59" s="211" t="s">
        <v>100</v>
      </c>
      <c r="O59" s="211" t="s">
        <v>100</v>
      </c>
      <c r="P59" s="211" t="s">
        <v>100</v>
      </c>
      <c r="Q59" s="211" t="s">
        <v>100</v>
      </c>
      <c r="R59" s="211" t="s">
        <v>100</v>
      </c>
      <c r="S59" s="211" t="s">
        <v>100</v>
      </c>
      <c r="T59" s="211" t="s">
        <v>100</v>
      </c>
      <c r="U59" s="211" t="s">
        <v>100</v>
      </c>
      <c r="V59" s="211" t="s">
        <v>100</v>
      </c>
      <c r="W59" s="211" t="s">
        <v>100</v>
      </c>
      <c r="X59" s="211" t="s">
        <v>100</v>
      </c>
      <c r="Y59" s="211" t="s">
        <v>100</v>
      </c>
      <c r="Z59" s="211" t="s">
        <v>100</v>
      </c>
      <c r="AA59" s="211" t="s">
        <v>100</v>
      </c>
      <c r="AB59" s="211" t="s">
        <v>100</v>
      </c>
      <c r="AC59" s="211" t="s">
        <v>100</v>
      </c>
      <c r="AD59" s="211" t="s">
        <v>100</v>
      </c>
      <c r="AE59" s="211" t="s">
        <v>100</v>
      </c>
      <c r="AF59" s="211" t="s">
        <v>100</v>
      </c>
      <c r="AG59" s="211" t="s">
        <v>100</v>
      </c>
      <c r="AH59" s="211" t="s">
        <v>100</v>
      </c>
      <c r="AI59" s="211" t="s">
        <v>100</v>
      </c>
      <c r="AJ59" s="211" t="s">
        <v>100</v>
      </c>
      <c r="AK59" s="211" t="s">
        <v>100</v>
      </c>
      <c r="AL59" s="211" t="s">
        <v>100</v>
      </c>
      <c r="AM59" s="211" t="s">
        <v>100</v>
      </c>
      <c r="AN59" s="211" t="s">
        <v>100</v>
      </c>
      <c r="AO59" s="211" t="s">
        <v>100</v>
      </c>
      <c r="AP59" s="211" t="s">
        <v>100</v>
      </c>
      <c r="AQ59" s="211" t="s">
        <v>100</v>
      </c>
      <c r="AR59" s="211" t="s">
        <v>100</v>
      </c>
      <c r="AS59" s="211" t="s">
        <v>100</v>
      </c>
      <c r="AT59" s="211" t="s">
        <v>100</v>
      </c>
      <c r="AU59" s="211" t="s">
        <v>100</v>
      </c>
      <c r="AV59" s="211" t="s">
        <v>100</v>
      </c>
      <c r="AW59" s="211" t="s">
        <v>100</v>
      </c>
      <c r="AX59" s="211" t="s">
        <v>100</v>
      </c>
      <c r="AY59" s="211" t="s">
        <v>100</v>
      </c>
      <c r="AZ59" s="211" t="s">
        <v>100</v>
      </c>
      <c r="BA59" s="211" t="s">
        <v>100</v>
      </c>
      <c r="BB59" s="211" t="s">
        <v>100</v>
      </c>
      <c r="BC59" s="211" t="s">
        <v>100</v>
      </c>
      <c r="BD59" s="211" t="s">
        <v>100</v>
      </c>
      <c r="BE59" s="211" t="s">
        <v>100</v>
      </c>
      <c r="BF59" s="211" t="s">
        <v>100</v>
      </c>
      <c r="BG59" s="211" t="s">
        <v>100</v>
      </c>
      <c r="BH59" s="211" t="s">
        <v>100</v>
      </c>
      <c r="BI59" s="211" t="s">
        <v>100</v>
      </c>
      <c r="BJ59" s="211" t="s">
        <v>100</v>
      </c>
      <c r="BK59" s="211" t="s">
        <v>100</v>
      </c>
      <c r="BL59" s="211" t="s">
        <v>100</v>
      </c>
      <c r="BM59" s="211" t="s">
        <v>100</v>
      </c>
      <c r="BN59" s="211" t="s">
        <v>100</v>
      </c>
      <c r="BO59" s="211" t="s">
        <v>100</v>
      </c>
      <c r="BP59" s="211" t="s">
        <v>100</v>
      </c>
      <c r="BQ59" s="211" t="s">
        <v>100</v>
      </c>
      <c r="BR59" s="211" t="s">
        <v>100</v>
      </c>
      <c r="BS59" s="211" t="s">
        <v>100</v>
      </c>
      <c r="BT59" s="211" t="s">
        <v>100</v>
      </c>
      <c r="BU59" s="211" t="s">
        <v>100</v>
      </c>
      <c r="BV59" s="211" t="s">
        <v>100</v>
      </c>
      <c r="BW59" s="211" t="s">
        <v>100</v>
      </c>
      <c r="BX59" s="211" t="s">
        <v>100</v>
      </c>
      <c r="BY59" s="211" t="s">
        <v>100</v>
      </c>
      <c r="BZ59" s="211" t="s">
        <v>100</v>
      </c>
      <c r="CA59" s="211" t="s">
        <v>100</v>
      </c>
      <c r="CB59" s="211" t="s">
        <v>100</v>
      </c>
      <c r="CC59" s="211" t="s">
        <v>100</v>
      </c>
      <c r="CD59" s="211" t="s">
        <v>100</v>
      </c>
      <c r="CE59" s="211" t="s">
        <v>100</v>
      </c>
      <c r="CF59" s="211" t="s">
        <v>100</v>
      </c>
      <c r="CG59" s="211" t="s">
        <v>100</v>
      </c>
      <c r="CH59" s="211" t="s">
        <v>100</v>
      </c>
      <c r="CI59" s="211" t="s">
        <v>100</v>
      </c>
      <c r="CJ59" s="211" t="s">
        <v>100</v>
      </c>
      <c r="CK59" s="211" t="s">
        <v>100</v>
      </c>
      <c r="CL59" s="211" t="s">
        <v>100</v>
      </c>
      <c r="CM59" s="211" t="s">
        <v>100</v>
      </c>
      <c r="CN59" s="211" t="s">
        <v>100</v>
      </c>
      <c r="CO59" s="211" t="s">
        <v>100</v>
      </c>
      <c r="CP59" s="211" t="s">
        <v>100</v>
      </c>
      <c r="CQ59" s="211" t="s">
        <v>100</v>
      </c>
      <c r="CR59" s="211" t="s">
        <v>100</v>
      </c>
      <c r="CS59" s="211" t="s">
        <v>100</v>
      </c>
      <c r="CT59" s="211" t="s">
        <v>100</v>
      </c>
      <c r="CU59" s="211" t="s">
        <v>100</v>
      </c>
      <c r="CV59" s="211" t="s">
        <v>100</v>
      </c>
      <c r="CW59" s="211" t="s">
        <v>100</v>
      </c>
      <c r="CX59" s="211" t="s">
        <v>100</v>
      </c>
      <c r="CY59" s="211" t="s">
        <v>100</v>
      </c>
      <c r="CZ59" s="211" t="s">
        <v>100</v>
      </c>
    </row>
    <row r="60" spans="1:104" x14ac:dyDescent="0.25">
      <c r="A60" s="16" t="s">
        <v>635</v>
      </c>
      <c r="B60" s="9" t="s">
        <v>180</v>
      </c>
      <c r="C60" s="15" t="s">
        <v>253</v>
      </c>
      <c r="D60" s="15" t="s">
        <v>2</v>
      </c>
      <c r="E60" s="86" t="s">
        <v>178</v>
      </c>
      <c r="F60" s="63" t="s">
        <v>178</v>
      </c>
      <c r="G60" s="63" t="s">
        <v>178</v>
      </c>
      <c r="H60" s="63" t="s">
        <v>178</v>
      </c>
      <c r="I60" s="63" t="s">
        <v>178</v>
      </c>
      <c r="J60" s="63" t="s">
        <v>178</v>
      </c>
      <c r="K60" s="63" t="s">
        <v>178</v>
      </c>
      <c r="L60" s="63" t="s">
        <v>178</v>
      </c>
      <c r="M60" s="63" t="s">
        <v>178</v>
      </c>
      <c r="N60" s="63" t="s">
        <v>178</v>
      </c>
      <c r="O60" s="63" t="s">
        <v>178</v>
      </c>
      <c r="P60" s="63" t="s">
        <v>178</v>
      </c>
      <c r="Q60" s="63" t="s">
        <v>178</v>
      </c>
      <c r="R60" s="63" t="s">
        <v>178</v>
      </c>
      <c r="S60" s="63" t="s">
        <v>178</v>
      </c>
      <c r="T60" s="63" t="s">
        <v>178</v>
      </c>
      <c r="U60" s="63" t="s">
        <v>178</v>
      </c>
      <c r="V60" s="63" t="s">
        <v>178</v>
      </c>
      <c r="W60" s="63" t="s">
        <v>178</v>
      </c>
      <c r="X60" s="63" t="s">
        <v>178</v>
      </c>
      <c r="Y60" s="63" t="s">
        <v>178</v>
      </c>
      <c r="Z60" s="63" t="s">
        <v>178</v>
      </c>
      <c r="AA60" s="63" t="s">
        <v>178</v>
      </c>
      <c r="AB60" s="63" t="s">
        <v>178</v>
      </c>
      <c r="AC60" s="63" t="s">
        <v>178</v>
      </c>
      <c r="AD60" s="63" t="s">
        <v>178</v>
      </c>
      <c r="AE60" s="63" t="s">
        <v>178</v>
      </c>
      <c r="AF60" s="63" t="s">
        <v>178</v>
      </c>
      <c r="AG60" s="63" t="s">
        <v>178</v>
      </c>
      <c r="AH60" s="63" t="s">
        <v>178</v>
      </c>
      <c r="AI60" s="63" t="s">
        <v>178</v>
      </c>
      <c r="AJ60" s="63" t="s">
        <v>178</v>
      </c>
      <c r="AK60" s="63" t="s">
        <v>178</v>
      </c>
      <c r="AL60" s="63" t="s">
        <v>178</v>
      </c>
      <c r="AM60" s="63" t="s">
        <v>178</v>
      </c>
      <c r="AN60" s="63" t="s">
        <v>178</v>
      </c>
      <c r="AO60" s="63" t="s">
        <v>178</v>
      </c>
      <c r="AP60" s="63" t="s">
        <v>178</v>
      </c>
      <c r="AQ60" s="63" t="s">
        <v>178</v>
      </c>
      <c r="AR60" s="63" t="s">
        <v>178</v>
      </c>
      <c r="AS60" s="63" t="s">
        <v>178</v>
      </c>
      <c r="AT60" s="63" t="s">
        <v>178</v>
      </c>
      <c r="AU60" s="63" t="s">
        <v>178</v>
      </c>
      <c r="AV60" s="63" t="s">
        <v>178</v>
      </c>
      <c r="AW60" s="63" t="s">
        <v>178</v>
      </c>
      <c r="AX60" s="63" t="s">
        <v>178</v>
      </c>
      <c r="AY60" s="63" t="s">
        <v>178</v>
      </c>
      <c r="AZ60" s="63" t="s">
        <v>178</v>
      </c>
      <c r="BA60" s="63" t="s">
        <v>178</v>
      </c>
      <c r="BB60" s="63" t="s">
        <v>178</v>
      </c>
      <c r="BC60" s="63" t="s">
        <v>178</v>
      </c>
      <c r="BD60" s="63" t="s">
        <v>178</v>
      </c>
      <c r="BE60" s="63" t="s">
        <v>178</v>
      </c>
      <c r="BF60" s="63" t="s">
        <v>178</v>
      </c>
      <c r="BG60" s="63" t="s">
        <v>178</v>
      </c>
      <c r="BH60" s="63" t="s">
        <v>178</v>
      </c>
      <c r="BI60" s="63" t="s">
        <v>178</v>
      </c>
      <c r="BJ60" s="63" t="s">
        <v>178</v>
      </c>
      <c r="BK60" s="63" t="s">
        <v>178</v>
      </c>
      <c r="BL60" s="63" t="s">
        <v>178</v>
      </c>
      <c r="BM60" s="63" t="s">
        <v>178</v>
      </c>
      <c r="BN60" s="63" t="s">
        <v>178</v>
      </c>
      <c r="BO60" s="63" t="s">
        <v>178</v>
      </c>
      <c r="BP60" s="63" t="s">
        <v>178</v>
      </c>
      <c r="BQ60" s="63" t="s">
        <v>178</v>
      </c>
      <c r="BR60" s="63" t="s">
        <v>178</v>
      </c>
      <c r="BS60" s="63" t="s">
        <v>178</v>
      </c>
      <c r="BT60" s="63" t="s">
        <v>178</v>
      </c>
      <c r="BU60" s="63" t="s">
        <v>178</v>
      </c>
      <c r="BV60" s="63" t="s">
        <v>178</v>
      </c>
      <c r="BW60" s="63" t="s">
        <v>178</v>
      </c>
      <c r="BX60" s="63" t="s">
        <v>178</v>
      </c>
      <c r="BY60" s="63" t="s">
        <v>178</v>
      </c>
      <c r="BZ60" s="63" t="s">
        <v>178</v>
      </c>
      <c r="CA60" s="63" t="s">
        <v>178</v>
      </c>
      <c r="CB60" s="63" t="s">
        <v>178</v>
      </c>
      <c r="CC60" s="63" t="s">
        <v>178</v>
      </c>
      <c r="CD60" s="63" t="s">
        <v>178</v>
      </c>
      <c r="CE60" s="63" t="s">
        <v>178</v>
      </c>
      <c r="CF60" s="63" t="s">
        <v>178</v>
      </c>
      <c r="CG60" s="63" t="s">
        <v>178</v>
      </c>
      <c r="CH60" s="63" t="s">
        <v>178</v>
      </c>
      <c r="CI60" s="63" t="s">
        <v>178</v>
      </c>
      <c r="CJ60" s="63" t="s">
        <v>178</v>
      </c>
      <c r="CK60" s="63" t="s">
        <v>178</v>
      </c>
      <c r="CL60" s="63" t="s">
        <v>178</v>
      </c>
      <c r="CM60" s="63" t="s">
        <v>178</v>
      </c>
      <c r="CN60" s="63" t="s">
        <v>178</v>
      </c>
      <c r="CO60" s="63" t="s">
        <v>178</v>
      </c>
      <c r="CP60" s="63" t="s">
        <v>178</v>
      </c>
      <c r="CQ60" s="63" t="s">
        <v>178</v>
      </c>
      <c r="CR60" s="63" t="s">
        <v>178</v>
      </c>
      <c r="CS60" s="63" t="s">
        <v>178</v>
      </c>
      <c r="CT60" s="63" t="s">
        <v>178</v>
      </c>
      <c r="CU60" s="63" t="s">
        <v>178</v>
      </c>
      <c r="CV60" s="63" t="s">
        <v>178</v>
      </c>
      <c r="CW60" s="63" t="s">
        <v>178</v>
      </c>
      <c r="CX60" s="63" t="s">
        <v>178</v>
      </c>
      <c r="CY60" s="63" t="s">
        <v>178</v>
      </c>
      <c r="CZ60" s="63" t="s">
        <v>178</v>
      </c>
    </row>
    <row r="61" spans="1:104" x14ac:dyDescent="0.25">
      <c r="A61" s="16" t="s">
        <v>634</v>
      </c>
      <c r="B61" s="9" t="s">
        <v>181</v>
      </c>
      <c r="C61" s="15" t="s">
        <v>253</v>
      </c>
      <c r="D61" s="15" t="s">
        <v>2</v>
      </c>
      <c r="E61" s="86" t="s">
        <v>178</v>
      </c>
      <c r="F61" s="63" t="s">
        <v>178</v>
      </c>
      <c r="G61" s="63" t="s">
        <v>178</v>
      </c>
      <c r="H61" s="63" t="s">
        <v>178</v>
      </c>
      <c r="I61" s="63" t="s">
        <v>178</v>
      </c>
      <c r="J61" s="63" t="s">
        <v>178</v>
      </c>
      <c r="K61" s="63" t="s">
        <v>178</v>
      </c>
      <c r="L61" s="63" t="s">
        <v>178</v>
      </c>
      <c r="M61" s="63" t="s">
        <v>178</v>
      </c>
      <c r="N61" s="63" t="s">
        <v>178</v>
      </c>
      <c r="O61" s="63" t="s">
        <v>178</v>
      </c>
      <c r="P61" s="63" t="s">
        <v>178</v>
      </c>
      <c r="Q61" s="63" t="s">
        <v>178</v>
      </c>
      <c r="R61" s="63" t="s">
        <v>178</v>
      </c>
      <c r="S61" s="63" t="s">
        <v>178</v>
      </c>
      <c r="T61" s="63" t="s">
        <v>178</v>
      </c>
      <c r="U61" s="63" t="s">
        <v>178</v>
      </c>
      <c r="V61" s="63" t="s">
        <v>178</v>
      </c>
      <c r="W61" s="63" t="s">
        <v>178</v>
      </c>
      <c r="X61" s="63" t="s">
        <v>178</v>
      </c>
      <c r="Y61" s="63" t="s">
        <v>178</v>
      </c>
      <c r="Z61" s="63" t="s">
        <v>178</v>
      </c>
      <c r="AA61" s="63" t="s">
        <v>178</v>
      </c>
      <c r="AB61" s="63" t="s">
        <v>178</v>
      </c>
      <c r="AC61" s="63" t="s">
        <v>178</v>
      </c>
      <c r="AD61" s="63" t="s">
        <v>178</v>
      </c>
      <c r="AE61" s="63" t="s">
        <v>178</v>
      </c>
      <c r="AF61" s="63" t="s">
        <v>178</v>
      </c>
      <c r="AG61" s="63" t="s">
        <v>178</v>
      </c>
      <c r="AH61" s="63" t="s">
        <v>178</v>
      </c>
      <c r="AI61" s="63" t="s">
        <v>178</v>
      </c>
      <c r="AJ61" s="63" t="s">
        <v>178</v>
      </c>
      <c r="AK61" s="63" t="s">
        <v>178</v>
      </c>
      <c r="AL61" s="63" t="s">
        <v>178</v>
      </c>
      <c r="AM61" s="63" t="s">
        <v>178</v>
      </c>
      <c r="AN61" s="63" t="s">
        <v>178</v>
      </c>
      <c r="AO61" s="63" t="s">
        <v>178</v>
      </c>
      <c r="AP61" s="63" t="s">
        <v>178</v>
      </c>
      <c r="AQ61" s="63" t="s">
        <v>178</v>
      </c>
      <c r="AR61" s="63" t="s">
        <v>178</v>
      </c>
      <c r="AS61" s="63" t="s">
        <v>178</v>
      </c>
      <c r="AT61" s="63" t="s">
        <v>178</v>
      </c>
      <c r="AU61" s="63" t="s">
        <v>178</v>
      </c>
      <c r="AV61" s="63" t="s">
        <v>178</v>
      </c>
      <c r="AW61" s="63" t="s">
        <v>178</v>
      </c>
      <c r="AX61" s="63" t="s">
        <v>178</v>
      </c>
      <c r="AY61" s="63" t="s">
        <v>178</v>
      </c>
      <c r="AZ61" s="63" t="s">
        <v>178</v>
      </c>
      <c r="BA61" s="63" t="s">
        <v>178</v>
      </c>
      <c r="BB61" s="63" t="s">
        <v>178</v>
      </c>
      <c r="BC61" s="63" t="s">
        <v>178</v>
      </c>
      <c r="BD61" s="63" t="s">
        <v>178</v>
      </c>
      <c r="BE61" s="63" t="s">
        <v>178</v>
      </c>
      <c r="BF61" s="63" t="s">
        <v>178</v>
      </c>
      <c r="BG61" s="63" t="s">
        <v>178</v>
      </c>
      <c r="BH61" s="63" t="s">
        <v>178</v>
      </c>
      <c r="BI61" s="63" t="s">
        <v>178</v>
      </c>
      <c r="BJ61" s="63" t="s">
        <v>178</v>
      </c>
      <c r="BK61" s="63" t="s">
        <v>178</v>
      </c>
      <c r="BL61" s="63" t="s">
        <v>178</v>
      </c>
      <c r="BM61" s="63" t="s">
        <v>178</v>
      </c>
      <c r="BN61" s="63" t="s">
        <v>178</v>
      </c>
      <c r="BO61" s="63" t="s">
        <v>178</v>
      </c>
      <c r="BP61" s="63" t="s">
        <v>178</v>
      </c>
      <c r="BQ61" s="63" t="s">
        <v>178</v>
      </c>
      <c r="BR61" s="63" t="s">
        <v>178</v>
      </c>
      <c r="BS61" s="63" t="s">
        <v>178</v>
      </c>
      <c r="BT61" s="63" t="s">
        <v>178</v>
      </c>
      <c r="BU61" s="63" t="s">
        <v>178</v>
      </c>
      <c r="BV61" s="63" t="s">
        <v>178</v>
      </c>
      <c r="BW61" s="63" t="s">
        <v>178</v>
      </c>
      <c r="BX61" s="63" t="s">
        <v>178</v>
      </c>
      <c r="BY61" s="63" t="s">
        <v>178</v>
      </c>
      <c r="BZ61" s="63" t="s">
        <v>178</v>
      </c>
      <c r="CA61" s="63" t="s">
        <v>178</v>
      </c>
      <c r="CB61" s="63" t="s">
        <v>178</v>
      </c>
      <c r="CC61" s="63" t="s">
        <v>178</v>
      </c>
      <c r="CD61" s="63" t="s">
        <v>178</v>
      </c>
      <c r="CE61" s="63" t="s">
        <v>178</v>
      </c>
      <c r="CF61" s="63" t="s">
        <v>178</v>
      </c>
      <c r="CG61" s="63" t="s">
        <v>178</v>
      </c>
      <c r="CH61" s="63" t="s">
        <v>178</v>
      </c>
      <c r="CI61" s="63" t="s">
        <v>178</v>
      </c>
      <c r="CJ61" s="63" t="s">
        <v>178</v>
      </c>
      <c r="CK61" s="63" t="s">
        <v>178</v>
      </c>
      <c r="CL61" s="63" t="s">
        <v>178</v>
      </c>
      <c r="CM61" s="63" t="s">
        <v>178</v>
      </c>
      <c r="CN61" s="63" t="s">
        <v>178</v>
      </c>
      <c r="CO61" s="63" t="s">
        <v>178</v>
      </c>
      <c r="CP61" s="63" t="s">
        <v>178</v>
      </c>
      <c r="CQ61" s="63" t="s">
        <v>178</v>
      </c>
      <c r="CR61" s="63" t="s">
        <v>178</v>
      </c>
      <c r="CS61" s="63" t="s">
        <v>178</v>
      </c>
      <c r="CT61" s="63" t="s">
        <v>178</v>
      </c>
      <c r="CU61" s="63" t="s">
        <v>178</v>
      </c>
      <c r="CV61" s="63" t="s">
        <v>178</v>
      </c>
      <c r="CW61" s="63" t="s">
        <v>178</v>
      </c>
      <c r="CX61" s="63" t="s">
        <v>178</v>
      </c>
      <c r="CY61" s="63" t="s">
        <v>178</v>
      </c>
      <c r="CZ61" s="63" t="s">
        <v>178</v>
      </c>
    </row>
    <row r="62" spans="1:104" x14ac:dyDescent="0.25">
      <c r="A62" s="16" t="s">
        <v>636</v>
      </c>
      <c r="B62" s="9" t="s">
        <v>182</v>
      </c>
      <c r="C62" s="15" t="s">
        <v>253</v>
      </c>
      <c r="D62" s="15" t="s">
        <v>2</v>
      </c>
      <c r="E62" s="86" t="s">
        <v>178</v>
      </c>
      <c r="F62" s="63" t="s">
        <v>178</v>
      </c>
      <c r="G62" s="63" t="s">
        <v>178</v>
      </c>
      <c r="H62" s="63" t="s">
        <v>178</v>
      </c>
      <c r="I62" s="63" t="s">
        <v>178</v>
      </c>
      <c r="J62" s="63" t="s">
        <v>178</v>
      </c>
      <c r="K62" s="63" t="s">
        <v>178</v>
      </c>
      <c r="L62" s="63" t="s">
        <v>178</v>
      </c>
      <c r="M62" s="63" t="s">
        <v>178</v>
      </c>
      <c r="N62" s="63" t="s">
        <v>178</v>
      </c>
      <c r="O62" s="63" t="s">
        <v>178</v>
      </c>
      <c r="P62" s="63" t="s">
        <v>178</v>
      </c>
      <c r="Q62" s="63" t="s">
        <v>178</v>
      </c>
      <c r="R62" s="63" t="s">
        <v>178</v>
      </c>
      <c r="S62" s="63" t="s">
        <v>178</v>
      </c>
      <c r="T62" s="63" t="s">
        <v>178</v>
      </c>
      <c r="U62" s="63" t="s">
        <v>178</v>
      </c>
      <c r="V62" s="63" t="s">
        <v>178</v>
      </c>
      <c r="W62" s="63" t="s">
        <v>178</v>
      </c>
      <c r="X62" s="63" t="s">
        <v>178</v>
      </c>
      <c r="Y62" s="63" t="s">
        <v>178</v>
      </c>
      <c r="Z62" s="63" t="s">
        <v>178</v>
      </c>
      <c r="AA62" s="63" t="s">
        <v>178</v>
      </c>
      <c r="AB62" s="63" t="s">
        <v>178</v>
      </c>
      <c r="AC62" s="63" t="s">
        <v>178</v>
      </c>
      <c r="AD62" s="63" t="s">
        <v>178</v>
      </c>
      <c r="AE62" s="63" t="s">
        <v>178</v>
      </c>
      <c r="AF62" s="63" t="s">
        <v>178</v>
      </c>
      <c r="AG62" s="63" t="s">
        <v>178</v>
      </c>
      <c r="AH62" s="63" t="s">
        <v>178</v>
      </c>
      <c r="AI62" s="63" t="s">
        <v>178</v>
      </c>
      <c r="AJ62" s="63" t="s">
        <v>178</v>
      </c>
      <c r="AK62" s="63" t="s">
        <v>178</v>
      </c>
      <c r="AL62" s="63" t="s">
        <v>178</v>
      </c>
      <c r="AM62" s="63" t="s">
        <v>178</v>
      </c>
      <c r="AN62" s="63" t="s">
        <v>178</v>
      </c>
      <c r="AO62" s="63" t="s">
        <v>178</v>
      </c>
      <c r="AP62" s="63" t="s">
        <v>178</v>
      </c>
      <c r="AQ62" s="63" t="s">
        <v>178</v>
      </c>
      <c r="AR62" s="63" t="s">
        <v>178</v>
      </c>
      <c r="AS62" s="63" t="s">
        <v>178</v>
      </c>
      <c r="AT62" s="63" t="s">
        <v>178</v>
      </c>
      <c r="AU62" s="63" t="s">
        <v>178</v>
      </c>
      <c r="AV62" s="63" t="s">
        <v>178</v>
      </c>
      <c r="AW62" s="63" t="s">
        <v>178</v>
      </c>
      <c r="AX62" s="63" t="s">
        <v>178</v>
      </c>
      <c r="AY62" s="63" t="s">
        <v>178</v>
      </c>
      <c r="AZ62" s="63" t="s">
        <v>178</v>
      </c>
      <c r="BA62" s="63" t="s">
        <v>178</v>
      </c>
      <c r="BB62" s="63" t="s">
        <v>178</v>
      </c>
      <c r="BC62" s="63" t="s">
        <v>178</v>
      </c>
      <c r="BD62" s="63" t="s">
        <v>178</v>
      </c>
      <c r="BE62" s="63" t="s">
        <v>178</v>
      </c>
      <c r="BF62" s="63" t="s">
        <v>178</v>
      </c>
      <c r="BG62" s="63" t="s">
        <v>178</v>
      </c>
      <c r="BH62" s="63" t="s">
        <v>178</v>
      </c>
      <c r="BI62" s="63" t="s">
        <v>178</v>
      </c>
      <c r="BJ62" s="63" t="s">
        <v>178</v>
      </c>
      <c r="BK62" s="63" t="s">
        <v>178</v>
      </c>
      <c r="BL62" s="63" t="s">
        <v>178</v>
      </c>
      <c r="BM62" s="63" t="s">
        <v>178</v>
      </c>
      <c r="BN62" s="63" t="s">
        <v>178</v>
      </c>
      <c r="BO62" s="63" t="s">
        <v>178</v>
      </c>
      <c r="BP62" s="63" t="s">
        <v>178</v>
      </c>
      <c r="BQ62" s="63" t="s">
        <v>178</v>
      </c>
      <c r="BR62" s="63" t="s">
        <v>178</v>
      </c>
      <c r="BS62" s="63" t="s">
        <v>178</v>
      </c>
      <c r="BT62" s="63" t="s">
        <v>178</v>
      </c>
      <c r="BU62" s="63" t="s">
        <v>178</v>
      </c>
      <c r="BV62" s="63" t="s">
        <v>178</v>
      </c>
      <c r="BW62" s="63" t="s">
        <v>178</v>
      </c>
      <c r="BX62" s="63" t="s">
        <v>178</v>
      </c>
      <c r="BY62" s="63" t="s">
        <v>178</v>
      </c>
      <c r="BZ62" s="63" t="s">
        <v>178</v>
      </c>
      <c r="CA62" s="63" t="s">
        <v>178</v>
      </c>
      <c r="CB62" s="63" t="s">
        <v>178</v>
      </c>
      <c r="CC62" s="63" t="s">
        <v>178</v>
      </c>
      <c r="CD62" s="63" t="s">
        <v>178</v>
      </c>
      <c r="CE62" s="63" t="s">
        <v>178</v>
      </c>
      <c r="CF62" s="63" t="s">
        <v>178</v>
      </c>
      <c r="CG62" s="63" t="s">
        <v>178</v>
      </c>
      <c r="CH62" s="63" t="s">
        <v>178</v>
      </c>
      <c r="CI62" s="63" t="s">
        <v>178</v>
      </c>
      <c r="CJ62" s="63" t="s">
        <v>178</v>
      </c>
      <c r="CK62" s="63" t="s">
        <v>178</v>
      </c>
      <c r="CL62" s="63" t="s">
        <v>178</v>
      </c>
      <c r="CM62" s="63" t="s">
        <v>178</v>
      </c>
      <c r="CN62" s="63" t="s">
        <v>178</v>
      </c>
      <c r="CO62" s="63" t="s">
        <v>178</v>
      </c>
      <c r="CP62" s="63" t="s">
        <v>178</v>
      </c>
      <c r="CQ62" s="63" t="s">
        <v>178</v>
      </c>
      <c r="CR62" s="63" t="s">
        <v>178</v>
      </c>
      <c r="CS62" s="63" t="s">
        <v>178</v>
      </c>
      <c r="CT62" s="63" t="s">
        <v>178</v>
      </c>
      <c r="CU62" s="63" t="s">
        <v>178</v>
      </c>
      <c r="CV62" s="63" t="s">
        <v>178</v>
      </c>
      <c r="CW62" s="63" t="s">
        <v>178</v>
      </c>
      <c r="CX62" s="63" t="s">
        <v>178</v>
      </c>
      <c r="CY62" s="63" t="s">
        <v>178</v>
      </c>
      <c r="CZ62" s="63" t="s">
        <v>178</v>
      </c>
    </row>
    <row r="63" spans="1:104" x14ac:dyDescent="0.25">
      <c r="A63" s="16" t="s">
        <v>637</v>
      </c>
      <c r="B63" s="9" t="s">
        <v>183</v>
      </c>
      <c r="C63" s="15" t="s">
        <v>253</v>
      </c>
      <c r="D63" s="15" t="s">
        <v>2</v>
      </c>
      <c r="E63" s="86" t="s">
        <v>178</v>
      </c>
      <c r="F63" s="63" t="s">
        <v>178</v>
      </c>
      <c r="G63" s="63" t="s">
        <v>178</v>
      </c>
      <c r="H63" s="63" t="s">
        <v>178</v>
      </c>
      <c r="I63" s="63" t="s">
        <v>178</v>
      </c>
      <c r="J63" s="63" t="s">
        <v>178</v>
      </c>
      <c r="K63" s="63" t="s">
        <v>178</v>
      </c>
      <c r="L63" s="63" t="s">
        <v>178</v>
      </c>
      <c r="M63" s="63" t="s">
        <v>178</v>
      </c>
      <c r="N63" s="63" t="s">
        <v>178</v>
      </c>
      <c r="O63" s="63" t="s">
        <v>178</v>
      </c>
      <c r="P63" s="63" t="s">
        <v>178</v>
      </c>
      <c r="Q63" s="63" t="s">
        <v>178</v>
      </c>
      <c r="R63" s="63" t="s">
        <v>178</v>
      </c>
      <c r="S63" s="63" t="s">
        <v>178</v>
      </c>
      <c r="T63" s="63" t="s">
        <v>178</v>
      </c>
      <c r="U63" s="63" t="s">
        <v>178</v>
      </c>
      <c r="V63" s="63" t="s">
        <v>178</v>
      </c>
      <c r="W63" s="63" t="s">
        <v>178</v>
      </c>
      <c r="X63" s="63" t="s">
        <v>178</v>
      </c>
      <c r="Y63" s="63" t="s">
        <v>178</v>
      </c>
      <c r="Z63" s="63" t="s">
        <v>178</v>
      </c>
      <c r="AA63" s="63" t="s">
        <v>178</v>
      </c>
      <c r="AB63" s="63" t="s">
        <v>178</v>
      </c>
      <c r="AC63" s="63" t="s">
        <v>178</v>
      </c>
      <c r="AD63" s="63" t="s">
        <v>178</v>
      </c>
      <c r="AE63" s="63" t="s">
        <v>178</v>
      </c>
      <c r="AF63" s="63" t="s">
        <v>178</v>
      </c>
      <c r="AG63" s="63" t="s">
        <v>178</v>
      </c>
      <c r="AH63" s="63" t="s">
        <v>178</v>
      </c>
      <c r="AI63" s="63" t="s">
        <v>178</v>
      </c>
      <c r="AJ63" s="63" t="s">
        <v>178</v>
      </c>
      <c r="AK63" s="63" t="s">
        <v>178</v>
      </c>
      <c r="AL63" s="63" t="s">
        <v>178</v>
      </c>
      <c r="AM63" s="63" t="s">
        <v>178</v>
      </c>
      <c r="AN63" s="63" t="s">
        <v>178</v>
      </c>
      <c r="AO63" s="63" t="s">
        <v>178</v>
      </c>
      <c r="AP63" s="63" t="s">
        <v>178</v>
      </c>
      <c r="AQ63" s="63" t="s">
        <v>178</v>
      </c>
      <c r="AR63" s="63" t="s">
        <v>178</v>
      </c>
      <c r="AS63" s="63" t="s">
        <v>178</v>
      </c>
      <c r="AT63" s="63" t="s">
        <v>178</v>
      </c>
      <c r="AU63" s="63" t="s">
        <v>178</v>
      </c>
      <c r="AV63" s="63" t="s">
        <v>178</v>
      </c>
      <c r="AW63" s="63" t="s">
        <v>178</v>
      </c>
      <c r="AX63" s="63" t="s">
        <v>178</v>
      </c>
      <c r="AY63" s="63" t="s">
        <v>178</v>
      </c>
      <c r="AZ63" s="63" t="s">
        <v>178</v>
      </c>
      <c r="BA63" s="63" t="s">
        <v>178</v>
      </c>
      <c r="BB63" s="63" t="s">
        <v>178</v>
      </c>
      <c r="BC63" s="63" t="s">
        <v>178</v>
      </c>
      <c r="BD63" s="63" t="s">
        <v>178</v>
      </c>
      <c r="BE63" s="63" t="s">
        <v>178</v>
      </c>
      <c r="BF63" s="63" t="s">
        <v>178</v>
      </c>
      <c r="BG63" s="63" t="s">
        <v>178</v>
      </c>
      <c r="BH63" s="63" t="s">
        <v>178</v>
      </c>
      <c r="BI63" s="63" t="s">
        <v>178</v>
      </c>
      <c r="BJ63" s="63" t="s">
        <v>178</v>
      </c>
      <c r="BK63" s="63" t="s">
        <v>178</v>
      </c>
      <c r="BL63" s="63" t="s">
        <v>178</v>
      </c>
      <c r="BM63" s="63" t="s">
        <v>178</v>
      </c>
      <c r="BN63" s="63" t="s">
        <v>178</v>
      </c>
      <c r="BO63" s="63" t="s">
        <v>178</v>
      </c>
      <c r="BP63" s="63" t="s">
        <v>178</v>
      </c>
      <c r="BQ63" s="63" t="s">
        <v>178</v>
      </c>
      <c r="BR63" s="63" t="s">
        <v>178</v>
      </c>
      <c r="BS63" s="63" t="s">
        <v>178</v>
      </c>
      <c r="BT63" s="63" t="s">
        <v>178</v>
      </c>
      <c r="BU63" s="63" t="s">
        <v>178</v>
      </c>
      <c r="BV63" s="63" t="s">
        <v>178</v>
      </c>
      <c r="BW63" s="63" t="s">
        <v>178</v>
      </c>
      <c r="BX63" s="63" t="s">
        <v>178</v>
      </c>
      <c r="BY63" s="63" t="s">
        <v>178</v>
      </c>
      <c r="BZ63" s="63" t="s">
        <v>178</v>
      </c>
      <c r="CA63" s="63" t="s">
        <v>178</v>
      </c>
      <c r="CB63" s="63" t="s">
        <v>178</v>
      </c>
      <c r="CC63" s="63" t="s">
        <v>178</v>
      </c>
      <c r="CD63" s="63" t="s">
        <v>178</v>
      </c>
      <c r="CE63" s="63" t="s">
        <v>178</v>
      </c>
      <c r="CF63" s="63" t="s">
        <v>178</v>
      </c>
      <c r="CG63" s="63" t="s">
        <v>178</v>
      </c>
      <c r="CH63" s="63" t="s">
        <v>178</v>
      </c>
      <c r="CI63" s="63" t="s">
        <v>178</v>
      </c>
      <c r="CJ63" s="63" t="s">
        <v>178</v>
      </c>
      <c r="CK63" s="63" t="s">
        <v>178</v>
      </c>
      <c r="CL63" s="63" t="s">
        <v>178</v>
      </c>
      <c r="CM63" s="63" t="s">
        <v>178</v>
      </c>
      <c r="CN63" s="63" t="s">
        <v>178</v>
      </c>
      <c r="CO63" s="63" t="s">
        <v>178</v>
      </c>
      <c r="CP63" s="63" t="s">
        <v>178</v>
      </c>
      <c r="CQ63" s="63" t="s">
        <v>178</v>
      </c>
      <c r="CR63" s="63" t="s">
        <v>178</v>
      </c>
      <c r="CS63" s="63" t="s">
        <v>178</v>
      </c>
      <c r="CT63" s="63" t="s">
        <v>178</v>
      </c>
      <c r="CU63" s="63" t="s">
        <v>178</v>
      </c>
      <c r="CV63" s="63" t="s">
        <v>178</v>
      </c>
      <c r="CW63" s="63" t="s">
        <v>178</v>
      </c>
      <c r="CX63" s="63" t="s">
        <v>178</v>
      </c>
      <c r="CY63" s="63" t="s">
        <v>178</v>
      </c>
      <c r="CZ63" s="63" t="s">
        <v>178</v>
      </c>
    </row>
    <row r="64" spans="1:104" x14ac:dyDescent="0.25">
      <c r="A64" s="16" t="s">
        <v>638</v>
      </c>
      <c r="B64" s="9" t="s">
        <v>184</v>
      </c>
      <c r="C64" s="15" t="s">
        <v>281</v>
      </c>
      <c r="D64" s="15" t="s">
        <v>2</v>
      </c>
      <c r="E64" s="86"/>
      <c r="F64" s="63"/>
      <c r="G64" s="63"/>
      <c r="H64" s="63"/>
      <c r="I64" s="63"/>
      <c r="J64" s="63"/>
      <c r="K64" s="63"/>
      <c r="L64" s="63"/>
      <c r="M64" s="63"/>
      <c r="N64" s="63"/>
      <c r="O64" s="63"/>
      <c r="P64" s="63"/>
      <c r="Q64" s="63"/>
      <c r="R64" s="63"/>
      <c r="S64" s="63"/>
      <c r="T64" s="63"/>
      <c r="U64" s="63"/>
      <c r="V64" s="63"/>
      <c r="W64" s="63"/>
      <c r="X64" s="63"/>
      <c r="Y64" s="63"/>
      <c r="Z64" s="63"/>
      <c r="AA64" s="63"/>
      <c r="AB64" s="63"/>
      <c r="AC64" s="63"/>
      <c r="AD64" s="63"/>
      <c r="AE64" s="63"/>
      <c r="AF64" s="63"/>
      <c r="AG64" s="63"/>
      <c r="AH64" s="63"/>
      <c r="AI64" s="63"/>
      <c r="AJ64" s="63"/>
      <c r="AK64" s="63"/>
      <c r="AL64" s="63"/>
      <c r="AM64" s="63"/>
      <c r="AN64" s="63"/>
      <c r="AO64" s="63"/>
      <c r="AP64" s="63"/>
      <c r="AQ64" s="63"/>
      <c r="AR64" s="63"/>
      <c r="AS64" s="63"/>
      <c r="AT64" s="63"/>
      <c r="AU64" s="63"/>
      <c r="AV64" s="63"/>
      <c r="AW64" s="63"/>
      <c r="AX64" s="63"/>
      <c r="AY64" s="63"/>
      <c r="AZ64" s="63"/>
      <c r="BA64" s="63"/>
      <c r="BB64" s="63"/>
      <c r="BC64" s="63"/>
      <c r="BD64" s="63"/>
      <c r="BE64" s="63"/>
      <c r="BF64" s="63"/>
      <c r="BG64" s="63"/>
      <c r="BH64" s="63"/>
      <c r="BI64" s="63"/>
      <c r="BJ64" s="63"/>
      <c r="BK64" s="63"/>
      <c r="BL64" s="63"/>
      <c r="BM64" s="63"/>
      <c r="BN64" s="63"/>
      <c r="BO64" s="63"/>
      <c r="BP64" s="63"/>
      <c r="BQ64" s="63"/>
      <c r="BR64" s="63"/>
      <c r="BS64" s="63"/>
      <c r="BT64" s="63"/>
      <c r="BU64" s="63"/>
      <c r="BV64" s="63"/>
      <c r="BW64" s="63"/>
      <c r="BX64" s="63"/>
      <c r="BY64" s="63"/>
      <c r="BZ64" s="63"/>
      <c r="CA64" s="63"/>
      <c r="CB64" s="63"/>
      <c r="CC64" s="63"/>
      <c r="CD64" s="63"/>
      <c r="CE64" s="63"/>
      <c r="CF64" s="63"/>
      <c r="CG64" s="63"/>
      <c r="CH64" s="63"/>
      <c r="CI64" s="63"/>
      <c r="CJ64" s="63"/>
      <c r="CK64" s="63"/>
      <c r="CL64" s="63"/>
      <c r="CM64" s="63"/>
      <c r="CN64" s="63"/>
      <c r="CO64" s="63"/>
      <c r="CP64" s="63"/>
      <c r="CQ64" s="63"/>
      <c r="CR64" s="63"/>
      <c r="CS64" s="63"/>
      <c r="CT64" s="63"/>
      <c r="CU64" s="63"/>
      <c r="CV64" s="63"/>
      <c r="CW64" s="63"/>
      <c r="CX64" s="63"/>
      <c r="CY64" s="63"/>
      <c r="CZ64" s="63"/>
    </row>
    <row r="65" spans="1:104" ht="27.6" x14ac:dyDescent="0.25">
      <c r="A65" s="16" t="s">
        <v>639</v>
      </c>
      <c r="B65" s="9" t="s">
        <v>185</v>
      </c>
      <c r="C65" s="15" t="s">
        <v>254</v>
      </c>
      <c r="D65" s="15" t="s">
        <v>68</v>
      </c>
      <c r="E65" s="91"/>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c r="AT65" s="92"/>
      <c r="AU65" s="92"/>
      <c r="AV65" s="92"/>
      <c r="AW65" s="92"/>
      <c r="AX65" s="92"/>
      <c r="AY65" s="92"/>
      <c r="AZ65" s="92"/>
      <c r="BA65" s="92"/>
      <c r="BB65" s="92"/>
      <c r="BC65" s="92"/>
      <c r="BD65" s="92"/>
      <c r="BE65" s="92"/>
      <c r="BF65" s="92"/>
      <c r="BG65" s="92"/>
      <c r="BH65" s="92"/>
      <c r="BI65" s="92"/>
      <c r="BJ65" s="92"/>
      <c r="BK65" s="92"/>
      <c r="BL65" s="92"/>
      <c r="BM65" s="92"/>
      <c r="BN65" s="92"/>
      <c r="BO65" s="92"/>
      <c r="BP65" s="92"/>
      <c r="BQ65" s="92"/>
      <c r="BR65" s="92"/>
      <c r="BS65" s="92"/>
      <c r="BT65" s="92"/>
      <c r="BU65" s="92"/>
      <c r="BV65" s="92"/>
      <c r="BW65" s="92"/>
      <c r="BX65" s="92"/>
      <c r="BY65" s="92"/>
      <c r="BZ65" s="92"/>
      <c r="CA65" s="92"/>
      <c r="CB65" s="92"/>
      <c r="CC65" s="92"/>
      <c r="CD65" s="92"/>
      <c r="CE65" s="92"/>
      <c r="CF65" s="92"/>
      <c r="CG65" s="92"/>
      <c r="CH65" s="92"/>
      <c r="CI65" s="92"/>
      <c r="CJ65" s="92"/>
      <c r="CK65" s="92"/>
      <c r="CL65" s="92"/>
      <c r="CM65" s="92"/>
      <c r="CN65" s="92"/>
      <c r="CO65" s="92"/>
      <c r="CP65" s="92"/>
      <c r="CQ65" s="92"/>
      <c r="CR65" s="92"/>
      <c r="CS65" s="92"/>
      <c r="CT65" s="92"/>
      <c r="CU65" s="92"/>
      <c r="CV65" s="92"/>
      <c r="CW65" s="92"/>
      <c r="CX65" s="92"/>
      <c r="CY65" s="92"/>
      <c r="CZ65" s="92"/>
    </row>
    <row r="66" spans="1:104" ht="23.4" customHeight="1" x14ac:dyDescent="0.35">
      <c r="A66" s="66"/>
      <c r="B66" s="66" t="s">
        <v>106</v>
      </c>
      <c r="E66" s="71"/>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c r="BB66" s="32"/>
      <c r="BC66" s="32"/>
      <c r="BD66" s="32"/>
      <c r="BE66" s="32"/>
      <c r="BF66" s="32"/>
      <c r="BG66" s="32"/>
      <c r="BH66" s="32"/>
      <c r="BI66" s="32"/>
      <c r="BJ66" s="32"/>
      <c r="BK66" s="32"/>
      <c r="BL66" s="32"/>
      <c r="BM66" s="32"/>
      <c r="BN66" s="32"/>
      <c r="BO66" s="32"/>
      <c r="BP66" s="32"/>
      <c r="BQ66" s="32"/>
      <c r="BR66" s="32"/>
      <c r="BS66" s="32"/>
      <c r="BT66" s="32"/>
      <c r="BU66" s="32"/>
      <c r="BV66" s="32"/>
      <c r="BW66" s="32"/>
      <c r="BX66" s="32"/>
      <c r="BY66" s="32"/>
      <c r="BZ66" s="32"/>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row>
    <row r="67" spans="1:104" ht="40.049999999999997" customHeight="1" x14ac:dyDescent="0.25">
      <c r="A67" s="222"/>
      <c r="B67" s="222" t="s">
        <v>279</v>
      </c>
      <c r="C67" s="15" t="s">
        <v>556</v>
      </c>
      <c r="D67" s="15" t="s">
        <v>243</v>
      </c>
      <c r="E67" s="210" t="s">
        <v>100</v>
      </c>
      <c r="F67" s="211" t="s">
        <v>100</v>
      </c>
      <c r="G67" s="211" t="s">
        <v>100</v>
      </c>
      <c r="H67" s="211" t="s">
        <v>100</v>
      </c>
      <c r="I67" s="211" t="s">
        <v>100</v>
      </c>
      <c r="J67" s="211" t="s">
        <v>100</v>
      </c>
      <c r="K67" s="211" t="s">
        <v>100</v>
      </c>
      <c r="L67" s="211" t="s">
        <v>100</v>
      </c>
      <c r="M67" s="211" t="s">
        <v>100</v>
      </c>
      <c r="N67" s="211" t="s">
        <v>100</v>
      </c>
      <c r="O67" s="211" t="s">
        <v>100</v>
      </c>
      <c r="P67" s="211" t="s">
        <v>100</v>
      </c>
      <c r="Q67" s="211" t="s">
        <v>100</v>
      </c>
      <c r="R67" s="211" t="s">
        <v>100</v>
      </c>
      <c r="S67" s="211" t="s">
        <v>100</v>
      </c>
      <c r="T67" s="211" t="s">
        <v>100</v>
      </c>
      <c r="U67" s="211" t="s">
        <v>100</v>
      </c>
      <c r="V67" s="211" t="s">
        <v>100</v>
      </c>
      <c r="W67" s="211" t="s">
        <v>100</v>
      </c>
      <c r="X67" s="211" t="s">
        <v>100</v>
      </c>
      <c r="Y67" s="211" t="s">
        <v>100</v>
      </c>
      <c r="Z67" s="211" t="s">
        <v>100</v>
      </c>
      <c r="AA67" s="211" t="s">
        <v>100</v>
      </c>
      <c r="AB67" s="211" t="s">
        <v>100</v>
      </c>
      <c r="AC67" s="211" t="s">
        <v>100</v>
      </c>
      <c r="AD67" s="211" t="s">
        <v>100</v>
      </c>
      <c r="AE67" s="211" t="s">
        <v>100</v>
      </c>
      <c r="AF67" s="211" t="s">
        <v>100</v>
      </c>
      <c r="AG67" s="211" t="s">
        <v>100</v>
      </c>
      <c r="AH67" s="211" t="s">
        <v>100</v>
      </c>
      <c r="AI67" s="211" t="s">
        <v>100</v>
      </c>
      <c r="AJ67" s="211" t="s">
        <v>100</v>
      </c>
      <c r="AK67" s="211" t="s">
        <v>100</v>
      </c>
      <c r="AL67" s="211" t="s">
        <v>100</v>
      </c>
      <c r="AM67" s="211" t="s">
        <v>100</v>
      </c>
      <c r="AN67" s="211" t="s">
        <v>100</v>
      </c>
      <c r="AO67" s="211" t="s">
        <v>100</v>
      </c>
      <c r="AP67" s="211" t="s">
        <v>100</v>
      </c>
      <c r="AQ67" s="211" t="s">
        <v>100</v>
      </c>
      <c r="AR67" s="211" t="s">
        <v>100</v>
      </c>
      <c r="AS67" s="211" t="s">
        <v>100</v>
      </c>
      <c r="AT67" s="211" t="s">
        <v>100</v>
      </c>
      <c r="AU67" s="211" t="s">
        <v>100</v>
      </c>
      <c r="AV67" s="211" t="s">
        <v>100</v>
      </c>
      <c r="AW67" s="211" t="s">
        <v>100</v>
      </c>
      <c r="AX67" s="211" t="s">
        <v>100</v>
      </c>
      <c r="AY67" s="211" t="s">
        <v>100</v>
      </c>
      <c r="AZ67" s="211" t="s">
        <v>100</v>
      </c>
      <c r="BA67" s="211" t="s">
        <v>100</v>
      </c>
      <c r="BB67" s="211" t="s">
        <v>100</v>
      </c>
      <c r="BC67" s="211" t="s">
        <v>100</v>
      </c>
      <c r="BD67" s="211" t="s">
        <v>100</v>
      </c>
      <c r="BE67" s="211" t="s">
        <v>100</v>
      </c>
      <c r="BF67" s="211" t="s">
        <v>100</v>
      </c>
      <c r="BG67" s="211" t="s">
        <v>100</v>
      </c>
      <c r="BH67" s="211" t="s">
        <v>100</v>
      </c>
      <c r="BI67" s="211" t="s">
        <v>100</v>
      </c>
      <c r="BJ67" s="211" t="s">
        <v>100</v>
      </c>
      <c r="BK67" s="211" t="s">
        <v>100</v>
      </c>
      <c r="BL67" s="211" t="s">
        <v>100</v>
      </c>
      <c r="BM67" s="211" t="s">
        <v>100</v>
      </c>
      <c r="BN67" s="211" t="s">
        <v>100</v>
      </c>
      <c r="BO67" s="211" t="s">
        <v>100</v>
      </c>
      <c r="BP67" s="211" t="s">
        <v>100</v>
      </c>
      <c r="BQ67" s="211" t="s">
        <v>100</v>
      </c>
      <c r="BR67" s="211" t="s">
        <v>100</v>
      </c>
      <c r="BS67" s="211" t="s">
        <v>100</v>
      </c>
      <c r="BT67" s="211" t="s">
        <v>100</v>
      </c>
      <c r="BU67" s="211" t="s">
        <v>100</v>
      </c>
      <c r="BV67" s="211" t="s">
        <v>100</v>
      </c>
      <c r="BW67" s="211" t="s">
        <v>100</v>
      </c>
      <c r="BX67" s="211" t="s">
        <v>100</v>
      </c>
      <c r="BY67" s="211" t="s">
        <v>100</v>
      </c>
      <c r="BZ67" s="211" t="s">
        <v>100</v>
      </c>
      <c r="CA67" s="211" t="s">
        <v>100</v>
      </c>
      <c r="CB67" s="211" t="s">
        <v>100</v>
      </c>
      <c r="CC67" s="211" t="s">
        <v>100</v>
      </c>
      <c r="CD67" s="211" t="s">
        <v>100</v>
      </c>
      <c r="CE67" s="211" t="s">
        <v>100</v>
      </c>
      <c r="CF67" s="211" t="s">
        <v>100</v>
      </c>
      <c r="CG67" s="211" t="s">
        <v>100</v>
      </c>
      <c r="CH67" s="211" t="s">
        <v>100</v>
      </c>
      <c r="CI67" s="211" t="s">
        <v>100</v>
      </c>
      <c r="CJ67" s="211" t="s">
        <v>100</v>
      </c>
      <c r="CK67" s="211" t="s">
        <v>100</v>
      </c>
      <c r="CL67" s="211" t="s">
        <v>100</v>
      </c>
      <c r="CM67" s="211" t="s">
        <v>100</v>
      </c>
      <c r="CN67" s="211" t="s">
        <v>100</v>
      </c>
      <c r="CO67" s="211" t="s">
        <v>100</v>
      </c>
      <c r="CP67" s="211" t="s">
        <v>100</v>
      </c>
      <c r="CQ67" s="211" t="s">
        <v>100</v>
      </c>
      <c r="CR67" s="211" t="s">
        <v>100</v>
      </c>
      <c r="CS67" s="211" t="s">
        <v>100</v>
      </c>
      <c r="CT67" s="211" t="s">
        <v>100</v>
      </c>
      <c r="CU67" s="211" t="s">
        <v>100</v>
      </c>
      <c r="CV67" s="211" t="s">
        <v>100</v>
      </c>
      <c r="CW67" s="211" t="s">
        <v>100</v>
      </c>
      <c r="CX67" s="211" t="s">
        <v>100</v>
      </c>
      <c r="CY67" s="211" t="s">
        <v>100</v>
      </c>
      <c r="CZ67" s="211" t="s">
        <v>100</v>
      </c>
    </row>
    <row r="68" spans="1:104" x14ac:dyDescent="0.25">
      <c r="A68" s="16" t="s">
        <v>614</v>
      </c>
      <c r="B68" s="9" t="s">
        <v>180</v>
      </c>
      <c r="C68" s="15" t="s">
        <v>253</v>
      </c>
      <c r="D68" s="15" t="s">
        <v>2</v>
      </c>
      <c r="E68" s="86" t="s">
        <v>178</v>
      </c>
      <c r="F68" s="63" t="s">
        <v>178</v>
      </c>
      <c r="G68" s="63" t="s">
        <v>178</v>
      </c>
      <c r="H68" s="63" t="s">
        <v>178</v>
      </c>
      <c r="I68" s="63" t="s">
        <v>178</v>
      </c>
      <c r="J68" s="63" t="s">
        <v>178</v>
      </c>
      <c r="K68" s="63" t="s">
        <v>178</v>
      </c>
      <c r="L68" s="63" t="s">
        <v>178</v>
      </c>
      <c r="M68" s="63" t="s">
        <v>178</v>
      </c>
      <c r="N68" s="63" t="s">
        <v>178</v>
      </c>
      <c r="O68" s="63" t="s">
        <v>178</v>
      </c>
      <c r="P68" s="63" t="s">
        <v>178</v>
      </c>
      <c r="Q68" s="63" t="s">
        <v>178</v>
      </c>
      <c r="R68" s="63" t="s">
        <v>178</v>
      </c>
      <c r="S68" s="63" t="s">
        <v>178</v>
      </c>
      <c r="T68" s="63" t="s">
        <v>178</v>
      </c>
      <c r="U68" s="63" t="s">
        <v>178</v>
      </c>
      <c r="V68" s="63" t="s">
        <v>178</v>
      </c>
      <c r="W68" s="63" t="s">
        <v>178</v>
      </c>
      <c r="X68" s="63" t="s">
        <v>178</v>
      </c>
      <c r="Y68" s="63" t="s">
        <v>178</v>
      </c>
      <c r="Z68" s="63" t="s">
        <v>178</v>
      </c>
      <c r="AA68" s="63" t="s">
        <v>178</v>
      </c>
      <c r="AB68" s="63" t="s">
        <v>178</v>
      </c>
      <c r="AC68" s="63" t="s">
        <v>178</v>
      </c>
      <c r="AD68" s="63" t="s">
        <v>178</v>
      </c>
      <c r="AE68" s="63" t="s">
        <v>178</v>
      </c>
      <c r="AF68" s="63" t="s">
        <v>178</v>
      </c>
      <c r="AG68" s="63" t="s">
        <v>178</v>
      </c>
      <c r="AH68" s="63" t="s">
        <v>178</v>
      </c>
      <c r="AI68" s="63" t="s">
        <v>178</v>
      </c>
      <c r="AJ68" s="63" t="s">
        <v>178</v>
      </c>
      <c r="AK68" s="63" t="s">
        <v>178</v>
      </c>
      <c r="AL68" s="63" t="s">
        <v>178</v>
      </c>
      <c r="AM68" s="63" t="s">
        <v>178</v>
      </c>
      <c r="AN68" s="63" t="s">
        <v>178</v>
      </c>
      <c r="AO68" s="63" t="s">
        <v>178</v>
      </c>
      <c r="AP68" s="63" t="s">
        <v>178</v>
      </c>
      <c r="AQ68" s="63" t="s">
        <v>178</v>
      </c>
      <c r="AR68" s="63" t="s">
        <v>178</v>
      </c>
      <c r="AS68" s="63" t="s">
        <v>178</v>
      </c>
      <c r="AT68" s="63" t="s">
        <v>178</v>
      </c>
      <c r="AU68" s="63" t="s">
        <v>178</v>
      </c>
      <c r="AV68" s="63" t="s">
        <v>178</v>
      </c>
      <c r="AW68" s="63" t="s">
        <v>178</v>
      </c>
      <c r="AX68" s="63" t="s">
        <v>178</v>
      </c>
      <c r="AY68" s="63" t="s">
        <v>178</v>
      </c>
      <c r="AZ68" s="63" t="s">
        <v>178</v>
      </c>
      <c r="BA68" s="63" t="s">
        <v>178</v>
      </c>
      <c r="BB68" s="63" t="s">
        <v>178</v>
      </c>
      <c r="BC68" s="63" t="s">
        <v>178</v>
      </c>
      <c r="BD68" s="63" t="s">
        <v>178</v>
      </c>
      <c r="BE68" s="63" t="s">
        <v>178</v>
      </c>
      <c r="BF68" s="63" t="s">
        <v>178</v>
      </c>
      <c r="BG68" s="63" t="s">
        <v>178</v>
      </c>
      <c r="BH68" s="63" t="s">
        <v>178</v>
      </c>
      <c r="BI68" s="63" t="s">
        <v>178</v>
      </c>
      <c r="BJ68" s="63" t="s">
        <v>178</v>
      </c>
      <c r="BK68" s="63" t="s">
        <v>178</v>
      </c>
      <c r="BL68" s="63" t="s">
        <v>178</v>
      </c>
      <c r="BM68" s="63" t="s">
        <v>178</v>
      </c>
      <c r="BN68" s="63" t="s">
        <v>178</v>
      </c>
      <c r="BO68" s="63" t="s">
        <v>178</v>
      </c>
      <c r="BP68" s="63" t="s">
        <v>178</v>
      </c>
      <c r="BQ68" s="63" t="s">
        <v>178</v>
      </c>
      <c r="BR68" s="63" t="s">
        <v>178</v>
      </c>
      <c r="BS68" s="63" t="s">
        <v>178</v>
      </c>
      <c r="BT68" s="63" t="s">
        <v>178</v>
      </c>
      <c r="BU68" s="63" t="s">
        <v>178</v>
      </c>
      <c r="BV68" s="63" t="s">
        <v>178</v>
      </c>
      <c r="BW68" s="63" t="s">
        <v>178</v>
      </c>
      <c r="BX68" s="63" t="s">
        <v>178</v>
      </c>
      <c r="BY68" s="63" t="s">
        <v>178</v>
      </c>
      <c r="BZ68" s="63" t="s">
        <v>178</v>
      </c>
      <c r="CA68" s="63" t="s">
        <v>178</v>
      </c>
      <c r="CB68" s="63" t="s">
        <v>178</v>
      </c>
      <c r="CC68" s="63" t="s">
        <v>178</v>
      </c>
      <c r="CD68" s="63" t="s">
        <v>178</v>
      </c>
      <c r="CE68" s="63" t="s">
        <v>178</v>
      </c>
      <c r="CF68" s="63" t="s">
        <v>178</v>
      </c>
      <c r="CG68" s="63" t="s">
        <v>178</v>
      </c>
      <c r="CH68" s="63" t="s">
        <v>178</v>
      </c>
      <c r="CI68" s="63" t="s">
        <v>178</v>
      </c>
      <c r="CJ68" s="63" t="s">
        <v>178</v>
      </c>
      <c r="CK68" s="63" t="s">
        <v>178</v>
      </c>
      <c r="CL68" s="63" t="s">
        <v>178</v>
      </c>
      <c r="CM68" s="63" t="s">
        <v>178</v>
      </c>
      <c r="CN68" s="63" t="s">
        <v>178</v>
      </c>
      <c r="CO68" s="63" t="s">
        <v>178</v>
      </c>
      <c r="CP68" s="63" t="s">
        <v>178</v>
      </c>
      <c r="CQ68" s="63" t="s">
        <v>178</v>
      </c>
      <c r="CR68" s="63" t="s">
        <v>178</v>
      </c>
      <c r="CS68" s="63" t="s">
        <v>178</v>
      </c>
      <c r="CT68" s="63" t="s">
        <v>178</v>
      </c>
      <c r="CU68" s="63" t="s">
        <v>178</v>
      </c>
      <c r="CV68" s="63" t="s">
        <v>178</v>
      </c>
      <c r="CW68" s="63" t="s">
        <v>178</v>
      </c>
      <c r="CX68" s="63" t="s">
        <v>178</v>
      </c>
      <c r="CY68" s="63" t="s">
        <v>178</v>
      </c>
      <c r="CZ68" s="63" t="s">
        <v>178</v>
      </c>
    </row>
    <row r="69" spans="1:104" x14ac:dyDescent="0.25">
      <c r="A69" s="16" t="s">
        <v>615</v>
      </c>
      <c r="B69" s="9" t="s">
        <v>181</v>
      </c>
      <c r="C69" s="15" t="s">
        <v>253</v>
      </c>
      <c r="D69" s="15" t="s">
        <v>2</v>
      </c>
      <c r="E69" s="86" t="s">
        <v>178</v>
      </c>
      <c r="F69" s="63" t="s">
        <v>178</v>
      </c>
      <c r="G69" s="63" t="s">
        <v>178</v>
      </c>
      <c r="H69" s="63" t="s">
        <v>178</v>
      </c>
      <c r="I69" s="63" t="s">
        <v>178</v>
      </c>
      <c r="J69" s="63" t="s">
        <v>178</v>
      </c>
      <c r="K69" s="63" t="s">
        <v>178</v>
      </c>
      <c r="L69" s="63" t="s">
        <v>178</v>
      </c>
      <c r="M69" s="63" t="s">
        <v>178</v>
      </c>
      <c r="N69" s="63" t="s">
        <v>178</v>
      </c>
      <c r="O69" s="63" t="s">
        <v>178</v>
      </c>
      <c r="P69" s="63" t="s">
        <v>178</v>
      </c>
      <c r="Q69" s="63" t="s">
        <v>178</v>
      </c>
      <c r="R69" s="63" t="s">
        <v>178</v>
      </c>
      <c r="S69" s="63" t="s">
        <v>178</v>
      </c>
      <c r="T69" s="63" t="s">
        <v>178</v>
      </c>
      <c r="U69" s="63" t="s">
        <v>178</v>
      </c>
      <c r="V69" s="63" t="s">
        <v>178</v>
      </c>
      <c r="W69" s="63" t="s">
        <v>178</v>
      </c>
      <c r="X69" s="63" t="s">
        <v>178</v>
      </c>
      <c r="Y69" s="63" t="s">
        <v>178</v>
      </c>
      <c r="Z69" s="63" t="s">
        <v>178</v>
      </c>
      <c r="AA69" s="63" t="s">
        <v>178</v>
      </c>
      <c r="AB69" s="63" t="s">
        <v>178</v>
      </c>
      <c r="AC69" s="63" t="s">
        <v>178</v>
      </c>
      <c r="AD69" s="63" t="s">
        <v>178</v>
      </c>
      <c r="AE69" s="63" t="s">
        <v>178</v>
      </c>
      <c r="AF69" s="63" t="s">
        <v>178</v>
      </c>
      <c r="AG69" s="63" t="s">
        <v>178</v>
      </c>
      <c r="AH69" s="63" t="s">
        <v>178</v>
      </c>
      <c r="AI69" s="63" t="s">
        <v>178</v>
      </c>
      <c r="AJ69" s="63" t="s">
        <v>178</v>
      </c>
      <c r="AK69" s="63" t="s">
        <v>178</v>
      </c>
      <c r="AL69" s="63" t="s">
        <v>178</v>
      </c>
      <c r="AM69" s="63" t="s">
        <v>178</v>
      </c>
      <c r="AN69" s="63" t="s">
        <v>178</v>
      </c>
      <c r="AO69" s="63" t="s">
        <v>178</v>
      </c>
      <c r="AP69" s="63" t="s">
        <v>178</v>
      </c>
      <c r="AQ69" s="63" t="s">
        <v>178</v>
      </c>
      <c r="AR69" s="63" t="s">
        <v>178</v>
      </c>
      <c r="AS69" s="63" t="s">
        <v>178</v>
      </c>
      <c r="AT69" s="63" t="s">
        <v>178</v>
      </c>
      <c r="AU69" s="63" t="s">
        <v>178</v>
      </c>
      <c r="AV69" s="63" t="s">
        <v>178</v>
      </c>
      <c r="AW69" s="63" t="s">
        <v>178</v>
      </c>
      <c r="AX69" s="63" t="s">
        <v>178</v>
      </c>
      <c r="AY69" s="63" t="s">
        <v>178</v>
      </c>
      <c r="AZ69" s="63" t="s">
        <v>178</v>
      </c>
      <c r="BA69" s="63" t="s">
        <v>178</v>
      </c>
      <c r="BB69" s="63" t="s">
        <v>178</v>
      </c>
      <c r="BC69" s="63" t="s">
        <v>178</v>
      </c>
      <c r="BD69" s="63" t="s">
        <v>178</v>
      </c>
      <c r="BE69" s="63" t="s">
        <v>178</v>
      </c>
      <c r="BF69" s="63" t="s">
        <v>178</v>
      </c>
      <c r="BG69" s="63" t="s">
        <v>178</v>
      </c>
      <c r="BH69" s="63" t="s">
        <v>178</v>
      </c>
      <c r="BI69" s="63" t="s">
        <v>178</v>
      </c>
      <c r="BJ69" s="63" t="s">
        <v>178</v>
      </c>
      <c r="BK69" s="63" t="s">
        <v>178</v>
      </c>
      <c r="BL69" s="63" t="s">
        <v>178</v>
      </c>
      <c r="BM69" s="63" t="s">
        <v>178</v>
      </c>
      <c r="BN69" s="63" t="s">
        <v>178</v>
      </c>
      <c r="BO69" s="63" t="s">
        <v>178</v>
      </c>
      <c r="BP69" s="63" t="s">
        <v>178</v>
      </c>
      <c r="BQ69" s="63" t="s">
        <v>178</v>
      </c>
      <c r="BR69" s="63" t="s">
        <v>178</v>
      </c>
      <c r="BS69" s="63" t="s">
        <v>178</v>
      </c>
      <c r="BT69" s="63" t="s">
        <v>178</v>
      </c>
      <c r="BU69" s="63" t="s">
        <v>178</v>
      </c>
      <c r="BV69" s="63" t="s">
        <v>178</v>
      </c>
      <c r="BW69" s="63" t="s">
        <v>178</v>
      </c>
      <c r="BX69" s="63" t="s">
        <v>178</v>
      </c>
      <c r="BY69" s="63" t="s">
        <v>178</v>
      </c>
      <c r="BZ69" s="63" t="s">
        <v>178</v>
      </c>
      <c r="CA69" s="63" t="s">
        <v>178</v>
      </c>
      <c r="CB69" s="63" t="s">
        <v>178</v>
      </c>
      <c r="CC69" s="63" t="s">
        <v>178</v>
      </c>
      <c r="CD69" s="63" t="s">
        <v>178</v>
      </c>
      <c r="CE69" s="63" t="s">
        <v>178</v>
      </c>
      <c r="CF69" s="63" t="s">
        <v>178</v>
      </c>
      <c r="CG69" s="63" t="s">
        <v>178</v>
      </c>
      <c r="CH69" s="63" t="s">
        <v>178</v>
      </c>
      <c r="CI69" s="63" t="s">
        <v>178</v>
      </c>
      <c r="CJ69" s="63" t="s">
        <v>178</v>
      </c>
      <c r="CK69" s="63" t="s">
        <v>178</v>
      </c>
      <c r="CL69" s="63" t="s">
        <v>178</v>
      </c>
      <c r="CM69" s="63" t="s">
        <v>178</v>
      </c>
      <c r="CN69" s="63" t="s">
        <v>178</v>
      </c>
      <c r="CO69" s="63" t="s">
        <v>178</v>
      </c>
      <c r="CP69" s="63" t="s">
        <v>178</v>
      </c>
      <c r="CQ69" s="63" t="s">
        <v>178</v>
      </c>
      <c r="CR69" s="63" t="s">
        <v>178</v>
      </c>
      <c r="CS69" s="63" t="s">
        <v>178</v>
      </c>
      <c r="CT69" s="63" t="s">
        <v>178</v>
      </c>
      <c r="CU69" s="63" t="s">
        <v>178</v>
      </c>
      <c r="CV69" s="63" t="s">
        <v>178</v>
      </c>
      <c r="CW69" s="63" t="s">
        <v>178</v>
      </c>
      <c r="CX69" s="63" t="s">
        <v>178</v>
      </c>
      <c r="CY69" s="63" t="s">
        <v>178</v>
      </c>
      <c r="CZ69" s="63" t="s">
        <v>178</v>
      </c>
    </row>
    <row r="70" spans="1:104" x14ac:dyDescent="0.25">
      <c r="A70" s="16" t="s">
        <v>616</v>
      </c>
      <c r="B70" s="9" t="s">
        <v>182</v>
      </c>
      <c r="C70" s="15" t="s">
        <v>253</v>
      </c>
      <c r="D70" s="15" t="s">
        <v>2</v>
      </c>
      <c r="E70" s="86" t="s">
        <v>178</v>
      </c>
      <c r="F70" s="63" t="s">
        <v>178</v>
      </c>
      <c r="G70" s="63" t="s">
        <v>178</v>
      </c>
      <c r="H70" s="63" t="s">
        <v>178</v>
      </c>
      <c r="I70" s="63" t="s">
        <v>178</v>
      </c>
      <c r="J70" s="63" t="s">
        <v>178</v>
      </c>
      <c r="K70" s="63" t="s">
        <v>178</v>
      </c>
      <c r="L70" s="63" t="s">
        <v>178</v>
      </c>
      <c r="M70" s="63" t="s">
        <v>178</v>
      </c>
      <c r="N70" s="63" t="s">
        <v>178</v>
      </c>
      <c r="O70" s="63" t="s">
        <v>178</v>
      </c>
      <c r="P70" s="63" t="s">
        <v>178</v>
      </c>
      <c r="Q70" s="63" t="s">
        <v>178</v>
      </c>
      <c r="R70" s="63" t="s">
        <v>178</v>
      </c>
      <c r="S70" s="63" t="s">
        <v>178</v>
      </c>
      <c r="T70" s="63" t="s">
        <v>178</v>
      </c>
      <c r="U70" s="63" t="s">
        <v>178</v>
      </c>
      <c r="V70" s="63" t="s">
        <v>178</v>
      </c>
      <c r="W70" s="63" t="s">
        <v>178</v>
      </c>
      <c r="X70" s="63" t="s">
        <v>178</v>
      </c>
      <c r="Y70" s="63" t="s">
        <v>178</v>
      </c>
      <c r="Z70" s="63" t="s">
        <v>178</v>
      </c>
      <c r="AA70" s="63" t="s">
        <v>178</v>
      </c>
      <c r="AB70" s="63" t="s">
        <v>178</v>
      </c>
      <c r="AC70" s="63" t="s">
        <v>178</v>
      </c>
      <c r="AD70" s="63" t="s">
        <v>178</v>
      </c>
      <c r="AE70" s="63" t="s">
        <v>178</v>
      </c>
      <c r="AF70" s="63" t="s">
        <v>178</v>
      </c>
      <c r="AG70" s="63" t="s">
        <v>178</v>
      </c>
      <c r="AH70" s="63" t="s">
        <v>178</v>
      </c>
      <c r="AI70" s="63" t="s">
        <v>178</v>
      </c>
      <c r="AJ70" s="63" t="s">
        <v>178</v>
      </c>
      <c r="AK70" s="63" t="s">
        <v>178</v>
      </c>
      <c r="AL70" s="63" t="s">
        <v>178</v>
      </c>
      <c r="AM70" s="63" t="s">
        <v>178</v>
      </c>
      <c r="AN70" s="63" t="s">
        <v>178</v>
      </c>
      <c r="AO70" s="63" t="s">
        <v>178</v>
      </c>
      <c r="AP70" s="63" t="s">
        <v>178</v>
      </c>
      <c r="AQ70" s="63" t="s">
        <v>178</v>
      </c>
      <c r="AR70" s="63" t="s">
        <v>178</v>
      </c>
      <c r="AS70" s="63" t="s">
        <v>178</v>
      </c>
      <c r="AT70" s="63" t="s">
        <v>178</v>
      </c>
      <c r="AU70" s="63" t="s">
        <v>178</v>
      </c>
      <c r="AV70" s="63" t="s">
        <v>178</v>
      </c>
      <c r="AW70" s="63" t="s">
        <v>178</v>
      </c>
      <c r="AX70" s="63" t="s">
        <v>178</v>
      </c>
      <c r="AY70" s="63" t="s">
        <v>178</v>
      </c>
      <c r="AZ70" s="63" t="s">
        <v>178</v>
      </c>
      <c r="BA70" s="63" t="s">
        <v>178</v>
      </c>
      <c r="BB70" s="63" t="s">
        <v>178</v>
      </c>
      <c r="BC70" s="63" t="s">
        <v>178</v>
      </c>
      <c r="BD70" s="63" t="s">
        <v>178</v>
      </c>
      <c r="BE70" s="63" t="s">
        <v>178</v>
      </c>
      <c r="BF70" s="63" t="s">
        <v>178</v>
      </c>
      <c r="BG70" s="63" t="s">
        <v>178</v>
      </c>
      <c r="BH70" s="63" t="s">
        <v>178</v>
      </c>
      <c r="BI70" s="63" t="s">
        <v>178</v>
      </c>
      <c r="BJ70" s="63" t="s">
        <v>178</v>
      </c>
      <c r="BK70" s="63" t="s">
        <v>178</v>
      </c>
      <c r="BL70" s="63" t="s">
        <v>178</v>
      </c>
      <c r="BM70" s="63" t="s">
        <v>178</v>
      </c>
      <c r="BN70" s="63" t="s">
        <v>178</v>
      </c>
      <c r="BO70" s="63" t="s">
        <v>178</v>
      </c>
      <c r="BP70" s="63" t="s">
        <v>178</v>
      </c>
      <c r="BQ70" s="63" t="s">
        <v>178</v>
      </c>
      <c r="BR70" s="63" t="s">
        <v>178</v>
      </c>
      <c r="BS70" s="63" t="s">
        <v>178</v>
      </c>
      <c r="BT70" s="63" t="s">
        <v>178</v>
      </c>
      <c r="BU70" s="63" t="s">
        <v>178</v>
      </c>
      <c r="BV70" s="63" t="s">
        <v>178</v>
      </c>
      <c r="BW70" s="63" t="s">
        <v>178</v>
      </c>
      <c r="BX70" s="63" t="s">
        <v>178</v>
      </c>
      <c r="BY70" s="63" t="s">
        <v>178</v>
      </c>
      <c r="BZ70" s="63" t="s">
        <v>178</v>
      </c>
      <c r="CA70" s="63" t="s">
        <v>178</v>
      </c>
      <c r="CB70" s="63" t="s">
        <v>178</v>
      </c>
      <c r="CC70" s="63" t="s">
        <v>178</v>
      </c>
      <c r="CD70" s="63" t="s">
        <v>178</v>
      </c>
      <c r="CE70" s="63" t="s">
        <v>178</v>
      </c>
      <c r="CF70" s="63" t="s">
        <v>178</v>
      </c>
      <c r="CG70" s="63" t="s">
        <v>178</v>
      </c>
      <c r="CH70" s="63" t="s">
        <v>178</v>
      </c>
      <c r="CI70" s="63" t="s">
        <v>178</v>
      </c>
      <c r="CJ70" s="63" t="s">
        <v>178</v>
      </c>
      <c r="CK70" s="63" t="s">
        <v>178</v>
      </c>
      <c r="CL70" s="63" t="s">
        <v>178</v>
      </c>
      <c r="CM70" s="63" t="s">
        <v>178</v>
      </c>
      <c r="CN70" s="63" t="s">
        <v>178</v>
      </c>
      <c r="CO70" s="63" t="s">
        <v>178</v>
      </c>
      <c r="CP70" s="63" t="s">
        <v>178</v>
      </c>
      <c r="CQ70" s="63" t="s">
        <v>178</v>
      </c>
      <c r="CR70" s="63" t="s">
        <v>178</v>
      </c>
      <c r="CS70" s="63" t="s">
        <v>178</v>
      </c>
      <c r="CT70" s="63" t="s">
        <v>178</v>
      </c>
      <c r="CU70" s="63" t="s">
        <v>178</v>
      </c>
      <c r="CV70" s="63" t="s">
        <v>178</v>
      </c>
      <c r="CW70" s="63" t="s">
        <v>178</v>
      </c>
      <c r="CX70" s="63" t="s">
        <v>178</v>
      </c>
      <c r="CY70" s="63" t="s">
        <v>178</v>
      </c>
      <c r="CZ70" s="63" t="s">
        <v>178</v>
      </c>
    </row>
    <row r="71" spans="1:104" x14ac:dyDescent="0.25">
      <c r="A71" s="16" t="s">
        <v>617</v>
      </c>
      <c r="B71" s="9" t="s">
        <v>183</v>
      </c>
      <c r="C71" s="15" t="s">
        <v>253</v>
      </c>
      <c r="D71" s="15" t="s">
        <v>2</v>
      </c>
      <c r="E71" s="86" t="s">
        <v>178</v>
      </c>
      <c r="F71" s="63" t="s">
        <v>178</v>
      </c>
      <c r="G71" s="63" t="s">
        <v>178</v>
      </c>
      <c r="H71" s="63" t="s">
        <v>178</v>
      </c>
      <c r="I71" s="63" t="s">
        <v>178</v>
      </c>
      <c r="J71" s="63" t="s">
        <v>178</v>
      </c>
      <c r="K71" s="63" t="s">
        <v>178</v>
      </c>
      <c r="L71" s="63" t="s">
        <v>178</v>
      </c>
      <c r="M71" s="63" t="s">
        <v>178</v>
      </c>
      <c r="N71" s="63" t="s">
        <v>178</v>
      </c>
      <c r="O71" s="63" t="s">
        <v>178</v>
      </c>
      <c r="P71" s="63" t="s">
        <v>178</v>
      </c>
      <c r="Q71" s="63" t="s">
        <v>178</v>
      </c>
      <c r="R71" s="63" t="s">
        <v>178</v>
      </c>
      <c r="S71" s="63" t="s">
        <v>178</v>
      </c>
      <c r="T71" s="63" t="s">
        <v>178</v>
      </c>
      <c r="U71" s="63" t="s">
        <v>178</v>
      </c>
      <c r="V71" s="63" t="s">
        <v>178</v>
      </c>
      <c r="W71" s="63" t="s">
        <v>178</v>
      </c>
      <c r="X71" s="63" t="s">
        <v>178</v>
      </c>
      <c r="Y71" s="63" t="s">
        <v>178</v>
      </c>
      <c r="Z71" s="63" t="s">
        <v>178</v>
      </c>
      <c r="AA71" s="63" t="s">
        <v>178</v>
      </c>
      <c r="AB71" s="63" t="s">
        <v>178</v>
      </c>
      <c r="AC71" s="63" t="s">
        <v>178</v>
      </c>
      <c r="AD71" s="63" t="s">
        <v>178</v>
      </c>
      <c r="AE71" s="63" t="s">
        <v>178</v>
      </c>
      <c r="AF71" s="63" t="s">
        <v>178</v>
      </c>
      <c r="AG71" s="63" t="s">
        <v>178</v>
      </c>
      <c r="AH71" s="63" t="s">
        <v>178</v>
      </c>
      <c r="AI71" s="63" t="s">
        <v>178</v>
      </c>
      <c r="AJ71" s="63" t="s">
        <v>178</v>
      </c>
      <c r="AK71" s="63" t="s">
        <v>178</v>
      </c>
      <c r="AL71" s="63" t="s">
        <v>178</v>
      </c>
      <c r="AM71" s="63" t="s">
        <v>178</v>
      </c>
      <c r="AN71" s="63" t="s">
        <v>178</v>
      </c>
      <c r="AO71" s="63" t="s">
        <v>178</v>
      </c>
      <c r="AP71" s="63" t="s">
        <v>178</v>
      </c>
      <c r="AQ71" s="63" t="s">
        <v>178</v>
      </c>
      <c r="AR71" s="63" t="s">
        <v>178</v>
      </c>
      <c r="AS71" s="63" t="s">
        <v>178</v>
      </c>
      <c r="AT71" s="63" t="s">
        <v>178</v>
      </c>
      <c r="AU71" s="63" t="s">
        <v>178</v>
      </c>
      <c r="AV71" s="63" t="s">
        <v>178</v>
      </c>
      <c r="AW71" s="63" t="s">
        <v>178</v>
      </c>
      <c r="AX71" s="63" t="s">
        <v>178</v>
      </c>
      <c r="AY71" s="63" t="s">
        <v>178</v>
      </c>
      <c r="AZ71" s="63" t="s">
        <v>178</v>
      </c>
      <c r="BA71" s="63" t="s">
        <v>178</v>
      </c>
      <c r="BB71" s="63" t="s">
        <v>178</v>
      </c>
      <c r="BC71" s="63" t="s">
        <v>178</v>
      </c>
      <c r="BD71" s="63" t="s">
        <v>178</v>
      </c>
      <c r="BE71" s="63" t="s">
        <v>178</v>
      </c>
      <c r="BF71" s="63" t="s">
        <v>178</v>
      </c>
      <c r="BG71" s="63" t="s">
        <v>178</v>
      </c>
      <c r="BH71" s="63" t="s">
        <v>178</v>
      </c>
      <c r="BI71" s="63" t="s">
        <v>178</v>
      </c>
      <c r="BJ71" s="63" t="s">
        <v>178</v>
      </c>
      <c r="BK71" s="63" t="s">
        <v>178</v>
      </c>
      <c r="BL71" s="63" t="s">
        <v>178</v>
      </c>
      <c r="BM71" s="63" t="s">
        <v>178</v>
      </c>
      <c r="BN71" s="63" t="s">
        <v>178</v>
      </c>
      <c r="BO71" s="63" t="s">
        <v>178</v>
      </c>
      <c r="BP71" s="63" t="s">
        <v>178</v>
      </c>
      <c r="BQ71" s="63" t="s">
        <v>178</v>
      </c>
      <c r="BR71" s="63" t="s">
        <v>178</v>
      </c>
      <c r="BS71" s="63" t="s">
        <v>178</v>
      </c>
      <c r="BT71" s="63" t="s">
        <v>178</v>
      </c>
      <c r="BU71" s="63" t="s">
        <v>178</v>
      </c>
      <c r="BV71" s="63" t="s">
        <v>178</v>
      </c>
      <c r="BW71" s="63" t="s">
        <v>178</v>
      </c>
      <c r="BX71" s="63" t="s">
        <v>178</v>
      </c>
      <c r="BY71" s="63" t="s">
        <v>178</v>
      </c>
      <c r="BZ71" s="63" t="s">
        <v>178</v>
      </c>
      <c r="CA71" s="63" t="s">
        <v>178</v>
      </c>
      <c r="CB71" s="63" t="s">
        <v>178</v>
      </c>
      <c r="CC71" s="63" t="s">
        <v>178</v>
      </c>
      <c r="CD71" s="63" t="s">
        <v>178</v>
      </c>
      <c r="CE71" s="63" t="s">
        <v>178</v>
      </c>
      <c r="CF71" s="63" t="s">
        <v>178</v>
      </c>
      <c r="CG71" s="63" t="s">
        <v>178</v>
      </c>
      <c r="CH71" s="63" t="s">
        <v>178</v>
      </c>
      <c r="CI71" s="63" t="s">
        <v>178</v>
      </c>
      <c r="CJ71" s="63" t="s">
        <v>178</v>
      </c>
      <c r="CK71" s="63" t="s">
        <v>178</v>
      </c>
      <c r="CL71" s="63" t="s">
        <v>178</v>
      </c>
      <c r="CM71" s="63" t="s">
        <v>178</v>
      </c>
      <c r="CN71" s="63" t="s">
        <v>178</v>
      </c>
      <c r="CO71" s="63" t="s">
        <v>178</v>
      </c>
      <c r="CP71" s="63" t="s">
        <v>178</v>
      </c>
      <c r="CQ71" s="63" t="s">
        <v>178</v>
      </c>
      <c r="CR71" s="63" t="s">
        <v>178</v>
      </c>
      <c r="CS71" s="63" t="s">
        <v>178</v>
      </c>
      <c r="CT71" s="63" t="s">
        <v>178</v>
      </c>
      <c r="CU71" s="63" t="s">
        <v>178</v>
      </c>
      <c r="CV71" s="63" t="s">
        <v>178</v>
      </c>
      <c r="CW71" s="63" t="s">
        <v>178</v>
      </c>
      <c r="CX71" s="63" t="s">
        <v>178</v>
      </c>
      <c r="CY71" s="63" t="s">
        <v>178</v>
      </c>
      <c r="CZ71" s="63" t="s">
        <v>178</v>
      </c>
    </row>
    <row r="72" spans="1:104" x14ac:dyDescent="0.25">
      <c r="A72" s="16" t="s">
        <v>618</v>
      </c>
      <c r="B72" s="9" t="s">
        <v>184</v>
      </c>
      <c r="C72" s="15" t="s">
        <v>256</v>
      </c>
      <c r="D72" s="15" t="s">
        <v>2</v>
      </c>
      <c r="E72" s="86"/>
      <c r="F72" s="63"/>
      <c r="G72" s="63"/>
      <c r="H72" s="63"/>
      <c r="I72" s="63"/>
      <c r="J72" s="63"/>
      <c r="K72" s="63"/>
      <c r="L72" s="63"/>
      <c r="M72" s="63"/>
      <c r="N72" s="63"/>
      <c r="O72" s="63"/>
      <c r="P72" s="63"/>
      <c r="Q72" s="63"/>
      <c r="R72" s="63"/>
      <c r="S72" s="63"/>
      <c r="T72" s="63"/>
      <c r="U72" s="63"/>
      <c r="V72" s="63"/>
      <c r="W72" s="63"/>
      <c r="X72" s="63"/>
      <c r="Y72" s="63"/>
      <c r="Z72" s="63"/>
      <c r="AA72" s="63"/>
      <c r="AB72" s="63"/>
      <c r="AC72" s="63"/>
      <c r="AD72" s="63"/>
      <c r="AE72" s="63"/>
      <c r="AF72" s="63"/>
      <c r="AG72" s="63"/>
      <c r="AH72" s="63"/>
      <c r="AI72" s="63"/>
      <c r="AJ72" s="63"/>
      <c r="AK72" s="63"/>
      <c r="AL72" s="63"/>
      <c r="AM72" s="63"/>
      <c r="AN72" s="63"/>
      <c r="AO72" s="63"/>
      <c r="AP72" s="63"/>
      <c r="AQ72" s="63"/>
      <c r="AR72" s="63"/>
      <c r="AS72" s="63"/>
      <c r="AT72" s="63"/>
      <c r="AU72" s="63"/>
      <c r="AV72" s="63"/>
      <c r="AW72" s="63"/>
      <c r="AX72" s="63"/>
      <c r="AY72" s="63"/>
      <c r="AZ72" s="63"/>
      <c r="BA72" s="63"/>
      <c r="BB72" s="63"/>
      <c r="BC72" s="63"/>
      <c r="BD72" s="63"/>
      <c r="BE72" s="63"/>
      <c r="BF72" s="63"/>
      <c r="BG72" s="63"/>
      <c r="BH72" s="63"/>
      <c r="BI72" s="63"/>
      <c r="BJ72" s="63"/>
      <c r="BK72" s="63"/>
      <c r="BL72" s="63"/>
      <c r="BM72" s="63"/>
      <c r="BN72" s="63"/>
      <c r="BO72" s="63"/>
      <c r="BP72" s="63"/>
      <c r="BQ72" s="63"/>
      <c r="BR72" s="63"/>
      <c r="BS72" s="63"/>
      <c r="BT72" s="63"/>
      <c r="BU72" s="63"/>
      <c r="BV72" s="63"/>
      <c r="BW72" s="63"/>
      <c r="BX72" s="63"/>
      <c r="BY72" s="63"/>
      <c r="BZ72" s="63"/>
      <c r="CA72" s="63"/>
      <c r="CB72" s="63"/>
      <c r="CC72" s="63"/>
      <c r="CD72" s="63"/>
      <c r="CE72" s="63"/>
      <c r="CF72" s="63"/>
      <c r="CG72" s="63"/>
      <c r="CH72" s="63"/>
      <c r="CI72" s="63"/>
      <c r="CJ72" s="63"/>
      <c r="CK72" s="63"/>
      <c r="CL72" s="63"/>
      <c r="CM72" s="63"/>
      <c r="CN72" s="63"/>
      <c r="CO72" s="63"/>
      <c r="CP72" s="63"/>
      <c r="CQ72" s="63"/>
      <c r="CR72" s="63"/>
      <c r="CS72" s="63"/>
      <c r="CT72" s="63"/>
      <c r="CU72" s="63"/>
      <c r="CV72" s="63"/>
      <c r="CW72" s="63"/>
      <c r="CX72" s="63"/>
      <c r="CY72" s="63"/>
      <c r="CZ72" s="63"/>
    </row>
    <row r="73" spans="1:104" ht="27.6" x14ac:dyDescent="0.25">
      <c r="A73" s="16" t="s">
        <v>619</v>
      </c>
      <c r="B73" s="9" t="s">
        <v>185</v>
      </c>
      <c r="C73" s="15" t="s">
        <v>255</v>
      </c>
      <c r="D73" s="15" t="s">
        <v>68</v>
      </c>
      <c r="E73" s="91"/>
      <c r="F73" s="92"/>
      <c r="G73" s="92"/>
      <c r="H73" s="92"/>
      <c r="I73" s="92"/>
      <c r="J73" s="92"/>
      <c r="K73" s="92"/>
      <c r="L73" s="92"/>
      <c r="M73" s="92"/>
      <c r="N73" s="92"/>
      <c r="O73" s="92"/>
      <c r="P73" s="92"/>
      <c r="Q73" s="92"/>
      <c r="R73" s="92"/>
      <c r="S73" s="92"/>
      <c r="T73" s="92"/>
      <c r="U73" s="92"/>
      <c r="V73" s="92"/>
      <c r="W73" s="92"/>
      <c r="X73" s="92"/>
      <c r="Y73" s="92"/>
      <c r="Z73" s="92"/>
      <c r="AA73" s="92"/>
      <c r="AB73" s="92"/>
      <c r="AC73" s="92"/>
      <c r="AD73" s="92"/>
      <c r="AE73" s="92"/>
      <c r="AF73" s="92"/>
      <c r="AG73" s="92"/>
      <c r="AH73" s="92"/>
      <c r="AI73" s="92"/>
      <c r="AJ73" s="92"/>
      <c r="AK73" s="92"/>
      <c r="AL73" s="92"/>
      <c r="AM73" s="92"/>
      <c r="AN73" s="92"/>
      <c r="AO73" s="92"/>
      <c r="AP73" s="92"/>
      <c r="AQ73" s="92"/>
      <c r="AR73" s="92"/>
      <c r="AS73" s="92"/>
      <c r="AT73" s="92"/>
      <c r="AU73" s="92"/>
      <c r="AV73" s="92"/>
      <c r="AW73" s="92"/>
      <c r="AX73" s="92"/>
      <c r="AY73" s="92"/>
      <c r="AZ73" s="92"/>
      <c r="BA73" s="92"/>
      <c r="BB73" s="92"/>
      <c r="BC73" s="92"/>
      <c r="BD73" s="92"/>
      <c r="BE73" s="92"/>
      <c r="BF73" s="92"/>
      <c r="BG73" s="92"/>
      <c r="BH73" s="92"/>
      <c r="BI73" s="92"/>
      <c r="BJ73" s="92"/>
      <c r="BK73" s="92"/>
      <c r="BL73" s="92"/>
      <c r="BM73" s="92"/>
      <c r="BN73" s="92"/>
      <c r="BO73" s="92"/>
      <c r="BP73" s="92"/>
      <c r="BQ73" s="92"/>
      <c r="BR73" s="92"/>
      <c r="BS73" s="92"/>
      <c r="BT73" s="92"/>
      <c r="BU73" s="92"/>
      <c r="BV73" s="92"/>
      <c r="BW73" s="92"/>
      <c r="BX73" s="92"/>
      <c r="BY73" s="92"/>
      <c r="BZ73" s="92"/>
      <c r="CA73" s="92"/>
      <c r="CB73" s="92"/>
      <c r="CC73" s="92"/>
      <c r="CD73" s="92"/>
      <c r="CE73" s="92"/>
      <c r="CF73" s="92"/>
      <c r="CG73" s="92"/>
      <c r="CH73" s="92"/>
      <c r="CI73" s="92"/>
      <c r="CJ73" s="92"/>
      <c r="CK73" s="92"/>
      <c r="CL73" s="92"/>
      <c r="CM73" s="92"/>
      <c r="CN73" s="92"/>
      <c r="CO73" s="92"/>
      <c r="CP73" s="92"/>
      <c r="CQ73" s="92"/>
      <c r="CR73" s="92"/>
      <c r="CS73" s="92"/>
      <c r="CT73" s="92"/>
      <c r="CU73" s="92"/>
      <c r="CV73" s="92"/>
      <c r="CW73" s="92"/>
      <c r="CX73" s="92"/>
      <c r="CY73" s="92"/>
      <c r="CZ73" s="92"/>
    </row>
    <row r="75" spans="1:104" s="73" customFormat="1" ht="17.399999999999999" x14ac:dyDescent="0.3">
      <c r="A75" s="72"/>
      <c r="C75" s="74"/>
      <c r="D75" s="74"/>
    </row>
    <row r="76" spans="1:104" ht="14.25" customHeight="1" x14ac:dyDescent="0.25"/>
    <row r="77" spans="1:104" ht="14.25" customHeight="1" x14ac:dyDescent="0.25"/>
    <row r="78" spans="1:104" ht="14.25" customHeight="1" x14ac:dyDescent="0.25"/>
    <row r="79" spans="1:104" ht="14.25" customHeight="1" x14ac:dyDescent="0.25"/>
    <row r="80" spans="1:104"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sheetData>
  <sheetProtection algorithmName="SHA-512" hashValue="0pKtpEzESiXEQLCcp3gu/eoFZxrlxkLK2RYq4TIEl2vtG8IMwMMfb6ytu42xRwwDus8FDkYoQ+NZ0cjMgH9ERw==" saltValue="ZmXqlUg8Me5XAhHgWOjWrg==" spinCount="100000" sheet="1" objects="1" scenarios="1"/>
  <mergeCells count="5">
    <mergeCell ref="A3:C3"/>
    <mergeCell ref="A10:C10"/>
    <mergeCell ref="B13:C13"/>
    <mergeCell ref="B14:C14"/>
    <mergeCell ref="A24:D24"/>
  </mergeCells>
  <conditionalFormatting sqref="A9:A26">
    <cfRule type="expression" dxfId="33" priority="2">
      <formula>$D$5="Yes, the plan complies based on all analyses"</formula>
    </cfRule>
  </conditionalFormatting>
  <conditionalFormatting sqref="B9:D9 E9:CZ24 D10 B11:D23 A27:CZ73">
    <cfRule type="expression" dxfId="29" priority="3">
      <formula>$D$5="Yes, the plan complies based on all analyses"</formula>
    </cfRule>
  </conditionalFormatting>
  <conditionalFormatting sqref="B25:CZ26">
    <cfRule type="expression" dxfId="28" priority="1">
      <formula>$D$5="Yes, the plan complies based on all analyses"</formula>
    </cfRule>
  </conditionalFormatting>
  <dataValidations count="2">
    <dataValidation allowBlank="1" prompt="To enter free text, select cell and type - do not click into cell" sqref="E37:CZ42 E44:CZ49 E68:CZ73 E60:CZ65 E53:CZ58" xr:uid="{179DB8BD-3ECB-4CBF-B5F4-E7C52C63716E}"/>
    <dataValidation allowBlank="1" sqref="E30:CZ35" xr:uid="{9EDEC75E-B23E-430D-B550-1162F38B1E6C}"/>
  </dataValidations>
  <hyperlinks>
    <hyperlink ref="B14" location="SectionE_AnalysisMethods" display="Return to the Analysis Methods section in the &quot;State and program information&quot; tab to change whether a method is used." xr:uid="{5C661E75-7146-48A0-B83F-3DBC4BC677E7}"/>
    <hyperlink ref="A8" location="'III_Plan comp 438.206 All plans'!A1" display="Click to go to section B: Assurance of plan compliance for 42 C.F.R. § 438.206" xr:uid="{022D1834-D477-4398-999A-948EB3D4499A}"/>
    <hyperlink ref="A26" location="SectionE_AnalysisMethods" display="Click to return to the Analysis Methods section in the &quot;State and Program Information&quot; tab to change whether a method is used." xr:uid="{5D5DD875-FB97-46F2-AD75-08812902C451}"/>
  </hyperlink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6" id="{E31D71D8-5F27-4AA4-8766-09A6369B536A}">
            <xm:f>OR(ISBLANK('I_State and program information'!$E$50),'I_State and program information'!$E$50="No")</xm:f>
            <x14:dxf>
              <fill>
                <patternFill patternType="lightUp"/>
              </fill>
            </x14:dxf>
          </x14:cfRule>
          <xm:sqref>A28:CZ49</xm:sqref>
        </x14:conditionalFormatting>
        <x14:conditionalFormatting xmlns:xm="http://schemas.microsoft.com/office/excel/2006/main">
          <x14:cfRule type="expression" priority="5" id="{420B633E-39B3-41D9-AFA7-DC3964AD5B25}">
            <xm:f>OR(ISBLANK('I_State and program information'!$E$54),'I_State and program information'!$E$54="No")</xm:f>
            <x14:dxf>
              <fill>
                <patternFill patternType="lightUp"/>
              </fill>
            </x14:dxf>
          </x14:cfRule>
          <xm:sqref>A51:CZ65</xm:sqref>
        </x14:conditionalFormatting>
        <x14:conditionalFormatting xmlns:xm="http://schemas.microsoft.com/office/excel/2006/main">
          <x14:cfRule type="expression" priority="4" id="{729925CC-08C9-4B20-9CE7-485CE6C5C1F0}">
            <xm:f>OR(ISBLANK('I_State and program information'!$E$62),'I_State and program information'!$E$62="No")</xm:f>
            <x14:dxf>
              <fill>
                <patternFill patternType="lightUp"/>
              </fill>
            </x14:dxf>
          </x14:cfRule>
          <xm:sqref>A66:CZ73</xm:sqref>
        </x14:conditionalFormatting>
      </x14:conditionalFormattings>
    </ext>
    <ext xmlns:x14="http://schemas.microsoft.com/office/spreadsheetml/2009/9/main" uri="{CCE6A557-97BC-4b89-ADB6-D9C93CAAB3DF}">
      <x14:dataValidations xmlns:xm="http://schemas.microsoft.com/office/excel/2006/main" count="103">
        <x14:dataValidation type="list" allowBlank="1" showInputMessage="1" showErrorMessage="1" xr:uid="{8918F315-1A08-469E-8929-69FCE9BE1B9E}">
          <x14:formula1>
            <xm:f>'Set Values'!$FB$88:$FB$97</xm:f>
          </x14:formula1>
          <xm:sqref>CU15</xm:sqref>
        </x14:dataValidation>
        <x14:dataValidation type="list" allowBlank="1" showInputMessage="1" showErrorMessage="1" xr:uid="{12554285-28F3-4A29-AB80-35187C771DA5}">
          <x14:formula1>
            <xm:f>'Set Values'!$AB$3:$AB$4</xm:f>
          </x14:formula1>
          <xm:sqref>E20:CZ20</xm:sqref>
        </x14:dataValidation>
        <x14:dataValidation type="list" allowBlank="1" showInputMessage="1" showErrorMessage="1" xr:uid="{90CF359C-5BF3-4CE5-A845-CA065795C24A}">
          <x14:formula1>
            <xm:f>'Set Values'!$Z$3:$Z$4</xm:f>
          </x14:formula1>
          <xm:sqref>D5</xm:sqref>
        </x14:dataValidation>
        <x14:dataValidation type="list" allowBlank="1" showInputMessage="1" showErrorMessage="1" xr:uid="{903E6082-A016-48C3-B134-9E896BD51750}">
          <x14:formula1>
            <xm:f>'Set Values'!$BM$88:$BM$97</xm:f>
          </x14:formula1>
          <xm:sqref>F15</xm:sqref>
        </x14:dataValidation>
        <x14:dataValidation type="list" allowBlank="1" showInputMessage="1" showErrorMessage="1" xr:uid="{55820BA0-F7BE-49E2-90CF-0AF150E77104}">
          <x14:formula1>
            <xm:f>'Set Values'!$BL$88:$BL$97</xm:f>
          </x14:formula1>
          <xm:sqref>E15</xm:sqref>
        </x14:dataValidation>
        <x14:dataValidation type="list" allowBlank="1" showInputMessage="1" showErrorMessage="1" xr:uid="{3EE0B2AE-A7DC-4951-9E14-29F3BEEF9FBD}">
          <x14:formula1>
            <xm:f>'Set Values'!$BN$88:$BN$97</xm:f>
          </x14:formula1>
          <xm:sqref>G15</xm:sqref>
        </x14:dataValidation>
        <x14:dataValidation type="list" allowBlank="1" showInputMessage="1" showErrorMessage="1" xr:uid="{66F00793-DB14-43BA-8D4C-AFA591300BBD}">
          <x14:formula1>
            <xm:f>'Set Values'!$BO$88:$BO$97</xm:f>
          </x14:formula1>
          <xm:sqref>H15</xm:sqref>
        </x14:dataValidation>
        <x14:dataValidation type="list" allowBlank="1" showInputMessage="1" showErrorMessage="1" xr:uid="{88388575-A33C-46B8-B076-AC5B1129EE17}">
          <x14:formula1>
            <xm:f>'Set Values'!$BP$88:$BP$97</xm:f>
          </x14:formula1>
          <xm:sqref>I15</xm:sqref>
        </x14:dataValidation>
        <x14:dataValidation type="list" allowBlank="1" showInputMessage="1" showErrorMessage="1" xr:uid="{55695B4D-47C0-4676-8BFC-5311D787C183}">
          <x14:formula1>
            <xm:f>'Set Values'!$BQ$88:$BQ$97</xm:f>
          </x14:formula1>
          <xm:sqref>J15</xm:sqref>
        </x14:dataValidation>
        <x14:dataValidation type="list" allowBlank="1" showInputMessage="1" showErrorMessage="1" xr:uid="{83102296-8B9C-4C30-B783-045AAE4ADD90}">
          <x14:formula1>
            <xm:f>'Set Values'!$BR$88:$BR$97</xm:f>
          </x14:formula1>
          <xm:sqref>K15</xm:sqref>
        </x14:dataValidation>
        <x14:dataValidation type="list" allowBlank="1" showInputMessage="1" showErrorMessage="1" xr:uid="{C4DB6EFC-DD24-46D0-9616-6D483B948095}">
          <x14:formula1>
            <xm:f>'Set Values'!$BS$88:$BS$97</xm:f>
          </x14:formula1>
          <xm:sqref>L15</xm:sqref>
        </x14:dataValidation>
        <x14:dataValidation type="list" allowBlank="1" showInputMessage="1" showErrorMessage="1" xr:uid="{3BE3CD61-7562-4E68-88AE-B35943C12DB8}">
          <x14:formula1>
            <xm:f>'Set Values'!$BU$88:$BU$97</xm:f>
          </x14:formula1>
          <xm:sqref>N15</xm:sqref>
        </x14:dataValidation>
        <x14:dataValidation type="list" allowBlank="1" showInputMessage="1" showErrorMessage="1" xr:uid="{6268A3BA-CC09-47BF-924B-A908EB8FD701}">
          <x14:formula1>
            <xm:f>'Set Values'!$BV$88:$BV$97</xm:f>
          </x14:formula1>
          <xm:sqref>O15</xm:sqref>
        </x14:dataValidation>
        <x14:dataValidation type="list" allowBlank="1" showInputMessage="1" showErrorMessage="1" xr:uid="{D3D91743-E2AA-4B89-9562-DE705E076336}">
          <x14:formula1>
            <xm:f>'Set Values'!$BW$88:$BW$97</xm:f>
          </x14:formula1>
          <xm:sqref>P15</xm:sqref>
        </x14:dataValidation>
        <x14:dataValidation type="list" allowBlank="1" showInputMessage="1" showErrorMessage="1" xr:uid="{5D09B82D-5EC8-4236-B678-F0B6FD6C46F0}">
          <x14:formula1>
            <xm:f>'Set Values'!$BX$88:$BX$97</xm:f>
          </x14:formula1>
          <xm:sqref>Q15</xm:sqref>
        </x14:dataValidation>
        <x14:dataValidation type="list" allowBlank="1" showInputMessage="1" showErrorMessage="1" xr:uid="{ADA570C4-CD8B-4F1E-BB30-055A579C2792}">
          <x14:formula1>
            <xm:f>'Set Values'!$BY$88:$BY$97</xm:f>
          </x14:formula1>
          <xm:sqref>R15</xm:sqref>
        </x14:dataValidation>
        <x14:dataValidation type="list" allowBlank="1" showInputMessage="1" showErrorMessage="1" xr:uid="{4D466226-3264-43DF-A207-962293B30842}">
          <x14:formula1>
            <xm:f>'Set Values'!$BZ$88:$BZ$97</xm:f>
          </x14:formula1>
          <xm:sqref>S15</xm:sqref>
        </x14:dataValidation>
        <x14:dataValidation type="list" allowBlank="1" showInputMessage="1" showErrorMessage="1" xr:uid="{F870EAEA-CE29-414D-8FE8-04B8CA1B56F8}">
          <x14:formula1>
            <xm:f>'Set Values'!$CA$88:$CA$97</xm:f>
          </x14:formula1>
          <xm:sqref>T15</xm:sqref>
        </x14:dataValidation>
        <x14:dataValidation type="list" allowBlank="1" showInputMessage="1" showErrorMessage="1" xr:uid="{CE90DD2E-18D8-4D99-AFFE-E153A5654F9B}">
          <x14:formula1>
            <xm:f>'Set Values'!$CB$88:$CB$97</xm:f>
          </x14:formula1>
          <xm:sqref>U15</xm:sqref>
        </x14:dataValidation>
        <x14:dataValidation type="list" allowBlank="1" showInputMessage="1" showErrorMessage="1" xr:uid="{0EB99D57-676C-43A8-95AB-EFE4F4454BF2}">
          <x14:formula1>
            <xm:f>'Set Values'!$CC$88:$CC$97</xm:f>
          </x14:formula1>
          <xm:sqref>V15</xm:sqref>
        </x14:dataValidation>
        <x14:dataValidation type="list" allowBlank="1" showInputMessage="1" showErrorMessage="1" xr:uid="{D42AC4DB-7E41-447E-A689-DCD99C20EA99}">
          <x14:formula1>
            <xm:f>'Set Values'!$CD$88:$CD$97</xm:f>
          </x14:formula1>
          <xm:sqref>W15</xm:sqref>
        </x14:dataValidation>
        <x14:dataValidation type="list" allowBlank="1" showInputMessage="1" showErrorMessage="1" xr:uid="{A3A4B9A2-BDC8-4991-95F7-AC6988DAF970}">
          <x14:formula1>
            <xm:f>'Set Values'!$AA$3</xm:f>
          </x14:formula1>
          <xm:sqref>E12:CZ12</xm:sqref>
        </x14:dataValidation>
        <x14:dataValidation type="list" allowBlank="1" showInputMessage="1" showErrorMessage="1" xr:uid="{60A118F0-E2CC-4A67-AFFC-6FFC3D15BD14}">
          <x14:formula1>
            <xm:f>'Set Values'!$CE$88:$CE$97</xm:f>
          </x14:formula1>
          <xm:sqref>X15</xm:sqref>
        </x14:dataValidation>
        <x14:dataValidation type="list" allowBlank="1" showInputMessage="1" showErrorMessage="1" xr:uid="{F54878F0-4CAB-499C-BB0C-2B21D0AD7623}">
          <x14:formula1>
            <xm:f>'Set Values'!$CF$88:$CF$97</xm:f>
          </x14:formula1>
          <xm:sqref>Y15</xm:sqref>
        </x14:dataValidation>
        <x14:dataValidation type="list" allowBlank="1" showInputMessage="1" showErrorMessage="1" xr:uid="{88590DE4-4F2D-4972-9433-59F1F2F1DF5D}">
          <x14:formula1>
            <xm:f>'Set Values'!$CG$88:$CG$97</xm:f>
          </x14:formula1>
          <xm:sqref>Z15</xm:sqref>
        </x14:dataValidation>
        <x14:dataValidation type="list" allowBlank="1" showInputMessage="1" showErrorMessage="1" xr:uid="{849F088A-774C-4DCB-AE46-36EB1F1F8E50}">
          <x14:formula1>
            <xm:f>'Set Values'!$CH$88:$CH$97</xm:f>
          </x14:formula1>
          <xm:sqref>AA15</xm:sqref>
        </x14:dataValidation>
        <x14:dataValidation type="list" allowBlank="1" showInputMessage="1" showErrorMessage="1" xr:uid="{C729A41F-C95E-477D-835B-AB73FF36225D}">
          <x14:formula1>
            <xm:f>'Set Values'!$CI$88:$CI$97</xm:f>
          </x14:formula1>
          <xm:sqref>AB15</xm:sqref>
        </x14:dataValidation>
        <x14:dataValidation type="list" allowBlank="1" showInputMessage="1" showErrorMessage="1" xr:uid="{A33C151A-00F6-45A6-9918-98DC7C4A71C9}">
          <x14:formula1>
            <xm:f>'Set Values'!$CJ$88:$CJ$97</xm:f>
          </x14:formula1>
          <xm:sqref>AC15</xm:sqref>
        </x14:dataValidation>
        <x14:dataValidation type="list" allowBlank="1" showInputMessage="1" showErrorMessage="1" xr:uid="{372847FE-39B9-49B0-91CF-B2F3CBD273D7}">
          <x14:formula1>
            <xm:f>'Set Values'!$CK$88:$CK$97</xm:f>
          </x14:formula1>
          <xm:sqref>AD15</xm:sqref>
        </x14:dataValidation>
        <x14:dataValidation type="list" allowBlank="1" showInputMessage="1" showErrorMessage="1" xr:uid="{A50611FB-B205-4448-BC16-EBB321F0925C}">
          <x14:formula1>
            <xm:f>'Set Values'!$CL$88:$CL$97</xm:f>
          </x14:formula1>
          <xm:sqref>AE15</xm:sqref>
        </x14:dataValidation>
        <x14:dataValidation type="list" allowBlank="1" showInputMessage="1" showErrorMessage="1" xr:uid="{EBABF8B1-CD6B-498F-B5BA-53002A28B68A}">
          <x14:formula1>
            <xm:f>'Set Values'!$CM$88:$CM$97</xm:f>
          </x14:formula1>
          <xm:sqref>AF15</xm:sqref>
        </x14:dataValidation>
        <x14:dataValidation type="list" allowBlank="1" showInputMessage="1" showErrorMessage="1" xr:uid="{DD13B0C7-B3E0-4858-B452-82FB2DF7DF40}">
          <x14:formula1>
            <xm:f>'Set Values'!$CN$88:$CN$97</xm:f>
          </x14:formula1>
          <xm:sqref>AG15</xm:sqref>
        </x14:dataValidation>
        <x14:dataValidation type="list" allowBlank="1" showInputMessage="1" showErrorMessage="1" xr:uid="{DB471102-A14D-433F-AF72-049EF4914808}">
          <x14:formula1>
            <xm:f>'Set Values'!$CO$88:$CO$97</xm:f>
          </x14:formula1>
          <xm:sqref>AH15</xm:sqref>
        </x14:dataValidation>
        <x14:dataValidation type="list" allowBlank="1" showInputMessage="1" showErrorMessage="1" xr:uid="{4B06ED50-27D7-4DD4-942A-60E218EB97AE}">
          <x14:formula1>
            <xm:f>'Set Values'!$CP$88:$CP$97</xm:f>
          </x14:formula1>
          <xm:sqref>AI15</xm:sqref>
        </x14:dataValidation>
        <x14:dataValidation type="list" allowBlank="1" showInputMessage="1" showErrorMessage="1" xr:uid="{0F63CAE3-8F15-444D-9967-8EA3BD6774EB}">
          <x14:formula1>
            <xm:f>'Set Values'!$CQ$88:$CQ$97</xm:f>
          </x14:formula1>
          <xm:sqref>AJ15</xm:sqref>
        </x14:dataValidation>
        <x14:dataValidation type="list" allowBlank="1" showInputMessage="1" showErrorMessage="1" xr:uid="{3411E683-887B-4B73-84CB-7580C9530555}">
          <x14:formula1>
            <xm:f>'Set Values'!$CR$88:$CR$97</xm:f>
          </x14:formula1>
          <xm:sqref>AK15</xm:sqref>
        </x14:dataValidation>
        <x14:dataValidation type="list" allowBlank="1" showInputMessage="1" showErrorMessage="1" xr:uid="{C4AB97F4-C4D4-40C0-9B4D-D9EC4256C4A5}">
          <x14:formula1>
            <xm:f>'Set Values'!$CS$88:$CS$97</xm:f>
          </x14:formula1>
          <xm:sqref>AL15</xm:sqref>
        </x14:dataValidation>
        <x14:dataValidation type="list" allowBlank="1" showInputMessage="1" showErrorMessage="1" xr:uid="{0A71C898-049B-4116-B877-95454567CD31}">
          <x14:formula1>
            <xm:f>'Set Values'!$CT$88:$CT$97</xm:f>
          </x14:formula1>
          <xm:sqref>AM15</xm:sqref>
        </x14:dataValidation>
        <x14:dataValidation type="list" allowBlank="1" showInputMessage="1" showErrorMessage="1" xr:uid="{2AA64942-29B4-4A6F-BCF9-C3B92C56EE92}">
          <x14:formula1>
            <xm:f>'Set Values'!$CU$88:$CU$97</xm:f>
          </x14:formula1>
          <xm:sqref>AN15</xm:sqref>
        </x14:dataValidation>
        <x14:dataValidation type="list" allowBlank="1" showInputMessage="1" showErrorMessage="1" xr:uid="{D06795E4-2ECF-4837-AA5C-97C02AEF171F}">
          <x14:formula1>
            <xm:f>'Set Values'!$CV$88:$CV$97</xm:f>
          </x14:formula1>
          <xm:sqref>AO15</xm:sqref>
        </x14:dataValidation>
        <x14:dataValidation type="list" allowBlank="1" showInputMessage="1" showErrorMessage="1" xr:uid="{FD4B9FD8-1050-4380-B249-7A0F507018B8}">
          <x14:formula1>
            <xm:f>'Set Values'!$CW$88:$CW$97</xm:f>
          </x14:formula1>
          <xm:sqref>AP15</xm:sqref>
        </x14:dataValidation>
        <x14:dataValidation type="list" allowBlank="1" showInputMessage="1" showErrorMessage="1" xr:uid="{F4967331-24CC-4918-B715-AF8953A8B483}">
          <x14:formula1>
            <xm:f>'Set Values'!$CX$88:$CX$97</xm:f>
          </x14:formula1>
          <xm:sqref>AQ15</xm:sqref>
        </x14:dataValidation>
        <x14:dataValidation type="list" allowBlank="1" showInputMessage="1" showErrorMessage="1" xr:uid="{A9EB7090-2255-4306-A720-B1D6966DB522}">
          <x14:formula1>
            <xm:f>'Set Values'!$CY$88:$CY$97</xm:f>
          </x14:formula1>
          <xm:sqref>AR15</xm:sqref>
        </x14:dataValidation>
        <x14:dataValidation type="list" allowBlank="1" showInputMessage="1" showErrorMessage="1" xr:uid="{82D9CC6C-0486-42E0-97EE-6154BEDC57D8}">
          <x14:formula1>
            <xm:f>'Set Values'!$CZ$88:$CZ$97</xm:f>
          </x14:formula1>
          <xm:sqref>AS15</xm:sqref>
        </x14:dataValidation>
        <x14:dataValidation type="list" allowBlank="1" showInputMessage="1" showErrorMessage="1" xr:uid="{B9590F5A-0409-4F02-9FE6-E64477A4FB53}">
          <x14:formula1>
            <xm:f>'Set Values'!$DA$88:$DA$97</xm:f>
          </x14:formula1>
          <xm:sqref>AT15</xm:sqref>
        </x14:dataValidation>
        <x14:dataValidation type="list" allowBlank="1" showInputMessage="1" showErrorMessage="1" xr:uid="{AAE10CDF-091F-4BF9-A6F4-289A6079B2B4}">
          <x14:formula1>
            <xm:f>'Set Values'!$DB$88:$DB$97</xm:f>
          </x14:formula1>
          <xm:sqref>AU15</xm:sqref>
        </x14:dataValidation>
        <x14:dataValidation type="list" allowBlank="1" showInputMessage="1" showErrorMessage="1" xr:uid="{C83E6184-5942-4D8B-BAB7-5315DE440EA0}">
          <x14:formula1>
            <xm:f>'Set Values'!$DC$88:$DC$97</xm:f>
          </x14:formula1>
          <xm:sqref>AV15</xm:sqref>
        </x14:dataValidation>
        <x14:dataValidation type="list" allowBlank="1" showInputMessage="1" showErrorMessage="1" xr:uid="{10BD6970-C712-48A4-A6E6-20E1820DCF97}">
          <x14:formula1>
            <xm:f>'Set Values'!$DD$88:$DD$97</xm:f>
          </x14:formula1>
          <xm:sqref>AW15</xm:sqref>
        </x14:dataValidation>
        <x14:dataValidation type="list" allowBlank="1" showInputMessage="1" showErrorMessage="1" xr:uid="{8C32B3A4-3147-41E4-8054-93A68BF9C828}">
          <x14:formula1>
            <xm:f>'Set Values'!$DE$88:$DE$97</xm:f>
          </x14:formula1>
          <xm:sqref>AX15</xm:sqref>
        </x14:dataValidation>
        <x14:dataValidation type="list" allowBlank="1" showInputMessage="1" showErrorMessage="1" xr:uid="{04A45957-05C3-490B-AC52-F6D1FCFC4AAF}">
          <x14:formula1>
            <xm:f>'Set Values'!$DF$88:$DF$97</xm:f>
          </x14:formula1>
          <xm:sqref>AY15</xm:sqref>
        </x14:dataValidation>
        <x14:dataValidation type="list" allowBlank="1" showInputMessage="1" showErrorMessage="1" xr:uid="{36250740-3490-48EA-9538-D9B4709AD702}">
          <x14:formula1>
            <xm:f>'Set Values'!$DG$88:$DG$97</xm:f>
          </x14:formula1>
          <xm:sqref>AZ15</xm:sqref>
        </x14:dataValidation>
        <x14:dataValidation type="list" allowBlank="1" showInputMessage="1" showErrorMessage="1" xr:uid="{BA134916-E9ED-40DB-949D-F6FD1649E9DC}">
          <x14:formula1>
            <xm:f>'Set Values'!$DH$88:$DH$97</xm:f>
          </x14:formula1>
          <xm:sqref>BA15</xm:sqref>
        </x14:dataValidation>
        <x14:dataValidation type="list" allowBlank="1" showInputMessage="1" showErrorMessage="1" xr:uid="{3C3D897B-31B6-4C0A-9421-643A172FB55A}">
          <x14:formula1>
            <xm:f>'Set Values'!$DI$88:$DI$97</xm:f>
          </x14:formula1>
          <xm:sqref>BB15</xm:sqref>
        </x14:dataValidation>
        <x14:dataValidation type="list" allowBlank="1" showInputMessage="1" showErrorMessage="1" xr:uid="{B66C32CA-52DD-483B-BC82-C7E27D7EFC24}">
          <x14:formula1>
            <xm:f>'Set Values'!$DJ$88:$DJ$97</xm:f>
          </x14:formula1>
          <xm:sqref>BC15</xm:sqref>
        </x14:dataValidation>
        <x14:dataValidation type="list" allowBlank="1" showInputMessage="1" showErrorMessage="1" xr:uid="{D5B44DDB-8069-48A3-9C4E-20E2881E31C2}">
          <x14:formula1>
            <xm:f>'Set Values'!$DK$88:$DK$97</xm:f>
          </x14:formula1>
          <xm:sqref>BD15</xm:sqref>
        </x14:dataValidation>
        <x14:dataValidation type="list" allowBlank="1" showInputMessage="1" showErrorMessage="1" xr:uid="{7680CDFC-1295-49AA-B30B-BAE7F4C6C301}">
          <x14:formula1>
            <xm:f>'Set Values'!$DL$88:$DL$97</xm:f>
          </x14:formula1>
          <xm:sqref>BE15</xm:sqref>
        </x14:dataValidation>
        <x14:dataValidation type="list" allowBlank="1" showInputMessage="1" showErrorMessage="1" xr:uid="{A26898EA-4D6E-4E89-8441-F6A843E3FB06}">
          <x14:formula1>
            <xm:f>'Set Values'!$DM$88:$DM$97</xm:f>
          </x14:formula1>
          <xm:sqref>BF15</xm:sqref>
        </x14:dataValidation>
        <x14:dataValidation type="list" allowBlank="1" showInputMessage="1" showErrorMessage="1" xr:uid="{1700B8F1-3C44-494C-8FA2-C4EE0BCCBF1B}">
          <x14:formula1>
            <xm:f>'Set Values'!$DN$88:$DN$97</xm:f>
          </x14:formula1>
          <xm:sqref>BG15</xm:sqref>
        </x14:dataValidation>
        <x14:dataValidation type="list" allowBlank="1" showInputMessage="1" showErrorMessage="1" xr:uid="{2377B1B6-7C8E-4A18-82FD-8396FE15B48E}">
          <x14:formula1>
            <xm:f>'Set Values'!$DO$88:$DO$97</xm:f>
          </x14:formula1>
          <xm:sqref>BH15</xm:sqref>
        </x14:dataValidation>
        <x14:dataValidation type="list" allowBlank="1" showInputMessage="1" showErrorMessage="1" xr:uid="{7558FCDB-2776-4546-ACA8-188D40F8504D}">
          <x14:formula1>
            <xm:f>'Set Values'!$DP$88:$DP$97</xm:f>
          </x14:formula1>
          <xm:sqref>BI15</xm:sqref>
        </x14:dataValidation>
        <x14:dataValidation type="list" allowBlank="1" showInputMessage="1" showErrorMessage="1" xr:uid="{D4C6C32F-0C5D-4DEB-8CCD-804613DDC5C7}">
          <x14:formula1>
            <xm:f>'Set Values'!$DQ$88:$DQ$97</xm:f>
          </x14:formula1>
          <xm:sqref>BJ15</xm:sqref>
        </x14:dataValidation>
        <x14:dataValidation type="list" allowBlank="1" showInputMessage="1" showErrorMessage="1" xr:uid="{6AA345D1-0B5C-4D2D-90EF-21B550CF195E}">
          <x14:formula1>
            <xm:f>'Set Values'!$DR$88:$DR$97</xm:f>
          </x14:formula1>
          <xm:sqref>BK15</xm:sqref>
        </x14:dataValidation>
        <x14:dataValidation type="list" allowBlank="1" showInputMessage="1" showErrorMessage="1" xr:uid="{1E009CAF-8783-4156-AF03-AE63F69D65A6}">
          <x14:formula1>
            <xm:f>'Set Values'!$DS$88:$DS$97</xm:f>
          </x14:formula1>
          <xm:sqref>BL15</xm:sqref>
        </x14:dataValidation>
        <x14:dataValidation type="list" allowBlank="1" showInputMessage="1" showErrorMessage="1" xr:uid="{A2487999-8E53-486C-BF8C-C0D61ED6EC37}">
          <x14:formula1>
            <xm:f>'Set Values'!$DT$88:$DT$97</xm:f>
          </x14:formula1>
          <xm:sqref>BM15</xm:sqref>
        </x14:dataValidation>
        <x14:dataValidation type="list" allowBlank="1" showInputMessage="1" showErrorMessage="1" xr:uid="{C3CB83D2-C98D-43E4-9A0E-2A3E410126DC}">
          <x14:formula1>
            <xm:f>'Set Values'!$DU$88:$DU$97</xm:f>
          </x14:formula1>
          <xm:sqref>BN15</xm:sqref>
        </x14:dataValidation>
        <x14:dataValidation type="list" allowBlank="1" showInputMessage="1" showErrorMessage="1" xr:uid="{AFBECF57-26C4-43D7-883C-5EC461326498}">
          <x14:formula1>
            <xm:f>'Set Values'!$DV$88:$DV$97</xm:f>
          </x14:formula1>
          <xm:sqref>BO15</xm:sqref>
        </x14:dataValidation>
        <x14:dataValidation type="list" allowBlank="1" showInputMessage="1" showErrorMessage="1" xr:uid="{90A8BE3F-F154-4465-BC8C-7BDB8EB78A17}">
          <x14:formula1>
            <xm:f>'Set Values'!$DW$88:$DW$97</xm:f>
          </x14:formula1>
          <xm:sqref>BP15</xm:sqref>
        </x14:dataValidation>
        <x14:dataValidation type="list" allowBlank="1" showInputMessage="1" showErrorMessage="1" xr:uid="{B08B615E-4774-4C29-9601-C2600A29D2A4}">
          <x14:formula1>
            <xm:f>'Set Values'!$DX$88:$DX$97</xm:f>
          </x14:formula1>
          <xm:sqref>BQ15</xm:sqref>
        </x14:dataValidation>
        <x14:dataValidation type="list" allowBlank="1" showInputMessage="1" showErrorMessage="1" xr:uid="{14E4191F-3E2D-4C41-A43E-B03AA9A212A8}">
          <x14:formula1>
            <xm:f>'Set Values'!$DY$88:$DY$97</xm:f>
          </x14:formula1>
          <xm:sqref>BR15</xm:sqref>
        </x14:dataValidation>
        <x14:dataValidation type="list" allowBlank="1" showInputMessage="1" showErrorMessage="1" xr:uid="{B623C7DF-8CE5-467F-9356-BF3C3C12CEF2}">
          <x14:formula1>
            <xm:f>'Set Values'!$DZ$88:$DZ$97</xm:f>
          </x14:formula1>
          <xm:sqref>BS15</xm:sqref>
        </x14:dataValidation>
        <x14:dataValidation type="list" allowBlank="1" showInputMessage="1" showErrorMessage="1" xr:uid="{D54F1BB8-C0B3-41B4-9538-D193282778CB}">
          <x14:formula1>
            <xm:f>'Set Values'!$EA$88:$EA$97</xm:f>
          </x14:formula1>
          <xm:sqref>BT15</xm:sqref>
        </x14:dataValidation>
        <x14:dataValidation type="list" allowBlank="1" showInputMessage="1" showErrorMessage="1" xr:uid="{12ADFD42-0A0F-4649-A1B4-3BFD99236DC9}">
          <x14:formula1>
            <xm:f>'Set Values'!$EB$88:$EB$97</xm:f>
          </x14:formula1>
          <xm:sqref>BU15</xm:sqref>
        </x14:dataValidation>
        <x14:dataValidation type="list" allowBlank="1" showInputMessage="1" showErrorMessage="1" xr:uid="{54A02FB0-8669-43A5-A9C3-EA09FB64DAB6}">
          <x14:formula1>
            <xm:f>'Set Values'!$EC$88:$EC$97</xm:f>
          </x14:formula1>
          <xm:sqref>BV15</xm:sqref>
        </x14:dataValidation>
        <x14:dataValidation type="list" allowBlank="1" showInputMessage="1" showErrorMessage="1" xr:uid="{D68D7FCF-C881-4F71-A7EF-7C5F64AA0F50}">
          <x14:formula1>
            <xm:f>'Set Values'!$ED$88:$ED$97</xm:f>
          </x14:formula1>
          <xm:sqref>BW15</xm:sqref>
        </x14:dataValidation>
        <x14:dataValidation type="list" allowBlank="1" showInputMessage="1" showErrorMessage="1" xr:uid="{E3889674-8C7E-437A-B138-E90F04F0B63B}">
          <x14:formula1>
            <xm:f>'Set Values'!$EE$88:$EE$97</xm:f>
          </x14:formula1>
          <xm:sqref>BX15</xm:sqref>
        </x14:dataValidation>
        <x14:dataValidation type="list" allowBlank="1" showInputMessage="1" showErrorMessage="1" xr:uid="{0BBC9002-09CB-41EB-B706-E5684D7C566B}">
          <x14:formula1>
            <xm:f>'Set Values'!$EF$88:$EF$97</xm:f>
          </x14:formula1>
          <xm:sqref>BY15</xm:sqref>
        </x14:dataValidation>
        <x14:dataValidation type="list" allowBlank="1" showInputMessage="1" showErrorMessage="1" xr:uid="{DFC708D8-DFD3-4BC1-B0DB-F886EA0DD118}">
          <x14:formula1>
            <xm:f>'Set Values'!$EG$88:$EG$97</xm:f>
          </x14:formula1>
          <xm:sqref>BZ15</xm:sqref>
        </x14:dataValidation>
        <x14:dataValidation type="list" allowBlank="1" showInputMessage="1" showErrorMessage="1" xr:uid="{0CEBF8DC-FF48-47B6-9B2B-52A1509E976B}">
          <x14:formula1>
            <xm:f>'Set Values'!$EH$88:$EH$97</xm:f>
          </x14:formula1>
          <xm:sqref>CA15</xm:sqref>
        </x14:dataValidation>
        <x14:dataValidation type="list" allowBlank="1" showInputMessage="1" showErrorMessage="1" xr:uid="{A95DC6C9-84C1-4817-B4FF-9586B6E0BCDF}">
          <x14:formula1>
            <xm:f>'Set Values'!$EI$88:$EI$97</xm:f>
          </x14:formula1>
          <xm:sqref>CB15</xm:sqref>
        </x14:dataValidation>
        <x14:dataValidation type="list" allowBlank="1" showInputMessage="1" showErrorMessage="1" xr:uid="{9A88DAC9-12AF-4499-8DCA-8BCBD2ABB820}">
          <x14:formula1>
            <xm:f>'Set Values'!$EJ$88:$EJ$97</xm:f>
          </x14:formula1>
          <xm:sqref>CC15</xm:sqref>
        </x14:dataValidation>
        <x14:dataValidation type="list" allowBlank="1" showInputMessage="1" showErrorMessage="1" xr:uid="{6EDED8D2-9E40-414A-850B-FABCD0B7C8BD}">
          <x14:formula1>
            <xm:f>'Set Values'!$EK$88:$EK$97</xm:f>
          </x14:formula1>
          <xm:sqref>CD15</xm:sqref>
        </x14:dataValidation>
        <x14:dataValidation type="list" allowBlank="1" showInputMessage="1" showErrorMessage="1" xr:uid="{BFFB1B01-ABBB-47A5-A9EE-5DFDC2F801D2}">
          <x14:formula1>
            <xm:f>'Set Values'!$EL$88:$EL$97</xm:f>
          </x14:formula1>
          <xm:sqref>CE15</xm:sqref>
        </x14:dataValidation>
        <x14:dataValidation type="list" allowBlank="1" showInputMessage="1" showErrorMessage="1" xr:uid="{0BAA08A0-03CF-43AE-9A5C-7CC803B782AB}">
          <x14:formula1>
            <xm:f>'Set Values'!$EM$88:$EM$97</xm:f>
          </x14:formula1>
          <xm:sqref>CF15</xm:sqref>
        </x14:dataValidation>
        <x14:dataValidation type="list" allowBlank="1" showInputMessage="1" showErrorMessage="1" xr:uid="{876A91C5-8481-4653-A258-5EDE800338BA}">
          <x14:formula1>
            <xm:f>'Set Values'!$EN$88:$EN$97</xm:f>
          </x14:formula1>
          <xm:sqref>CG15</xm:sqref>
        </x14:dataValidation>
        <x14:dataValidation type="list" allowBlank="1" showInputMessage="1" showErrorMessage="1" xr:uid="{866954B1-6511-4F33-9B4A-66CDFE245451}">
          <x14:formula1>
            <xm:f>'Set Values'!$EO$88:$EO$97</xm:f>
          </x14:formula1>
          <xm:sqref>CH15</xm:sqref>
        </x14:dataValidation>
        <x14:dataValidation type="list" allowBlank="1" showInputMessage="1" showErrorMessage="1" xr:uid="{5FCEC556-A79A-41F5-B20E-272B57F30671}">
          <x14:formula1>
            <xm:f>'Set Values'!$EP$88:$EP$97</xm:f>
          </x14:formula1>
          <xm:sqref>CI15</xm:sqref>
        </x14:dataValidation>
        <x14:dataValidation type="list" allowBlank="1" showInputMessage="1" showErrorMessage="1" xr:uid="{C1299458-248F-4F8F-BE1A-1F568AE7EAA1}">
          <x14:formula1>
            <xm:f>'Set Values'!$EQ$88:$EQ$97</xm:f>
          </x14:formula1>
          <xm:sqref>CJ15</xm:sqref>
        </x14:dataValidation>
        <x14:dataValidation type="list" allowBlank="1" showInputMessage="1" showErrorMessage="1" xr:uid="{704024E3-6BFD-46CC-A40F-E2C533C221BC}">
          <x14:formula1>
            <xm:f>'Set Values'!$ER$88:$ER$97</xm:f>
          </x14:formula1>
          <xm:sqref>CK15</xm:sqref>
        </x14:dataValidation>
        <x14:dataValidation type="list" allowBlank="1" showInputMessage="1" showErrorMessage="1" xr:uid="{9E306AED-D50B-47F8-81BE-FDDBAD75E071}">
          <x14:formula1>
            <xm:f>'Set Values'!$ES$88:$ES$97</xm:f>
          </x14:formula1>
          <xm:sqref>CL15</xm:sqref>
        </x14:dataValidation>
        <x14:dataValidation type="list" allowBlank="1" showInputMessage="1" showErrorMessage="1" xr:uid="{ACCFABAE-DE37-4E05-A5F5-364874FC0EC8}">
          <x14:formula1>
            <xm:f>'Set Values'!$ET$88:$ET$97</xm:f>
          </x14:formula1>
          <xm:sqref>CM15</xm:sqref>
        </x14:dataValidation>
        <x14:dataValidation type="list" allowBlank="1" showInputMessage="1" showErrorMessage="1" xr:uid="{19DF58B1-152B-48BD-89B2-E04CD04AF854}">
          <x14:formula1>
            <xm:f>'Set Values'!$EU$88:$EU$97</xm:f>
          </x14:formula1>
          <xm:sqref>CN15</xm:sqref>
        </x14:dataValidation>
        <x14:dataValidation type="list" allowBlank="1" showInputMessage="1" showErrorMessage="1" xr:uid="{72EF0FC8-999E-4250-A942-47426B6D708F}">
          <x14:formula1>
            <xm:f>'Set Values'!$EV$88:$EV$97</xm:f>
          </x14:formula1>
          <xm:sqref>CO15</xm:sqref>
        </x14:dataValidation>
        <x14:dataValidation type="list" allowBlank="1" showInputMessage="1" showErrorMessage="1" xr:uid="{1F3AEB07-059A-4864-8258-968A354051B9}">
          <x14:formula1>
            <xm:f>'Set Values'!$EW$88:$EW$97</xm:f>
          </x14:formula1>
          <xm:sqref>CP15</xm:sqref>
        </x14:dataValidation>
        <x14:dataValidation type="list" allowBlank="1" showInputMessage="1" showErrorMessage="1" xr:uid="{C14ABB8F-C897-423E-B8C8-78AC872956C3}">
          <x14:formula1>
            <xm:f>'Set Values'!$EX$88:$EX$97</xm:f>
          </x14:formula1>
          <xm:sqref>CQ15</xm:sqref>
        </x14:dataValidation>
        <x14:dataValidation type="list" allowBlank="1" showInputMessage="1" showErrorMessage="1" xr:uid="{1F64BD86-3FA1-41BA-A90F-02D2F0954FE3}">
          <x14:formula1>
            <xm:f>'Set Values'!$EY$88:$EY$97</xm:f>
          </x14:formula1>
          <xm:sqref>CR15</xm:sqref>
        </x14:dataValidation>
        <x14:dataValidation type="list" allowBlank="1" showInputMessage="1" showErrorMessage="1" xr:uid="{424E9112-5FA0-4B23-B86A-47FE6FCF31CA}">
          <x14:formula1>
            <xm:f>'Set Values'!$EZ$88:$EZ$97</xm:f>
          </x14:formula1>
          <xm:sqref>CS15</xm:sqref>
        </x14:dataValidation>
        <x14:dataValidation type="list" allowBlank="1" showInputMessage="1" showErrorMessage="1" xr:uid="{67D2D809-5E45-4988-B60C-2F3C9712B03B}">
          <x14:formula1>
            <xm:f>'Set Values'!$FA$88:$FA$97</xm:f>
          </x14:formula1>
          <xm:sqref>CT15</xm:sqref>
        </x14:dataValidation>
        <x14:dataValidation type="list" allowBlank="1" showInputMessage="1" showErrorMessage="1" xr:uid="{8A023A43-DCD6-4E8B-A8B2-DB504BD73B0B}">
          <x14:formula1>
            <xm:f>'Set Values'!$FC$88:$FC$97</xm:f>
          </x14:formula1>
          <xm:sqref>CV15</xm:sqref>
        </x14:dataValidation>
        <x14:dataValidation type="list" allowBlank="1" showInputMessage="1" showErrorMessage="1" xr:uid="{B6D0CBDD-DD25-47C8-971B-6029574A7A59}">
          <x14:formula1>
            <xm:f>'Set Values'!$FD$88:$FD$97</xm:f>
          </x14:formula1>
          <xm:sqref>CW15</xm:sqref>
        </x14:dataValidation>
        <x14:dataValidation type="list" allowBlank="1" showInputMessage="1" showErrorMessage="1" xr:uid="{20B16F76-F391-4C34-A77E-35E5A3D0CCE0}">
          <x14:formula1>
            <xm:f>'Set Values'!$FE$88:$FE$97</xm:f>
          </x14:formula1>
          <xm:sqref>CX15</xm:sqref>
        </x14:dataValidation>
        <x14:dataValidation type="list" allowBlank="1" showInputMessage="1" showErrorMessage="1" xr:uid="{5CAFB385-9242-46F7-A786-A077C69577DC}">
          <x14:formula1>
            <xm:f>'Set Values'!$FF$88:$FF$97</xm:f>
          </x14:formula1>
          <xm:sqref>CY15</xm:sqref>
        </x14:dataValidation>
        <x14:dataValidation type="list" allowBlank="1" showInputMessage="1" showErrorMessage="1" xr:uid="{26DAB181-EF46-4F3B-A035-9A4C972B2F08}">
          <x14:formula1>
            <xm:f>'Set Values'!$FG$88:$FG$97</xm:f>
          </x14:formula1>
          <xm:sqref>CZ15</xm:sqref>
        </x14:dataValidation>
        <x14:dataValidation type="list" allowBlank="1" showInputMessage="1" showErrorMessage="1" xr:uid="{318A1F27-3168-4907-B2C7-77551C843BBC}">
          <x14:formula1>
            <xm:f>'Set Values'!$BT$88:$BT$97</xm:f>
          </x14:formula1>
          <xm:sqref>M15</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06F74-C7F7-4CDB-BBE0-C7D9715A6104}">
  <dimension ref="A1:CZ108"/>
  <sheetViews>
    <sheetView showGridLines="0" zoomScale="70" zoomScaleNormal="70" workbookViewId="0">
      <pane xSplit="4" ySplit="11" topLeftCell="E12" activePane="bottomRight" state="frozen"/>
      <selection activeCell="D20" sqref="D20"/>
      <selection pane="topRight" activeCell="D20" sqref="D20"/>
      <selection pane="bottomLeft" activeCell="D20" sqref="D20"/>
      <selection pane="bottomRight"/>
    </sheetView>
  </sheetViews>
  <sheetFormatPr defaultColWidth="9.21875" defaultRowHeight="13.8" x14ac:dyDescent="0.25"/>
  <cols>
    <col min="1" max="1" width="9.33203125" style="2" customWidth="1"/>
    <col min="2" max="2" width="39.5546875" style="2" customWidth="1"/>
    <col min="3" max="3" width="71.5546875" style="5" customWidth="1"/>
    <col min="4" max="4" width="30.77734375" style="5" customWidth="1"/>
    <col min="5" max="104" width="40.77734375" style="2" customWidth="1"/>
    <col min="105" max="16384" width="9.21875" style="2"/>
  </cols>
  <sheetData>
    <row r="1" spans="1:104" s="78" customFormat="1" ht="21" x14ac:dyDescent="0.35">
      <c r="A1" s="75" t="s">
        <v>585</v>
      </c>
      <c r="B1" s="75"/>
      <c r="C1" s="76"/>
      <c r="D1" s="77"/>
      <c r="E1" s="75" t="s">
        <v>401</v>
      </c>
      <c r="F1" s="75" t="s">
        <v>402</v>
      </c>
      <c r="G1" s="75" t="s">
        <v>403</v>
      </c>
      <c r="H1" s="75" t="s">
        <v>404</v>
      </c>
      <c r="I1" s="75" t="s">
        <v>405</v>
      </c>
      <c r="J1" s="75" t="s">
        <v>406</v>
      </c>
      <c r="K1" s="75" t="s">
        <v>407</v>
      </c>
      <c r="L1" s="75" t="s">
        <v>408</v>
      </c>
      <c r="M1" s="75" t="s">
        <v>409</v>
      </c>
      <c r="N1" s="75" t="s">
        <v>410</v>
      </c>
      <c r="O1" s="75" t="s">
        <v>411</v>
      </c>
      <c r="P1" s="75" t="s">
        <v>412</v>
      </c>
      <c r="Q1" s="75" t="s">
        <v>413</v>
      </c>
      <c r="R1" s="75" t="s">
        <v>414</v>
      </c>
      <c r="S1" s="75" t="s">
        <v>415</v>
      </c>
      <c r="T1" s="75" t="s">
        <v>416</v>
      </c>
      <c r="U1" s="75" t="s">
        <v>417</v>
      </c>
      <c r="V1" s="75" t="s">
        <v>418</v>
      </c>
      <c r="W1" s="75" t="s">
        <v>419</v>
      </c>
      <c r="X1" s="75" t="s">
        <v>420</v>
      </c>
      <c r="Y1" s="75" t="s">
        <v>421</v>
      </c>
      <c r="Z1" s="75" t="s">
        <v>422</v>
      </c>
      <c r="AA1" s="75" t="s">
        <v>423</v>
      </c>
      <c r="AB1" s="75" t="s">
        <v>424</v>
      </c>
      <c r="AC1" s="75" t="s">
        <v>425</v>
      </c>
      <c r="AD1" s="75" t="s">
        <v>426</v>
      </c>
      <c r="AE1" s="75" t="s">
        <v>427</v>
      </c>
      <c r="AF1" s="75" t="s">
        <v>428</v>
      </c>
      <c r="AG1" s="75" t="s">
        <v>429</v>
      </c>
      <c r="AH1" s="75" t="s">
        <v>430</v>
      </c>
      <c r="AI1" s="75" t="s">
        <v>431</v>
      </c>
      <c r="AJ1" s="75" t="s">
        <v>432</v>
      </c>
      <c r="AK1" s="75" t="s">
        <v>433</v>
      </c>
      <c r="AL1" s="75" t="s">
        <v>434</v>
      </c>
      <c r="AM1" s="75" t="s">
        <v>435</v>
      </c>
      <c r="AN1" s="75" t="s">
        <v>436</v>
      </c>
      <c r="AO1" s="75" t="s">
        <v>437</v>
      </c>
      <c r="AP1" s="75" t="s">
        <v>438</v>
      </c>
      <c r="AQ1" s="75" t="s">
        <v>439</v>
      </c>
      <c r="AR1" s="75" t="s">
        <v>440</v>
      </c>
      <c r="AS1" s="75" t="s">
        <v>441</v>
      </c>
      <c r="AT1" s="75" t="s">
        <v>442</v>
      </c>
      <c r="AU1" s="75" t="s">
        <v>443</v>
      </c>
      <c r="AV1" s="75" t="s">
        <v>444</v>
      </c>
      <c r="AW1" s="75" t="s">
        <v>445</v>
      </c>
      <c r="AX1" s="75" t="s">
        <v>446</v>
      </c>
      <c r="AY1" s="75" t="s">
        <v>447</v>
      </c>
      <c r="AZ1" s="75" t="s">
        <v>448</v>
      </c>
      <c r="BA1" s="75" t="s">
        <v>449</v>
      </c>
      <c r="BB1" s="75" t="s">
        <v>450</v>
      </c>
      <c r="BC1" s="75" t="s">
        <v>451</v>
      </c>
      <c r="BD1" s="75" t="s">
        <v>452</v>
      </c>
      <c r="BE1" s="75" t="s">
        <v>453</v>
      </c>
      <c r="BF1" s="75" t="s">
        <v>454</v>
      </c>
      <c r="BG1" s="75" t="s">
        <v>455</v>
      </c>
      <c r="BH1" s="75" t="s">
        <v>456</v>
      </c>
      <c r="BI1" s="75" t="s">
        <v>457</v>
      </c>
      <c r="BJ1" s="75" t="s">
        <v>458</v>
      </c>
      <c r="BK1" s="75" t="s">
        <v>459</v>
      </c>
      <c r="BL1" s="75" t="s">
        <v>460</v>
      </c>
      <c r="BM1" s="75" t="s">
        <v>461</v>
      </c>
      <c r="BN1" s="75" t="s">
        <v>462</v>
      </c>
      <c r="BO1" s="75" t="s">
        <v>463</v>
      </c>
      <c r="BP1" s="75" t="s">
        <v>464</v>
      </c>
      <c r="BQ1" s="75" t="s">
        <v>465</v>
      </c>
      <c r="BR1" s="75" t="s">
        <v>466</v>
      </c>
      <c r="BS1" s="75" t="s">
        <v>467</v>
      </c>
      <c r="BT1" s="75" t="s">
        <v>468</v>
      </c>
      <c r="BU1" s="75" t="s">
        <v>469</v>
      </c>
      <c r="BV1" s="75" t="s">
        <v>470</v>
      </c>
      <c r="BW1" s="75" t="s">
        <v>471</v>
      </c>
      <c r="BX1" s="75" t="s">
        <v>472</v>
      </c>
      <c r="BY1" s="75" t="s">
        <v>473</v>
      </c>
      <c r="BZ1" s="75" t="s">
        <v>474</v>
      </c>
      <c r="CA1" s="75" t="s">
        <v>475</v>
      </c>
      <c r="CB1" s="75" t="s">
        <v>476</v>
      </c>
      <c r="CC1" s="75" t="s">
        <v>477</v>
      </c>
      <c r="CD1" s="75" t="s">
        <v>478</v>
      </c>
      <c r="CE1" s="75" t="s">
        <v>479</v>
      </c>
      <c r="CF1" s="75" t="s">
        <v>480</v>
      </c>
      <c r="CG1" s="75" t="s">
        <v>481</v>
      </c>
      <c r="CH1" s="75" t="s">
        <v>482</v>
      </c>
      <c r="CI1" s="75" t="s">
        <v>483</v>
      </c>
      <c r="CJ1" s="75" t="s">
        <v>484</v>
      </c>
      <c r="CK1" s="75" t="s">
        <v>485</v>
      </c>
      <c r="CL1" s="75" t="s">
        <v>486</v>
      </c>
      <c r="CM1" s="75" t="s">
        <v>487</v>
      </c>
      <c r="CN1" s="75" t="s">
        <v>488</v>
      </c>
      <c r="CO1" s="75" t="s">
        <v>489</v>
      </c>
      <c r="CP1" s="75" t="s">
        <v>490</v>
      </c>
      <c r="CQ1" s="75" t="s">
        <v>491</v>
      </c>
      <c r="CR1" s="75" t="s">
        <v>492</v>
      </c>
      <c r="CS1" s="75" t="s">
        <v>493</v>
      </c>
      <c r="CT1" s="75" t="s">
        <v>494</v>
      </c>
      <c r="CU1" s="75" t="s">
        <v>495</v>
      </c>
      <c r="CV1" s="75" t="s">
        <v>496</v>
      </c>
      <c r="CW1" s="75" t="s">
        <v>497</v>
      </c>
      <c r="CX1" s="75" t="s">
        <v>498</v>
      </c>
      <c r="CY1" s="75" t="s">
        <v>499</v>
      </c>
      <c r="CZ1" s="75" t="s">
        <v>500</v>
      </c>
    </row>
    <row r="2" spans="1:104" ht="28.5" customHeight="1" x14ac:dyDescent="0.4">
      <c r="A2" s="24" t="s">
        <v>672</v>
      </c>
      <c r="C2" s="24"/>
      <c r="D2" s="1"/>
    </row>
    <row r="3" spans="1:104" ht="31.2" customHeight="1" x14ac:dyDescent="0.25">
      <c r="A3" s="301" t="s">
        <v>673</v>
      </c>
      <c r="B3" s="302"/>
      <c r="C3" s="302"/>
      <c r="D3" s="58"/>
    </row>
    <row r="4" spans="1:104" x14ac:dyDescent="0.25">
      <c r="A4" s="55" t="s">
        <v>0</v>
      </c>
      <c r="B4" s="56" t="s">
        <v>1</v>
      </c>
      <c r="C4" s="56" t="s">
        <v>5</v>
      </c>
      <c r="D4" s="89" t="str">
        <f>IF('I_State and program information'!E32="","[Plan 8]",'I_State and program information'!E32)</f>
        <v>[Plan 8]</v>
      </c>
    </row>
    <row r="5" spans="1:104" ht="55.2" x14ac:dyDescent="0.25">
      <c r="A5" s="16" t="s">
        <v>579</v>
      </c>
      <c r="B5" s="84" t="s">
        <v>118</v>
      </c>
      <c r="C5" s="15" t="s">
        <v>273</v>
      </c>
      <c r="D5" s="57"/>
    </row>
    <row r="6" spans="1:104" ht="15" customHeight="1" x14ac:dyDescent="0.25">
      <c r="A6" s="62"/>
      <c r="B6" s="62"/>
      <c r="C6" s="62"/>
      <c r="D6" s="62"/>
    </row>
    <row r="7" spans="1:104" ht="15" customHeight="1" x14ac:dyDescent="0.25">
      <c r="A7" s="263" t="s">
        <v>644</v>
      </c>
      <c r="B7" s="62"/>
      <c r="C7" s="62"/>
      <c r="D7" s="62"/>
    </row>
    <row r="8" spans="1:104" ht="15" customHeight="1" x14ac:dyDescent="0.25">
      <c r="A8" s="259" t="s">
        <v>674</v>
      </c>
      <c r="B8" s="62"/>
      <c r="C8" s="62"/>
      <c r="D8" s="62"/>
    </row>
    <row r="9" spans="1:104" ht="35.4" customHeight="1" x14ac:dyDescent="0.4">
      <c r="A9" s="24" t="s">
        <v>647</v>
      </c>
      <c r="B9" s="24"/>
      <c r="D9" s="2"/>
    </row>
    <row r="10" spans="1:104" ht="39.6" customHeight="1" x14ac:dyDescent="0.25">
      <c r="A10" s="282" t="s">
        <v>586</v>
      </c>
      <c r="B10" s="283"/>
      <c r="C10" s="283"/>
      <c r="D10" s="230"/>
    </row>
    <row r="11" spans="1:104" ht="41.4" x14ac:dyDescent="0.25">
      <c r="A11" s="49" t="s">
        <v>0</v>
      </c>
      <c r="B11" s="47" t="s">
        <v>1</v>
      </c>
      <c r="C11" s="47" t="s">
        <v>5</v>
      </c>
      <c r="D11" s="244" t="s">
        <v>65</v>
      </c>
      <c r="E11" s="240" t="str">
        <f>"Standard #1:"&amp;CHAR(10)&amp;CHAR(10)&amp;IF('II_Program-level standards'!E7="","",'II_Program-level standards'!E7&amp;"; "&amp;CHAR(10)&amp;'II_Program-level standards'!E9&amp;"; "&amp;CHAR(10)&amp;'II_Program-level standards'!E14&amp;"; "&amp;CHAR(10)&amp;'II_Program-level standards'!E15)</f>
        <v xml:space="preserve">Standard #1:
</v>
      </c>
      <c r="F11" s="87" t="str">
        <f>"Standard #2:"&amp;CHAR(10)&amp;CHAR(10)&amp;IF('II_Program-level standards'!F7="","",'II_Program-level standards'!F7&amp;"; "&amp;CHAR(10)&amp;'II_Program-level standards'!F9&amp;"; "&amp;CHAR(10)&amp;'II_Program-level standards'!F14&amp;"; "&amp;CHAR(10)&amp;'II_Program-level standards'!F15)</f>
        <v xml:space="preserve">Standard #2:
</v>
      </c>
      <c r="G11" s="87" t="str">
        <f>"Standard #3:"&amp;CHAR(10)&amp;CHAR(10)&amp;IF('II_Program-level standards'!G7="","",'II_Program-level standards'!G7&amp;"; "&amp;CHAR(10)&amp;'II_Program-level standards'!G9&amp;"; "&amp;CHAR(10)&amp;'II_Program-level standards'!G14&amp;"; "&amp;CHAR(10)&amp;'II_Program-level standards'!G15)</f>
        <v xml:space="preserve">Standard #3:
</v>
      </c>
      <c r="H11" s="87" t="str">
        <f>"Standard #4:"&amp;CHAR(10)&amp;CHAR(10)&amp;IF('II_Program-level standards'!H7="","",'II_Program-level standards'!H7&amp;"; "&amp;CHAR(10)&amp;'II_Program-level standards'!H9&amp;"; "&amp;CHAR(10)&amp;'II_Program-level standards'!H14&amp;"; "&amp;CHAR(10)&amp;'II_Program-level standards'!H15)</f>
        <v xml:space="preserve">Standard #4:
</v>
      </c>
      <c r="I11" s="87" t="str">
        <f>"Standard #5:"&amp;CHAR(10)&amp;CHAR(10)&amp;IF('II_Program-level standards'!I7="","",'II_Program-level standards'!I7&amp;"; "&amp;CHAR(10)&amp;'II_Program-level standards'!I9&amp;"; "&amp;CHAR(10)&amp;'II_Program-level standards'!I14&amp;"; "&amp;CHAR(10)&amp;'II_Program-level standards'!I15)</f>
        <v xml:space="preserve">Standard #5:
</v>
      </c>
      <c r="J11" s="87" t="str">
        <f>"Standard #6:"&amp;CHAR(10)&amp;CHAR(10)&amp;IF('II_Program-level standards'!J7="","",'II_Program-level standards'!J7&amp;"; "&amp;CHAR(10)&amp;'II_Program-level standards'!J9&amp;"; "&amp;CHAR(10)&amp;'II_Program-level standards'!J14&amp;"; "&amp;CHAR(10)&amp;'II_Program-level standards'!J15)</f>
        <v xml:space="preserve">Standard #6:
</v>
      </c>
      <c r="K11" s="87" t="str">
        <f>"Standard #7:"&amp;CHAR(10)&amp;CHAR(10)&amp;IF('II_Program-level standards'!K7="","",'II_Program-level standards'!K7&amp;"; "&amp;CHAR(10)&amp;'II_Program-level standards'!K9&amp;"; "&amp;CHAR(10)&amp;'II_Program-level standards'!K14&amp;"; "&amp;CHAR(10)&amp;'II_Program-level standards'!K15)</f>
        <v xml:space="preserve">Standard #7:
</v>
      </c>
      <c r="L11" s="87" t="str">
        <f>"Standard #8:"&amp;CHAR(10)&amp;CHAR(10)&amp;IF('II_Program-level standards'!L7="","",'II_Program-level standards'!L7&amp;"; "&amp;CHAR(10)&amp;'II_Program-level standards'!L9&amp;"; "&amp;CHAR(10)&amp;'II_Program-level standards'!L14&amp;"; "&amp;CHAR(10)&amp;'II_Program-level standards'!L15)</f>
        <v xml:space="preserve">Standard #8:
</v>
      </c>
      <c r="M11" s="87" t="str">
        <f>"Standard #9:"&amp;CHAR(10)&amp;CHAR(10)&amp;IF('II_Program-level standards'!M7="","",'II_Program-level standards'!M7&amp;"; "&amp;CHAR(10)&amp;'II_Program-level standards'!M9&amp;"; "&amp;CHAR(10)&amp;'II_Program-level standards'!M14&amp;"; "&amp;CHAR(10)&amp;'II_Program-level standards'!M15)</f>
        <v xml:space="preserve">Standard #9:
</v>
      </c>
      <c r="N11" s="87" t="str">
        <f>"Standard #10:"&amp;CHAR(10)&amp;CHAR(10)&amp;IF('II_Program-level standards'!N7="","",'II_Program-level standards'!N7&amp;"; "&amp;CHAR(10)&amp;'II_Program-level standards'!N9&amp;"; "&amp;CHAR(10)&amp;'II_Program-level standards'!N14&amp;"; "&amp;CHAR(10)&amp;'II_Program-level standards'!N15)</f>
        <v xml:space="preserve">Standard #10:
</v>
      </c>
      <c r="O11" s="87" t="str">
        <f>"Standard #11:"&amp;CHAR(10)&amp;CHAR(10)&amp;IF('II_Program-level standards'!O7="","",'II_Program-level standards'!O7&amp;"; "&amp;CHAR(10)&amp;'II_Program-level standards'!O9&amp;"; "&amp;CHAR(10)&amp;'II_Program-level standards'!O14&amp;"; "&amp;CHAR(10)&amp;'II_Program-level standards'!O15)</f>
        <v xml:space="preserve">Standard #11:
</v>
      </c>
      <c r="P11" s="87" t="str">
        <f>"Standard #12:"&amp;CHAR(10)&amp;CHAR(10)&amp;IF('II_Program-level standards'!P7="","",'II_Program-level standards'!P7&amp;"; "&amp;CHAR(10)&amp;'II_Program-level standards'!P9&amp;"; "&amp;CHAR(10)&amp;'II_Program-level standards'!P14&amp;"; "&amp;CHAR(10)&amp;'II_Program-level standards'!P15)</f>
        <v xml:space="preserve">Standard #12:
</v>
      </c>
      <c r="Q11" s="87" t="str">
        <f>"Standard #13:"&amp;CHAR(10)&amp;CHAR(10)&amp;IF('II_Program-level standards'!Q7="","",'II_Program-level standards'!Q7&amp;"; "&amp;CHAR(10)&amp;'II_Program-level standards'!Q9&amp;"; "&amp;CHAR(10)&amp;'II_Program-level standards'!Q14&amp;"; "&amp;CHAR(10)&amp;'II_Program-level standards'!Q15)</f>
        <v xml:space="preserve">Standard #13:
</v>
      </c>
      <c r="R11" s="87" t="str">
        <f>"Standard #14:"&amp;CHAR(10)&amp;CHAR(10)&amp;IF('II_Program-level standards'!R7="","",'II_Program-level standards'!R7&amp;"; "&amp;CHAR(10)&amp;'II_Program-level standards'!R9&amp;"; "&amp;CHAR(10)&amp;'II_Program-level standards'!R14&amp;"; "&amp;CHAR(10)&amp;'II_Program-level standards'!R15)</f>
        <v xml:space="preserve">Standard #14:
</v>
      </c>
      <c r="S11" s="87" t="str">
        <f>"Standard #15:"&amp;CHAR(10)&amp;CHAR(10)&amp;IF('II_Program-level standards'!S7="","",'II_Program-level standards'!S7&amp;"; "&amp;CHAR(10)&amp;'II_Program-level standards'!S9&amp;"; "&amp;CHAR(10)&amp;'II_Program-level standards'!S14&amp;"; "&amp;CHAR(10)&amp;'II_Program-level standards'!S15)</f>
        <v xml:space="preserve">Standard #15:
</v>
      </c>
      <c r="T11" s="87" t="str">
        <f>"Standard #16:"&amp;CHAR(10)&amp;CHAR(10)&amp;IF('II_Program-level standards'!T7="","",'II_Program-level standards'!T7&amp;"; "&amp;CHAR(10)&amp;'II_Program-level standards'!T9&amp;"; "&amp;CHAR(10)&amp;'II_Program-level standards'!T14&amp;"; "&amp;CHAR(10)&amp;'II_Program-level standards'!T15)</f>
        <v xml:space="preserve">Standard #16:
</v>
      </c>
      <c r="U11" s="87" t="str">
        <f>"Standard #17:"&amp;CHAR(10)&amp;CHAR(10)&amp;IF('II_Program-level standards'!U7="","",'II_Program-level standards'!U7&amp;"; "&amp;CHAR(10)&amp;'II_Program-level standards'!U9&amp;"; "&amp;CHAR(10)&amp;'II_Program-level standards'!U14&amp;"; "&amp;CHAR(10)&amp;'II_Program-level standards'!U15)</f>
        <v xml:space="preserve">Standard #17:
</v>
      </c>
      <c r="V11" s="87" t="str">
        <f>"Standard #18:"&amp;CHAR(10)&amp;CHAR(10)&amp;IF('II_Program-level standards'!V7="","",'II_Program-level standards'!V7&amp;"; "&amp;CHAR(10)&amp;'II_Program-level standards'!V9&amp;"; "&amp;CHAR(10)&amp;'II_Program-level standards'!V14&amp;"; "&amp;CHAR(10)&amp;'II_Program-level standards'!V15)</f>
        <v xml:space="preserve">Standard #18:
</v>
      </c>
      <c r="W11" s="87" t="str">
        <f>"Standard #19:"&amp;CHAR(10)&amp;CHAR(10)&amp;IF('II_Program-level standards'!W7="","",'II_Program-level standards'!W7&amp;"; "&amp;CHAR(10)&amp;'II_Program-level standards'!W9&amp;"; "&amp;CHAR(10)&amp;'II_Program-level standards'!W14&amp;"; "&amp;CHAR(10)&amp;'II_Program-level standards'!W15)</f>
        <v xml:space="preserve">Standard #19:
</v>
      </c>
      <c r="X11" s="87" t="str">
        <f>"Standard #20:"&amp;CHAR(10)&amp;CHAR(10)&amp;IF('II_Program-level standards'!X7="","",'II_Program-level standards'!X7&amp;"; "&amp;CHAR(10)&amp;'II_Program-level standards'!X9&amp;"; "&amp;CHAR(10)&amp;'II_Program-level standards'!X14&amp;"; "&amp;CHAR(10)&amp;'II_Program-level standards'!X15)</f>
        <v xml:space="preserve">Standard #20:
</v>
      </c>
      <c r="Y11" s="87" t="str">
        <f>"Standard #21:"&amp;CHAR(10)&amp;CHAR(10)&amp;IF('II_Program-level standards'!Y7="","",'II_Program-level standards'!Y7&amp;"; "&amp;CHAR(10)&amp;'II_Program-level standards'!Y9&amp;"; "&amp;CHAR(10)&amp;'II_Program-level standards'!Y14&amp;"; "&amp;CHAR(10)&amp;'II_Program-level standards'!Y15)</f>
        <v xml:space="preserve">Standard #21:
</v>
      </c>
      <c r="Z11" s="87" t="str">
        <f>"Standard #22:"&amp;CHAR(10)&amp;CHAR(10)&amp;IF('II_Program-level standards'!Z7="","",'II_Program-level standards'!Z7&amp;"; "&amp;CHAR(10)&amp;'II_Program-level standards'!Z9&amp;"; "&amp;CHAR(10)&amp;'II_Program-level standards'!Z14&amp;"; "&amp;CHAR(10)&amp;'II_Program-level standards'!Z15)</f>
        <v xml:space="preserve">Standard #22:
</v>
      </c>
      <c r="AA11" s="87" t="str">
        <f>"Standard #23:"&amp;CHAR(10)&amp;CHAR(10)&amp;IF('II_Program-level standards'!AA7="","",'II_Program-level standards'!AA7&amp;"; "&amp;CHAR(10)&amp;'II_Program-level standards'!AA9&amp;"; "&amp;CHAR(10)&amp;'II_Program-level standards'!AA14&amp;"; "&amp;CHAR(10)&amp;'II_Program-level standards'!AA15)</f>
        <v xml:space="preserve">Standard #23:
</v>
      </c>
      <c r="AB11" s="87" t="str">
        <f>"Standard #24:"&amp;CHAR(10)&amp;CHAR(10)&amp;IF('II_Program-level standards'!AB7="","",'II_Program-level standards'!AB7&amp;"; "&amp;CHAR(10)&amp;'II_Program-level standards'!AB9&amp;"; "&amp;CHAR(10)&amp;'II_Program-level standards'!AB14&amp;"; "&amp;CHAR(10)&amp;'II_Program-level standards'!AB15)</f>
        <v xml:space="preserve">Standard #24:
</v>
      </c>
      <c r="AC11" s="87" t="str">
        <f>"Standard #25:"&amp;CHAR(10)&amp;CHAR(10)&amp;IF('II_Program-level standards'!AC7="","",'II_Program-level standards'!AC7&amp;"; "&amp;CHAR(10)&amp;'II_Program-level standards'!AC9&amp;"; "&amp;CHAR(10)&amp;'II_Program-level standards'!AC14&amp;"; "&amp;CHAR(10)&amp;'II_Program-level standards'!AC15)</f>
        <v xml:space="preserve">Standard #25:
</v>
      </c>
      <c r="AD11" s="87" t="str">
        <f>"Standard #26:"&amp;CHAR(10)&amp;CHAR(10)&amp;IF('II_Program-level standards'!AD7="","",'II_Program-level standards'!AD7&amp;"; "&amp;CHAR(10)&amp;'II_Program-level standards'!AD9&amp;"; "&amp;CHAR(10)&amp;'II_Program-level standards'!AD14&amp;"; "&amp;CHAR(10)&amp;'II_Program-level standards'!AD15)</f>
        <v xml:space="preserve">Standard #26:
</v>
      </c>
      <c r="AE11" s="87" t="str">
        <f>"Standard #27:"&amp;CHAR(10)&amp;CHAR(10)&amp;IF('II_Program-level standards'!AE7="","",'II_Program-level standards'!AE7&amp;"; "&amp;CHAR(10)&amp;'II_Program-level standards'!AE9&amp;"; "&amp;CHAR(10)&amp;'II_Program-level standards'!AE14&amp;"; "&amp;CHAR(10)&amp;'II_Program-level standards'!AE15)</f>
        <v xml:space="preserve">Standard #27:
</v>
      </c>
      <c r="AF11" s="87" t="str">
        <f>"Standard #28:"&amp;CHAR(10)&amp;CHAR(10)&amp;IF('II_Program-level standards'!AF7="","",'II_Program-level standards'!AF7&amp;"; "&amp;CHAR(10)&amp;'II_Program-level standards'!AF9&amp;"; "&amp;CHAR(10)&amp;'II_Program-level standards'!AF14&amp;"; "&amp;CHAR(10)&amp;'II_Program-level standards'!AF15)</f>
        <v xml:space="preserve">Standard #28:
</v>
      </c>
      <c r="AG11" s="87" t="str">
        <f>"Standard #29:"&amp;CHAR(10)&amp;CHAR(10)&amp;IF('II_Program-level standards'!AG7="","",'II_Program-level standards'!AG7&amp;"; "&amp;CHAR(10)&amp;'II_Program-level standards'!AG9&amp;"; "&amp;CHAR(10)&amp;'II_Program-level standards'!AG14&amp;"; "&amp;CHAR(10)&amp;'II_Program-level standards'!AG15)</f>
        <v xml:space="preserve">Standard #29:
</v>
      </c>
      <c r="AH11" s="87" t="str">
        <f>"Standard #30:"&amp;CHAR(10)&amp;CHAR(10)&amp;IF('II_Program-level standards'!AH7="","",'II_Program-level standards'!AH7&amp;"; "&amp;CHAR(10)&amp;'II_Program-level standards'!AH9&amp;"; "&amp;CHAR(10)&amp;'II_Program-level standards'!AH14&amp;"; "&amp;CHAR(10)&amp;'II_Program-level standards'!AH15)</f>
        <v xml:space="preserve">Standard #30:
</v>
      </c>
      <c r="AI11" s="87" t="str">
        <f>"Standard #31:"&amp;CHAR(10)&amp;CHAR(10)&amp;IF('II_Program-level standards'!AI7="","",'II_Program-level standards'!AI7&amp;"; "&amp;CHAR(10)&amp;'II_Program-level standards'!AI9&amp;"; "&amp;CHAR(10)&amp;'II_Program-level standards'!AI14&amp;"; "&amp;CHAR(10)&amp;'II_Program-level standards'!AI15)</f>
        <v xml:space="preserve">Standard #31:
</v>
      </c>
      <c r="AJ11" s="87" t="str">
        <f>"Standard #32:"&amp;CHAR(10)&amp;CHAR(10)&amp;IF('II_Program-level standards'!AJ7="","",'II_Program-level standards'!AJ7&amp;"; "&amp;CHAR(10)&amp;'II_Program-level standards'!AJ9&amp;"; "&amp;CHAR(10)&amp;'II_Program-level standards'!AJ14&amp;"; "&amp;CHAR(10)&amp;'II_Program-level standards'!AJ15)</f>
        <v xml:space="preserve">Standard #32:
</v>
      </c>
      <c r="AK11" s="87" t="str">
        <f>"Standard #33:"&amp;CHAR(10)&amp;CHAR(10)&amp;IF('II_Program-level standards'!AK7="","",'II_Program-level standards'!AK7&amp;"; "&amp;CHAR(10)&amp;'II_Program-level standards'!AK9&amp;"; "&amp;CHAR(10)&amp;'II_Program-level standards'!AK14&amp;"; "&amp;CHAR(10)&amp;'II_Program-level standards'!AK15)</f>
        <v xml:space="preserve">Standard #33:
</v>
      </c>
      <c r="AL11" s="87" t="str">
        <f>"Standard #34:"&amp;CHAR(10)&amp;CHAR(10)&amp;IF('II_Program-level standards'!AL7="","",'II_Program-level standards'!AL7&amp;"; "&amp;CHAR(10)&amp;'II_Program-level standards'!AL9&amp;"; "&amp;CHAR(10)&amp;'II_Program-level standards'!AL14&amp;"; "&amp;CHAR(10)&amp;'II_Program-level standards'!AL15)</f>
        <v xml:space="preserve">Standard #34:
</v>
      </c>
      <c r="AM11" s="87" t="str">
        <f>"Standard #35:"&amp;CHAR(10)&amp;CHAR(10)&amp;IF('II_Program-level standards'!AM7="","",'II_Program-level standards'!AM7&amp;"; "&amp;CHAR(10)&amp;'II_Program-level standards'!AM9&amp;"; "&amp;CHAR(10)&amp;'II_Program-level standards'!AM14&amp;"; "&amp;CHAR(10)&amp;'II_Program-level standards'!AM15)</f>
        <v xml:space="preserve">Standard #35:
</v>
      </c>
      <c r="AN11" s="87" t="str">
        <f>"Standard #36:"&amp;CHAR(10)&amp;CHAR(10)&amp;IF('II_Program-level standards'!AN7="","",'II_Program-level standards'!AN7&amp;"; "&amp;CHAR(10)&amp;'II_Program-level standards'!AN9&amp;"; "&amp;CHAR(10)&amp;'II_Program-level standards'!AN14&amp;"; "&amp;CHAR(10)&amp;'II_Program-level standards'!AN15)</f>
        <v xml:space="preserve">Standard #36:
</v>
      </c>
      <c r="AO11" s="87" t="str">
        <f>"Standard #37:"&amp;CHAR(10)&amp;CHAR(10)&amp;IF('II_Program-level standards'!AO7="","",'II_Program-level standards'!AO7&amp;"; "&amp;CHAR(10)&amp;'II_Program-level standards'!AO9&amp;"; "&amp;CHAR(10)&amp;'II_Program-level standards'!AO14&amp;"; "&amp;CHAR(10)&amp;'II_Program-level standards'!AO15)</f>
        <v xml:space="preserve">Standard #37:
</v>
      </c>
      <c r="AP11" s="87" t="str">
        <f>"Standard #38:"&amp;CHAR(10)&amp;CHAR(10)&amp;IF('II_Program-level standards'!AP7="","",'II_Program-level standards'!AP7&amp;"; "&amp;CHAR(10)&amp;'II_Program-level standards'!AP9&amp;"; "&amp;CHAR(10)&amp;'II_Program-level standards'!AP14&amp;"; "&amp;CHAR(10)&amp;'II_Program-level standards'!AP15)</f>
        <v xml:space="preserve">Standard #38:
</v>
      </c>
      <c r="AQ11" s="87" t="str">
        <f>"Standard #39:"&amp;CHAR(10)&amp;CHAR(10)&amp;IF('II_Program-level standards'!AQ7="","",'II_Program-level standards'!AQ7&amp;"; "&amp;CHAR(10)&amp;'II_Program-level standards'!AQ9&amp;"; "&amp;CHAR(10)&amp;'II_Program-level standards'!AQ14&amp;"; "&amp;CHAR(10)&amp;'II_Program-level standards'!AQ15)</f>
        <v xml:space="preserve">Standard #39:
</v>
      </c>
      <c r="AR11" s="87" t="str">
        <f>"Standard #40:"&amp;CHAR(10)&amp;CHAR(10)&amp;IF('II_Program-level standards'!AR7="","",'II_Program-level standards'!AR7&amp;"; "&amp;CHAR(10)&amp;'II_Program-level standards'!AR9&amp;"; "&amp;CHAR(10)&amp;'II_Program-level standards'!AR14&amp;"; "&amp;CHAR(10)&amp;'II_Program-level standards'!AR15)</f>
        <v xml:space="preserve">Standard #40:
</v>
      </c>
      <c r="AS11" s="87" t="str">
        <f>"Standard #41:"&amp;CHAR(10)&amp;CHAR(10)&amp;IF('II_Program-level standards'!AS7="","",'II_Program-level standards'!AS7&amp;"; "&amp;CHAR(10)&amp;'II_Program-level standards'!AS9&amp;"; "&amp;CHAR(10)&amp;'II_Program-level standards'!AS14&amp;"; "&amp;CHAR(10)&amp;'II_Program-level standards'!AS15)</f>
        <v xml:space="preserve">Standard #41:
</v>
      </c>
      <c r="AT11" s="87" t="str">
        <f>"Standard #42:"&amp;CHAR(10)&amp;CHAR(10)&amp;IF('II_Program-level standards'!AT7="","",'II_Program-level standards'!AT7&amp;"; "&amp;CHAR(10)&amp;'II_Program-level standards'!AT9&amp;"; "&amp;CHAR(10)&amp;'II_Program-level standards'!AT14&amp;"; "&amp;CHAR(10)&amp;'II_Program-level standards'!AT15)</f>
        <v xml:space="preserve">Standard #42:
</v>
      </c>
      <c r="AU11" s="87" t="str">
        <f>"Standard #43:"&amp;CHAR(10)&amp;CHAR(10)&amp;IF('II_Program-level standards'!AU7="","",'II_Program-level standards'!AU7&amp;"; "&amp;CHAR(10)&amp;'II_Program-level standards'!AU9&amp;"; "&amp;CHAR(10)&amp;'II_Program-level standards'!AU14&amp;"; "&amp;CHAR(10)&amp;'II_Program-level standards'!AU15)</f>
        <v xml:space="preserve">Standard #43:
</v>
      </c>
      <c r="AV11" s="87" t="str">
        <f>"Standard #44:"&amp;CHAR(10)&amp;CHAR(10)&amp;IF('II_Program-level standards'!AV7="","",'II_Program-level standards'!AV7&amp;"; "&amp;CHAR(10)&amp;'II_Program-level standards'!AV9&amp;"; "&amp;CHAR(10)&amp;'II_Program-level standards'!AV14&amp;"; "&amp;CHAR(10)&amp;'II_Program-level standards'!AV15)</f>
        <v xml:space="preserve">Standard #44:
</v>
      </c>
      <c r="AW11" s="87" t="str">
        <f>"Standard #45:"&amp;CHAR(10)&amp;CHAR(10)&amp;IF('II_Program-level standards'!AW7="","",'II_Program-level standards'!AW7&amp;"; "&amp;CHAR(10)&amp;'II_Program-level standards'!AW9&amp;"; "&amp;CHAR(10)&amp;'II_Program-level standards'!AW14&amp;"; "&amp;CHAR(10)&amp;'II_Program-level standards'!AW15)</f>
        <v xml:space="preserve">Standard #45:
</v>
      </c>
      <c r="AX11" s="87" t="str">
        <f>"Standard #46:"&amp;CHAR(10)&amp;CHAR(10)&amp;IF('II_Program-level standards'!AX7="","",'II_Program-level standards'!AX7&amp;"; "&amp;CHAR(10)&amp;'II_Program-level standards'!AX9&amp;"; "&amp;CHAR(10)&amp;'II_Program-level standards'!AX14&amp;"; "&amp;CHAR(10)&amp;'II_Program-level standards'!AX15)</f>
        <v xml:space="preserve">Standard #46:
</v>
      </c>
      <c r="AY11" s="87" t="str">
        <f>"Standard #47:"&amp;CHAR(10)&amp;CHAR(10)&amp;IF('II_Program-level standards'!AY7="","",'II_Program-level standards'!AY7&amp;"; "&amp;CHAR(10)&amp;'II_Program-level standards'!AY9&amp;"; "&amp;CHAR(10)&amp;'II_Program-level standards'!AY14&amp;"; "&amp;CHAR(10)&amp;'II_Program-level standards'!AY15)</f>
        <v xml:space="preserve">Standard #47:
</v>
      </c>
      <c r="AZ11" s="87" t="str">
        <f>"Standard #48:"&amp;CHAR(10)&amp;CHAR(10)&amp;IF('II_Program-level standards'!AZ7="","",'II_Program-level standards'!AZ7&amp;"; "&amp;CHAR(10)&amp;'II_Program-level standards'!AZ9&amp;"; "&amp;CHAR(10)&amp;'II_Program-level standards'!AZ14&amp;"; "&amp;CHAR(10)&amp;'II_Program-level standards'!AZ15)</f>
        <v xml:space="preserve">Standard #48:
</v>
      </c>
      <c r="BA11" s="87" t="str">
        <f>"Standard #49:"&amp;CHAR(10)&amp;CHAR(10)&amp;IF('II_Program-level standards'!BA7="","",'II_Program-level standards'!BA7&amp;"; "&amp;CHAR(10)&amp;'II_Program-level standards'!BA9&amp;"; "&amp;CHAR(10)&amp;'II_Program-level standards'!BA14&amp;"; "&amp;CHAR(10)&amp;'II_Program-level standards'!BA15)</f>
        <v xml:space="preserve">Standard #49:
</v>
      </c>
      <c r="BB11" s="87" t="str">
        <f>"Standard #50:"&amp;CHAR(10)&amp;CHAR(10)&amp;IF('II_Program-level standards'!BB7="","",'II_Program-level standards'!BB7&amp;"; "&amp;CHAR(10)&amp;'II_Program-level standards'!BB9&amp;"; "&amp;CHAR(10)&amp;'II_Program-level standards'!BB14&amp;"; "&amp;CHAR(10)&amp;'II_Program-level standards'!BB15)</f>
        <v xml:space="preserve">Standard #50:
</v>
      </c>
      <c r="BC11" s="87" t="str">
        <f>"Standard #51:"&amp;CHAR(10)&amp;CHAR(10)&amp;IF('II_Program-level standards'!BC7="","",'II_Program-level standards'!BC7&amp;"; "&amp;CHAR(10)&amp;'II_Program-level standards'!BC9&amp;"; "&amp;CHAR(10)&amp;'II_Program-level standards'!BC14&amp;"; "&amp;CHAR(10)&amp;'II_Program-level standards'!BC15)</f>
        <v xml:space="preserve">Standard #51:
</v>
      </c>
      <c r="BD11" s="87" t="str">
        <f>"Standard #52:"&amp;CHAR(10)&amp;CHAR(10)&amp;IF('II_Program-level standards'!BD7="","",'II_Program-level standards'!BD7&amp;"; "&amp;CHAR(10)&amp;'II_Program-level standards'!BD9&amp;"; "&amp;CHAR(10)&amp;'II_Program-level standards'!BD14&amp;"; "&amp;CHAR(10)&amp;'II_Program-level standards'!BD15)</f>
        <v xml:space="preserve">Standard #52:
</v>
      </c>
      <c r="BE11" s="87" t="str">
        <f>"Standard #53:"&amp;CHAR(10)&amp;CHAR(10)&amp;IF('II_Program-level standards'!BE7="","",'II_Program-level standards'!BE7&amp;"; "&amp;CHAR(10)&amp;'II_Program-level standards'!BE9&amp;"; "&amp;CHAR(10)&amp;'II_Program-level standards'!BE14&amp;"; "&amp;CHAR(10)&amp;'II_Program-level standards'!BE15)</f>
        <v xml:space="preserve">Standard #53:
</v>
      </c>
      <c r="BF11" s="87" t="str">
        <f>"Standard #54:"&amp;CHAR(10)&amp;CHAR(10)&amp;IF('II_Program-level standards'!BF7="","",'II_Program-level standards'!BF7&amp;"; "&amp;CHAR(10)&amp;'II_Program-level standards'!BF9&amp;"; "&amp;CHAR(10)&amp;'II_Program-level standards'!BF14&amp;"; "&amp;CHAR(10)&amp;'II_Program-level standards'!BF15)</f>
        <v xml:space="preserve">Standard #54:
</v>
      </c>
      <c r="BG11" s="87" t="str">
        <f>"Standard #55:"&amp;CHAR(10)&amp;CHAR(10)&amp;IF('II_Program-level standards'!BG7="","",'II_Program-level standards'!BG7&amp;"; "&amp;CHAR(10)&amp;'II_Program-level standards'!BG9&amp;"; "&amp;CHAR(10)&amp;'II_Program-level standards'!BG14&amp;"; "&amp;CHAR(10)&amp;'II_Program-level standards'!BG15)</f>
        <v xml:space="preserve">Standard #55:
</v>
      </c>
      <c r="BH11" s="87" t="str">
        <f>"Standard #56:"&amp;CHAR(10)&amp;CHAR(10)&amp;IF('II_Program-level standards'!BH7="","",'II_Program-level standards'!BH7&amp;"; "&amp;CHAR(10)&amp;'II_Program-level standards'!BH9&amp;"; "&amp;CHAR(10)&amp;'II_Program-level standards'!BH14&amp;"; "&amp;CHAR(10)&amp;'II_Program-level standards'!BH15)</f>
        <v xml:space="preserve">Standard #56:
</v>
      </c>
      <c r="BI11" s="87" t="str">
        <f>"Standard #57:"&amp;CHAR(10)&amp;CHAR(10)&amp;IF('II_Program-level standards'!BI7="","",'II_Program-level standards'!BI7&amp;"; "&amp;CHAR(10)&amp;'II_Program-level standards'!BI9&amp;"; "&amp;CHAR(10)&amp;'II_Program-level standards'!BI14&amp;"; "&amp;CHAR(10)&amp;'II_Program-level standards'!BI15)</f>
        <v xml:space="preserve">Standard #57:
</v>
      </c>
      <c r="BJ11" s="87" t="str">
        <f>"Standard #58:"&amp;CHAR(10)&amp;CHAR(10)&amp;IF('II_Program-level standards'!BJ7="","",'II_Program-level standards'!BJ7&amp;"; "&amp;CHAR(10)&amp;'II_Program-level standards'!BJ9&amp;"; "&amp;CHAR(10)&amp;'II_Program-level standards'!BJ14&amp;"; "&amp;CHAR(10)&amp;'II_Program-level standards'!BJ15)</f>
        <v xml:space="preserve">Standard #58:
</v>
      </c>
      <c r="BK11" s="87" t="str">
        <f>"Standard #59:"&amp;CHAR(10)&amp;CHAR(10)&amp;IF('II_Program-level standards'!BK7="","",'II_Program-level standards'!BK7&amp;"; "&amp;CHAR(10)&amp;'II_Program-level standards'!BK9&amp;"; "&amp;CHAR(10)&amp;'II_Program-level standards'!BK14&amp;"; "&amp;CHAR(10)&amp;'II_Program-level standards'!BK15)</f>
        <v xml:space="preserve">Standard #59:
</v>
      </c>
      <c r="BL11" s="87" t="str">
        <f>"Standard #60:"&amp;CHAR(10)&amp;CHAR(10)&amp;IF('II_Program-level standards'!BL7="","",'II_Program-level standards'!BL7&amp;"; "&amp;CHAR(10)&amp;'II_Program-level standards'!BL9&amp;"; "&amp;CHAR(10)&amp;'II_Program-level standards'!BL14&amp;"; "&amp;CHAR(10)&amp;'II_Program-level standards'!BL15)</f>
        <v xml:space="preserve">Standard #60:
</v>
      </c>
      <c r="BM11" s="87" t="str">
        <f>"Standard #61:"&amp;CHAR(10)&amp;CHAR(10)&amp;IF('II_Program-level standards'!BM7="","",'II_Program-level standards'!BM7&amp;"; "&amp;CHAR(10)&amp;'II_Program-level standards'!BM9&amp;"; "&amp;CHAR(10)&amp;'II_Program-level standards'!BM14&amp;"; "&amp;CHAR(10)&amp;'II_Program-level standards'!BM15)</f>
        <v xml:space="preserve">Standard #61:
</v>
      </c>
      <c r="BN11" s="87" t="str">
        <f>"Standard #62:"&amp;CHAR(10)&amp;CHAR(10)&amp;IF('II_Program-level standards'!BN7="","",'II_Program-level standards'!BN7&amp;"; "&amp;CHAR(10)&amp;'II_Program-level standards'!BN9&amp;"; "&amp;CHAR(10)&amp;'II_Program-level standards'!BN14&amp;"; "&amp;CHAR(10)&amp;'II_Program-level standards'!BN15)</f>
        <v xml:space="preserve">Standard #62:
</v>
      </c>
      <c r="BO11" s="87" t="str">
        <f>"Standard #63:"&amp;CHAR(10)&amp;CHAR(10)&amp;IF('II_Program-level standards'!BO7="","",'II_Program-level standards'!BO7&amp;"; "&amp;CHAR(10)&amp;'II_Program-level standards'!BO9&amp;"; "&amp;CHAR(10)&amp;'II_Program-level standards'!BO14&amp;"; "&amp;CHAR(10)&amp;'II_Program-level standards'!BO15)</f>
        <v xml:space="preserve">Standard #63:
</v>
      </c>
      <c r="BP11" s="87" t="str">
        <f>"Standard #64:"&amp;CHAR(10)&amp;CHAR(10)&amp;IF('II_Program-level standards'!BP7="","",'II_Program-level standards'!BP7&amp;"; "&amp;CHAR(10)&amp;'II_Program-level standards'!BP9&amp;"; "&amp;CHAR(10)&amp;'II_Program-level standards'!BP14&amp;"; "&amp;CHAR(10)&amp;'II_Program-level standards'!BP15)</f>
        <v xml:space="preserve">Standard #64:
</v>
      </c>
      <c r="BQ11" s="87" t="str">
        <f>"Standard #65:"&amp;CHAR(10)&amp;CHAR(10)&amp;IF('II_Program-level standards'!BQ7="","",'II_Program-level standards'!BQ7&amp;"; "&amp;CHAR(10)&amp;'II_Program-level standards'!BQ9&amp;"; "&amp;CHAR(10)&amp;'II_Program-level standards'!BQ14&amp;"; "&amp;CHAR(10)&amp;'II_Program-level standards'!BQ15)</f>
        <v xml:space="preserve">Standard #65:
</v>
      </c>
      <c r="BR11" s="87" t="str">
        <f>"Standard #66:"&amp;CHAR(10)&amp;CHAR(10)&amp;IF('II_Program-level standards'!BR7="","",'II_Program-level standards'!BR7&amp;"; "&amp;CHAR(10)&amp;'II_Program-level standards'!BR9&amp;"; "&amp;CHAR(10)&amp;'II_Program-level standards'!BR14&amp;"; "&amp;CHAR(10)&amp;'II_Program-level standards'!BR15)</f>
        <v xml:space="preserve">Standard #66:
</v>
      </c>
      <c r="BS11" s="87" t="str">
        <f>"Standard #67:"&amp;CHAR(10)&amp;CHAR(10)&amp;IF('II_Program-level standards'!BS7="","",'II_Program-level standards'!BS7&amp;"; "&amp;CHAR(10)&amp;'II_Program-level standards'!BS9&amp;"; "&amp;CHAR(10)&amp;'II_Program-level standards'!BS14&amp;"; "&amp;CHAR(10)&amp;'II_Program-level standards'!BS15)</f>
        <v xml:space="preserve">Standard #67:
</v>
      </c>
      <c r="BT11" s="87" t="str">
        <f>"Standard #68:"&amp;CHAR(10)&amp;CHAR(10)&amp;IF('II_Program-level standards'!BT7="","",'II_Program-level standards'!BT7&amp;"; "&amp;CHAR(10)&amp;'II_Program-level standards'!BT9&amp;"; "&amp;CHAR(10)&amp;'II_Program-level standards'!BT14&amp;"; "&amp;CHAR(10)&amp;'II_Program-level standards'!BT15)</f>
        <v xml:space="preserve">Standard #68:
</v>
      </c>
      <c r="BU11" s="87" t="str">
        <f>"Standard #69:"&amp;CHAR(10)&amp;CHAR(10)&amp;IF('II_Program-level standards'!BU7="","",'II_Program-level standards'!BU7&amp;"; "&amp;CHAR(10)&amp;'II_Program-level standards'!BU9&amp;"; "&amp;CHAR(10)&amp;'II_Program-level standards'!BU14&amp;"; "&amp;CHAR(10)&amp;'II_Program-level standards'!BU15)</f>
        <v xml:space="preserve">Standard #69:
</v>
      </c>
      <c r="BV11" s="87" t="str">
        <f>"Standard #70:"&amp;CHAR(10)&amp;CHAR(10)&amp;IF('II_Program-level standards'!BV7="","",'II_Program-level standards'!BV7&amp;"; "&amp;CHAR(10)&amp;'II_Program-level standards'!BV9&amp;"; "&amp;CHAR(10)&amp;'II_Program-level standards'!BV14&amp;"; "&amp;CHAR(10)&amp;'II_Program-level standards'!BV15)</f>
        <v xml:space="preserve">Standard #70:
</v>
      </c>
      <c r="BW11" s="87" t="str">
        <f>"Standard #71:"&amp;CHAR(10)&amp;CHAR(10)&amp;IF('II_Program-level standards'!BW7="","",'II_Program-level standards'!BW7&amp;"; "&amp;CHAR(10)&amp;'II_Program-level standards'!BW9&amp;"; "&amp;CHAR(10)&amp;'II_Program-level standards'!BW14&amp;"; "&amp;CHAR(10)&amp;'II_Program-level standards'!BW15)</f>
        <v xml:space="preserve">Standard #71:
</v>
      </c>
      <c r="BX11" s="87" t="str">
        <f>"Standard #72:"&amp;CHAR(10)&amp;CHAR(10)&amp;IF('II_Program-level standards'!BX7="","",'II_Program-level standards'!BX7&amp;"; "&amp;CHAR(10)&amp;'II_Program-level standards'!BX9&amp;"; "&amp;CHAR(10)&amp;'II_Program-level standards'!BX14&amp;"; "&amp;CHAR(10)&amp;'II_Program-level standards'!BX15)</f>
        <v xml:space="preserve">Standard #72:
</v>
      </c>
      <c r="BY11" s="87" t="str">
        <f>"Standard #73:"&amp;CHAR(10)&amp;CHAR(10)&amp;IF('II_Program-level standards'!BY7="","",'II_Program-level standards'!BY7&amp;"; "&amp;CHAR(10)&amp;'II_Program-level standards'!BY9&amp;"; "&amp;CHAR(10)&amp;'II_Program-level standards'!BY14&amp;"; "&amp;CHAR(10)&amp;'II_Program-level standards'!BY15)</f>
        <v xml:space="preserve">Standard #73:
</v>
      </c>
      <c r="BZ11" s="87" t="str">
        <f>"Standard #74:"&amp;CHAR(10)&amp;CHAR(10)&amp;IF('II_Program-level standards'!BZ7="","",'II_Program-level standards'!BZ7&amp;"; "&amp;CHAR(10)&amp;'II_Program-level standards'!BZ9&amp;"; "&amp;CHAR(10)&amp;'II_Program-level standards'!BZ14&amp;"; "&amp;CHAR(10)&amp;'II_Program-level standards'!BZ15)</f>
        <v xml:space="preserve">Standard #74:
</v>
      </c>
      <c r="CA11" s="87" t="str">
        <f>"Standard #75:"&amp;CHAR(10)&amp;CHAR(10)&amp;IF('II_Program-level standards'!CA7="","",'II_Program-level standards'!CA7&amp;"; "&amp;CHAR(10)&amp;'II_Program-level standards'!CA9&amp;"; "&amp;CHAR(10)&amp;'II_Program-level standards'!CA14&amp;"; "&amp;CHAR(10)&amp;'II_Program-level standards'!CA15)</f>
        <v xml:space="preserve">Standard #75:
</v>
      </c>
      <c r="CB11" s="87" t="str">
        <f>"Standard #76:"&amp;CHAR(10)&amp;CHAR(10)&amp;IF('II_Program-level standards'!CB7="","",'II_Program-level standards'!CB7&amp;"; "&amp;CHAR(10)&amp;'II_Program-level standards'!CB9&amp;"; "&amp;CHAR(10)&amp;'II_Program-level standards'!CB14&amp;"; "&amp;CHAR(10)&amp;'II_Program-level standards'!CB15)</f>
        <v xml:space="preserve">Standard #76:
</v>
      </c>
      <c r="CC11" s="87" t="str">
        <f>"Standard #77:"&amp;CHAR(10)&amp;CHAR(10)&amp;IF('II_Program-level standards'!CC7="","",'II_Program-level standards'!CC7&amp;"; "&amp;CHAR(10)&amp;'II_Program-level standards'!CC9&amp;"; "&amp;CHAR(10)&amp;'II_Program-level standards'!CC14&amp;"; "&amp;CHAR(10)&amp;'II_Program-level standards'!CC15)</f>
        <v xml:space="preserve">Standard #77:
</v>
      </c>
      <c r="CD11" s="87" t="str">
        <f>"Standard #78:"&amp;CHAR(10)&amp;CHAR(10)&amp;IF('II_Program-level standards'!CD7="","",'II_Program-level standards'!CD7&amp;"; "&amp;CHAR(10)&amp;'II_Program-level standards'!CD9&amp;"; "&amp;CHAR(10)&amp;'II_Program-level standards'!CD14&amp;"; "&amp;CHAR(10)&amp;'II_Program-level standards'!CD15)</f>
        <v xml:space="preserve">Standard #78:
</v>
      </c>
      <c r="CE11" s="87" t="str">
        <f>"Standard #79:"&amp;CHAR(10)&amp;CHAR(10)&amp;IF('II_Program-level standards'!CE7="","",'II_Program-level standards'!CE7&amp;"; "&amp;CHAR(10)&amp;'II_Program-level standards'!CE9&amp;"; "&amp;CHAR(10)&amp;'II_Program-level standards'!CE14&amp;"; "&amp;CHAR(10)&amp;'II_Program-level standards'!CE15)</f>
        <v xml:space="preserve">Standard #79:
</v>
      </c>
      <c r="CF11" s="87" t="str">
        <f>"Standard #80:"&amp;CHAR(10)&amp;CHAR(10)&amp;IF('II_Program-level standards'!CF7="","",'II_Program-level standards'!CF7&amp;"; "&amp;CHAR(10)&amp;'II_Program-level standards'!CF9&amp;"; "&amp;CHAR(10)&amp;'II_Program-level standards'!CF14&amp;"; "&amp;CHAR(10)&amp;'II_Program-level standards'!CF15)</f>
        <v xml:space="preserve">Standard #80:
</v>
      </c>
      <c r="CG11" s="87" t="str">
        <f>"Standard #81:"&amp;CHAR(10)&amp;CHAR(10)&amp;IF('II_Program-level standards'!CG7="","",'II_Program-level standards'!CG7&amp;"; "&amp;CHAR(10)&amp;'II_Program-level standards'!CG9&amp;"; "&amp;CHAR(10)&amp;'II_Program-level standards'!CG14&amp;"; "&amp;CHAR(10)&amp;'II_Program-level standards'!CG15)</f>
        <v xml:space="preserve">Standard #81:
</v>
      </c>
      <c r="CH11" s="87" t="str">
        <f>"Standard #82:"&amp;CHAR(10)&amp;CHAR(10)&amp;IF('II_Program-level standards'!CH7="","",'II_Program-level standards'!CH7&amp;"; "&amp;CHAR(10)&amp;'II_Program-level standards'!CH9&amp;"; "&amp;CHAR(10)&amp;'II_Program-level standards'!CH14&amp;"; "&amp;CHAR(10)&amp;'II_Program-level standards'!CH15)</f>
        <v xml:space="preserve">Standard #82:
</v>
      </c>
      <c r="CI11" s="87" t="str">
        <f>"Standard #83:"&amp;CHAR(10)&amp;CHAR(10)&amp;IF('II_Program-level standards'!CI7="","",'II_Program-level standards'!CI7&amp;"; "&amp;CHAR(10)&amp;'II_Program-level standards'!CI9&amp;"; "&amp;CHAR(10)&amp;'II_Program-level standards'!CI14&amp;"; "&amp;CHAR(10)&amp;'II_Program-level standards'!CI15)</f>
        <v xml:space="preserve">Standard #83:
</v>
      </c>
      <c r="CJ11" s="87" t="str">
        <f>"Standard #84:"&amp;CHAR(10)&amp;CHAR(10)&amp;IF('II_Program-level standards'!CJ7="","",'II_Program-level standards'!CJ7&amp;"; "&amp;CHAR(10)&amp;'II_Program-level standards'!CJ9&amp;"; "&amp;CHAR(10)&amp;'II_Program-level standards'!CJ14&amp;"; "&amp;CHAR(10)&amp;'II_Program-level standards'!CJ15)</f>
        <v xml:space="preserve">Standard #84:
</v>
      </c>
      <c r="CK11" s="87" t="str">
        <f>"Standard #85:"&amp;CHAR(10)&amp;CHAR(10)&amp;IF('II_Program-level standards'!CK7="","",'II_Program-level standards'!CK7&amp;"; "&amp;CHAR(10)&amp;'II_Program-level standards'!CK9&amp;"; "&amp;CHAR(10)&amp;'II_Program-level standards'!CK14&amp;"; "&amp;CHAR(10)&amp;'II_Program-level standards'!CK15)</f>
        <v xml:space="preserve">Standard #85:
</v>
      </c>
      <c r="CL11" s="87" t="str">
        <f>"Standard #86:"&amp;CHAR(10)&amp;CHAR(10)&amp;IF('II_Program-level standards'!CL7="","",'II_Program-level standards'!CL7&amp;"; "&amp;CHAR(10)&amp;'II_Program-level standards'!CL9&amp;"; "&amp;CHAR(10)&amp;'II_Program-level standards'!CL14&amp;"; "&amp;CHAR(10)&amp;'II_Program-level standards'!CL15)</f>
        <v xml:space="preserve">Standard #86:
</v>
      </c>
      <c r="CM11" s="87" t="str">
        <f>"Standard #87:"&amp;CHAR(10)&amp;CHAR(10)&amp;IF('II_Program-level standards'!CM7="","",'II_Program-level standards'!CM7&amp;"; "&amp;CHAR(10)&amp;'II_Program-level standards'!CM9&amp;"; "&amp;CHAR(10)&amp;'II_Program-level standards'!CM14&amp;"; "&amp;CHAR(10)&amp;'II_Program-level standards'!CM15)</f>
        <v xml:space="preserve">Standard #87:
</v>
      </c>
      <c r="CN11" s="87" t="str">
        <f>"Standard #88:"&amp;CHAR(10)&amp;CHAR(10)&amp;IF('II_Program-level standards'!CN7="","",'II_Program-level standards'!CN7&amp;"; "&amp;CHAR(10)&amp;'II_Program-level standards'!CN9&amp;"; "&amp;CHAR(10)&amp;'II_Program-level standards'!CN14&amp;"; "&amp;CHAR(10)&amp;'II_Program-level standards'!CN15)</f>
        <v xml:space="preserve">Standard #88:
</v>
      </c>
      <c r="CO11" s="87" t="str">
        <f>"Standard #89:"&amp;CHAR(10)&amp;CHAR(10)&amp;IF('II_Program-level standards'!CO7="","",'II_Program-level standards'!CO7&amp;"; "&amp;CHAR(10)&amp;'II_Program-level standards'!CO9&amp;"; "&amp;CHAR(10)&amp;'II_Program-level standards'!CO14&amp;"; "&amp;CHAR(10)&amp;'II_Program-level standards'!CO15)</f>
        <v xml:space="preserve">Standard #89:
</v>
      </c>
      <c r="CP11" s="87" t="str">
        <f>"Standard #90:"&amp;CHAR(10)&amp;CHAR(10)&amp;IF('II_Program-level standards'!CP7="","",'II_Program-level standards'!CP7&amp;"; "&amp;CHAR(10)&amp;'II_Program-level standards'!CP9&amp;"; "&amp;CHAR(10)&amp;'II_Program-level standards'!CP14&amp;"; "&amp;CHAR(10)&amp;'II_Program-level standards'!CP15)</f>
        <v xml:space="preserve">Standard #90:
</v>
      </c>
      <c r="CQ11" s="87" t="str">
        <f>"Standard #91:"&amp;CHAR(10)&amp;CHAR(10)&amp;IF('II_Program-level standards'!CQ7="","",'II_Program-level standards'!CQ7&amp;"; "&amp;CHAR(10)&amp;'II_Program-level standards'!CQ9&amp;"; "&amp;CHAR(10)&amp;'II_Program-level standards'!CQ14&amp;"; "&amp;CHAR(10)&amp;'II_Program-level standards'!CQ15)</f>
        <v xml:space="preserve">Standard #91:
</v>
      </c>
      <c r="CR11" s="87" t="str">
        <f>"Standard #92:"&amp;CHAR(10)&amp;CHAR(10)&amp;IF('II_Program-level standards'!CR7="","",'II_Program-level standards'!CR7&amp;"; "&amp;CHAR(10)&amp;'II_Program-level standards'!CR9&amp;"; "&amp;CHAR(10)&amp;'II_Program-level standards'!CR14&amp;"; "&amp;CHAR(10)&amp;'II_Program-level standards'!CR15)</f>
        <v xml:space="preserve">Standard #92:
</v>
      </c>
      <c r="CS11" s="87" t="str">
        <f>"Standard #93:"&amp;CHAR(10)&amp;CHAR(10)&amp;IF('II_Program-level standards'!CS7="","",'II_Program-level standards'!CS7&amp;"; "&amp;CHAR(10)&amp;'II_Program-level standards'!CS9&amp;"; "&amp;CHAR(10)&amp;'II_Program-level standards'!CS14&amp;"; "&amp;CHAR(10)&amp;'II_Program-level standards'!CS15)</f>
        <v xml:space="preserve">Standard #93:
</v>
      </c>
      <c r="CT11" s="87" t="str">
        <f>"Standard #94:"&amp;CHAR(10)&amp;CHAR(10)&amp;IF('II_Program-level standards'!CT7="","",'II_Program-level standards'!CT7&amp;"; "&amp;CHAR(10)&amp;'II_Program-level standards'!CT9&amp;"; "&amp;CHAR(10)&amp;'II_Program-level standards'!CT14&amp;"; "&amp;CHAR(10)&amp;'II_Program-level standards'!CT15)</f>
        <v xml:space="preserve">Standard #94:
</v>
      </c>
      <c r="CU11" s="87" t="str">
        <f>"Standard #95:"&amp;CHAR(10)&amp;CHAR(10)&amp;IF('II_Program-level standards'!CU7="","",'II_Program-level standards'!CU7&amp;"; "&amp;CHAR(10)&amp;'II_Program-level standards'!CU9&amp;"; "&amp;CHAR(10)&amp;'II_Program-level standards'!CU14&amp;"; "&amp;CHAR(10)&amp;'II_Program-level standards'!CU15)</f>
        <v xml:space="preserve">Standard #95:
</v>
      </c>
      <c r="CV11" s="87" t="str">
        <f>"Standard #96:"&amp;CHAR(10)&amp;CHAR(10)&amp;IF('II_Program-level standards'!CV7="","",'II_Program-level standards'!CV7&amp;"; "&amp;CHAR(10)&amp;'II_Program-level standards'!CV9&amp;"; "&amp;CHAR(10)&amp;'II_Program-level standards'!CV14&amp;"; "&amp;CHAR(10)&amp;'II_Program-level standards'!CV15)</f>
        <v xml:space="preserve">Standard #96:
</v>
      </c>
      <c r="CW11" s="87" t="str">
        <f>"Standard #97:"&amp;CHAR(10)&amp;CHAR(10)&amp;IF('II_Program-level standards'!CW7="","",'II_Program-level standards'!CW7&amp;"; "&amp;CHAR(10)&amp;'II_Program-level standards'!CW9&amp;"; "&amp;CHAR(10)&amp;'II_Program-level standards'!CW14&amp;"; "&amp;CHAR(10)&amp;'II_Program-level standards'!CW15)</f>
        <v xml:space="preserve">Standard #97:
</v>
      </c>
      <c r="CX11" s="87" t="str">
        <f>"Standard #98:"&amp;CHAR(10)&amp;CHAR(10)&amp;IF('II_Program-level standards'!CX7="","",'II_Program-level standards'!CX7&amp;"; "&amp;CHAR(10)&amp;'II_Program-level standards'!CX9&amp;"; "&amp;CHAR(10)&amp;'II_Program-level standards'!CX14&amp;"; "&amp;CHAR(10)&amp;'II_Program-level standards'!CX15)</f>
        <v xml:space="preserve">Standard #98:
</v>
      </c>
      <c r="CY11" s="87" t="str">
        <f>"Standard #99:"&amp;CHAR(10)&amp;CHAR(10)&amp;IF('II_Program-level standards'!CY7="","",'II_Program-level standards'!CY7&amp;"; "&amp;CHAR(10)&amp;'II_Program-level standards'!CY9&amp;"; "&amp;CHAR(10)&amp;'II_Program-level standards'!CY14&amp;"; "&amp;CHAR(10)&amp;'II_Program-level standards'!CY15)</f>
        <v xml:space="preserve">Standard #99:
</v>
      </c>
      <c r="CZ11" s="87" t="str">
        <f>"Standard #100:"&amp;CHAR(10)&amp;CHAR(10)&amp;IF('II_Program-level standards'!CZ7="","",'II_Program-level standards'!CZ7&amp;"; "&amp;CHAR(10)&amp;'II_Program-level standards'!CZ9&amp;"; "&amp;CHAR(10)&amp;'II_Program-level standards'!CZ14&amp;"; "&amp;CHAR(10)&amp;'II_Program-level standards'!CZ15)</f>
        <v xml:space="preserve">Standard #100:
</v>
      </c>
    </row>
    <row r="12" spans="1:104" ht="27.6" x14ac:dyDescent="0.25">
      <c r="A12" s="16" t="s">
        <v>587</v>
      </c>
      <c r="B12" s="9" t="s">
        <v>561</v>
      </c>
      <c r="C12" s="15" t="s">
        <v>562</v>
      </c>
      <c r="D12" s="134" t="s">
        <v>103</v>
      </c>
      <c r="E12" s="241"/>
      <c r="F12" s="50"/>
      <c r="G12" s="50"/>
      <c r="H12" s="50"/>
      <c r="I12" s="50"/>
      <c r="J12" s="50"/>
      <c r="K12" s="50"/>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50"/>
      <c r="BN12" s="50"/>
      <c r="BO12" s="50"/>
      <c r="BP12" s="50"/>
      <c r="BQ12" s="50"/>
      <c r="BR12" s="50"/>
      <c r="BS12" s="50"/>
      <c r="BT12" s="50"/>
      <c r="BU12" s="50"/>
      <c r="BV12" s="50"/>
      <c r="BW12" s="50"/>
      <c r="BX12" s="50"/>
      <c r="BY12" s="50"/>
      <c r="BZ12" s="50"/>
      <c r="CA12" s="50"/>
      <c r="CB12" s="50"/>
      <c r="CC12" s="50"/>
      <c r="CD12" s="50"/>
      <c r="CE12" s="50"/>
      <c r="CF12" s="50"/>
      <c r="CG12" s="50"/>
      <c r="CH12" s="50"/>
      <c r="CI12" s="50"/>
      <c r="CJ12" s="50"/>
      <c r="CK12" s="50"/>
      <c r="CL12" s="50"/>
      <c r="CM12" s="50"/>
      <c r="CN12" s="50"/>
      <c r="CO12" s="50"/>
      <c r="CP12" s="50"/>
      <c r="CQ12" s="50"/>
      <c r="CR12" s="50"/>
      <c r="CS12" s="50"/>
      <c r="CT12" s="50"/>
      <c r="CU12" s="50"/>
      <c r="CV12" s="50"/>
      <c r="CW12" s="50"/>
      <c r="CX12" s="50"/>
      <c r="CY12" s="50"/>
      <c r="CZ12" s="50"/>
    </row>
    <row r="13" spans="1:104" ht="40.799999999999997" customHeight="1" x14ac:dyDescent="0.25">
      <c r="A13" s="225"/>
      <c r="B13" s="304" t="s">
        <v>651</v>
      </c>
      <c r="C13" s="305"/>
      <c r="D13" s="246" t="s">
        <v>100</v>
      </c>
      <c r="E13" s="247" t="s">
        <v>100</v>
      </c>
      <c r="F13" s="247" t="s">
        <v>100</v>
      </c>
      <c r="G13" s="247" t="s">
        <v>100</v>
      </c>
      <c r="H13" s="247" t="s">
        <v>100</v>
      </c>
      <c r="I13" s="247" t="s">
        <v>100</v>
      </c>
      <c r="J13" s="247" t="s">
        <v>100</v>
      </c>
      <c r="K13" s="247" t="s">
        <v>100</v>
      </c>
      <c r="L13" s="247" t="s">
        <v>100</v>
      </c>
      <c r="M13" s="247" t="s">
        <v>100</v>
      </c>
      <c r="N13" s="247" t="s">
        <v>100</v>
      </c>
      <c r="O13" s="247" t="s">
        <v>100</v>
      </c>
      <c r="P13" s="247" t="s">
        <v>100</v>
      </c>
      <c r="Q13" s="247" t="s">
        <v>100</v>
      </c>
      <c r="R13" s="247" t="s">
        <v>100</v>
      </c>
      <c r="S13" s="247" t="s">
        <v>100</v>
      </c>
      <c r="T13" s="247" t="s">
        <v>100</v>
      </c>
      <c r="U13" s="247" t="s">
        <v>100</v>
      </c>
      <c r="V13" s="247" t="s">
        <v>100</v>
      </c>
      <c r="W13" s="247" t="s">
        <v>100</v>
      </c>
      <c r="X13" s="247" t="s">
        <v>100</v>
      </c>
      <c r="Y13" s="247" t="s">
        <v>100</v>
      </c>
      <c r="Z13" s="247" t="s">
        <v>100</v>
      </c>
      <c r="AA13" s="247" t="s">
        <v>100</v>
      </c>
      <c r="AB13" s="247" t="s">
        <v>100</v>
      </c>
      <c r="AC13" s="247" t="s">
        <v>100</v>
      </c>
      <c r="AD13" s="247" t="s">
        <v>100</v>
      </c>
      <c r="AE13" s="247" t="s">
        <v>100</v>
      </c>
      <c r="AF13" s="247" t="s">
        <v>100</v>
      </c>
      <c r="AG13" s="247" t="s">
        <v>100</v>
      </c>
      <c r="AH13" s="247" t="s">
        <v>100</v>
      </c>
      <c r="AI13" s="247" t="s">
        <v>100</v>
      </c>
      <c r="AJ13" s="247" t="s">
        <v>100</v>
      </c>
      <c r="AK13" s="247" t="s">
        <v>100</v>
      </c>
      <c r="AL13" s="247" t="s">
        <v>100</v>
      </c>
      <c r="AM13" s="247" t="s">
        <v>100</v>
      </c>
      <c r="AN13" s="247" t="s">
        <v>100</v>
      </c>
      <c r="AO13" s="247" t="s">
        <v>100</v>
      </c>
      <c r="AP13" s="247" t="s">
        <v>100</v>
      </c>
      <c r="AQ13" s="247" t="s">
        <v>100</v>
      </c>
      <c r="AR13" s="247" t="s">
        <v>100</v>
      </c>
      <c r="AS13" s="247" t="s">
        <v>100</v>
      </c>
      <c r="AT13" s="247" t="s">
        <v>100</v>
      </c>
      <c r="AU13" s="247" t="s">
        <v>100</v>
      </c>
      <c r="AV13" s="247" t="s">
        <v>100</v>
      </c>
      <c r="AW13" s="247" t="s">
        <v>100</v>
      </c>
      <c r="AX13" s="247" t="s">
        <v>100</v>
      </c>
      <c r="AY13" s="247" t="s">
        <v>100</v>
      </c>
      <c r="AZ13" s="247" t="s">
        <v>100</v>
      </c>
      <c r="BA13" s="247" t="s">
        <v>100</v>
      </c>
      <c r="BB13" s="247" t="s">
        <v>100</v>
      </c>
      <c r="BC13" s="247" t="s">
        <v>100</v>
      </c>
      <c r="BD13" s="247" t="s">
        <v>100</v>
      </c>
      <c r="BE13" s="247" t="s">
        <v>100</v>
      </c>
      <c r="BF13" s="247" t="s">
        <v>100</v>
      </c>
      <c r="BG13" s="247" t="s">
        <v>100</v>
      </c>
      <c r="BH13" s="247" t="s">
        <v>100</v>
      </c>
      <c r="BI13" s="247" t="s">
        <v>100</v>
      </c>
      <c r="BJ13" s="247" t="s">
        <v>100</v>
      </c>
      <c r="BK13" s="247" t="s">
        <v>100</v>
      </c>
      <c r="BL13" s="247" t="s">
        <v>100</v>
      </c>
      <c r="BM13" s="247" t="s">
        <v>100</v>
      </c>
      <c r="BN13" s="247" t="s">
        <v>100</v>
      </c>
      <c r="BO13" s="247" t="s">
        <v>100</v>
      </c>
      <c r="BP13" s="247" t="s">
        <v>100</v>
      </c>
      <c r="BQ13" s="247" t="s">
        <v>100</v>
      </c>
      <c r="BR13" s="247" t="s">
        <v>100</v>
      </c>
      <c r="BS13" s="247" t="s">
        <v>100</v>
      </c>
      <c r="BT13" s="247" t="s">
        <v>100</v>
      </c>
      <c r="BU13" s="247" t="s">
        <v>100</v>
      </c>
      <c r="BV13" s="247" t="s">
        <v>100</v>
      </c>
      <c r="BW13" s="247" t="s">
        <v>100</v>
      </c>
      <c r="BX13" s="247" t="s">
        <v>100</v>
      </c>
      <c r="BY13" s="247" t="s">
        <v>100</v>
      </c>
      <c r="BZ13" s="247" t="s">
        <v>100</v>
      </c>
      <c r="CA13" s="247" t="s">
        <v>100</v>
      </c>
      <c r="CB13" s="247" t="s">
        <v>100</v>
      </c>
      <c r="CC13" s="247" t="s">
        <v>100</v>
      </c>
      <c r="CD13" s="247" t="s">
        <v>100</v>
      </c>
      <c r="CE13" s="247" t="s">
        <v>100</v>
      </c>
      <c r="CF13" s="247" t="s">
        <v>100</v>
      </c>
      <c r="CG13" s="247" t="s">
        <v>100</v>
      </c>
      <c r="CH13" s="247" t="s">
        <v>100</v>
      </c>
      <c r="CI13" s="247" t="s">
        <v>100</v>
      </c>
      <c r="CJ13" s="247" t="s">
        <v>100</v>
      </c>
      <c r="CK13" s="247" t="s">
        <v>100</v>
      </c>
      <c r="CL13" s="247" t="s">
        <v>100</v>
      </c>
      <c r="CM13" s="247" t="s">
        <v>100</v>
      </c>
      <c r="CN13" s="247" t="s">
        <v>100</v>
      </c>
      <c r="CO13" s="247" t="s">
        <v>100</v>
      </c>
      <c r="CP13" s="247" t="s">
        <v>100</v>
      </c>
      <c r="CQ13" s="247" t="s">
        <v>100</v>
      </c>
      <c r="CR13" s="247" t="s">
        <v>100</v>
      </c>
      <c r="CS13" s="247" t="s">
        <v>100</v>
      </c>
      <c r="CT13" s="247" t="s">
        <v>100</v>
      </c>
      <c r="CU13" s="247" t="s">
        <v>100</v>
      </c>
      <c r="CV13" s="247" t="s">
        <v>100</v>
      </c>
      <c r="CW13" s="247" t="s">
        <v>100</v>
      </c>
      <c r="CX13" s="247" t="s">
        <v>100</v>
      </c>
      <c r="CY13" s="247" t="s">
        <v>100</v>
      </c>
      <c r="CZ13" s="248" t="s">
        <v>100</v>
      </c>
    </row>
    <row r="14" spans="1:104" ht="29.4" customHeight="1" x14ac:dyDescent="0.25">
      <c r="A14" s="48"/>
      <c r="B14" s="295" t="s">
        <v>501</v>
      </c>
      <c r="C14" s="296"/>
      <c r="D14" s="245"/>
      <c r="E14" s="264"/>
      <c r="F14" s="264"/>
      <c r="G14" s="264"/>
      <c r="H14" s="264"/>
      <c r="I14" s="264"/>
      <c r="J14" s="264"/>
      <c r="K14" s="264"/>
      <c r="L14" s="264"/>
      <c r="M14" s="264"/>
      <c r="N14" s="264"/>
      <c r="O14" s="264"/>
      <c r="P14" s="264"/>
      <c r="Q14" s="264"/>
      <c r="R14" s="264"/>
      <c r="S14" s="264"/>
      <c r="T14" s="264"/>
      <c r="U14" s="264"/>
      <c r="V14" s="264"/>
      <c r="W14" s="264"/>
      <c r="X14" s="264"/>
      <c r="Y14" s="264"/>
      <c r="Z14" s="264"/>
      <c r="AA14" s="264"/>
      <c r="AB14" s="264"/>
      <c r="AC14" s="264"/>
      <c r="AD14" s="264"/>
      <c r="AE14" s="264"/>
      <c r="AF14" s="264"/>
      <c r="AG14" s="264"/>
      <c r="AH14" s="264"/>
      <c r="AI14" s="264"/>
      <c r="AJ14" s="264"/>
      <c r="AK14" s="264"/>
      <c r="AL14" s="264"/>
      <c r="AM14" s="264"/>
      <c r="AN14" s="264"/>
      <c r="AO14" s="264"/>
      <c r="AP14" s="264"/>
      <c r="AQ14" s="264"/>
      <c r="AR14" s="264"/>
      <c r="AS14" s="264"/>
      <c r="AT14" s="264"/>
      <c r="AU14" s="264"/>
      <c r="AV14" s="264"/>
      <c r="AW14" s="264"/>
      <c r="AX14" s="264"/>
      <c r="AY14" s="264"/>
      <c r="AZ14" s="264"/>
      <c r="BA14" s="264"/>
      <c r="BB14" s="264"/>
      <c r="BC14" s="264"/>
      <c r="BD14" s="264"/>
      <c r="BE14" s="264"/>
      <c r="BF14" s="264"/>
      <c r="BG14" s="264"/>
      <c r="BH14" s="264"/>
      <c r="BI14" s="264"/>
      <c r="BJ14" s="264"/>
      <c r="BK14" s="264"/>
      <c r="BL14" s="264"/>
      <c r="BM14" s="264"/>
      <c r="BN14" s="264"/>
      <c r="BO14" s="264"/>
      <c r="BP14" s="264"/>
      <c r="BQ14" s="264"/>
      <c r="BR14" s="264"/>
      <c r="BS14" s="264"/>
      <c r="BT14" s="264"/>
      <c r="BU14" s="264"/>
      <c r="BV14" s="264"/>
      <c r="BW14" s="264"/>
      <c r="BX14" s="264"/>
      <c r="BY14" s="264"/>
      <c r="BZ14" s="264"/>
      <c r="CA14" s="264"/>
      <c r="CB14" s="264"/>
      <c r="CC14" s="264"/>
      <c r="CD14" s="264"/>
      <c r="CE14" s="264"/>
      <c r="CF14" s="264"/>
      <c r="CG14" s="264"/>
      <c r="CH14" s="264"/>
      <c r="CI14" s="264"/>
      <c r="CJ14" s="264"/>
      <c r="CK14" s="264"/>
      <c r="CL14" s="264"/>
      <c r="CM14" s="264"/>
      <c r="CN14" s="264"/>
      <c r="CO14" s="264"/>
      <c r="CP14" s="264"/>
      <c r="CQ14" s="264"/>
      <c r="CR14" s="264"/>
      <c r="CS14" s="264"/>
      <c r="CT14" s="264"/>
      <c r="CU14" s="264"/>
      <c r="CV14" s="264"/>
      <c r="CW14" s="264"/>
      <c r="CX14" s="264"/>
      <c r="CY14" s="264"/>
      <c r="CZ14" s="265"/>
    </row>
    <row r="15" spans="1:104" x14ac:dyDescent="0.25">
      <c r="A15" s="16" t="s">
        <v>589</v>
      </c>
      <c r="B15" s="9" t="s">
        <v>640</v>
      </c>
      <c r="C15" s="214" t="s">
        <v>652</v>
      </c>
      <c r="D15" s="134" t="s">
        <v>103</v>
      </c>
      <c r="E15" s="241"/>
      <c r="F15" s="50"/>
      <c r="G15" s="50"/>
      <c r="H15" s="50"/>
      <c r="I15" s="50"/>
      <c r="J15" s="50"/>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c r="BP15" s="50"/>
      <c r="BQ15" s="50"/>
      <c r="BR15" s="50"/>
      <c r="BS15" s="50"/>
      <c r="BT15" s="50"/>
      <c r="BU15" s="50"/>
      <c r="BV15" s="50"/>
      <c r="BW15" s="50"/>
      <c r="BX15" s="50"/>
      <c r="BY15" s="50"/>
      <c r="BZ15" s="50"/>
      <c r="CA15" s="50"/>
      <c r="CB15" s="50"/>
      <c r="CC15" s="50"/>
      <c r="CD15" s="50"/>
      <c r="CE15" s="50"/>
      <c r="CF15" s="50"/>
      <c r="CG15" s="50"/>
      <c r="CH15" s="50"/>
      <c r="CI15" s="50"/>
      <c r="CJ15" s="50"/>
      <c r="CK15" s="50"/>
      <c r="CL15" s="50"/>
      <c r="CM15" s="50"/>
      <c r="CN15" s="50"/>
      <c r="CO15" s="50"/>
      <c r="CP15" s="50"/>
      <c r="CQ15" s="50"/>
      <c r="CR15" s="50"/>
      <c r="CS15" s="50"/>
      <c r="CT15" s="50"/>
      <c r="CU15" s="50"/>
      <c r="CV15" s="50"/>
      <c r="CW15" s="50"/>
      <c r="CX15" s="50"/>
      <c r="CY15" s="50"/>
      <c r="CZ15" s="50"/>
    </row>
    <row r="16" spans="1:104" ht="41.4" x14ac:dyDescent="0.25">
      <c r="A16" s="16" t="s">
        <v>590</v>
      </c>
      <c r="B16" s="9" t="s">
        <v>245</v>
      </c>
      <c r="C16" s="29" t="s">
        <v>550</v>
      </c>
      <c r="D16" s="134" t="s">
        <v>2</v>
      </c>
      <c r="E16" s="241"/>
      <c r="F16" s="50"/>
      <c r="G16" s="50"/>
      <c r="H16" s="50"/>
      <c r="I16" s="50"/>
      <c r="J16" s="50"/>
      <c r="K16" s="50"/>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c r="BP16" s="50"/>
      <c r="BQ16" s="50"/>
      <c r="BR16" s="50"/>
      <c r="BS16" s="50"/>
      <c r="BT16" s="50"/>
      <c r="BU16" s="50"/>
      <c r="BV16" s="50"/>
      <c r="BW16" s="50"/>
      <c r="BX16" s="50"/>
      <c r="BY16" s="50"/>
      <c r="BZ16" s="50"/>
      <c r="CA16" s="50"/>
      <c r="CB16" s="50"/>
      <c r="CC16" s="50"/>
      <c r="CD16" s="50"/>
      <c r="CE16" s="50"/>
      <c r="CF16" s="50"/>
      <c r="CG16" s="50"/>
      <c r="CH16" s="50"/>
      <c r="CI16" s="50"/>
      <c r="CJ16" s="50"/>
      <c r="CK16" s="50"/>
      <c r="CL16" s="50"/>
      <c r="CM16" s="50"/>
      <c r="CN16" s="50"/>
      <c r="CO16" s="50"/>
      <c r="CP16" s="50"/>
      <c r="CQ16" s="50"/>
      <c r="CR16" s="50"/>
      <c r="CS16" s="50"/>
      <c r="CT16" s="50"/>
      <c r="CU16" s="50"/>
      <c r="CV16" s="50"/>
      <c r="CW16" s="50"/>
      <c r="CX16" s="50"/>
      <c r="CY16" s="50"/>
      <c r="CZ16" s="50"/>
    </row>
    <row r="17" spans="1:104" ht="27.6" x14ac:dyDescent="0.25">
      <c r="A17" s="16" t="s">
        <v>591</v>
      </c>
      <c r="B17" s="9" t="s">
        <v>246</v>
      </c>
      <c r="C17" s="15" t="s">
        <v>248</v>
      </c>
      <c r="D17" s="134" t="s">
        <v>2</v>
      </c>
      <c r="E17" s="241"/>
      <c r="F17" s="50"/>
      <c r="G17" s="50"/>
      <c r="H17" s="50"/>
      <c r="I17" s="50"/>
      <c r="J17" s="50"/>
      <c r="K17" s="50"/>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c r="BP17" s="50"/>
      <c r="BQ17" s="50"/>
      <c r="BR17" s="50"/>
      <c r="BS17" s="50"/>
      <c r="BT17" s="50"/>
      <c r="BU17" s="50"/>
      <c r="BV17" s="50"/>
      <c r="BW17" s="50"/>
      <c r="BX17" s="50"/>
      <c r="BY17" s="50"/>
      <c r="BZ17" s="50"/>
      <c r="CA17" s="50"/>
      <c r="CB17" s="50"/>
      <c r="CC17" s="50"/>
      <c r="CD17" s="50"/>
      <c r="CE17" s="50"/>
      <c r="CF17" s="50"/>
      <c r="CG17" s="50"/>
      <c r="CH17" s="50"/>
      <c r="CI17" s="50"/>
      <c r="CJ17" s="50"/>
      <c r="CK17" s="50"/>
      <c r="CL17" s="50"/>
      <c r="CM17" s="50"/>
      <c r="CN17" s="50"/>
      <c r="CO17" s="50"/>
      <c r="CP17" s="50"/>
      <c r="CQ17" s="50"/>
      <c r="CR17" s="50"/>
      <c r="CS17" s="50"/>
      <c r="CT17" s="50"/>
      <c r="CU17" s="50"/>
      <c r="CV17" s="50"/>
      <c r="CW17" s="50"/>
      <c r="CX17" s="50"/>
      <c r="CY17" s="50"/>
      <c r="CZ17" s="50"/>
    </row>
    <row r="18" spans="1:104" x14ac:dyDescent="0.25">
      <c r="A18" s="16" t="s">
        <v>592</v>
      </c>
      <c r="B18" s="9" t="s">
        <v>247</v>
      </c>
      <c r="C18" s="9" t="s">
        <v>249</v>
      </c>
      <c r="D18" s="134" t="s">
        <v>2</v>
      </c>
      <c r="E18" s="241"/>
      <c r="F18" s="50"/>
      <c r="G18" s="50"/>
      <c r="H18" s="50"/>
      <c r="I18" s="50"/>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c r="BP18" s="50"/>
      <c r="BQ18" s="50"/>
      <c r="BR18" s="50"/>
      <c r="BS18" s="50"/>
      <c r="BT18" s="50"/>
      <c r="BU18" s="50"/>
      <c r="BV18" s="50"/>
      <c r="BW18" s="50"/>
      <c r="BX18" s="50"/>
      <c r="BY18" s="50"/>
      <c r="BZ18" s="50"/>
      <c r="CA18" s="50"/>
      <c r="CB18" s="50"/>
      <c r="CC18" s="50"/>
      <c r="CD18" s="50"/>
      <c r="CE18" s="50"/>
      <c r="CF18" s="50"/>
      <c r="CG18" s="50"/>
      <c r="CH18" s="50"/>
      <c r="CI18" s="50"/>
      <c r="CJ18" s="50"/>
      <c r="CK18" s="50"/>
      <c r="CL18" s="50"/>
      <c r="CM18" s="50"/>
      <c r="CN18" s="50"/>
      <c r="CO18" s="50"/>
      <c r="CP18" s="50"/>
      <c r="CQ18" s="50"/>
      <c r="CR18" s="50"/>
      <c r="CS18" s="50"/>
      <c r="CT18" s="50"/>
      <c r="CU18" s="50"/>
      <c r="CV18" s="50"/>
      <c r="CW18" s="50"/>
      <c r="CX18" s="50"/>
      <c r="CY18" s="50"/>
      <c r="CZ18" s="50"/>
    </row>
    <row r="19" spans="1:104" ht="27.6" x14ac:dyDescent="0.25">
      <c r="A19" s="16" t="s">
        <v>641</v>
      </c>
      <c r="B19" s="9" t="s">
        <v>251</v>
      </c>
      <c r="C19" s="9" t="s">
        <v>250</v>
      </c>
      <c r="D19" s="134" t="s">
        <v>68</v>
      </c>
      <c r="E19" s="242"/>
      <c r="F19" s="53"/>
      <c r="G19" s="53"/>
      <c r="H19" s="53"/>
      <c r="I19" s="53"/>
      <c r="J19" s="53"/>
      <c r="K19" s="53"/>
      <c r="L19" s="53"/>
      <c r="M19" s="53"/>
      <c r="N19" s="53"/>
      <c r="O19" s="53"/>
      <c r="P19" s="53"/>
      <c r="Q19" s="53"/>
      <c r="R19" s="53"/>
      <c r="S19" s="53"/>
      <c r="T19" s="53"/>
      <c r="U19" s="53"/>
      <c r="V19" s="53"/>
      <c r="W19" s="53"/>
      <c r="X19" s="53"/>
      <c r="Y19" s="53"/>
      <c r="Z19" s="53"/>
      <c r="AA19" s="53"/>
      <c r="AB19" s="53"/>
      <c r="AC19" s="53"/>
      <c r="AD19" s="53"/>
      <c r="AE19" s="53"/>
      <c r="AF19" s="53"/>
      <c r="AG19" s="53"/>
      <c r="AH19" s="53"/>
      <c r="AI19" s="53"/>
      <c r="AJ19" s="53"/>
      <c r="AK19" s="53"/>
      <c r="AL19" s="53"/>
      <c r="AM19" s="53"/>
      <c r="AN19" s="53"/>
      <c r="AO19" s="53"/>
      <c r="AP19" s="53"/>
      <c r="AQ19" s="53"/>
      <c r="AR19" s="53"/>
      <c r="AS19" s="53"/>
      <c r="AT19" s="53"/>
      <c r="AU19" s="53"/>
      <c r="AV19" s="53"/>
      <c r="AW19" s="53"/>
      <c r="AX19" s="53"/>
      <c r="AY19" s="53"/>
      <c r="AZ19" s="53"/>
      <c r="BA19" s="53"/>
      <c r="BB19" s="53"/>
      <c r="BC19" s="53"/>
      <c r="BD19" s="53"/>
      <c r="BE19" s="53"/>
      <c r="BF19" s="53"/>
      <c r="BG19" s="53"/>
      <c r="BH19" s="53"/>
      <c r="BI19" s="53"/>
      <c r="BJ19" s="53"/>
      <c r="BK19" s="53"/>
      <c r="BL19" s="53"/>
      <c r="BM19" s="53"/>
      <c r="BN19" s="53"/>
      <c r="BO19" s="53"/>
      <c r="BP19" s="53"/>
      <c r="BQ19" s="53"/>
      <c r="BR19" s="53"/>
      <c r="BS19" s="53"/>
      <c r="BT19" s="53"/>
      <c r="BU19" s="53"/>
      <c r="BV19" s="53"/>
      <c r="BW19" s="53"/>
      <c r="BX19" s="53"/>
      <c r="BY19" s="53"/>
      <c r="BZ19" s="53"/>
      <c r="CA19" s="53"/>
      <c r="CB19" s="53"/>
      <c r="CC19" s="53"/>
      <c r="CD19" s="53"/>
      <c r="CE19" s="53"/>
      <c r="CF19" s="53"/>
      <c r="CG19" s="53"/>
      <c r="CH19" s="53"/>
      <c r="CI19" s="53"/>
      <c r="CJ19" s="53"/>
      <c r="CK19" s="53"/>
      <c r="CL19" s="53"/>
      <c r="CM19" s="53"/>
      <c r="CN19" s="53"/>
      <c r="CO19" s="53"/>
      <c r="CP19" s="53"/>
      <c r="CQ19" s="53"/>
      <c r="CR19" s="53"/>
      <c r="CS19" s="53"/>
      <c r="CT19" s="53"/>
      <c r="CU19" s="53"/>
      <c r="CV19" s="53"/>
      <c r="CW19" s="53"/>
      <c r="CX19" s="53"/>
      <c r="CY19" s="53"/>
      <c r="CZ19" s="53"/>
    </row>
    <row r="20" spans="1:104" ht="27.6" x14ac:dyDescent="0.25">
      <c r="A20" s="16" t="s">
        <v>593</v>
      </c>
      <c r="B20" s="9" t="s">
        <v>120</v>
      </c>
      <c r="C20" s="9" t="s">
        <v>259</v>
      </c>
      <c r="D20" s="134" t="s">
        <v>103</v>
      </c>
      <c r="E20" s="243"/>
      <c r="F20" s="52"/>
      <c r="G20" s="52"/>
      <c r="H20" s="52"/>
      <c r="I20" s="52"/>
      <c r="J20" s="52"/>
      <c r="K20" s="52"/>
      <c r="L20" s="52"/>
      <c r="M20" s="52"/>
      <c r="N20" s="52"/>
      <c r="O20" s="52"/>
      <c r="P20" s="52"/>
      <c r="Q20" s="52"/>
      <c r="R20" s="52"/>
      <c r="S20" s="52"/>
      <c r="T20" s="52"/>
      <c r="U20" s="52"/>
      <c r="V20" s="52"/>
      <c r="W20" s="52"/>
      <c r="X20" s="52"/>
      <c r="Y20" s="52"/>
      <c r="Z20" s="52"/>
      <c r="AA20" s="52"/>
      <c r="AB20" s="52"/>
      <c r="AC20" s="52"/>
      <c r="AD20" s="52"/>
      <c r="AE20" s="52"/>
      <c r="AF20" s="52"/>
      <c r="AG20" s="52"/>
      <c r="AH20" s="52"/>
      <c r="AI20" s="52"/>
      <c r="AJ20" s="52"/>
      <c r="AK20" s="52"/>
      <c r="AL20" s="52"/>
      <c r="AM20" s="52"/>
      <c r="AN20" s="52"/>
      <c r="AO20" s="52"/>
      <c r="AP20" s="52"/>
      <c r="AQ20" s="52"/>
      <c r="AR20" s="52"/>
      <c r="AS20" s="52"/>
      <c r="AT20" s="52"/>
      <c r="AU20" s="52"/>
      <c r="AV20" s="52"/>
      <c r="AW20" s="52"/>
      <c r="AX20" s="52"/>
      <c r="AY20" s="52"/>
      <c r="AZ20" s="52"/>
      <c r="BA20" s="52"/>
      <c r="BB20" s="52"/>
      <c r="BC20" s="52"/>
      <c r="BD20" s="52"/>
      <c r="BE20" s="52"/>
      <c r="BF20" s="52"/>
      <c r="BG20" s="52"/>
      <c r="BH20" s="52"/>
      <c r="BI20" s="52"/>
      <c r="BJ20" s="52"/>
      <c r="BK20" s="52"/>
      <c r="BL20" s="52"/>
      <c r="BM20" s="52"/>
      <c r="BN20" s="52"/>
      <c r="BO20" s="52"/>
      <c r="BP20" s="52"/>
      <c r="BQ20" s="52"/>
      <c r="BR20" s="52"/>
      <c r="BS20" s="52"/>
      <c r="BT20" s="52"/>
      <c r="BU20" s="52"/>
      <c r="BV20" s="52"/>
      <c r="BW20" s="52"/>
      <c r="BX20" s="52"/>
      <c r="BY20" s="52"/>
      <c r="BZ20" s="52"/>
      <c r="CA20" s="52"/>
      <c r="CB20" s="52"/>
      <c r="CC20" s="52"/>
      <c r="CD20" s="52"/>
      <c r="CE20" s="52"/>
      <c r="CF20" s="52"/>
      <c r="CG20" s="52"/>
      <c r="CH20" s="52"/>
      <c r="CI20" s="52"/>
      <c r="CJ20" s="52"/>
      <c r="CK20" s="52"/>
      <c r="CL20" s="52"/>
      <c r="CM20" s="52"/>
      <c r="CN20" s="52"/>
      <c r="CO20" s="52"/>
      <c r="CP20" s="52"/>
      <c r="CQ20" s="52"/>
      <c r="CR20" s="52"/>
      <c r="CS20" s="52"/>
      <c r="CT20" s="52"/>
      <c r="CU20" s="52"/>
      <c r="CV20" s="52"/>
      <c r="CW20" s="52"/>
      <c r="CX20" s="52"/>
      <c r="CY20" s="52"/>
      <c r="CZ20" s="52"/>
    </row>
    <row r="21" spans="1:104" ht="41.4" x14ac:dyDescent="0.25">
      <c r="A21" s="16" t="s">
        <v>594</v>
      </c>
      <c r="B21" s="9" t="s">
        <v>563</v>
      </c>
      <c r="C21" s="9" t="s">
        <v>564</v>
      </c>
      <c r="D21" s="134" t="s">
        <v>2</v>
      </c>
      <c r="E21" s="241"/>
      <c r="F21" s="50"/>
      <c r="G21" s="50"/>
      <c r="H21" s="50"/>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c r="BM21" s="50"/>
      <c r="BN21" s="50"/>
      <c r="BO21" s="50"/>
      <c r="BP21" s="50"/>
      <c r="BQ21" s="50"/>
      <c r="BR21" s="50"/>
      <c r="BS21" s="50"/>
      <c r="BT21" s="50"/>
      <c r="BU21" s="50"/>
      <c r="BV21" s="50"/>
      <c r="BW21" s="50"/>
      <c r="BX21" s="50"/>
      <c r="BY21" s="50"/>
      <c r="BZ21" s="50"/>
      <c r="CA21" s="50"/>
      <c r="CB21" s="50"/>
      <c r="CC21" s="50"/>
      <c r="CD21" s="50"/>
      <c r="CE21" s="50"/>
      <c r="CF21" s="50"/>
      <c r="CG21" s="50"/>
      <c r="CH21" s="50"/>
      <c r="CI21" s="50"/>
      <c r="CJ21" s="50"/>
      <c r="CK21" s="50"/>
      <c r="CL21" s="50"/>
      <c r="CM21" s="50"/>
      <c r="CN21" s="50"/>
      <c r="CO21" s="50"/>
      <c r="CP21" s="50"/>
      <c r="CQ21" s="50"/>
      <c r="CR21" s="50"/>
      <c r="CS21" s="50"/>
      <c r="CT21" s="50"/>
      <c r="CU21" s="50"/>
      <c r="CV21" s="50"/>
      <c r="CW21" s="50"/>
      <c r="CX21" s="50"/>
      <c r="CY21" s="50"/>
      <c r="CZ21" s="50"/>
    </row>
    <row r="22" spans="1:104" ht="27.6" x14ac:dyDescent="0.25">
      <c r="A22" s="16" t="s">
        <v>595</v>
      </c>
      <c r="B22" s="9" t="s">
        <v>565</v>
      </c>
      <c r="C22" s="9" t="s">
        <v>258</v>
      </c>
      <c r="D22" s="134" t="s">
        <v>2</v>
      </c>
      <c r="E22" s="241"/>
      <c r="F22" s="50"/>
      <c r="G22" s="50"/>
      <c r="H22" s="50"/>
      <c r="I22" s="50"/>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c r="BM22" s="50"/>
      <c r="BN22" s="50"/>
      <c r="BO22" s="50"/>
      <c r="BP22" s="50"/>
      <c r="BQ22" s="50"/>
      <c r="BR22" s="50"/>
      <c r="BS22" s="50"/>
      <c r="BT22" s="50"/>
      <c r="BU22" s="50"/>
      <c r="BV22" s="50"/>
      <c r="BW22" s="50"/>
      <c r="BX22" s="50"/>
      <c r="BY22" s="50"/>
      <c r="BZ22" s="50"/>
      <c r="CA22" s="50"/>
      <c r="CB22" s="50"/>
      <c r="CC22" s="50"/>
      <c r="CD22" s="50"/>
      <c r="CE22" s="50"/>
      <c r="CF22" s="50"/>
      <c r="CG22" s="50"/>
      <c r="CH22" s="50"/>
      <c r="CI22" s="50"/>
      <c r="CJ22" s="50"/>
      <c r="CK22" s="50"/>
      <c r="CL22" s="50"/>
      <c r="CM22" s="50"/>
      <c r="CN22" s="50"/>
      <c r="CO22" s="50"/>
      <c r="CP22" s="50"/>
      <c r="CQ22" s="50"/>
      <c r="CR22" s="50"/>
      <c r="CS22" s="50"/>
      <c r="CT22" s="50"/>
      <c r="CU22" s="50"/>
      <c r="CV22" s="50"/>
      <c r="CW22" s="50"/>
      <c r="CX22" s="50"/>
      <c r="CY22" s="50"/>
      <c r="CZ22" s="50"/>
    </row>
    <row r="23" spans="1:104" ht="42" customHeight="1" x14ac:dyDescent="0.4">
      <c r="A23" s="24" t="s">
        <v>648</v>
      </c>
      <c r="B23" s="24"/>
      <c r="D23" s="65"/>
    </row>
    <row r="24" spans="1:104" s="68" customFormat="1" ht="61.8" customHeight="1" x14ac:dyDescent="0.3">
      <c r="A24" s="303" t="s">
        <v>675</v>
      </c>
      <c r="B24" s="303"/>
      <c r="C24" s="303"/>
      <c r="D24" s="303"/>
    </row>
    <row r="25" spans="1:104" s="68" customFormat="1" ht="26.4" customHeight="1" x14ac:dyDescent="0.3">
      <c r="A25" s="88" t="s">
        <v>514</v>
      </c>
      <c r="B25" s="88"/>
      <c r="C25" s="62"/>
      <c r="D25" s="209"/>
    </row>
    <row r="26" spans="1:104" s="68" customFormat="1" ht="15" customHeight="1" x14ac:dyDescent="0.3">
      <c r="A26" s="267" t="s">
        <v>676</v>
      </c>
      <c r="B26" s="88"/>
      <c r="C26" s="62"/>
      <c r="D26" s="209"/>
    </row>
    <row r="27" spans="1:104" ht="23.4" customHeight="1" x14ac:dyDescent="0.25">
      <c r="A27" s="49" t="s">
        <v>0</v>
      </c>
      <c r="B27" s="47" t="s">
        <v>1</v>
      </c>
      <c r="C27" s="47" t="s">
        <v>5</v>
      </c>
      <c r="D27" s="59" t="s">
        <v>65</v>
      </c>
      <c r="E27" s="85"/>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60"/>
      <c r="AU27" s="60"/>
      <c r="AV27" s="60"/>
      <c r="AW27" s="60"/>
      <c r="AX27" s="60"/>
      <c r="AY27" s="60"/>
      <c r="AZ27" s="60"/>
      <c r="BA27" s="60"/>
      <c r="BB27" s="60"/>
      <c r="BC27" s="60"/>
      <c r="BD27" s="60"/>
      <c r="BE27" s="60"/>
      <c r="BF27" s="60"/>
      <c r="BG27" s="60"/>
      <c r="BH27" s="60"/>
      <c r="BI27" s="60"/>
      <c r="BJ27" s="60"/>
      <c r="BK27" s="60"/>
      <c r="BL27" s="60"/>
      <c r="BM27" s="60"/>
      <c r="BN27" s="60"/>
      <c r="BO27" s="60"/>
      <c r="BP27" s="60"/>
      <c r="BQ27" s="60"/>
      <c r="BR27" s="60"/>
      <c r="BS27" s="60"/>
      <c r="BT27" s="60"/>
      <c r="BU27" s="60"/>
      <c r="BV27" s="60"/>
      <c r="BW27" s="60"/>
      <c r="BX27" s="60"/>
      <c r="BY27" s="60"/>
      <c r="BZ27" s="60"/>
      <c r="CA27" s="60"/>
      <c r="CB27" s="60"/>
      <c r="CC27" s="60"/>
      <c r="CD27" s="60"/>
      <c r="CE27" s="60"/>
      <c r="CF27" s="60"/>
      <c r="CG27" s="60"/>
      <c r="CH27" s="60"/>
      <c r="CI27" s="60"/>
      <c r="CJ27" s="60"/>
      <c r="CK27" s="60"/>
      <c r="CL27" s="60"/>
      <c r="CM27" s="60"/>
      <c r="CN27" s="60"/>
      <c r="CO27" s="60"/>
      <c r="CP27" s="60"/>
      <c r="CQ27" s="60"/>
      <c r="CR27" s="60"/>
      <c r="CS27" s="60"/>
      <c r="CT27" s="60"/>
      <c r="CU27" s="60"/>
      <c r="CV27" s="60"/>
      <c r="CW27" s="60"/>
      <c r="CX27" s="60"/>
      <c r="CY27" s="60"/>
      <c r="CZ27" s="60"/>
    </row>
    <row r="28" spans="1:104" ht="22.2" customHeight="1" x14ac:dyDescent="0.4">
      <c r="A28" s="232"/>
      <c r="B28" s="233" t="s">
        <v>677</v>
      </c>
      <c r="C28" s="231"/>
      <c r="D28" s="67"/>
      <c r="E28" s="210"/>
      <c r="F28" s="211"/>
      <c r="G28" s="211"/>
      <c r="H28" s="211"/>
      <c r="I28" s="211"/>
      <c r="J28" s="211"/>
      <c r="K28" s="211"/>
      <c r="L28" s="211"/>
      <c r="M28" s="211"/>
      <c r="N28" s="211"/>
      <c r="O28" s="211"/>
      <c r="P28" s="211"/>
      <c r="Q28" s="211"/>
      <c r="R28" s="211"/>
      <c r="S28" s="211"/>
      <c r="T28" s="211"/>
      <c r="U28" s="211"/>
      <c r="V28" s="211"/>
      <c r="W28" s="211"/>
      <c r="X28" s="211"/>
      <c r="Y28" s="211"/>
      <c r="Z28" s="211"/>
      <c r="AA28" s="211"/>
      <c r="AB28" s="211"/>
      <c r="AC28" s="211"/>
      <c r="AD28" s="211"/>
      <c r="AE28" s="211"/>
      <c r="AF28" s="211"/>
      <c r="AG28" s="211"/>
      <c r="AH28" s="211"/>
      <c r="AI28" s="211"/>
      <c r="AJ28" s="211"/>
      <c r="AK28" s="211"/>
      <c r="AL28" s="211"/>
      <c r="AM28" s="211"/>
      <c r="AN28" s="211"/>
      <c r="AO28" s="211"/>
      <c r="AP28" s="211"/>
      <c r="AQ28" s="211"/>
      <c r="AR28" s="211"/>
      <c r="AS28" s="211"/>
      <c r="AT28" s="211"/>
      <c r="AU28" s="211"/>
      <c r="AV28" s="211"/>
      <c r="AW28" s="211"/>
      <c r="AX28" s="211"/>
      <c r="AY28" s="211"/>
      <c r="AZ28" s="211"/>
      <c r="BA28" s="211"/>
      <c r="BB28" s="211"/>
      <c r="BC28" s="211"/>
      <c r="BD28" s="211"/>
      <c r="BE28" s="211"/>
      <c r="BF28" s="211"/>
      <c r="BG28" s="211"/>
      <c r="BH28" s="211"/>
      <c r="BI28" s="211"/>
      <c r="BJ28" s="211"/>
      <c r="BK28" s="211"/>
      <c r="BL28" s="211"/>
      <c r="BM28" s="211"/>
      <c r="BN28" s="211"/>
      <c r="BO28" s="211"/>
      <c r="BP28" s="211"/>
      <c r="BQ28" s="211"/>
      <c r="BR28" s="211"/>
      <c r="BS28" s="211"/>
      <c r="BT28" s="211"/>
      <c r="BU28" s="211"/>
      <c r="BV28" s="211"/>
      <c r="BW28" s="211"/>
      <c r="BX28" s="211"/>
      <c r="BY28" s="211"/>
      <c r="BZ28" s="211"/>
      <c r="CA28" s="211"/>
      <c r="CB28" s="211"/>
      <c r="CC28" s="211"/>
      <c r="CD28" s="211"/>
      <c r="CE28" s="211"/>
      <c r="CF28" s="211"/>
      <c r="CG28" s="211"/>
      <c r="CH28" s="211"/>
      <c r="CI28" s="211"/>
      <c r="CJ28" s="211"/>
      <c r="CK28" s="211"/>
      <c r="CL28" s="211"/>
      <c r="CM28" s="211"/>
      <c r="CN28" s="211"/>
      <c r="CO28" s="211"/>
      <c r="CP28" s="211"/>
      <c r="CQ28" s="211"/>
      <c r="CR28" s="211"/>
      <c r="CS28" s="211"/>
      <c r="CT28" s="211"/>
      <c r="CU28" s="211"/>
      <c r="CV28" s="211"/>
      <c r="CW28" s="211"/>
      <c r="CX28" s="211"/>
      <c r="CY28" s="211"/>
      <c r="CZ28" s="211"/>
    </row>
    <row r="29" spans="1:104" ht="40.049999999999997" customHeight="1" x14ac:dyDescent="0.25">
      <c r="A29" s="48"/>
      <c r="B29" s="222" t="s">
        <v>275</v>
      </c>
      <c r="C29" s="15" t="s">
        <v>276</v>
      </c>
      <c r="D29" s="15" t="s">
        <v>243</v>
      </c>
      <c r="E29" s="210" t="s">
        <v>100</v>
      </c>
      <c r="F29" s="211" t="s">
        <v>100</v>
      </c>
      <c r="G29" s="211" t="s">
        <v>100</v>
      </c>
      <c r="H29" s="211" t="s">
        <v>100</v>
      </c>
      <c r="I29" s="211" t="s">
        <v>100</v>
      </c>
      <c r="J29" s="211" t="s">
        <v>100</v>
      </c>
      <c r="K29" s="211" t="s">
        <v>100</v>
      </c>
      <c r="L29" s="211" t="s">
        <v>100</v>
      </c>
      <c r="M29" s="211" t="s">
        <v>100</v>
      </c>
      <c r="N29" s="211" t="s">
        <v>100</v>
      </c>
      <c r="O29" s="211" t="s">
        <v>100</v>
      </c>
      <c r="P29" s="211" t="s">
        <v>100</v>
      </c>
      <c r="Q29" s="211" t="s">
        <v>100</v>
      </c>
      <c r="R29" s="211" t="s">
        <v>100</v>
      </c>
      <c r="S29" s="211" t="s">
        <v>100</v>
      </c>
      <c r="T29" s="211" t="s">
        <v>100</v>
      </c>
      <c r="U29" s="211" t="s">
        <v>100</v>
      </c>
      <c r="V29" s="211" t="s">
        <v>100</v>
      </c>
      <c r="W29" s="211" t="s">
        <v>100</v>
      </c>
      <c r="X29" s="211" t="s">
        <v>100</v>
      </c>
      <c r="Y29" s="211" t="s">
        <v>100</v>
      </c>
      <c r="Z29" s="211" t="s">
        <v>100</v>
      </c>
      <c r="AA29" s="211" t="s">
        <v>100</v>
      </c>
      <c r="AB29" s="211" t="s">
        <v>100</v>
      </c>
      <c r="AC29" s="211" t="s">
        <v>100</v>
      </c>
      <c r="AD29" s="211" t="s">
        <v>100</v>
      </c>
      <c r="AE29" s="211" t="s">
        <v>100</v>
      </c>
      <c r="AF29" s="211" t="s">
        <v>100</v>
      </c>
      <c r="AG29" s="211" t="s">
        <v>100</v>
      </c>
      <c r="AH29" s="211" t="s">
        <v>100</v>
      </c>
      <c r="AI29" s="211" t="s">
        <v>100</v>
      </c>
      <c r="AJ29" s="211" t="s">
        <v>100</v>
      </c>
      <c r="AK29" s="211" t="s">
        <v>100</v>
      </c>
      <c r="AL29" s="211" t="s">
        <v>100</v>
      </c>
      <c r="AM29" s="211" t="s">
        <v>100</v>
      </c>
      <c r="AN29" s="211" t="s">
        <v>100</v>
      </c>
      <c r="AO29" s="211" t="s">
        <v>100</v>
      </c>
      <c r="AP29" s="211" t="s">
        <v>100</v>
      </c>
      <c r="AQ29" s="211" t="s">
        <v>100</v>
      </c>
      <c r="AR29" s="211" t="s">
        <v>100</v>
      </c>
      <c r="AS29" s="211" t="s">
        <v>100</v>
      </c>
      <c r="AT29" s="211" t="s">
        <v>100</v>
      </c>
      <c r="AU29" s="211" t="s">
        <v>100</v>
      </c>
      <c r="AV29" s="211" t="s">
        <v>100</v>
      </c>
      <c r="AW29" s="211" t="s">
        <v>100</v>
      </c>
      <c r="AX29" s="211" t="s">
        <v>100</v>
      </c>
      <c r="AY29" s="211" t="s">
        <v>100</v>
      </c>
      <c r="AZ29" s="211" t="s">
        <v>100</v>
      </c>
      <c r="BA29" s="211" t="s">
        <v>100</v>
      </c>
      <c r="BB29" s="211" t="s">
        <v>100</v>
      </c>
      <c r="BC29" s="211" t="s">
        <v>100</v>
      </c>
      <c r="BD29" s="211" t="s">
        <v>100</v>
      </c>
      <c r="BE29" s="211" t="s">
        <v>100</v>
      </c>
      <c r="BF29" s="211" t="s">
        <v>100</v>
      </c>
      <c r="BG29" s="211" t="s">
        <v>100</v>
      </c>
      <c r="BH29" s="211" t="s">
        <v>100</v>
      </c>
      <c r="BI29" s="211" t="s">
        <v>100</v>
      </c>
      <c r="BJ29" s="211" t="s">
        <v>100</v>
      </c>
      <c r="BK29" s="211" t="s">
        <v>100</v>
      </c>
      <c r="BL29" s="211" t="s">
        <v>100</v>
      </c>
      <c r="BM29" s="211" t="s">
        <v>100</v>
      </c>
      <c r="BN29" s="211" t="s">
        <v>100</v>
      </c>
      <c r="BO29" s="211" t="s">
        <v>100</v>
      </c>
      <c r="BP29" s="211" t="s">
        <v>100</v>
      </c>
      <c r="BQ29" s="211" t="s">
        <v>100</v>
      </c>
      <c r="BR29" s="211" t="s">
        <v>100</v>
      </c>
      <c r="BS29" s="211" t="s">
        <v>100</v>
      </c>
      <c r="BT29" s="211" t="s">
        <v>100</v>
      </c>
      <c r="BU29" s="211" t="s">
        <v>100</v>
      </c>
      <c r="BV29" s="211" t="s">
        <v>100</v>
      </c>
      <c r="BW29" s="211" t="s">
        <v>100</v>
      </c>
      <c r="BX29" s="211" t="s">
        <v>100</v>
      </c>
      <c r="BY29" s="211" t="s">
        <v>100</v>
      </c>
      <c r="BZ29" s="211" t="s">
        <v>100</v>
      </c>
      <c r="CA29" s="211" t="s">
        <v>100</v>
      </c>
      <c r="CB29" s="211" t="s">
        <v>100</v>
      </c>
      <c r="CC29" s="211" t="s">
        <v>100</v>
      </c>
      <c r="CD29" s="211" t="s">
        <v>100</v>
      </c>
      <c r="CE29" s="211" t="s">
        <v>100</v>
      </c>
      <c r="CF29" s="211" t="s">
        <v>100</v>
      </c>
      <c r="CG29" s="211" t="s">
        <v>100</v>
      </c>
      <c r="CH29" s="211" t="s">
        <v>100</v>
      </c>
      <c r="CI29" s="211" t="s">
        <v>100</v>
      </c>
      <c r="CJ29" s="211" t="s">
        <v>100</v>
      </c>
      <c r="CK29" s="211" t="s">
        <v>100</v>
      </c>
      <c r="CL29" s="211" t="s">
        <v>100</v>
      </c>
      <c r="CM29" s="211" t="s">
        <v>100</v>
      </c>
      <c r="CN29" s="211" t="s">
        <v>100</v>
      </c>
      <c r="CO29" s="211" t="s">
        <v>100</v>
      </c>
      <c r="CP29" s="211" t="s">
        <v>100</v>
      </c>
      <c r="CQ29" s="211" t="s">
        <v>100</v>
      </c>
      <c r="CR29" s="211" t="s">
        <v>100</v>
      </c>
      <c r="CS29" s="211" t="s">
        <v>100</v>
      </c>
      <c r="CT29" s="211" t="s">
        <v>100</v>
      </c>
      <c r="CU29" s="211" t="s">
        <v>100</v>
      </c>
      <c r="CV29" s="211" t="s">
        <v>100</v>
      </c>
      <c r="CW29" s="211" t="s">
        <v>100</v>
      </c>
      <c r="CX29" s="211" t="s">
        <v>100</v>
      </c>
      <c r="CY29" s="211" t="s">
        <v>100</v>
      </c>
      <c r="CZ29" s="211" t="s">
        <v>100</v>
      </c>
    </row>
    <row r="30" spans="1:104" x14ac:dyDescent="0.25">
      <c r="A30" s="16" t="s">
        <v>628</v>
      </c>
      <c r="B30" s="9" t="s">
        <v>180</v>
      </c>
      <c r="C30" s="15" t="s">
        <v>253</v>
      </c>
      <c r="D30" s="15" t="s">
        <v>2</v>
      </c>
      <c r="E30" s="86" t="s">
        <v>178</v>
      </c>
      <c r="F30" s="63" t="s">
        <v>178</v>
      </c>
      <c r="G30" s="63" t="s">
        <v>178</v>
      </c>
      <c r="H30" s="63" t="s">
        <v>178</v>
      </c>
      <c r="I30" s="63" t="s">
        <v>178</v>
      </c>
      <c r="J30" s="63" t="s">
        <v>178</v>
      </c>
      <c r="K30" s="63" t="s">
        <v>178</v>
      </c>
      <c r="L30" s="63" t="s">
        <v>178</v>
      </c>
      <c r="M30" s="63" t="s">
        <v>178</v>
      </c>
      <c r="N30" s="63" t="s">
        <v>178</v>
      </c>
      <c r="O30" s="63" t="s">
        <v>178</v>
      </c>
      <c r="P30" s="63" t="s">
        <v>178</v>
      </c>
      <c r="Q30" s="63" t="s">
        <v>178</v>
      </c>
      <c r="R30" s="63" t="s">
        <v>178</v>
      </c>
      <c r="S30" s="63" t="s">
        <v>178</v>
      </c>
      <c r="T30" s="63" t="s">
        <v>178</v>
      </c>
      <c r="U30" s="63" t="s">
        <v>178</v>
      </c>
      <c r="V30" s="63" t="s">
        <v>178</v>
      </c>
      <c r="W30" s="63" t="s">
        <v>178</v>
      </c>
      <c r="X30" s="63" t="s">
        <v>178</v>
      </c>
      <c r="Y30" s="63" t="s">
        <v>178</v>
      </c>
      <c r="Z30" s="63" t="s">
        <v>178</v>
      </c>
      <c r="AA30" s="63" t="s">
        <v>178</v>
      </c>
      <c r="AB30" s="63" t="s">
        <v>178</v>
      </c>
      <c r="AC30" s="63" t="s">
        <v>178</v>
      </c>
      <c r="AD30" s="63" t="s">
        <v>178</v>
      </c>
      <c r="AE30" s="63" t="s">
        <v>178</v>
      </c>
      <c r="AF30" s="63" t="s">
        <v>178</v>
      </c>
      <c r="AG30" s="63" t="s">
        <v>178</v>
      </c>
      <c r="AH30" s="63" t="s">
        <v>178</v>
      </c>
      <c r="AI30" s="63" t="s">
        <v>178</v>
      </c>
      <c r="AJ30" s="63" t="s">
        <v>178</v>
      </c>
      <c r="AK30" s="63" t="s">
        <v>178</v>
      </c>
      <c r="AL30" s="63" t="s">
        <v>178</v>
      </c>
      <c r="AM30" s="63" t="s">
        <v>178</v>
      </c>
      <c r="AN30" s="63" t="s">
        <v>178</v>
      </c>
      <c r="AO30" s="63" t="s">
        <v>178</v>
      </c>
      <c r="AP30" s="63" t="s">
        <v>178</v>
      </c>
      <c r="AQ30" s="63" t="s">
        <v>178</v>
      </c>
      <c r="AR30" s="63" t="s">
        <v>178</v>
      </c>
      <c r="AS30" s="63" t="s">
        <v>178</v>
      </c>
      <c r="AT30" s="63" t="s">
        <v>178</v>
      </c>
      <c r="AU30" s="63" t="s">
        <v>178</v>
      </c>
      <c r="AV30" s="63" t="s">
        <v>178</v>
      </c>
      <c r="AW30" s="63" t="s">
        <v>178</v>
      </c>
      <c r="AX30" s="63" t="s">
        <v>178</v>
      </c>
      <c r="AY30" s="63" t="s">
        <v>178</v>
      </c>
      <c r="AZ30" s="63" t="s">
        <v>178</v>
      </c>
      <c r="BA30" s="63" t="s">
        <v>178</v>
      </c>
      <c r="BB30" s="63" t="s">
        <v>178</v>
      </c>
      <c r="BC30" s="63" t="s">
        <v>178</v>
      </c>
      <c r="BD30" s="63" t="s">
        <v>178</v>
      </c>
      <c r="BE30" s="63" t="s">
        <v>178</v>
      </c>
      <c r="BF30" s="63" t="s">
        <v>178</v>
      </c>
      <c r="BG30" s="63" t="s">
        <v>178</v>
      </c>
      <c r="BH30" s="63" t="s">
        <v>178</v>
      </c>
      <c r="BI30" s="63" t="s">
        <v>178</v>
      </c>
      <c r="BJ30" s="63" t="s">
        <v>178</v>
      </c>
      <c r="BK30" s="63" t="s">
        <v>178</v>
      </c>
      <c r="BL30" s="63" t="s">
        <v>178</v>
      </c>
      <c r="BM30" s="63" t="s">
        <v>178</v>
      </c>
      <c r="BN30" s="63" t="s">
        <v>178</v>
      </c>
      <c r="BO30" s="63" t="s">
        <v>178</v>
      </c>
      <c r="BP30" s="63" t="s">
        <v>178</v>
      </c>
      <c r="BQ30" s="63" t="s">
        <v>178</v>
      </c>
      <c r="BR30" s="63" t="s">
        <v>178</v>
      </c>
      <c r="BS30" s="63" t="s">
        <v>178</v>
      </c>
      <c r="BT30" s="63" t="s">
        <v>178</v>
      </c>
      <c r="BU30" s="63" t="s">
        <v>178</v>
      </c>
      <c r="BV30" s="63" t="s">
        <v>178</v>
      </c>
      <c r="BW30" s="63" t="s">
        <v>178</v>
      </c>
      <c r="BX30" s="63" t="s">
        <v>178</v>
      </c>
      <c r="BY30" s="63" t="s">
        <v>178</v>
      </c>
      <c r="BZ30" s="63" t="s">
        <v>178</v>
      </c>
      <c r="CA30" s="63" t="s">
        <v>178</v>
      </c>
      <c r="CB30" s="63" t="s">
        <v>178</v>
      </c>
      <c r="CC30" s="63" t="s">
        <v>178</v>
      </c>
      <c r="CD30" s="63" t="s">
        <v>178</v>
      </c>
      <c r="CE30" s="63" t="s">
        <v>178</v>
      </c>
      <c r="CF30" s="63" t="s">
        <v>178</v>
      </c>
      <c r="CG30" s="63" t="s">
        <v>178</v>
      </c>
      <c r="CH30" s="63" t="s">
        <v>178</v>
      </c>
      <c r="CI30" s="63" t="s">
        <v>178</v>
      </c>
      <c r="CJ30" s="63" t="s">
        <v>178</v>
      </c>
      <c r="CK30" s="63" t="s">
        <v>178</v>
      </c>
      <c r="CL30" s="63" t="s">
        <v>178</v>
      </c>
      <c r="CM30" s="63" t="s">
        <v>178</v>
      </c>
      <c r="CN30" s="63" t="s">
        <v>178</v>
      </c>
      <c r="CO30" s="63" t="s">
        <v>178</v>
      </c>
      <c r="CP30" s="63" t="s">
        <v>178</v>
      </c>
      <c r="CQ30" s="63" t="s">
        <v>178</v>
      </c>
      <c r="CR30" s="63" t="s">
        <v>178</v>
      </c>
      <c r="CS30" s="63" t="s">
        <v>178</v>
      </c>
      <c r="CT30" s="63" t="s">
        <v>178</v>
      </c>
      <c r="CU30" s="63" t="s">
        <v>178</v>
      </c>
      <c r="CV30" s="63" t="s">
        <v>178</v>
      </c>
      <c r="CW30" s="63" t="s">
        <v>178</v>
      </c>
      <c r="CX30" s="63" t="s">
        <v>178</v>
      </c>
      <c r="CY30" s="63" t="s">
        <v>178</v>
      </c>
      <c r="CZ30" s="63" t="s">
        <v>178</v>
      </c>
    </row>
    <row r="31" spans="1:104" x14ac:dyDescent="0.25">
      <c r="A31" s="16" t="s">
        <v>629</v>
      </c>
      <c r="B31" s="9" t="s">
        <v>181</v>
      </c>
      <c r="C31" s="15" t="s">
        <v>253</v>
      </c>
      <c r="D31" s="15" t="s">
        <v>2</v>
      </c>
      <c r="E31" s="86" t="s">
        <v>178</v>
      </c>
      <c r="F31" s="63" t="s">
        <v>178</v>
      </c>
      <c r="G31" s="63" t="s">
        <v>178</v>
      </c>
      <c r="H31" s="63" t="s">
        <v>178</v>
      </c>
      <c r="I31" s="63" t="s">
        <v>178</v>
      </c>
      <c r="J31" s="63" t="s">
        <v>178</v>
      </c>
      <c r="K31" s="63" t="s">
        <v>178</v>
      </c>
      <c r="L31" s="63" t="s">
        <v>178</v>
      </c>
      <c r="M31" s="63" t="s">
        <v>178</v>
      </c>
      <c r="N31" s="63" t="s">
        <v>178</v>
      </c>
      <c r="O31" s="63" t="s">
        <v>178</v>
      </c>
      <c r="P31" s="63" t="s">
        <v>178</v>
      </c>
      <c r="Q31" s="63" t="s">
        <v>178</v>
      </c>
      <c r="R31" s="63" t="s">
        <v>178</v>
      </c>
      <c r="S31" s="63" t="s">
        <v>178</v>
      </c>
      <c r="T31" s="63" t="s">
        <v>178</v>
      </c>
      <c r="U31" s="63" t="s">
        <v>178</v>
      </c>
      <c r="V31" s="63" t="s">
        <v>178</v>
      </c>
      <c r="W31" s="63" t="s">
        <v>178</v>
      </c>
      <c r="X31" s="63" t="s">
        <v>178</v>
      </c>
      <c r="Y31" s="63" t="s">
        <v>178</v>
      </c>
      <c r="Z31" s="63" t="s">
        <v>178</v>
      </c>
      <c r="AA31" s="63" t="s">
        <v>178</v>
      </c>
      <c r="AB31" s="63" t="s">
        <v>178</v>
      </c>
      <c r="AC31" s="63" t="s">
        <v>178</v>
      </c>
      <c r="AD31" s="63" t="s">
        <v>178</v>
      </c>
      <c r="AE31" s="63" t="s">
        <v>178</v>
      </c>
      <c r="AF31" s="63" t="s">
        <v>178</v>
      </c>
      <c r="AG31" s="63" t="s">
        <v>178</v>
      </c>
      <c r="AH31" s="63" t="s">
        <v>178</v>
      </c>
      <c r="AI31" s="63" t="s">
        <v>178</v>
      </c>
      <c r="AJ31" s="63" t="s">
        <v>178</v>
      </c>
      <c r="AK31" s="63" t="s">
        <v>178</v>
      </c>
      <c r="AL31" s="63" t="s">
        <v>178</v>
      </c>
      <c r="AM31" s="63" t="s">
        <v>178</v>
      </c>
      <c r="AN31" s="63" t="s">
        <v>178</v>
      </c>
      <c r="AO31" s="63" t="s">
        <v>178</v>
      </c>
      <c r="AP31" s="63" t="s">
        <v>178</v>
      </c>
      <c r="AQ31" s="63" t="s">
        <v>178</v>
      </c>
      <c r="AR31" s="63" t="s">
        <v>178</v>
      </c>
      <c r="AS31" s="63" t="s">
        <v>178</v>
      </c>
      <c r="AT31" s="63" t="s">
        <v>178</v>
      </c>
      <c r="AU31" s="63" t="s">
        <v>178</v>
      </c>
      <c r="AV31" s="63" t="s">
        <v>178</v>
      </c>
      <c r="AW31" s="63" t="s">
        <v>178</v>
      </c>
      <c r="AX31" s="63" t="s">
        <v>178</v>
      </c>
      <c r="AY31" s="63" t="s">
        <v>178</v>
      </c>
      <c r="AZ31" s="63" t="s">
        <v>178</v>
      </c>
      <c r="BA31" s="63" t="s">
        <v>178</v>
      </c>
      <c r="BB31" s="63" t="s">
        <v>178</v>
      </c>
      <c r="BC31" s="63" t="s">
        <v>178</v>
      </c>
      <c r="BD31" s="63" t="s">
        <v>178</v>
      </c>
      <c r="BE31" s="63" t="s">
        <v>178</v>
      </c>
      <c r="BF31" s="63" t="s">
        <v>178</v>
      </c>
      <c r="BG31" s="63" t="s">
        <v>178</v>
      </c>
      <c r="BH31" s="63" t="s">
        <v>178</v>
      </c>
      <c r="BI31" s="63" t="s">
        <v>178</v>
      </c>
      <c r="BJ31" s="63" t="s">
        <v>178</v>
      </c>
      <c r="BK31" s="63" t="s">
        <v>178</v>
      </c>
      <c r="BL31" s="63" t="s">
        <v>178</v>
      </c>
      <c r="BM31" s="63" t="s">
        <v>178</v>
      </c>
      <c r="BN31" s="63" t="s">
        <v>178</v>
      </c>
      <c r="BO31" s="63" t="s">
        <v>178</v>
      </c>
      <c r="BP31" s="63" t="s">
        <v>178</v>
      </c>
      <c r="BQ31" s="63" t="s">
        <v>178</v>
      </c>
      <c r="BR31" s="63" t="s">
        <v>178</v>
      </c>
      <c r="BS31" s="63" t="s">
        <v>178</v>
      </c>
      <c r="BT31" s="63" t="s">
        <v>178</v>
      </c>
      <c r="BU31" s="63" t="s">
        <v>178</v>
      </c>
      <c r="BV31" s="63" t="s">
        <v>178</v>
      </c>
      <c r="BW31" s="63" t="s">
        <v>178</v>
      </c>
      <c r="BX31" s="63" t="s">
        <v>178</v>
      </c>
      <c r="BY31" s="63" t="s">
        <v>178</v>
      </c>
      <c r="BZ31" s="63" t="s">
        <v>178</v>
      </c>
      <c r="CA31" s="63" t="s">
        <v>178</v>
      </c>
      <c r="CB31" s="63" t="s">
        <v>178</v>
      </c>
      <c r="CC31" s="63" t="s">
        <v>178</v>
      </c>
      <c r="CD31" s="63" t="s">
        <v>178</v>
      </c>
      <c r="CE31" s="63" t="s">
        <v>178</v>
      </c>
      <c r="CF31" s="63" t="s">
        <v>178</v>
      </c>
      <c r="CG31" s="63" t="s">
        <v>178</v>
      </c>
      <c r="CH31" s="63" t="s">
        <v>178</v>
      </c>
      <c r="CI31" s="63" t="s">
        <v>178</v>
      </c>
      <c r="CJ31" s="63" t="s">
        <v>178</v>
      </c>
      <c r="CK31" s="63" t="s">
        <v>178</v>
      </c>
      <c r="CL31" s="63" t="s">
        <v>178</v>
      </c>
      <c r="CM31" s="63" t="s">
        <v>178</v>
      </c>
      <c r="CN31" s="63" t="s">
        <v>178</v>
      </c>
      <c r="CO31" s="63" t="s">
        <v>178</v>
      </c>
      <c r="CP31" s="63" t="s">
        <v>178</v>
      </c>
      <c r="CQ31" s="63" t="s">
        <v>178</v>
      </c>
      <c r="CR31" s="63" t="s">
        <v>178</v>
      </c>
      <c r="CS31" s="63" t="s">
        <v>178</v>
      </c>
      <c r="CT31" s="63" t="s">
        <v>178</v>
      </c>
      <c r="CU31" s="63" t="s">
        <v>178</v>
      </c>
      <c r="CV31" s="63" t="s">
        <v>178</v>
      </c>
      <c r="CW31" s="63" t="s">
        <v>178</v>
      </c>
      <c r="CX31" s="63" t="s">
        <v>178</v>
      </c>
      <c r="CY31" s="63" t="s">
        <v>178</v>
      </c>
      <c r="CZ31" s="63" t="s">
        <v>178</v>
      </c>
    </row>
    <row r="32" spans="1:104" x14ac:dyDescent="0.25">
      <c r="A32" s="16" t="s">
        <v>630</v>
      </c>
      <c r="B32" s="9" t="s">
        <v>182</v>
      </c>
      <c r="C32" s="15" t="s">
        <v>253</v>
      </c>
      <c r="D32" s="15" t="s">
        <v>2</v>
      </c>
      <c r="E32" s="86" t="s">
        <v>178</v>
      </c>
      <c r="F32" s="63" t="s">
        <v>178</v>
      </c>
      <c r="G32" s="63" t="s">
        <v>178</v>
      </c>
      <c r="H32" s="63" t="s">
        <v>178</v>
      </c>
      <c r="I32" s="63" t="s">
        <v>178</v>
      </c>
      <c r="J32" s="63" t="s">
        <v>178</v>
      </c>
      <c r="K32" s="63" t="s">
        <v>178</v>
      </c>
      <c r="L32" s="63" t="s">
        <v>178</v>
      </c>
      <c r="M32" s="63" t="s">
        <v>178</v>
      </c>
      <c r="N32" s="63" t="s">
        <v>178</v>
      </c>
      <c r="O32" s="63" t="s">
        <v>178</v>
      </c>
      <c r="P32" s="63" t="s">
        <v>178</v>
      </c>
      <c r="Q32" s="63" t="s">
        <v>178</v>
      </c>
      <c r="R32" s="63" t="s">
        <v>178</v>
      </c>
      <c r="S32" s="63" t="s">
        <v>178</v>
      </c>
      <c r="T32" s="63" t="s">
        <v>178</v>
      </c>
      <c r="U32" s="63" t="s">
        <v>178</v>
      </c>
      <c r="V32" s="63" t="s">
        <v>178</v>
      </c>
      <c r="W32" s="63" t="s">
        <v>178</v>
      </c>
      <c r="X32" s="63" t="s">
        <v>178</v>
      </c>
      <c r="Y32" s="63" t="s">
        <v>178</v>
      </c>
      <c r="Z32" s="63" t="s">
        <v>178</v>
      </c>
      <c r="AA32" s="63" t="s">
        <v>178</v>
      </c>
      <c r="AB32" s="63" t="s">
        <v>178</v>
      </c>
      <c r="AC32" s="63" t="s">
        <v>178</v>
      </c>
      <c r="AD32" s="63" t="s">
        <v>178</v>
      </c>
      <c r="AE32" s="63" t="s">
        <v>178</v>
      </c>
      <c r="AF32" s="63" t="s">
        <v>178</v>
      </c>
      <c r="AG32" s="63" t="s">
        <v>178</v>
      </c>
      <c r="AH32" s="63" t="s">
        <v>178</v>
      </c>
      <c r="AI32" s="63" t="s">
        <v>178</v>
      </c>
      <c r="AJ32" s="63" t="s">
        <v>178</v>
      </c>
      <c r="AK32" s="63" t="s">
        <v>178</v>
      </c>
      <c r="AL32" s="63" t="s">
        <v>178</v>
      </c>
      <c r="AM32" s="63" t="s">
        <v>178</v>
      </c>
      <c r="AN32" s="63" t="s">
        <v>178</v>
      </c>
      <c r="AO32" s="63" t="s">
        <v>178</v>
      </c>
      <c r="AP32" s="63" t="s">
        <v>178</v>
      </c>
      <c r="AQ32" s="63" t="s">
        <v>178</v>
      </c>
      <c r="AR32" s="63" t="s">
        <v>178</v>
      </c>
      <c r="AS32" s="63" t="s">
        <v>178</v>
      </c>
      <c r="AT32" s="63" t="s">
        <v>178</v>
      </c>
      <c r="AU32" s="63" t="s">
        <v>178</v>
      </c>
      <c r="AV32" s="63" t="s">
        <v>178</v>
      </c>
      <c r="AW32" s="63" t="s">
        <v>178</v>
      </c>
      <c r="AX32" s="63" t="s">
        <v>178</v>
      </c>
      <c r="AY32" s="63" t="s">
        <v>178</v>
      </c>
      <c r="AZ32" s="63" t="s">
        <v>178</v>
      </c>
      <c r="BA32" s="63" t="s">
        <v>178</v>
      </c>
      <c r="BB32" s="63" t="s">
        <v>178</v>
      </c>
      <c r="BC32" s="63" t="s">
        <v>178</v>
      </c>
      <c r="BD32" s="63" t="s">
        <v>178</v>
      </c>
      <c r="BE32" s="63" t="s">
        <v>178</v>
      </c>
      <c r="BF32" s="63" t="s">
        <v>178</v>
      </c>
      <c r="BG32" s="63" t="s">
        <v>178</v>
      </c>
      <c r="BH32" s="63" t="s">
        <v>178</v>
      </c>
      <c r="BI32" s="63" t="s">
        <v>178</v>
      </c>
      <c r="BJ32" s="63" t="s">
        <v>178</v>
      </c>
      <c r="BK32" s="63" t="s">
        <v>178</v>
      </c>
      <c r="BL32" s="63" t="s">
        <v>178</v>
      </c>
      <c r="BM32" s="63" t="s">
        <v>178</v>
      </c>
      <c r="BN32" s="63" t="s">
        <v>178</v>
      </c>
      <c r="BO32" s="63" t="s">
        <v>178</v>
      </c>
      <c r="BP32" s="63" t="s">
        <v>178</v>
      </c>
      <c r="BQ32" s="63" t="s">
        <v>178</v>
      </c>
      <c r="BR32" s="63" t="s">
        <v>178</v>
      </c>
      <c r="BS32" s="63" t="s">
        <v>178</v>
      </c>
      <c r="BT32" s="63" t="s">
        <v>178</v>
      </c>
      <c r="BU32" s="63" t="s">
        <v>178</v>
      </c>
      <c r="BV32" s="63" t="s">
        <v>178</v>
      </c>
      <c r="BW32" s="63" t="s">
        <v>178</v>
      </c>
      <c r="BX32" s="63" t="s">
        <v>178</v>
      </c>
      <c r="BY32" s="63" t="s">
        <v>178</v>
      </c>
      <c r="BZ32" s="63" t="s">
        <v>178</v>
      </c>
      <c r="CA32" s="63" t="s">
        <v>178</v>
      </c>
      <c r="CB32" s="63" t="s">
        <v>178</v>
      </c>
      <c r="CC32" s="63" t="s">
        <v>178</v>
      </c>
      <c r="CD32" s="63" t="s">
        <v>178</v>
      </c>
      <c r="CE32" s="63" t="s">
        <v>178</v>
      </c>
      <c r="CF32" s="63" t="s">
        <v>178</v>
      </c>
      <c r="CG32" s="63" t="s">
        <v>178</v>
      </c>
      <c r="CH32" s="63" t="s">
        <v>178</v>
      </c>
      <c r="CI32" s="63" t="s">
        <v>178</v>
      </c>
      <c r="CJ32" s="63" t="s">
        <v>178</v>
      </c>
      <c r="CK32" s="63" t="s">
        <v>178</v>
      </c>
      <c r="CL32" s="63" t="s">
        <v>178</v>
      </c>
      <c r="CM32" s="63" t="s">
        <v>178</v>
      </c>
      <c r="CN32" s="63" t="s">
        <v>178</v>
      </c>
      <c r="CO32" s="63" t="s">
        <v>178</v>
      </c>
      <c r="CP32" s="63" t="s">
        <v>178</v>
      </c>
      <c r="CQ32" s="63" t="s">
        <v>178</v>
      </c>
      <c r="CR32" s="63" t="s">
        <v>178</v>
      </c>
      <c r="CS32" s="63" t="s">
        <v>178</v>
      </c>
      <c r="CT32" s="63" t="s">
        <v>178</v>
      </c>
      <c r="CU32" s="63" t="s">
        <v>178</v>
      </c>
      <c r="CV32" s="63" t="s">
        <v>178</v>
      </c>
      <c r="CW32" s="63" t="s">
        <v>178</v>
      </c>
      <c r="CX32" s="63" t="s">
        <v>178</v>
      </c>
      <c r="CY32" s="63" t="s">
        <v>178</v>
      </c>
      <c r="CZ32" s="63" t="s">
        <v>178</v>
      </c>
    </row>
    <row r="33" spans="1:104" x14ac:dyDescent="0.25">
      <c r="A33" s="16" t="s">
        <v>631</v>
      </c>
      <c r="B33" s="9" t="s">
        <v>183</v>
      </c>
      <c r="C33" s="15" t="s">
        <v>253</v>
      </c>
      <c r="D33" s="15" t="s">
        <v>2</v>
      </c>
      <c r="E33" s="86" t="s">
        <v>178</v>
      </c>
      <c r="F33" s="63" t="s">
        <v>178</v>
      </c>
      <c r="G33" s="63" t="s">
        <v>178</v>
      </c>
      <c r="H33" s="63" t="s">
        <v>178</v>
      </c>
      <c r="I33" s="63" t="s">
        <v>178</v>
      </c>
      <c r="J33" s="63" t="s">
        <v>178</v>
      </c>
      <c r="K33" s="63" t="s">
        <v>178</v>
      </c>
      <c r="L33" s="63" t="s">
        <v>178</v>
      </c>
      <c r="M33" s="63" t="s">
        <v>178</v>
      </c>
      <c r="N33" s="63" t="s">
        <v>178</v>
      </c>
      <c r="O33" s="63" t="s">
        <v>178</v>
      </c>
      <c r="P33" s="63" t="s">
        <v>178</v>
      </c>
      <c r="Q33" s="63" t="s">
        <v>178</v>
      </c>
      <c r="R33" s="63" t="s">
        <v>178</v>
      </c>
      <c r="S33" s="63" t="s">
        <v>178</v>
      </c>
      <c r="T33" s="63" t="s">
        <v>178</v>
      </c>
      <c r="U33" s="63" t="s">
        <v>178</v>
      </c>
      <c r="V33" s="63" t="s">
        <v>178</v>
      </c>
      <c r="W33" s="63" t="s">
        <v>178</v>
      </c>
      <c r="X33" s="63" t="s">
        <v>178</v>
      </c>
      <c r="Y33" s="63" t="s">
        <v>178</v>
      </c>
      <c r="Z33" s="63" t="s">
        <v>178</v>
      </c>
      <c r="AA33" s="63" t="s">
        <v>178</v>
      </c>
      <c r="AB33" s="63" t="s">
        <v>178</v>
      </c>
      <c r="AC33" s="63" t="s">
        <v>178</v>
      </c>
      <c r="AD33" s="63" t="s">
        <v>178</v>
      </c>
      <c r="AE33" s="63" t="s">
        <v>178</v>
      </c>
      <c r="AF33" s="63" t="s">
        <v>178</v>
      </c>
      <c r="AG33" s="63" t="s">
        <v>178</v>
      </c>
      <c r="AH33" s="63" t="s">
        <v>178</v>
      </c>
      <c r="AI33" s="63" t="s">
        <v>178</v>
      </c>
      <c r="AJ33" s="63" t="s">
        <v>178</v>
      </c>
      <c r="AK33" s="63" t="s">
        <v>178</v>
      </c>
      <c r="AL33" s="63" t="s">
        <v>178</v>
      </c>
      <c r="AM33" s="63" t="s">
        <v>178</v>
      </c>
      <c r="AN33" s="63" t="s">
        <v>178</v>
      </c>
      <c r="AO33" s="63" t="s">
        <v>178</v>
      </c>
      <c r="AP33" s="63" t="s">
        <v>178</v>
      </c>
      <c r="AQ33" s="63" t="s">
        <v>178</v>
      </c>
      <c r="AR33" s="63" t="s">
        <v>178</v>
      </c>
      <c r="AS33" s="63" t="s">
        <v>178</v>
      </c>
      <c r="AT33" s="63" t="s">
        <v>178</v>
      </c>
      <c r="AU33" s="63" t="s">
        <v>178</v>
      </c>
      <c r="AV33" s="63" t="s">
        <v>178</v>
      </c>
      <c r="AW33" s="63" t="s">
        <v>178</v>
      </c>
      <c r="AX33" s="63" t="s">
        <v>178</v>
      </c>
      <c r="AY33" s="63" t="s">
        <v>178</v>
      </c>
      <c r="AZ33" s="63" t="s">
        <v>178</v>
      </c>
      <c r="BA33" s="63" t="s">
        <v>178</v>
      </c>
      <c r="BB33" s="63" t="s">
        <v>178</v>
      </c>
      <c r="BC33" s="63" t="s">
        <v>178</v>
      </c>
      <c r="BD33" s="63" t="s">
        <v>178</v>
      </c>
      <c r="BE33" s="63" t="s">
        <v>178</v>
      </c>
      <c r="BF33" s="63" t="s">
        <v>178</v>
      </c>
      <c r="BG33" s="63" t="s">
        <v>178</v>
      </c>
      <c r="BH33" s="63" t="s">
        <v>178</v>
      </c>
      <c r="BI33" s="63" t="s">
        <v>178</v>
      </c>
      <c r="BJ33" s="63" t="s">
        <v>178</v>
      </c>
      <c r="BK33" s="63" t="s">
        <v>178</v>
      </c>
      <c r="BL33" s="63" t="s">
        <v>178</v>
      </c>
      <c r="BM33" s="63" t="s">
        <v>178</v>
      </c>
      <c r="BN33" s="63" t="s">
        <v>178</v>
      </c>
      <c r="BO33" s="63" t="s">
        <v>178</v>
      </c>
      <c r="BP33" s="63" t="s">
        <v>178</v>
      </c>
      <c r="BQ33" s="63" t="s">
        <v>178</v>
      </c>
      <c r="BR33" s="63" t="s">
        <v>178</v>
      </c>
      <c r="BS33" s="63" t="s">
        <v>178</v>
      </c>
      <c r="BT33" s="63" t="s">
        <v>178</v>
      </c>
      <c r="BU33" s="63" t="s">
        <v>178</v>
      </c>
      <c r="BV33" s="63" t="s">
        <v>178</v>
      </c>
      <c r="BW33" s="63" t="s">
        <v>178</v>
      </c>
      <c r="BX33" s="63" t="s">
        <v>178</v>
      </c>
      <c r="BY33" s="63" t="s">
        <v>178</v>
      </c>
      <c r="BZ33" s="63" t="s">
        <v>178</v>
      </c>
      <c r="CA33" s="63" t="s">
        <v>178</v>
      </c>
      <c r="CB33" s="63" t="s">
        <v>178</v>
      </c>
      <c r="CC33" s="63" t="s">
        <v>178</v>
      </c>
      <c r="CD33" s="63" t="s">
        <v>178</v>
      </c>
      <c r="CE33" s="63" t="s">
        <v>178</v>
      </c>
      <c r="CF33" s="63" t="s">
        <v>178</v>
      </c>
      <c r="CG33" s="63" t="s">
        <v>178</v>
      </c>
      <c r="CH33" s="63" t="s">
        <v>178</v>
      </c>
      <c r="CI33" s="63" t="s">
        <v>178</v>
      </c>
      <c r="CJ33" s="63" t="s">
        <v>178</v>
      </c>
      <c r="CK33" s="63" t="s">
        <v>178</v>
      </c>
      <c r="CL33" s="63" t="s">
        <v>178</v>
      </c>
      <c r="CM33" s="63" t="s">
        <v>178</v>
      </c>
      <c r="CN33" s="63" t="s">
        <v>178</v>
      </c>
      <c r="CO33" s="63" t="s">
        <v>178</v>
      </c>
      <c r="CP33" s="63" t="s">
        <v>178</v>
      </c>
      <c r="CQ33" s="63" t="s">
        <v>178</v>
      </c>
      <c r="CR33" s="63" t="s">
        <v>178</v>
      </c>
      <c r="CS33" s="63" t="s">
        <v>178</v>
      </c>
      <c r="CT33" s="63" t="s">
        <v>178</v>
      </c>
      <c r="CU33" s="63" t="s">
        <v>178</v>
      </c>
      <c r="CV33" s="63" t="s">
        <v>178</v>
      </c>
      <c r="CW33" s="63" t="s">
        <v>178</v>
      </c>
      <c r="CX33" s="63" t="s">
        <v>178</v>
      </c>
      <c r="CY33" s="63" t="s">
        <v>178</v>
      </c>
      <c r="CZ33" s="63" t="s">
        <v>178</v>
      </c>
    </row>
    <row r="34" spans="1:104" x14ac:dyDescent="0.25">
      <c r="A34" s="16" t="s">
        <v>632</v>
      </c>
      <c r="B34" s="9" t="s">
        <v>184</v>
      </c>
      <c r="C34" s="15" t="s">
        <v>256</v>
      </c>
      <c r="D34" s="15" t="s">
        <v>2</v>
      </c>
      <c r="E34" s="86"/>
      <c r="F34" s="63"/>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c r="AG34" s="63"/>
      <c r="AH34" s="63"/>
      <c r="AI34" s="63"/>
      <c r="AJ34" s="63"/>
      <c r="AK34" s="63"/>
      <c r="AL34" s="63"/>
      <c r="AM34" s="63"/>
      <c r="AN34" s="63"/>
      <c r="AO34" s="63"/>
      <c r="AP34" s="63"/>
      <c r="AQ34" s="63"/>
      <c r="AR34" s="63"/>
      <c r="AS34" s="63"/>
      <c r="AT34" s="63"/>
      <c r="AU34" s="63"/>
      <c r="AV34" s="63"/>
      <c r="AW34" s="63"/>
      <c r="AX34" s="63"/>
      <c r="AY34" s="63"/>
      <c r="AZ34" s="63"/>
      <c r="BA34" s="63"/>
      <c r="BB34" s="63"/>
      <c r="BC34" s="63"/>
      <c r="BD34" s="63"/>
      <c r="BE34" s="63"/>
      <c r="BF34" s="63"/>
      <c r="BG34" s="63"/>
      <c r="BH34" s="63"/>
      <c r="BI34" s="63"/>
      <c r="BJ34" s="63"/>
      <c r="BK34" s="63"/>
      <c r="BL34" s="63"/>
      <c r="BM34" s="63"/>
      <c r="BN34" s="63"/>
      <c r="BO34" s="63"/>
      <c r="BP34" s="63"/>
      <c r="BQ34" s="63"/>
      <c r="BR34" s="63"/>
      <c r="BS34" s="63"/>
      <c r="BT34" s="63"/>
      <c r="BU34" s="63"/>
      <c r="BV34" s="63"/>
      <c r="BW34" s="63"/>
      <c r="BX34" s="63"/>
      <c r="BY34" s="63"/>
      <c r="BZ34" s="63"/>
      <c r="CA34" s="63"/>
      <c r="CB34" s="63"/>
      <c r="CC34" s="63"/>
      <c r="CD34" s="63"/>
      <c r="CE34" s="63"/>
      <c r="CF34" s="63"/>
      <c r="CG34" s="63"/>
      <c r="CH34" s="63"/>
      <c r="CI34" s="63"/>
      <c r="CJ34" s="63"/>
      <c r="CK34" s="63"/>
      <c r="CL34" s="63"/>
      <c r="CM34" s="63"/>
      <c r="CN34" s="63"/>
      <c r="CO34" s="63"/>
      <c r="CP34" s="63"/>
      <c r="CQ34" s="63"/>
      <c r="CR34" s="63"/>
      <c r="CS34" s="63"/>
      <c r="CT34" s="63"/>
      <c r="CU34" s="63"/>
      <c r="CV34" s="63"/>
      <c r="CW34" s="63"/>
      <c r="CX34" s="63"/>
      <c r="CY34" s="63"/>
      <c r="CZ34" s="63"/>
    </row>
    <row r="35" spans="1:104" ht="27.6" x14ac:dyDescent="0.25">
      <c r="A35" s="16" t="s">
        <v>633</v>
      </c>
      <c r="B35" s="9" t="s">
        <v>185</v>
      </c>
      <c r="C35" s="15" t="s">
        <v>254</v>
      </c>
      <c r="D35" s="15" t="s">
        <v>68</v>
      </c>
      <c r="E35" s="91"/>
      <c r="F35" s="92"/>
      <c r="G35" s="92"/>
      <c r="H35" s="92"/>
      <c r="I35" s="92"/>
      <c r="J35" s="92"/>
      <c r="K35" s="92"/>
      <c r="L35" s="92"/>
      <c r="M35" s="92"/>
      <c r="N35" s="92"/>
      <c r="O35" s="92"/>
      <c r="P35" s="92"/>
      <c r="Q35" s="92"/>
      <c r="R35" s="92"/>
      <c r="S35" s="92"/>
      <c r="T35" s="92"/>
      <c r="U35" s="92"/>
      <c r="V35" s="92"/>
      <c r="W35" s="92"/>
      <c r="X35" s="92"/>
      <c r="Y35" s="92"/>
      <c r="Z35" s="92"/>
      <c r="AA35" s="92"/>
      <c r="AB35" s="92"/>
      <c r="AC35" s="92"/>
      <c r="AD35" s="92"/>
      <c r="AE35" s="92"/>
      <c r="AF35" s="92"/>
      <c r="AG35" s="92"/>
      <c r="AH35" s="92"/>
      <c r="AI35" s="92"/>
      <c r="AJ35" s="92"/>
      <c r="AK35" s="92"/>
      <c r="AL35" s="92"/>
      <c r="AM35" s="92"/>
      <c r="AN35" s="92"/>
      <c r="AO35" s="92"/>
      <c r="AP35" s="92"/>
      <c r="AQ35" s="92"/>
      <c r="AR35" s="92"/>
      <c r="AS35" s="92"/>
      <c r="AT35" s="92"/>
      <c r="AU35" s="92"/>
      <c r="AV35" s="92"/>
      <c r="AW35" s="92"/>
      <c r="AX35" s="92"/>
      <c r="AY35" s="92"/>
      <c r="AZ35" s="92"/>
      <c r="BA35" s="92"/>
      <c r="BB35" s="92"/>
      <c r="BC35" s="92"/>
      <c r="BD35" s="92"/>
      <c r="BE35" s="92"/>
      <c r="BF35" s="92"/>
      <c r="BG35" s="92"/>
      <c r="BH35" s="92"/>
      <c r="BI35" s="92"/>
      <c r="BJ35" s="92"/>
      <c r="BK35" s="92"/>
      <c r="BL35" s="92"/>
      <c r="BM35" s="92"/>
      <c r="BN35" s="92"/>
      <c r="BO35" s="92"/>
      <c r="BP35" s="92"/>
      <c r="BQ35" s="92"/>
      <c r="BR35" s="92"/>
      <c r="BS35" s="92"/>
      <c r="BT35" s="92"/>
      <c r="BU35" s="92"/>
      <c r="BV35" s="92"/>
      <c r="BW35" s="92"/>
      <c r="BX35" s="92"/>
      <c r="BY35" s="92"/>
      <c r="BZ35" s="92"/>
      <c r="CA35" s="92"/>
      <c r="CB35" s="92"/>
      <c r="CC35" s="92"/>
      <c r="CD35" s="92"/>
      <c r="CE35" s="92"/>
      <c r="CF35" s="92"/>
      <c r="CG35" s="92"/>
      <c r="CH35" s="92"/>
      <c r="CI35" s="92"/>
      <c r="CJ35" s="92"/>
      <c r="CK35" s="92"/>
      <c r="CL35" s="92"/>
      <c r="CM35" s="92"/>
      <c r="CN35" s="92"/>
      <c r="CO35" s="92"/>
      <c r="CP35" s="92"/>
      <c r="CQ35" s="92"/>
      <c r="CR35" s="92"/>
      <c r="CS35" s="92"/>
      <c r="CT35" s="92"/>
      <c r="CU35" s="92"/>
      <c r="CV35" s="92"/>
      <c r="CW35" s="92"/>
      <c r="CX35" s="92"/>
      <c r="CY35" s="92"/>
      <c r="CZ35" s="92"/>
    </row>
    <row r="36" spans="1:104" ht="40.049999999999997" customHeight="1" x14ac:dyDescent="0.25">
      <c r="A36" s="16"/>
      <c r="B36" s="222" t="s">
        <v>551</v>
      </c>
      <c r="C36" s="15" t="s">
        <v>552</v>
      </c>
      <c r="D36" s="15" t="s">
        <v>243</v>
      </c>
      <c r="E36" s="210" t="s">
        <v>100</v>
      </c>
      <c r="F36" s="211" t="s">
        <v>100</v>
      </c>
      <c r="G36" s="211" t="s">
        <v>100</v>
      </c>
      <c r="H36" s="211" t="s">
        <v>100</v>
      </c>
      <c r="I36" s="211" t="s">
        <v>100</v>
      </c>
      <c r="J36" s="211" t="s">
        <v>100</v>
      </c>
      <c r="K36" s="211" t="s">
        <v>100</v>
      </c>
      <c r="L36" s="211" t="s">
        <v>100</v>
      </c>
      <c r="M36" s="211" t="s">
        <v>100</v>
      </c>
      <c r="N36" s="211" t="s">
        <v>100</v>
      </c>
      <c r="O36" s="211" t="s">
        <v>100</v>
      </c>
      <c r="P36" s="211" t="s">
        <v>100</v>
      </c>
      <c r="Q36" s="211" t="s">
        <v>100</v>
      </c>
      <c r="R36" s="211" t="s">
        <v>100</v>
      </c>
      <c r="S36" s="211" t="s">
        <v>100</v>
      </c>
      <c r="T36" s="211" t="s">
        <v>100</v>
      </c>
      <c r="U36" s="211" t="s">
        <v>100</v>
      </c>
      <c r="V36" s="211" t="s">
        <v>100</v>
      </c>
      <c r="W36" s="211" t="s">
        <v>100</v>
      </c>
      <c r="X36" s="211" t="s">
        <v>100</v>
      </c>
      <c r="Y36" s="211" t="s">
        <v>100</v>
      </c>
      <c r="Z36" s="211" t="s">
        <v>100</v>
      </c>
      <c r="AA36" s="211" t="s">
        <v>100</v>
      </c>
      <c r="AB36" s="211" t="s">
        <v>100</v>
      </c>
      <c r="AC36" s="211" t="s">
        <v>100</v>
      </c>
      <c r="AD36" s="211" t="s">
        <v>100</v>
      </c>
      <c r="AE36" s="211" t="s">
        <v>100</v>
      </c>
      <c r="AF36" s="211" t="s">
        <v>100</v>
      </c>
      <c r="AG36" s="211" t="s">
        <v>100</v>
      </c>
      <c r="AH36" s="211" t="s">
        <v>100</v>
      </c>
      <c r="AI36" s="211" t="s">
        <v>100</v>
      </c>
      <c r="AJ36" s="211" t="s">
        <v>100</v>
      </c>
      <c r="AK36" s="211" t="s">
        <v>100</v>
      </c>
      <c r="AL36" s="211" t="s">
        <v>100</v>
      </c>
      <c r="AM36" s="211" t="s">
        <v>100</v>
      </c>
      <c r="AN36" s="211" t="s">
        <v>100</v>
      </c>
      <c r="AO36" s="211" t="s">
        <v>100</v>
      </c>
      <c r="AP36" s="211" t="s">
        <v>100</v>
      </c>
      <c r="AQ36" s="211" t="s">
        <v>100</v>
      </c>
      <c r="AR36" s="211" t="s">
        <v>100</v>
      </c>
      <c r="AS36" s="211" t="s">
        <v>100</v>
      </c>
      <c r="AT36" s="211" t="s">
        <v>100</v>
      </c>
      <c r="AU36" s="211" t="s">
        <v>100</v>
      </c>
      <c r="AV36" s="211" t="s">
        <v>100</v>
      </c>
      <c r="AW36" s="211" t="s">
        <v>100</v>
      </c>
      <c r="AX36" s="211" t="s">
        <v>100</v>
      </c>
      <c r="AY36" s="211" t="s">
        <v>100</v>
      </c>
      <c r="AZ36" s="211" t="s">
        <v>100</v>
      </c>
      <c r="BA36" s="211" t="s">
        <v>100</v>
      </c>
      <c r="BB36" s="211" t="s">
        <v>100</v>
      </c>
      <c r="BC36" s="211" t="s">
        <v>100</v>
      </c>
      <c r="BD36" s="211" t="s">
        <v>100</v>
      </c>
      <c r="BE36" s="211" t="s">
        <v>100</v>
      </c>
      <c r="BF36" s="211" t="s">
        <v>100</v>
      </c>
      <c r="BG36" s="211" t="s">
        <v>100</v>
      </c>
      <c r="BH36" s="211" t="s">
        <v>100</v>
      </c>
      <c r="BI36" s="211" t="s">
        <v>100</v>
      </c>
      <c r="BJ36" s="211" t="s">
        <v>100</v>
      </c>
      <c r="BK36" s="211" t="s">
        <v>100</v>
      </c>
      <c r="BL36" s="211" t="s">
        <v>100</v>
      </c>
      <c r="BM36" s="211" t="s">
        <v>100</v>
      </c>
      <c r="BN36" s="211" t="s">
        <v>100</v>
      </c>
      <c r="BO36" s="211" t="s">
        <v>100</v>
      </c>
      <c r="BP36" s="211" t="s">
        <v>100</v>
      </c>
      <c r="BQ36" s="211" t="s">
        <v>100</v>
      </c>
      <c r="BR36" s="211" t="s">
        <v>100</v>
      </c>
      <c r="BS36" s="211" t="s">
        <v>100</v>
      </c>
      <c r="BT36" s="211" t="s">
        <v>100</v>
      </c>
      <c r="BU36" s="211" t="s">
        <v>100</v>
      </c>
      <c r="BV36" s="211" t="s">
        <v>100</v>
      </c>
      <c r="BW36" s="211" t="s">
        <v>100</v>
      </c>
      <c r="BX36" s="211" t="s">
        <v>100</v>
      </c>
      <c r="BY36" s="211" t="s">
        <v>100</v>
      </c>
      <c r="BZ36" s="211" t="s">
        <v>100</v>
      </c>
      <c r="CA36" s="211" t="s">
        <v>100</v>
      </c>
      <c r="CB36" s="211" t="s">
        <v>100</v>
      </c>
      <c r="CC36" s="211" t="s">
        <v>100</v>
      </c>
      <c r="CD36" s="211" t="s">
        <v>100</v>
      </c>
      <c r="CE36" s="211" t="s">
        <v>100</v>
      </c>
      <c r="CF36" s="211" t="s">
        <v>100</v>
      </c>
      <c r="CG36" s="211" t="s">
        <v>100</v>
      </c>
      <c r="CH36" s="211" t="s">
        <v>100</v>
      </c>
      <c r="CI36" s="211" t="s">
        <v>100</v>
      </c>
      <c r="CJ36" s="211" t="s">
        <v>100</v>
      </c>
      <c r="CK36" s="211" t="s">
        <v>100</v>
      </c>
      <c r="CL36" s="211" t="s">
        <v>100</v>
      </c>
      <c r="CM36" s="211" t="s">
        <v>100</v>
      </c>
      <c r="CN36" s="211" t="s">
        <v>100</v>
      </c>
      <c r="CO36" s="211" t="s">
        <v>100</v>
      </c>
      <c r="CP36" s="211" t="s">
        <v>100</v>
      </c>
      <c r="CQ36" s="211" t="s">
        <v>100</v>
      </c>
      <c r="CR36" s="211" t="s">
        <v>100</v>
      </c>
      <c r="CS36" s="211" t="s">
        <v>100</v>
      </c>
      <c r="CT36" s="211" t="s">
        <v>100</v>
      </c>
      <c r="CU36" s="211" t="s">
        <v>100</v>
      </c>
      <c r="CV36" s="211" t="s">
        <v>100</v>
      </c>
      <c r="CW36" s="211" t="s">
        <v>100</v>
      </c>
      <c r="CX36" s="211" t="s">
        <v>100</v>
      </c>
      <c r="CY36" s="211" t="s">
        <v>100</v>
      </c>
      <c r="CZ36" s="211" t="s">
        <v>100</v>
      </c>
    </row>
    <row r="37" spans="1:104" x14ac:dyDescent="0.25">
      <c r="A37" s="16" t="s">
        <v>597</v>
      </c>
      <c r="B37" s="9" t="s">
        <v>180</v>
      </c>
      <c r="C37" s="15" t="s">
        <v>253</v>
      </c>
      <c r="D37" s="15" t="s">
        <v>2</v>
      </c>
      <c r="E37" s="86" t="s">
        <v>178</v>
      </c>
      <c r="F37" s="63" t="s">
        <v>178</v>
      </c>
      <c r="G37" s="63" t="s">
        <v>178</v>
      </c>
      <c r="H37" s="63" t="s">
        <v>178</v>
      </c>
      <c r="I37" s="63" t="s">
        <v>178</v>
      </c>
      <c r="J37" s="63" t="s">
        <v>178</v>
      </c>
      <c r="K37" s="63" t="s">
        <v>178</v>
      </c>
      <c r="L37" s="63" t="s">
        <v>178</v>
      </c>
      <c r="M37" s="63" t="s">
        <v>178</v>
      </c>
      <c r="N37" s="63" t="s">
        <v>178</v>
      </c>
      <c r="O37" s="63" t="s">
        <v>178</v>
      </c>
      <c r="P37" s="63" t="s">
        <v>178</v>
      </c>
      <c r="Q37" s="63" t="s">
        <v>178</v>
      </c>
      <c r="R37" s="63" t="s">
        <v>178</v>
      </c>
      <c r="S37" s="63" t="s">
        <v>178</v>
      </c>
      <c r="T37" s="63" t="s">
        <v>178</v>
      </c>
      <c r="U37" s="63" t="s">
        <v>178</v>
      </c>
      <c r="V37" s="63" t="s">
        <v>178</v>
      </c>
      <c r="W37" s="63" t="s">
        <v>178</v>
      </c>
      <c r="X37" s="63" t="s">
        <v>178</v>
      </c>
      <c r="Y37" s="63" t="s">
        <v>178</v>
      </c>
      <c r="Z37" s="63" t="s">
        <v>178</v>
      </c>
      <c r="AA37" s="63" t="s">
        <v>178</v>
      </c>
      <c r="AB37" s="63" t="s">
        <v>178</v>
      </c>
      <c r="AC37" s="63" t="s">
        <v>178</v>
      </c>
      <c r="AD37" s="63" t="s">
        <v>178</v>
      </c>
      <c r="AE37" s="63" t="s">
        <v>178</v>
      </c>
      <c r="AF37" s="63" t="s">
        <v>178</v>
      </c>
      <c r="AG37" s="63" t="s">
        <v>178</v>
      </c>
      <c r="AH37" s="63" t="s">
        <v>178</v>
      </c>
      <c r="AI37" s="63" t="s">
        <v>178</v>
      </c>
      <c r="AJ37" s="63" t="s">
        <v>178</v>
      </c>
      <c r="AK37" s="63" t="s">
        <v>178</v>
      </c>
      <c r="AL37" s="63" t="s">
        <v>178</v>
      </c>
      <c r="AM37" s="63" t="s">
        <v>178</v>
      </c>
      <c r="AN37" s="63" t="s">
        <v>178</v>
      </c>
      <c r="AO37" s="63" t="s">
        <v>178</v>
      </c>
      <c r="AP37" s="63" t="s">
        <v>178</v>
      </c>
      <c r="AQ37" s="63" t="s">
        <v>178</v>
      </c>
      <c r="AR37" s="63" t="s">
        <v>178</v>
      </c>
      <c r="AS37" s="63" t="s">
        <v>178</v>
      </c>
      <c r="AT37" s="63" t="s">
        <v>178</v>
      </c>
      <c r="AU37" s="63" t="s">
        <v>178</v>
      </c>
      <c r="AV37" s="63" t="s">
        <v>178</v>
      </c>
      <c r="AW37" s="63" t="s">
        <v>178</v>
      </c>
      <c r="AX37" s="63" t="s">
        <v>178</v>
      </c>
      <c r="AY37" s="63" t="s">
        <v>178</v>
      </c>
      <c r="AZ37" s="63" t="s">
        <v>178</v>
      </c>
      <c r="BA37" s="63" t="s">
        <v>178</v>
      </c>
      <c r="BB37" s="63" t="s">
        <v>178</v>
      </c>
      <c r="BC37" s="63" t="s">
        <v>178</v>
      </c>
      <c r="BD37" s="63" t="s">
        <v>178</v>
      </c>
      <c r="BE37" s="63" t="s">
        <v>178</v>
      </c>
      <c r="BF37" s="63" t="s">
        <v>178</v>
      </c>
      <c r="BG37" s="63" t="s">
        <v>178</v>
      </c>
      <c r="BH37" s="63" t="s">
        <v>178</v>
      </c>
      <c r="BI37" s="63" t="s">
        <v>178</v>
      </c>
      <c r="BJ37" s="63" t="s">
        <v>178</v>
      </c>
      <c r="BK37" s="63" t="s">
        <v>178</v>
      </c>
      <c r="BL37" s="63" t="s">
        <v>178</v>
      </c>
      <c r="BM37" s="63" t="s">
        <v>178</v>
      </c>
      <c r="BN37" s="63" t="s">
        <v>178</v>
      </c>
      <c r="BO37" s="63" t="s">
        <v>178</v>
      </c>
      <c r="BP37" s="63" t="s">
        <v>178</v>
      </c>
      <c r="BQ37" s="63" t="s">
        <v>178</v>
      </c>
      <c r="BR37" s="63" t="s">
        <v>178</v>
      </c>
      <c r="BS37" s="63" t="s">
        <v>178</v>
      </c>
      <c r="BT37" s="63" t="s">
        <v>178</v>
      </c>
      <c r="BU37" s="63" t="s">
        <v>178</v>
      </c>
      <c r="BV37" s="63" t="s">
        <v>178</v>
      </c>
      <c r="BW37" s="63" t="s">
        <v>178</v>
      </c>
      <c r="BX37" s="63" t="s">
        <v>178</v>
      </c>
      <c r="BY37" s="63" t="s">
        <v>178</v>
      </c>
      <c r="BZ37" s="63" t="s">
        <v>178</v>
      </c>
      <c r="CA37" s="63" t="s">
        <v>178</v>
      </c>
      <c r="CB37" s="63" t="s">
        <v>178</v>
      </c>
      <c r="CC37" s="63" t="s">
        <v>178</v>
      </c>
      <c r="CD37" s="63" t="s">
        <v>178</v>
      </c>
      <c r="CE37" s="63" t="s">
        <v>178</v>
      </c>
      <c r="CF37" s="63" t="s">
        <v>178</v>
      </c>
      <c r="CG37" s="63" t="s">
        <v>178</v>
      </c>
      <c r="CH37" s="63" t="s">
        <v>178</v>
      </c>
      <c r="CI37" s="63" t="s">
        <v>178</v>
      </c>
      <c r="CJ37" s="63" t="s">
        <v>178</v>
      </c>
      <c r="CK37" s="63" t="s">
        <v>178</v>
      </c>
      <c r="CL37" s="63" t="s">
        <v>178</v>
      </c>
      <c r="CM37" s="63" t="s">
        <v>178</v>
      </c>
      <c r="CN37" s="63" t="s">
        <v>178</v>
      </c>
      <c r="CO37" s="63" t="s">
        <v>178</v>
      </c>
      <c r="CP37" s="63" t="s">
        <v>178</v>
      </c>
      <c r="CQ37" s="63" t="s">
        <v>178</v>
      </c>
      <c r="CR37" s="63" t="s">
        <v>178</v>
      </c>
      <c r="CS37" s="63" t="s">
        <v>178</v>
      </c>
      <c r="CT37" s="63" t="s">
        <v>178</v>
      </c>
      <c r="CU37" s="63" t="s">
        <v>178</v>
      </c>
      <c r="CV37" s="63" t="s">
        <v>178</v>
      </c>
      <c r="CW37" s="63" t="s">
        <v>178</v>
      </c>
      <c r="CX37" s="63" t="s">
        <v>178</v>
      </c>
      <c r="CY37" s="63" t="s">
        <v>178</v>
      </c>
      <c r="CZ37" s="63" t="s">
        <v>178</v>
      </c>
    </row>
    <row r="38" spans="1:104" x14ac:dyDescent="0.25">
      <c r="A38" s="16" t="s">
        <v>598</v>
      </c>
      <c r="B38" s="9" t="s">
        <v>181</v>
      </c>
      <c r="C38" s="15" t="s">
        <v>253</v>
      </c>
      <c r="D38" s="15" t="s">
        <v>2</v>
      </c>
      <c r="E38" s="86" t="s">
        <v>178</v>
      </c>
      <c r="F38" s="63" t="s">
        <v>178</v>
      </c>
      <c r="G38" s="63" t="s">
        <v>178</v>
      </c>
      <c r="H38" s="63" t="s">
        <v>178</v>
      </c>
      <c r="I38" s="63" t="s">
        <v>178</v>
      </c>
      <c r="J38" s="63" t="s">
        <v>178</v>
      </c>
      <c r="K38" s="63" t="s">
        <v>178</v>
      </c>
      <c r="L38" s="63" t="s">
        <v>178</v>
      </c>
      <c r="M38" s="63" t="s">
        <v>178</v>
      </c>
      <c r="N38" s="63" t="s">
        <v>178</v>
      </c>
      <c r="O38" s="63" t="s">
        <v>178</v>
      </c>
      <c r="P38" s="63" t="s">
        <v>178</v>
      </c>
      <c r="Q38" s="63" t="s">
        <v>178</v>
      </c>
      <c r="R38" s="63" t="s">
        <v>178</v>
      </c>
      <c r="S38" s="63" t="s">
        <v>178</v>
      </c>
      <c r="T38" s="63" t="s">
        <v>178</v>
      </c>
      <c r="U38" s="63" t="s">
        <v>178</v>
      </c>
      <c r="V38" s="63" t="s">
        <v>178</v>
      </c>
      <c r="W38" s="63" t="s">
        <v>178</v>
      </c>
      <c r="X38" s="63" t="s">
        <v>178</v>
      </c>
      <c r="Y38" s="63" t="s">
        <v>178</v>
      </c>
      <c r="Z38" s="63" t="s">
        <v>178</v>
      </c>
      <c r="AA38" s="63" t="s">
        <v>178</v>
      </c>
      <c r="AB38" s="63" t="s">
        <v>178</v>
      </c>
      <c r="AC38" s="63" t="s">
        <v>178</v>
      </c>
      <c r="AD38" s="63" t="s">
        <v>178</v>
      </c>
      <c r="AE38" s="63" t="s">
        <v>178</v>
      </c>
      <c r="AF38" s="63" t="s">
        <v>178</v>
      </c>
      <c r="AG38" s="63" t="s">
        <v>178</v>
      </c>
      <c r="AH38" s="63" t="s">
        <v>178</v>
      </c>
      <c r="AI38" s="63" t="s">
        <v>178</v>
      </c>
      <c r="AJ38" s="63" t="s">
        <v>178</v>
      </c>
      <c r="AK38" s="63" t="s">
        <v>178</v>
      </c>
      <c r="AL38" s="63" t="s">
        <v>178</v>
      </c>
      <c r="AM38" s="63" t="s">
        <v>178</v>
      </c>
      <c r="AN38" s="63" t="s">
        <v>178</v>
      </c>
      <c r="AO38" s="63" t="s">
        <v>178</v>
      </c>
      <c r="AP38" s="63" t="s">
        <v>178</v>
      </c>
      <c r="AQ38" s="63" t="s">
        <v>178</v>
      </c>
      <c r="AR38" s="63" t="s">
        <v>178</v>
      </c>
      <c r="AS38" s="63" t="s">
        <v>178</v>
      </c>
      <c r="AT38" s="63" t="s">
        <v>178</v>
      </c>
      <c r="AU38" s="63" t="s">
        <v>178</v>
      </c>
      <c r="AV38" s="63" t="s">
        <v>178</v>
      </c>
      <c r="AW38" s="63" t="s">
        <v>178</v>
      </c>
      <c r="AX38" s="63" t="s">
        <v>178</v>
      </c>
      <c r="AY38" s="63" t="s">
        <v>178</v>
      </c>
      <c r="AZ38" s="63" t="s">
        <v>178</v>
      </c>
      <c r="BA38" s="63" t="s">
        <v>178</v>
      </c>
      <c r="BB38" s="63" t="s">
        <v>178</v>
      </c>
      <c r="BC38" s="63" t="s">
        <v>178</v>
      </c>
      <c r="BD38" s="63" t="s">
        <v>178</v>
      </c>
      <c r="BE38" s="63" t="s">
        <v>178</v>
      </c>
      <c r="BF38" s="63" t="s">
        <v>178</v>
      </c>
      <c r="BG38" s="63" t="s">
        <v>178</v>
      </c>
      <c r="BH38" s="63" t="s">
        <v>178</v>
      </c>
      <c r="BI38" s="63" t="s">
        <v>178</v>
      </c>
      <c r="BJ38" s="63" t="s">
        <v>178</v>
      </c>
      <c r="BK38" s="63" t="s">
        <v>178</v>
      </c>
      <c r="BL38" s="63" t="s">
        <v>178</v>
      </c>
      <c r="BM38" s="63" t="s">
        <v>178</v>
      </c>
      <c r="BN38" s="63" t="s">
        <v>178</v>
      </c>
      <c r="BO38" s="63" t="s">
        <v>178</v>
      </c>
      <c r="BP38" s="63" t="s">
        <v>178</v>
      </c>
      <c r="BQ38" s="63" t="s">
        <v>178</v>
      </c>
      <c r="BR38" s="63" t="s">
        <v>178</v>
      </c>
      <c r="BS38" s="63" t="s">
        <v>178</v>
      </c>
      <c r="BT38" s="63" t="s">
        <v>178</v>
      </c>
      <c r="BU38" s="63" t="s">
        <v>178</v>
      </c>
      <c r="BV38" s="63" t="s">
        <v>178</v>
      </c>
      <c r="BW38" s="63" t="s">
        <v>178</v>
      </c>
      <c r="BX38" s="63" t="s">
        <v>178</v>
      </c>
      <c r="BY38" s="63" t="s">
        <v>178</v>
      </c>
      <c r="BZ38" s="63" t="s">
        <v>178</v>
      </c>
      <c r="CA38" s="63" t="s">
        <v>178</v>
      </c>
      <c r="CB38" s="63" t="s">
        <v>178</v>
      </c>
      <c r="CC38" s="63" t="s">
        <v>178</v>
      </c>
      <c r="CD38" s="63" t="s">
        <v>178</v>
      </c>
      <c r="CE38" s="63" t="s">
        <v>178</v>
      </c>
      <c r="CF38" s="63" t="s">
        <v>178</v>
      </c>
      <c r="CG38" s="63" t="s">
        <v>178</v>
      </c>
      <c r="CH38" s="63" t="s">
        <v>178</v>
      </c>
      <c r="CI38" s="63" t="s">
        <v>178</v>
      </c>
      <c r="CJ38" s="63" t="s">
        <v>178</v>
      </c>
      <c r="CK38" s="63" t="s">
        <v>178</v>
      </c>
      <c r="CL38" s="63" t="s">
        <v>178</v>
      </c>
      <c r="CM38" s="63" t="s">
        <v>178</v>
      </c>
      <c r="CN38" s="63" t="s">
        <v>178</v>
      </c>
      <c r="CO38" s="63" t="s">
        <v>178</v>
      </c>
      <c r="CP38" s="63" t="s">
        <v>178</v>
      </c>
      <c r="CQ38" s="63" t="s">
        <v>178</v>
      </c>
      <c r="CR38" s="63" t="s">
        <v>178</v>
      </c>
      <c r="CS38" s="63" t="s">
        <v>178</v>
      </c>
      <c r="CT38" s="63" t="s">
        <v>178</v>
      </c>
      <c r="CU38" s="63" t="s">
        <v>178</v>
      </c>
      <c r="CV38" s="63" t="s">
        <v>178</v>
      </c>
      <c r="CW38" s="63" t="s">
        <v>178</v>
      </c>
      <c r="CX38" s="63" t="s">
        <v>178</v>
      </c>
      <c r="CY38" s="63" t="s">
        <v>178</v>
      </c>
      <c r="CZ38" s="63" t="s">
        <v>178</v>
      </c>
    </row>
    <row r="39" spans="1:104" x14ac:dyDescent="0.25">
      <c r="A39" s="16" t="s">
        <v>599</v>
      </c>
      <c r="B39" s="9" t="s">
        <v>182</v>
      </c>
      <c r="C39" s="15" t="s">
        <v>253</v>
      </c>
      <c r="D39" s="15" t="s">
        <v>2</v>
      </c>
      <c r="E39" s="86" t="s">
        <v>178</v>
      </c>
      <c r="F39" s="63" t="s">
        <v>178</v>
      </c>
      <c r="G39" s="63" t="s">
        <v>178</v>
      </c>
      <c r="H39" s="63" t="s">
        <v>178</v>
      </c>
      <c r="I39" s="63" t="s">
        <v>178</v>
      </c>
      <c r="J39" s="63" t="s">
        <v>178</v>
      </c>
      <c r="K39" s="63" t="s">
        <v>178</v>
      </c>
      <c r="L39" s="63" t="s">
        <v>178</v>
      </c>
      <c r="M39" s="63" t="s">
        <v>178</v>
      </c>
      <c r="N39" s="63" t="s">
        <v>178</v>
      </c>
      <c r="O39" s="63" t="s">
        <v>178</v>
      </c>
      <c r="P39" s="63" t="s">
        <v>178</v>
      </c>
      <c r="Q39" s="63" t="s">
        <v>178</v>
      </c>
      <c r="R39" s="63" t="s">
        <v>178</v>
      </c>
      <c r="S39" s="63" t="s">
        <v>178</v>
      </c>
      <c r="T39" s="63" t="s">
        <v>178</v>
      </c>
      <c r="U39" s="63" t="s">
        <v>178</v>
      </c>
      <c r="V39" s="63" t="s">
        <v>178</v>
      </c>
      <c r="W39" s="63" t="s">
        <v>178</v>
      </c>
      <c r="X39" s="63" t="s">
        <v>178</v>
      </c>
      <c r="Y39" s="63" t="s">
        <v>178</v>
      </c>
      <c r="Z39" s="63" t="s">
        <v>178</v>
      </c>
      <c r="AA39" s="63" t="s">
        <v>178</v>
      </c>
      <c r="AB39" s="63" t="s">
        <v>178</v>
      </c>
      <c r="AC39" s="63" t="s">
        <v>178</v>
      </c>
      <c r="AD39" s="63" t="s">
        <v>178</v>
      </c>
      <c r="AE39" s="63" t="s">
        <v>178</v>
      </c>
      <c r="AF39" s="63" t="s">
        <v>178</v>
      </c>
      <c r="AG39" s="63" t="s">
        <v>178</v>
      </c>
      <c r="AH39" s="63" t="s">
        <v>178</v>
      </c>
      <c r="AI39" s="63" t="s">
        <v>178</v>
      </c>
      <c r="AJ39" s="63" t="s">
        <v>178</v>
      </c>
      <c r="AK39" s="63" t="s">
        <v>178</v>
      </c>
      <c r="AL39" s="63" t="s">
        <v>178</v>
      </c>
      <c r="AM39" s="63" t="s">
        <v>178</v>
      </c>
      <c r="AN39" s="63" t="s">
        <v>178</v>
      </c>
      <c r="AO39" s="63" t="s">
        <v>178</v>
      </c>
      <c r="AP39" s="63" t="s">
        <v>178</v>
      </c>
      <c r="AQ39" s="63" t="s">
        <v>178</v>
      </c>
      <c r="AR39" s="63" t="s">
        <v>178</v>
      </c>
      <c r="AS39" s="63" t="s">
        <v>178</v>
      </c>
      <c r="AT39" s="63" t="s">
        <v>178</v>
      </c>
      <c r="AU39" s="63" t="s">
        <v>178</v>
      </c>
      <c r="AV39" s="63" t="s">
        <v>178</v>
      </c>
      <c r="AW39" s="63" t="s">
        <v>178</v>
      </c>
      <c r="AX39" s="63" t="s">
        <v>178</v>
      </c>
      <c r="AY39" s="63" t="s">
        <v>178</v>
      </c>
      <c r="AZ39" s="63" t="s">
        <v>178</v>
      </c>
      <c r="BA39" s="63" t="s">
        <v>178</v>
      </c>
      <c r="BB39" s="63" t="s">
        <v>178</v>
      </c>
      <c r="BC39" s="63" t="s">
        <v>178</v>
      </c>
      <c r="BD39" s="63" t="s">
        <v>178</v>
      </c>
      <c r="BE39" s="63" t="s">
        <v>178</v>
      </c>
      <c r="BF39" s="63" t="s">
        <v>178</v>
      </c>
      <c r="BG39" s="63" t="s">
        <v>178</v>
      </c>
      <c r="BH39" s="63" t="s">
        <v>178</v>
      </c>
      <c r="BI39" s="63" t="s">
        <v>178</v>
      </c>
      <c r="BJ39" s="63" t="s">
        <v>178</v>
      </c>
      <c r="BK39" s="63" t="s">
        <v>178</v>
      </c>
      <c r="BL39" s="63" t="s">
        <v>178</v>
      </c>
      <c r="BM39" s="63" t="s">
        <v>178</v>
      </c>
      <c r="BN39" s="63" t="s">
        <v>178</v>
      </c>
      <c r="BO39" s="63" t="s">
        <v>178</v>
      </c>
      <c r="BP39" s="63" t="s">
        <v>178</v>
      </c>
      <c r="BQ39" s="63" t="s">
        <v>178</v>
      </c>
      <c r="BR39" s="63" t="s">
        <v>178</v>
      </c>
      <c r="BS39" s="63" t="s">
        <v>178</v>
      </c>
      <c r="BT39" s="63" t="s">
        <v>178</v>
      </c>
      <c r="BU39" s="63" t="s">
        <v>178</v>
      </c>
      <c r="BV39" s="63" t="s">
        <v>178</v>
      </c>
      <c r="BW39" s="63" t="s">
        <v>178</v>
      </c>
      <c r="BX39" s="63" t="s">
        <v>178</v>
      </c>
      <c r="BY39" s="63" t="s">
        <v>178</v>
      </c>
      <c r="BZ39" s="63" t="s">
        <v>178</v>
      </c>
      <c r="CA39" s="63" t="s">
        <v>178</v>
      </c>
      <c r="CB39" s="63" t="s">
        <v>178</v>
      </c>
      <c r="CC39" s="63" t="s">
        <v>178</v>
      </c>
      <c r="CD39" s="63" t="s">
        <v>178</v>
      </c>
      <c r="CE39" s="63" t="s">
        <v>178</v>
      </c>
      <c r="CF39" s="63" t="s">
        <v>178</v>
      </c>
      <c r="CG39" s="63" t="s">
        <v>178</v>
      </c>
      <c r="CH39" s="63" t="s">
        <v>178</v>
      </c>
      <c r="CI39" s="63" t="s">
        <v>178</v>
      </c>
      <c r="CJ39" s="63" t="s">
        <v>178</v>
      </c>
      <c r="CK39" s="63" t="s">
        <v>178</v>
      </c>
      <c r="CL39" s="63" t="s">
        <v>178</v>
      </c>
      <c r="CM39" s="63" t="s">
        <v>178</v>
      </c>
      <c r="CN39" s="63" t="s">
        <v>178</v>
      </c>
      <c r="CO39" s="63" t="s">
        <v>178</v>
      </c>
      <c r="CP39" s="63" t="s">
        <v>178</v>
      </c>
      <c r="CQ39" s="63" t="s">
        <v>178</v>
      </c>
      <c r="CR39" s="63" t="s">
        <v>178</v>
      </c>
      <c r="CS39" s="63" t="s">
        <v>178</v>
      </c>
      <c r="CT39" s="63" t="s">
        <v>178</v>
      </c>
      <c r="CU39" s="63" t="s">
        <v>178</v>
      </c>
      <c r="CV39" s="63" t="s">
        <v>178</v>
      </c>
      <c r="CW39" s="63" t="s">
        <v>178</v>
      </c>
      <c r="CX39" s="63" t="s">
        <v>178</v>
      </c>
      <c r="CY39" s="63" t="s">
        <v>178</v>
      </c>
      <c r="CZ39" s="63" t="s">
        <v>178</v>
      </c>
    </row>
    <row r="40" spans="1:104" x14ac:dyDescent="0.25">
      <c r="A40" s="16" t="s">
        <v>600</v>
      </c>
      <c r="B40" s="9" t="s">
        <v>183</v>
      </c>
      <c r="C40" s="15" t="s">
        <v>253</v>
      </c>
      <c r="D40" s="15" t="s">
        <v>2</v>
      </c>
      <c r="E40" s="86" t="s">
        <v>178</v>
      </c>
      <c r="F40" s="63" t="s">
        <v>178</v>
      </c>
      <c r="G40" s="63" t="s">
        <v>178</v>
      </c>
      <c r="H40" s="63" t="s">
        <v>178</v>
      </c>
      <c r="I40" s="63" t="s">
        <v>178</v>
      </c>
      <c r="J40" s="63" t="s">
        <v>178</v>
      </c>
      <c r="K40" s="63" t="s">
        <v>178</v>
      </c>
      <c r="L40" s="63" t="s">
        <v>178</v>
      </c>
      <c r="M40" s="63" t="s">
        <v>178</v>
      </c>
      <c r="N40" s="63" t="s">
        <v>178</v>
      </c>
      <c r="O40" s="63" t="s">
        <v>178</v>
      </c>
      <c r="P40" s="63" t="s">
        <v>178</v>
      </c>
      <c r="Q40" s="63" t="s">
        <v>178</v>
      </c>
      <c r="R40" s="63" t="s">
        <v>178</v>
      </c>
      <c r="S40" s="63" t="s">
        <v>178</v>
      </c>
      <c r="T40" s="63" t="s">
        <v>178</v>
      </c>
      <c r="U40" s="63" t="s">
        <v>178</v>
      </c>
      <c r="V40" s="63" t="s">
        <v>178</v>
      </c>
      <c r="W40" s="63" t="s">
        <v>178</v>
      </c>
      <c r="X40" s="63" t="s">
        <v>178</v>
      </c>
      <c r="Y40" s="63" t="s">
        <v>178</v>
      </c>
      <c r="Z40" s="63" t="s">
        <v>178</v>
      </c>
      <c r="AA40" s="63" t="s">
        <v>178</v>
      </c>
      <c r="AB40" s="63" t="s">
        <v>178</v>
      </c>
      <c r="AC40" s="63" t="s">
        <v>178</v>
      </c>
      <c r="AD40" s="63" t="s">
        <v>178</v>
      </c>
      <c r="AE40" s="63" t="s">
        <v>178</v>
      </c>
      <c r="AF40" s="63" t="s">
        <v>178</v>
      </c>
      <c r="AG40" s="63" t="s">
        <v>178</v>
      </c>
      <c r="AH40" s="63" t="s">
        <v>178</v>
      </c>
      <c r="AI40" s="63" t="s">
        <v>178</v>
      </c>
      <c r="AJ40" s="63" t="s">
        <v>178</v>
      </c>
      <c r="AK40" s="63" t="s">
        <v>178</v>
      </c>
      <c r="AL40" s="63" t="s">
        <v>178</v>
      </c>
      <c r="AM40" s="63" t="s">
        <v>178</v>
      </c>
      <c r="AN40" s="63" t="s">
        <v>178</v>
      </c>
      <c r="AO40" s="63" t="s">
        <v>178</v>
      </c>
      <c r="AP40" s="63" t="s">
        <v>178</v>
      </c>
      <c r="AQ40" s="63" t="s">
        <v>178</v>
      </c>
      <c r="AR40" s="63" t="s">
        <v>178</v>
      </c>
      <c r="AS40" s="63" t="s">
        <v>178</v>
      </c>
      <c r="AT40" s="63" t="s">
        <v>178</v>
      </c>
      <c r="AU40" s="63" t="s">
        <v>178</v>
      </c>
      <c r="AV40" s="63" t="s">
        <v>178</v>
      </c>
      <c r="AW40" s="63" t="s">
        <v>178</v>
      </c>
      <c r="AX40" s="63" t="s">
        <v>178</v>
      </c>
      <c r="AY40" s="63" t="s">
        <v>178</v>
      </c>
      <c r="AZ40" s="63" t="s">
        <v>178</v>
      </c>
      <c r="BA40" s="63" t="s">
        <v>178</v>
      </c>
      <c r="BB40" s="63" t="s">
        <v>178</v>
      </c>
      <c r="BC40" s="63" t="s">
        <v>178</v>
      </c>
      <c r="BD40" s="63" t="s">
        <v>178</v>
      </c>
      <c r="BE40" s="63" t="s">
        <v>178</v>
      </c>
      <c r="BF40" s="63" t="s">
        <v>178</v>
      </c>
      <c r="BG40" s="63" t="s">
        <v>178</v>
      </c>
      <c r="BH40" s="63" t="s">
        <v>178</v>
      </c>
      <c r="BI40" s="63" t="s">
        <v>178</v>
      </c>
      <c r="BJ40" s="63" t="s">
        <v>178</v>
      </c>
      <c r="BK40" s="63" t="s">
        <v>178</v>
      </c>
      <c r="BL40" s="63" t="s">
        <v>178</v>
      </c>
      <c r="BM40" s="63" t="s">
        <v>178</v>
      </c>
      <c r="BN40" s="63" t="s">
        <v>178</v>
      </c>
      <c r="BO40" s="63" t="s">
        <v>178</v>
      </c>
      <c r="BP40" s="63" t="s">
        <v>178</v>
      </c>
      <c r="BQ40" s="63" t="s">
        <v>178</v>
      </c>
      <c r="BR40" s="63" t="s">
        <v>178</v>
      </c>
      <c r="BS40" s="63" t="s">
        <v>178</v>
      </c>
      <c r="BT40" s="63" t="s">
        <v>178</v>
      </c>
      <c r="BU40" s="63" t="s">
        <v>178</v>
      </c>
      <c r="BV40" s="63" t="s">
        <v>178</v>
      </c>
      <c r="BW40" s="63" t="s">
        <v>178</v>
      </c>
      <c r="BX40" s="63" t="s">
        <v>178</v>
      </c>
      <c r="BY40" s="63" t="s">
        <v>178</v>
      </c>
      <c r="BZ40" s="63" t="s">
        <v>178</v>
      </c>
      <c r="CA40" s="63" t="s">
        <v>178</v>
      </c>
      <c r="CB40" s="63" t="s">
        <v>178</v>
      </c>
      <c r="CC40" s="63" t="s">
        <v>178</v>
      </c>
      <c r="CD40" s="63" t="s">
        <v>178</v>
      </c>
      <c r="CE40" s="63" t="s">
        <v>178</v>
      </c>
      <c r="CF40" s="63" t="s">
        <v>178</v>
      </c>
      <c r="CG40" s="63" t="s">
        <v>178</v>
      </c>
      <c r="CH40" s="63" t="s">
        <v>178</v>
      </c>
      <c r="CI40" s="63" t="s">
        <v>178</v>
      </c>
      <c r="CJ40" s="63" t="s">
        <v>178</v>
      </c>
      <c r="CK40" s="63" t="s">
        <v>178</v>
      </c>
      <c r="CL40" s="63" t="s">
        <v>178</v>
      </c>
      <c r="CM40" s="63" t="s">
        <v>178</v>
      </c>
      <c r="CN40" s="63" t="s">
        <v>178</v>
      </c>
      <c r="CO40" s="63" t="s">
        <v>178</v>
      </c>
      <c r="CP40" s="63" t="s">
        <v>178</v>
      </c>
      <c r="CQ40" s="63" t="s">
        <v>178</v>
      </c>
      <c r="CR40" s="63" t="s">
        <v>178</v>
      </c>
      <c r="CS40" s="63" t="s">
        <v>178</v>
      </c>
      <c r="CT40" s="63" t="s">
        <v>178</v>
      </c>
      <c r="CU40" s="63" t="s">
        <v>178</v>
      </c>
      <c r="CV40" s="63" t="s">
        <v>178</v>
      </c>
      <c r="CW40" s="63" t="s">
        <v>178</v>
      </c>
      <c r="CX40" s="63" t="s">
        <v>178</v>
      </c>
      <c r="CY40" s="63" t="s">
        <v>178</v>
      </c>
      <c r="CZ40" s="63" t="s">
        <v>178</v>
      </c>
    </row>
    <row r="41" spans="1:104" x14ac:dyDescent="0.25">
      <c r="A41" s="16" t="s">
        <v>601</v>
      </c>
      <c r="B41" s="9" t="s">
        <v>184</v>
      </c>
      <c r="C41" s="15" t="s">
        <v>256</v>
      </c>
      <c r="D41" s="15" t="s">
        <v>2</v>
      </c>
      <c r="E41" s="86"/>
      <c r="F41" s="63"/>
      <c r="G41" s="63"/>
      <c r="H41" s="63"/>
      <c r="I41" s="63"/>
      <c r="J41" s="63"/>
      <c r="K41" s="63"/>
      <c r="L41" s="63"/>
      <c r="M41" s="63"/>
      <c r="N41" s="63"/>
      <c r="O41" s="63"/>
      <c r="P41" s="63"/>
      <c r="Q41" s="63"/>
      <c r="R41" s="63"/>
      <c r="S41" s="63"/>
      <c r="T41" s="63"/>
      <c r="U41" s="63"/>
      <c r="V41" s="63"/>
      <c r="W41" s="63"/>
      <c r="X41" s="63"/>
      <c r="Y41" s="63"/>
      <c r="Z41" s="63"/>
      <c r="AA41" s="63"/>
      <c r="AB41" s="63"/>
      <c r="AC41" s="63"/>
      <c r="AD41" s="63"/>
      <c r="AE41" s="63"/>
      <c r="AF41" s="63"/>
      <c r="AG41" s="63"/>
      <c r="AH41" s="63"/>
      <c r="AI41" s="63"/>
      <c r="AJ41" s="63"/>
      <c r="AK41" s="63"/>
      <c r="AL41" s="63"/>
      <c r="AM41" s="63"/>
      <c r="AN41" s="63"/>
      <c r="AO41" s="63"/>
      <c r="AP41" s="63"/>
      <c r="AQ41" s="63"/>
      <c r="AR41" s="63"/>
      <c r="AS41" s="63"/>
      <c r="AT41" s="63"/>
      <c r="AU41" s="63"/>
      <c r="AV41" s="63"/>
      <c r="AW41" s="63"/>
      <c r="AX41" s="63"/>
      <c r="AY41" s="63"/>
      <c r="AZ41" s="63"/>
      <c r="BA41" s="63"/>
      <c r="BB41" s="63"/>
      <c r="BC41" s="63"/>
      <c r="BD41" s="63"/>
      <c r="BE41" s="63"/>
      <c r="BF41" s="63"/>
      <c r="BG41" s="63"/>
      <c r="BH41" s="63"/>
      <c r="BI41" s="63"/>
      <c r="BJ41" s="63"/>
      <c r="BK41" s="63"/>
      <c r="BL41" s="63"/>
      <c r="BM41" s="63"/>
      <c r="BN41" s="63"/>
      <c r="BO41" s="63"/>
      <c r="BP41" s="63"/>
      <c r="BQ41" s="63"/>
      <c r="BR41" s="63"/>
      <c r="BS41" s="63"/>
      <c r="BT41" s="63"/>
      <c r="BU41" s="63"/>
      <c r="BV41" s="63"/>
      <c r="BW41" s="63"/>
      <c r="BX41" s="63"/>
      <c r="BY41" s="63"/>
      <c r="BZ41" s="63"/>
      <c r="CA41" s="63"/>
      <c r="CB41" s="63"/>
      <c r="CC41" s="63"/>
      <c r="CD41" s="63"/>
      <c r="CE41" s="63"/>
      <c r="CF41" s="63"/>
      <c r="CG41" s="63"/>
      <c r="CH41" s="63"/>
      <c r="CI41" s="63"/>
      <c r="CJ41" s="63"/>
      <c r="CK41" s="63"/>
      <c r="CL41" s="63"/>
      <c r="CM41" s="63"/>
      <c r="CN41" s="63"/>
      <c r="CO41" s="63"/>
      <c r="CP41" s="63"/>
      <c r="CQ41" s="63"/>
      <c r="CR41" s="63"/>
      <c r="CS41" s="63"/>
      <c r="CT41" s="63"/>
      <c r="CU41" s="63"/>
      <c r="CV41" s="63"/>
      <c r="CW41" s="63"/>
      <c r="CX41" s="63"/>
      <c r="CY41" s="63"/>
      <c r="CZ41" s="63"/>
    </row>
    <row r="42" spans="1:104" ht="27.6" x14ac:dyDescent="0.25">
      <c r="A42" s="16" t="s">
        <v>602</v>
      </c>
      <c r="B42" s="9" t="s">
        <v>185</v>
      </c>
      <c r="C42" s="15" t="s">
        <v>254</v>
      </c>
      <c r="D42" s="15" t="s">
        <v>68</v>
      </c>
      <c r="E42" s="91"/>
      <c r="F42" s="92"/>
      <c r="G42" s="92"/>
      <c r="H42" s="92"/>
      <c r="I42" s="92"/>
      <c r="J42" s="92"/>
      <c r="K42" s="92"/>
      <c r="L42" s="92"/>
      <c r="M42" s="92"/>
      <c r="N42" s="92"/>
      <c r="O42" s="92"/>
      <c r="P42" s="92"/>
      <c r="Q42" s="92"/>
      <c r="R42" s="92"/>
      <c r="S42" s="92"/>
      <c r="T42" s="92"/>
      <c r="U42" s="92"/>
      <c r="V42" s="92"/>
      <c r="W42" s="92"/>
      <c r="X42" s="92"/>
      <c r="Y42" s="92"/>
      <c r="Z42" s="92"/>
      <c r="AA42" s="92"/>
      <c r="AB42" s="92"/>
      <c r="AC42" s="92"/>
      <c r="AD42" s="92"/>
      <c r="AE42" s="92"/>
      <c r="AF42" s="92"/>
      <c r="AG42" s="92"/>
      <c r="AH42" s="92"/>
      <c r="AI42" s="92"/>
      <c r="AJ42" s="92"/>
      <c r="AK42" s="92"/>
      <c r="AL42" s="92"/>
      <c r="AM42" s="92"/>
      <c r="AN42" s="92"/>
      <c r="AO42" s="92"/>
      <c r="AP42" s="92"/>
      <c r="AQ42" s="92"/>
      <c r="AR42" s="92"/>
      <c r="AS42" s="92"/>
      <c r="AT42" s="92"/>
      <c r="AU42" s="92"/>
      <c r="AV42" s="92"/>
      <c r="AW42" s="92"/>
      <c r="AX42" s="92"/>
      <c r="AY42" s="92"/>
      <c r="AZ42" s="92"/>
      <c r="BA42" s="92"/>
      <c r="BB42" s="92"/>
      <c r="BC42" s="92"/>
      <c r="BD42" s="92"/>
      <c r="BE42" s="92"/>
      <c r="BF42" s="92"/>
      <c r="BG42" s="92"/>
      <c r="BH42" s="92"/>
      <c r="BI42" s="92"/>
      <c r="BJ42" s="92"/>
      <c r="BK42" s="92"/>
      <c r="BL42" s="92"/>
      <c r="BM42" s="92"/>
      <c r="BN42" s="92"/>
      <c r="BO42" s="92"/>
      <c r="BP42" s="92"/>
      <c r="BQ42" s="92"/>
      <c r="BR42" s="92"/>
      <c r="BS42" s="92"/>
      <c r="BT42" s="92"/>
      <c r="BU42" s="92"/>
      <c r="BV42" s="92"/>
      <c r="BW42" s="92"/>
      <c r="BX42" s="92"/>
      <c r="BY42" s="92"/>
      <c r="BZ42" s="92"/>
      <c r="CA42" s="92"/>
      <c r="CB42" s="92"/>
      <c r="CC42" s="92"/>
      <c r="CD42" s="92"/>
      <c r="CE42" s="92"/>
      <c r="CF42" s="92"/>
      <c r="CG42" s="92"/>
      <c r="CH42" s="92"/>
      <c r="CI42" s="92"/>
      <c r="CJ42" s="92"/>
      <c r="CK42" s="92"/>
      <c r="CL42" s="92"/>
      <c r="CM42" s="92"/>
      <c r="CN42" s="92"/>
      <c r="CO42" s="92"/>
      <c r="CP42" s="92"/>
      <c r="CQ42" s="92"/>
      <c r="CR42" s="92"/>
      <c r="CS42" s="92"/>
      <c r="CT42" s="92"/>
      <c r="CU42" s="92"/>
      <c r="CV42" s="92"/>
      <c r="CW42" s="92"/>
      <c r="CX42" s="92"/>
      <c r="CY42" s="92"/>
      <c r="CZ42" s="92"/>
    </row>
    <row r="43" spans="1:104" ht="40.049999999999997" customHeight="1" x14ac:dyDescent="0.25">
      <c r="A43" s="16"/>
      <c r="B43" s="222" t="s">
        <v>553</v>
      </c>
      <c r="C43" s="15" t="s">
        <v>554</v>
      </c>
      <c r="D43" s="15" t="s">
        <v>243</v>
      </c>
      <c r="E43" s="210" t="s">
        <v>100</v>
      </c>
      <c r="F43" s="211" t="s">
        <v>100</v>
      </c>
      <c r="G43" s="211" t="s">
        <v>100</v>
      </c>
      <c r="H43" s="211" t="s">
        <v>100</v>
      </c>
      <c r="I43" s="211" t="s">
        <v>100</v>
      </c>
      <c r="J43" s="211" t="s">
        <v>100</v>
      </c>
      <c r="K43" s="211" t="s">
        <v>100</v>
      </c>
      <c r="L43" s="211" t="s">
        <v>100</v>
      </c>
      <c r="M43" s="211" t="s">
        <v>100</v>
      </c>
      <c r="N43" s="211" t="s">
        <v>100</v>
      </c>
      <c r="O43" s="211" t="s">
        <v>100</v>
      </c>
      <c r="P43" s="211" t="s">
        <v>100</v>
      </c>
      <c r="Q43" s="211" t="s">
        <v>100</v>
      </c>
      <c r="R43" s="211" t="s">
        <v>100</v>
      </c>
      <c r="S43" s="211" t="s">
        <v>100</v>
      </c>
      <c r="T43" s="211" t="s">
        <v>100</v>
      </c>
      <c r="U43" s="211" t="s">
        <v>100</v>
      </c>
      <c r="V43" s="211" t="s">
        <v>100</v>
      </c>
      <c r="W43" s="211" t="s">
        <v>100</v>
      </c>
      <c r="X43" s="211" t="s">
        <v>100</v>
      </c>
      <c r="Y43" s="211" t="s">
        <v>100</v>
      </c>
      <c r="Z43" s="211" t="s">
        <v>100</v>
      </c>
      <c r="AA43" s="211" t="s">
        <v>100</v>
      </c>
      <c r="AB43" s="211" t="s">
        <v>100</v>
      </c>
      <c r="AC43" s="211" t="s">
        <v>100</v>
      </c>
      <c r="AD43" s="211" t="s">
        <v>100</v>
      </c>
      <c r="AE43" s="211" t="s">
        <v>100</v>
      </c>
      <c r="AF43" s="211" t="s">
        <v>100</v>
      </c>
      <c r="AG43" s="211" t="s">
        <v>100</v>
      </c>
      <c r="AH43" s="211" t="s">
        <v>100</v>
      </c>
      <c r="AI43" s="211" t="s">
        <v>100</v>
      </c>
      <c r="AJ43" s="211" t="s">
        <v>100</v>
      </c>
      <c r="AK43" s="211" t="s">
        <v>100</v>
      </c>
      <c r="AL43" s="211" t="s">
        <v>100</v>
      </c>
      <c r="AM43" s="211" t="s">
        <v>100</v>
      </c>
      <c r="AN43" s="211" t="s">
        <v>100</v>
      </c>
      <c r="AO43" s="211" t="s">
        <v>100</v>
      </c>
      <c r="AP43" s="211" t="s">
        <v>100</v>
      </c>
      <c r="AQ43" s="211" t="s">
        <v>100</v>
      </c>
      <c r="AR43" s="211" t="s">
        <v>100</v>
      </c>
      <c r="AS43" s="211" t="s">
        <v>100</v>
      </c>
      <c r="AT43" s="211" t="s">
        <v>100</v>
      </c>
      <c r="AU43" s="211" t="s">
        <v>100</v>
      </c>
      <c r="AV43" s="211" t="s">
        <v>100</v>
      </c>
      <c r="AW43" s="211" t="s">
        <v>100</v>
      </c>
      <c r="AX43" s="211" t="s">
        <v>100</v>
      </c>
      <c r="AY43" s="211" t="s">
        <v>100</v>
      </c>
      <c r="AZ43" s="211" t="s">
        <v>100</v>
      </c>
      <c r="BA43" s="211" t="s">
        <v>100</v>
      </c>
      <c r="BB43" s="211" t="s">
        <v>100</v>
      </c>
      <c r="BC43" s="211" t="s">
        <v>100</v>
      </c>
      <c r="BD43" s="211" t="s">
        <v>100</v>
      </c>
      <c r="BE43" s="211" t="s">
        <v>100</v>
      </c>
      <c r="BF43" s="211" t="s">
        <v>100</v>
      </c>
      <c r="BG43" s="211" t="s">
        <v>100</v>
      </c>
      <c r="BH43" s="211" t="s">
        <v>100</v>
      </c>
      <c r="BI43" s="211" t="s">
        <v>100</v>
      </c>
      <c r="BJ43" s="211" t="s">
        <v>100</v>
      </c>
      <c r="BK43" s="211" t="s">
        <v>100</v>
      </c>
      <c r="BL43" s="211" t="s">
        <v>100</v>
      </c>
      <c r="BM43" s="211" t="s">
        <v>100</v>
      </c>
      <c r="BN43" s="211" t="s">
        <v>100</v>
      </c>
      <c r="BO43" s="211" t="s">
        <v>100</v>
      </c>
      <c r="BP43" s="211" t="s">
        <v>100</v>
      </c>
      <c r="BQ43" s="211" t="s">
        <v>100</v>
      </c>
      <c r="BR43" s="211" t="s">
        <v>100</v>
      </c>
      <c r="BS43" s="211" t="s">
        <v>100</v>
      </c>
      <c r="BT43" s="211" t="s">
        <v>100</v>
      </c>
      <c r="BU43" s="211" t="s">
        <v>100</v>
      </c>
      <c r="BV43" s="211" t="s">
        <v>100</v>
      </c>
      <c r="BW43" s="211" t="s">
        <v>100</v>
      </c>
      <c r="BX43" s="211" t="s">
        <v>100</v>
      </c>
      <c r="BY43" s="211" t="s">
        <v>100</v>
      </c>
      <c r="BZ43" s="211" t="s">
        <v>100</v>
      </c>
      <c r="CA43" s="211" t="s">
        <v>100</v>
      </c>
      <c r="CB43" s="211" t="s">
        <v>100</v>
      </c>
      <c r="CC43" s="211" t="s">
        <v>100</v>
      </c>
      <c r="CD43" s="211" t="s">
        <v>100</v>
      </c>
      <c r="CE43" s="211" t="s">
        <v>100</v>
      </c>
      <c r="CF43" s="211" t="s">
        <v>100</v>
      </c>
      <c r="CG43" s="211" t="s">
        <v>100</v>
      </c>
      <c r="CH43" s="211" t="s">
        <v>100</v>
      </c>
      <c r="CI43" s="211" t="s">
        <v>100</v>
      </c>
      <c r="CJ43" s="211" t="s">
        <v>100</v>
      </c>
      <c r="CK43" s="211" t="s">
        <v>100</v>
      </c>
      <c r="CL43" s="211" t="s">
        <v>100</v>
      </c>
      <c r="CM43" s="211" t="s">
        <v>100</v>
      </c>
      <c r="CN43" s="211" t="s">
        <v>100</v>
      </c>
      <c r="CO43" s="211" t="s">
        <v>100</v>
      </c>
      <c r="CP43" s="211" t="s">
        <v>100</v>
      </c>
      <c r="CQ43" s="211" t="s">
        <v>100</v>
      </c>
      <c r="CR43" s="211" t="s">
        <v>100</v>
      </c>
      <c r="CS43" s="211" t="s">
        <v>100</v>
      </c>
      <c r="CT43" s="211" t="s">
        <v>100</v>
      </c>
      <c r="CU43" s="211" t="s">
        <v>100</v>
      </c>
      <c r="CV43" s="211" t="s">
        <v>100</v>
      </c>
      <c r="CW43" s="211" t="s">
        <v>100</v>
      </c>
      <c r="CX43" s="211" t="s">
        <v>100</v>
      </c>
      <c r="CY43" s="211" t="s">
        <v>100</v>
      </c>
      <c r="CZ43" s="211" t="s">
        <v>100</v>
      </c>
    </row>
    <row r="44" spans="1:104" x14ac:dyDescent="0.25">
      <c r="A44" s="16" t="s">
        <v>603</v>
      </c>
      <c r="B44" s="9" t="s">
        <v>180</v>
      </c>
      <c r="C44" s="15" t="s">
        <v>253</v>
      </c>
      <c r="D44" s="15" t="s">
        <v>2</v>
      </c>
      <c r="E44" s="86" t="s">
        <v>178</v>
      </c>
      <c r="F44" s="63" t="s">
        <v>178</v>
      </c>
      <c r="G44" s="63" t="s">
        <v>178</v>
      </c>
      <c r="H44" s="63" t="s">
        <v>178</v>
      </c>
      <c r="I44" s="63" t="s">
        <v>178</v>
      </c>
      <c r="J44" s="63" t="s">
        <v>178</v>
      </c>
      <c r="K44" s="63" t="s">
        <v>178</v>
      </c>
      <c r="L44" s="63" t="s">
        <v>178</v>
      </c>
      <c r="M44" s="63" t="s">
        <v>178</v>
      </c>
      <c r="N44" s="63" t="s">
        <v>178</v>
      </c>
      <c r="O44" s="63" t="s">
        <v>178</v>
      </c>
      <c r="P44" s="63" t="s">
        <v>178</v>
      </c>
      <c r="Q44" s="63" t="s">
        <v>178</v>
      </c>
      <c r="R44" s="63" t="s">
        <v>178</v>
      </c>
      <c r="S44" s="63" t="s">
        <v>178</v>
      </c>
      <c r="T44" s="63" t="s">
        <v>178</v>
      </c>
      <c r="U44" s="63" t="s">
        <v>178</v>
      </c>
      <c r="V44" s="63" t="s">
        <v>178</v>
      </c>
      <c r="W44" s="63" t="s">
        <v>178</v>
      </c>
      <c r="X44" s="63" t="s">
        <v>178</v>
      </c>
      <c r="Y44" s="63" t="s">
        <v>178</v>
      </c>
      <c r="Z44" s="63" t="s">
        <v>178</v>
      </c>
      <c r="AA44" s="63" t="s">
        <v>178</v>
      </c>
      <c r="AB44" s="63" t="s">
        <v>178</v>
      </c>
      <c r="AC44" s="63" t="s">
        <v>178</v>
      </c>
      <c r="AD44" s="63" t="s">
        <v>178</v>
      </c>
      <c r="AE44" s="63" t="s">
        <v>178</v>
      </c>
      <c r="AF44" s="63" t="s">
        <v>178</v>
      </c>
      <c r="AG44" s="63" t="s">
        <v>178</v>
      </c>
      <c r="AH44" s="63" t="s">
        <v>178</v>
      </c>
      <c r="AI44" s="63" t="s">
        <v>178</v>
      </c>
      <c r="AJ44" s="63" t="s">
        <v>178</v>
      </c>
      <c r="AK44" s="63" t="s">
        <v>178</v>
      </c>
      <c r="AL44" s="63" t="s">
        <v>178</v>
      </c>
      <c r="AM44" s="63" t="s">
        <v>178</v>
      </c>
      <c r="AN44" s="63" t="s">
        <v>178</v>
      </c>
      <c r="AO44" s="63" t="s">
        <v>178</v>
      </c>
      <c r="AP44" s="63" t="s">
        <v>178</v>
      </c>
      <c r="AQ44" s="63" t="s">
        <v>178</v>
      </c>
      <c r="AR44" s="63" t="s">
        <v>178</v>
      </c>
      <c r="AS44" s="63" t="s">
        <v>178</v>
      </c>
      <c r="AT44" s="63" t="s">
        <v>178</v>
      </c>
      <c r="AU44" s="63" t="s">
        <v>178</v>
      </c>
      <c r="AV44" s="63" t="s">
        <v>178</v>
      </c>
      <c r="AW44" s="63" t="s">
        <v>178</v>
      </c>
      <c r="AX44" s="63" t="s">
        <v>178</v>
      </c>
      <c r="AY44" s="63" t="s">
        <v>178</v>
      </c>
      <c r="AZ44" s="63" t="s">
        <v>178</v>
      </c>
      <c r="BA44" s="63" t="s">
        <v>178</v>
      </c>
      <c r="BB44" s="63" t="s">
        <v>178</v>
      </c>
      <c r="BC44" s="63" t="s">
        <v>178</v>
      </c>
      <c r="BD44" s="63" t="s">
        <v>178</v>
      </c>
      <c r="BE44" s="63" t="s">
        <v>178</v>
      </c>
      <c r="BF44" s="63" t="s">
        <v>178</v>
      </c>
      <c r="BG44" s="63" t="s">
        <v>178</v>
      </c>
      <c r="BH44" s="63" t="s">
        <v>178</v>
      </c>
      <c r="BI44" s="63" t="s">
        <v>178</v>
      </c>
      <c r="BJ44" s="63" t="s">
        <v>178</v>
      </c>
      <c r="BK44" s="63" t="s">
        <v>178</v>
      </c>
      <c r="BL44" s="63" t="s">
        <v>178</v>
      </c>
      <c r="BM44" s="63" t="s">
        <v>178</v>
      </c>
      <c r="BN44" s="63" t="s">
        <v>178</v>
      </c>
      <c r="BO44" s="63" t="s">
        <v>178</v>
      </c>
      <c r="BP44" s="63" t="s">
        <v>178</v>
      </c>
      <c r="BQ44" s="63" t="s">
        <v>178</v>
      </c>
      <c r="BR44" s="63" t="s">
        <v>178</v>
      </c>
      <c r="BS44" s="63" t="s">
        <v>178</v>
      </c>
      <c r="BT44" s="63" t="s">
        <v>178</v>
      </c>
      <c r="BU44" s="63" t="s">
        <v>178</v>
      </c>
      <c r="BV44" s="63" t="s">
        <v>178</v>
      </c>
      <c r="BW44" s="63" t="s">
        <v>178</v>
      </c>
      <c r="BX44" s="63" t="s">
        <v>178</v>
      </c>
      <c r="BY44" s="63" t="s">
        <v>178</v>
      </c>
      <c r="BZ44" s="63" t="s">
        <v>178</v>
      </c>
      <c r="CA44" s="63" t="s">
        <v>178</v>
      </c>
      <c r="CB44" s="63" t="s">
        <v>178</v>
      </c>
      <c r="CC44" s="63" t="s">
        <v>178</v>
      </c>
      <c r="CD44" s="63" t="s">
        <v>178</v>
      </c>
      <c r="CE44" s="63" t="s">
        <v>178</v>
      </c>
      <c r="CF44" s="63" t="s">
        <v>178</v>
      </c>
      <c r="CG44" s="63" t="s">
        <v>178</v>
      </c>
      <c r="CH44" s="63" t="s">
        <v>178</v>
      </c>
      <c r="CI44" s="63" t="s">
        <v>178</v>
      </c>
      <c r="CJ44" s="63" t="s">
        <v>178</v>
      </c>
      <c r="CK44" s="63" t="s">
        <v>178</v>
      </c>
      <c r="CL44" s="63" t="s">
        <v>178</v>
      </c>
      <c r="CM44" s="63" t="s">
        <v>178</v>
      </c>
      <c r="CN44" s="63" t="s">
        <v>178</v>
      </c>
      <c r="CO44" s="63" t="s">
        <v>178</v>
      </c>
      <c r="CP44" s="63" t="s">
        <v>178</v>
      </c>
      <c r="CQ44" s="63" t="s">
        <v>178</v>
      </c>
      <c r="CR44" s="63" t="s">
        <v>178</v>
      </c>
      <c r="CS44" s="63" t="s">
        <v>178</v>
      </c>
      <c r="CT44" s="63" t="s">
        <v>178</v>
      </c>
      <c r="CU44" s="63" t="s">
        <v>178</v>
      </c>
      <c r="CV44" s="63" t="s">
        <v>178</v>
      </c>
      <c r="CW44" s="63" t="s">
        <v>178</v>
      </c>
      <c r="CX44" s="63" t="s">
        <v>178</v>
      </c>
      <c r="CY44" s="63" t="s">
        <v>178</v>
      </c>
      <c r="CZ44" s="63" t="s">
        <v>178</v>
      </c>
    </row>
    <row r="45" spans="1:104" x14ac:dyDescent="0.25">
      <c r="A45" s="16" t="s">
        <v>604</v>
      </c>
      <c r="B45" s="9" t="s">
        <v>181</v>
      </c>
      <c r="C45" s="15" t="s">
        <v>253</v>
      </c>
      <c r="D45" s="15" t="s">
        <v>2</v>
      </c>
      <c r="E45" s="86" t="s">
        <v>178</v>
      </c>
      <c r="F45" s="63" t="s">
        <v>178</v>
      </c>
      <c r="G45" s="63" t="s">
        <v>178</v>
      </c>
      <c r="H45" s="63" t="s">
        <v>178</v>
      </c>
      <c r="I45" s="63" t="s">
        <v>178</v>
      </c>
      <c r="J45" s="63" t="s">
        <v>178</v>
      </c>
      <c r="K45" s="63" t="s">
        <v>178</v>
      </c>
      <c r="L45" s="63" t="s">
        <v>178</v>
      </c>
      <c r="M45" s="63" t="s">
        <v>178</v>
      </c>
      <c r="N45" s="63" t="s">
        <v>178</v>
      </c>
      <c r="O45" s="63" t="s">
        <v>178</v>
      </c>
      <c r="P45" s="63" t="s">
        <v>178</v>
      </c>
      <c r="Q45" s="63" t="s">
        <v>178</v>
      </c>
      <c r="R45" s="63" t="s">
        <v>178</v>
      </c>
      <c r="S45" s="63" t="s">
        <v>178</v>
      </c>
      <c r="T45" s="63" t="s">
        <v>178</v>
      </c>
      <c r="U45" s="63" t="s">
        <v>178</v>
      </c>
      <c r="V45" s="63" t="s">
        <v>178</v>
      </c>
      <c r="W45" s="63" t="s">
        <v>178</v>
      </c>
      <c r="X45" s="63" t="s">
        <v>178</v>
      </c>
      <c r="Y45" s="63" t="s">
        <v>178</v>
      </c>
      <c r="Z45" s="63" t="s">
        <v>178</v>
      </c>
      <c r="AA45" s="63" t="s">
        <v>178</v>
      </c>
      <c r="AB45" s="63" t="s">
        <v>178</v>
      </c>
      <c r="AC45" s="63" t="s">
        <v>178</v>
      </c>
      <c r="AD45" s="63" t="s">
        <v>178</v>
      </c>
      <c r="AE45" s="63" t="s">
        <v>178</v>
      </c>
      <c r="AF45" s="63" t="s">
        <v>178</v>
      </c>
      <c r="AG45" s="63" t="s">
        <v>178</v>
      </c>
      <c r="AH45" s="63" t="s">
        <v>178</v>
      </c>
      <c r="AI45" s="63" t="s">
        <v>178</v>
      </c>
      <c r="AJ45" s="63" t="s">
        <v>178</v>
      </c>
      <c r="AK45" s="63" t="s">
        <v>178</v>
      </c>
      <c r="AL45" s="63" t="s">
        <v>178</v>
      </c>
      <c r="AM45" s="63" t="s">
        <v>178</v>
      </c>
      <c r="AN45" s="63" t="s">
        <v>178</v>
      </c>
      <c r="AO45" s="63" t="s">
        <v>178</v>
      </c>
      <c r="AP45" s="63" t="s">
        <v>178</v>
      </c>
      <c r="AQ45" s="63" t="s">
        <v>178</v>
      </c>
      <c r="AR45" s="63" t="s">
        <v>178</v>
      </c>
      <c r="AS45" s="63" t="s">
        <v>178</v>
      </c>
      <c r="AT45" s="63" t="s">
        <v>178</v>
      </c>
      <c r="AU45" s="63" t="s">
        <v>178</v>
      </c>
      <c r="AV45" s="63" t="s">
        <v>178</v>
      </c>
      <c r="AW45" s="63" t="s">
        <v>178</v>
      </c>
      <c r="AX45" s="63" t="s">
        <v>178</v>
      </c>
      <c r="AY45" s="63" t="s">
        <v>178</v>
      </c>
      <c r="AZ45" s="63" t="s">
        <v>178</v>
      </c>
      <c r="BA45" s="63" t="s">
        <v>178</v>
      </c>
      <c r="BB45" s="63" t="s">
        <v>178</v>
      </c>
      <c r="BC45" s="63" t="s">
        <v>178</v>
      </c>
      <c r="BD45" s="63" t="s">
        <v>178</v>
      </c>
      <c r="BE45" s="63" t="s">
        <v>178</v>
      </c>
      <c r="BF45" s="63" t="s">
        <v>178</v>
      </c>
      <c r="BG45" s="63" t="s">
        <v>178</v>
      </c>
      <c r="BH45" s="63" t="s">
        <v>178</v>
      </c>
      <c r="BI45" s="63" t="s">
        <v>178</v>
      </c>
      <c r="BJ45" s="63" t="s">
        <v>178</v>
      </c>
      <c r="BK45" s="63" t="s">
        <v>178</v>
      </c>
      <c r="BL45" s="63" t="s">
        <v>178</v>
      </c>
      <c r="BM45" s="63" t="s">
        <v>178</v>
      </c>
      <c r="BN45" s="63" t="s">
        <v>178</v>
      </c>
      <c r="BO45" s="63" t="s">
        <v>178</v>
      </c>
      <c r="BP45" s="63" t="s">
        <v>178</v>
      </c>
      <c r="BQ45" s="63" t="s">
        <v>178</v>
      </c>
      <c r="BR45" s="63" t="s">
        <v>178</v>
      </c>
      <c r="BS45" s="63" t="s">
        <v>178</v>
      </c>
      <c r="BT45" s="63" t="s">
        <v>178</v>
      </c>
      <c r="BU45" s="63" t="s">
        <v>178</v>
      </c>
      <c r="BV45" s="63" t="s">
        <v>178</v>
      </c>
      <c r="BW45" s="63" t="s">
        <v>178</v>
      </c>
      <c r="BX45" s="63" t="s">
        <v>178</v>
      </c>
      <c r="BY45" s="63" t="s">
        <v>178</v>
      </c>
      <c r="BZ45" s="63" t="s">
        <v>178</v>
      </c>
      <c r="CA45" s="63" t="s">
        <v>178</v>
      </c>
      <c r="CB45" s="63" t="s">
        <v>178</v>
      </c>
      <c r="CC45" s="63" t="s">
        <v>178</v>
      </c>
      <c r="CD45" s="63" t="s">
        <v>178</v>
      </c>
      <c r="CE45" s="63" t="s">
        <v>178</v>
      </c>
      <c r="CF45" s="63" t="s">
        <v>178</v>
      </c>
      <c r="CG45" s="63" t="s">
        <v>178</v>
      </c>
      <c r="CH45" s="63" t="s">
        <v>178</v>
      </c>
      <c r="CI45" s="63" t="s">
        <v>178</v>
      </c>
      <c r="CJ45" s="63" t="s">
        <v>178</v>
      </c>
      <c r="CK45" s="63" t="s">
        <v>178</v>
      </c>
      <c r="CL45" s="63" t="s">
        <v>178</v>
      </c>
      <c r="CM45" s="63" t="s">
        <v>178</v>
      </c>
      <c r="CN45" s="63" t="s">
        <v>178</v>
      </c>
      <c r="CO45" s="63" t="s">
        <v>178</v>
      </c>
      <c r="CP45" s="63" t="s">
        <v>178</v>
      </c>
      <c r="CQ45" s="63" t="s">
        <v>178</v>
      </c>
      <c r="CR45" s="63" t="s">
        <v>178</v>
      </c>
      <c r="CS45" s="63" t="s">
        <v>178</v>
      </c>
      <c r="CT45" s="63" t="s">
        <v>178</v>
      </c>
      <c r="CU45" s="63" t="s">
        <v>178</v>
      </c>
      <c r="CV45" s="63" t="s">
        <v>178</v>
      </c>
      <c r="CW45" s="63" t="s">
        <v>178</v>
      </c>
      <c r="CX45" s="63" t="s">
        <v>178</v>
      </c>
      <c r="CY45" s="63" t="s">
        <v>178</v>
      </c>
      <c r="CZ45" s="63" t="s">
        <v>178</v>
      </c>
    </row>
    <row r="46" spans="1:104" x14ac:dyDescent="0.25">
      <c r="A46" s="16" t="s">
        <v>596</v>
      </c>
      <c r="B46" s="9" t="s">
        <v>182</v>
      </c>
      <c r="C46" s="15" t="s">
        <v>253</v>
      </c>
      <c r="D46" s="15" t="s">
        <v>2</v>
      </c>
      <c r="E46" s="86" t="s">
        <v>178</v>
      </c>
      <c r="F46" s="63" t="s">
        <v>178</v>
      </c>
      <c r="G46" s="63" t="s">
        <v>178</v>
      </c>
      <c r="H46" s="63" t="s">
        <v>178</v>
      </c>
      <c r="I46" s="63" t="s">
        <v>178</v>
      </c>
      <c r="J46" s="63" t="s">
        <v>178</v>
      </c>
      <c r="K46" s="63" t="s">
        <v>178</v>
      </c>
      <c r="L46" s="63" t="s">
        <v>178</v>
      </c>
      <c r="M46" s="63" t="s">
        <v>178</v>
      </c>
      <c r="N46" s="63" t="s">
        <v>178</v>
      </c>
      <c r="O46" s="63" t="s">
        <v>178</v>
      </c>
      <c r="P46" s="63" t="s">
        <v>178</v>
      </c>
      <c r="Q46" s="63" t="s">
        <v>178</v>
      </c>
      <c r="R46" s="63" t="s">
        <v>178</v>
      </c>
      <c r="S46" s="63" t="s">
        <v>178</v>
      </c>
      <c r="T46" s="63" t="s">
        <v>178</v>
      </c>
      <c r="U46" s="63" t="s">
        <v>178</v>
      </c>
      <c r="V46" s="63" t="s">
        <v>178</v>
      </c>
      <c r="W46" s="63" t="s">
        <v>178</v>
      </c>
      <c r="X46" s="63" t="s">
        <v>178</v>
      </c>
      <c r="Y46" s="63" t="s">
        <v>178</v>
      </c>
      <c r="Z46" s="63" t="s">
        <v>178</v>
      </c>
      <c r="AA46" s="63" t="s">
        <v>178</v>
      </c>
      <c r="AB46" s="63" t="s">
        <v>178</v>
      </c>
      <c r="AC46" s="63" t="s">
        <v>178</v>
      </c>
      <c r="AD46" s="63" t="s">
        <v>178</v>
      </c>
      <c r="AE46" s="63" t="s">
        <v>178</v>
      </c>
      <c r="AF46" s="63" t="s">
        <v>178</v>
      </c>
      <c r="AG46" s="63" t="s">
        <v>178</v>
      </c>
      <c r="AH46" s="63" t="s">
        <v>178</v>
      </c>
      <c r="AI46" s="63" t="s">
        <v>178</v>
      </c>
      <c r="AJ46" s="63" t="s">
        <v>178</v>
      </c>
      <c r="AK46" s="63" t="s">
        <v>178</v>
      </c>
      <c r="AL46" s="63" t="s">
        <v>178</v>
      </c>
      <c r="AM46" s="63" t="s">
        <v>178</v>
      </c>
      <c r="AN46" s="63" t="s">
        <v>178</v>
      </c>
      <c r="AO46" s="63" t="s">
        <v>178</v>
      </c>
      <c r="AP46" s="63" t="s">
        <v>178</v>
      </c>
      <c r="AQ46" s="63" t="s">
        <v>178</v>
      </c>
      <c r="AR46" s="63" t="s">
        <v>178</v>
      </c>
      <c r="AS46" s="63" t="s">
        <v>178</v>
      </c>
      <c r="AT46" s="63" t="s">
        <v>178</v>
      </c>
      <c r="AU46" s="63" t="s">
        <v>178</v>
      </c>
      <c r="AV46" s="63" t="s">
        <v>178</v>
      </c>
      <c r="AW46" s="63" t="s">
        <v>178</v>
      </c>
      <c r="AX46" s="63" t="s">
        <v>178</v>
      </c>
      <c r="AY46" s="63" t="s">
        <v>178</v>
      </c>
      <c r="AZ46" s="63" t="s">
        <v>178</v>
      </c>
      <c r="BA46" s="63" t="s">
        <v>178</v>
      </c>
      <c r="BB46" s="63" t="s">
        <v>178</v>
      </c>
      <c r="BC46" s="63" t="s">
        <v>178</v>
      </c>
      <c r="BD46" s="63" t="s">
        <v>178</v>
      </c>
      <c r="BE46" s="63" t="s">
        <v>178</v>
      </c>
      <c r="BF46" s="63" t="s">
        <v>178</v>
      </c>
      <c r="BG46" s="63" t="s">
        <v>178</v>
      </c>
      <c r="BH46" s="63" t="s">
        <v>178</v>
      </c>
      <c r="BI46" s="63" t="s">
        <v>178</v>
      </c>
      <c r="BJ46" s="63" t="s">
        <v>178</v>
      </c>
      <c r="BK46" s="63" t="s">
        <v>178</v>
      </c>
      <c r="BL46" s="63" t="s">
        <v>178</v>
      </c>
      <c r="BM46" s="63" t="s">
        <v>178</v>
      </c>
      <c r="BN46" s="63" t="s">
        <v>178</v>
      </c>
      <c r="BO46" s="63" t="s">
        <v>178</v>
      </c>
      <c r="BP46" s="63" t="s">
        <v>178</v>
      </c>
      <c r="BQ46" s="63" t="s">
        <v>178</v>
      </c>
      <c r="BR46" s="63" t="s">
        <v>178</v>
      </c>
      <c r="BS46" s="63" t="s">
        <v>178</v>
      </c>
      <c r="BT46" s="63" t="s">
        <v>178</v>
      </c>
      <c r="BU46" s="63" t="s">
        <v>178</v>
      </c>
      <c r="BV46" s="63" t="s">
        <v>178</v>
      </c>
      <c r="BW46" s="63" t="s">
        <v>178</v>
      </c>
      <c r="BX46" s="63" t="s">
        <v>178</v>
      </c>
      <c r="BY46" s="63" t="s">
        <v>178</v>
      </c>
      <c r="BZ46" s="63" t="s">
        <v>178</v>
      </c>
      <c r="CA46" s="63" t="s">
        <v>178</v>
      </c>
      <c r="CB46" s="63" t="s">
        <v>178</v>
      </c>
      <c r="CC46" s="63" t="s">
        <v>178</v>
      </c>
      <c r="CD46" s="63" t="s">
        <v>178</v>
      </c>
      <c r="CE46" s="63" t="s">
        <v>178</v>
      </c>
      <c r="CF46" s="63" t="s">
        <v>178</v>
      </c>
      <c r="CG46" s="63" t="s">
        <v>178</v>
      </c>
      <c r="CH46" s="63" t="s">
        <v>178</v>
      </c>
      <c r="CI46" s="63" t="s">
        <v>178</v>
      </c>
      <c r="CJ46" s="63" t="s">
        <v>178</v>
      </c>
      <c r="CK46" s="63" t="s">
        <v>178</v>
      </c>
      <c r="CL46" s="63" t="s">
        <v>178</v>
      </c>
      <c r="CM46" s="63" t="s">
        <v>178</v>
      </c>
      <c r="CN46" s="63" t="s">
        <v>178</v>
      </c>
      <c r="CO46" s="63" t="s">
        <v>178</v>
      </c>
      <c r="CP46" s="63" t="s">
        <v>178</v>
      </c>
      <c r="CQ46" s="63" t="s">
        <v>178</v>
      </c>
      <c r="CR46" s="63" t="s">
        <v>178</v>
      </c>
      <c r="CS46" s="63" t="s">
        <v>178</v>
      </c>
      <c r="CT46" s="63" t="s">
        <v>178</v>
      </c>
      <c r="CU46" s="63" t="s">
        <v>178</v>
      </c>
      <c r="CV46" s="63" t="s">
        <v>178</v>
      </c>
      <c r="CW46" s="63" t="s">
        <v>178</v>
      </c>
      <c r="CX46" s="63" t="s">
        <v>178</v>
      </c>
      <c r="CY46" s="63" t="s">
        <v>178</v>
      </c>
      <c r="CZ46" s="63" t="s">
        <v>178</v>
      </c>
    </row>
    <row r="47" spans="1:104" x14ac:dyDescent="0.25">
      <c r="A47" s="16" t="s">
        <v>605</v>
      </c>
      <c r="B47" s="9" t="s">
        <v>183</v>
      </c>
      <c r="C47" s="15" t="s">
        <v>253</v>
      </c>
      <c r="D47" s="15" t="s">
        <v>2</v>
      </c>
      <c r="E47" s="86" t="s">
        <v>178</v>
      </c>
      <c r="F47" s="63" t="s">
        <v>178</v>
      </c>
      <c r="G47" s="63" t="s">
        <v>178</v>
      </c>
      <c r="H47" s="63" t="s">
        <v>178</v>
      </c>
      <c r="I47" s="63" t="s">
        <v>178</v>
      </c>
      <c r="J47" s="63" t="s">
        <v>178</v>
      </c>
      <c r="K47" s="63" t="s">
        <v>178</v>
      </c>
      <c r="L47" s="63" t="s">
        <v>178</v>
      </c>
      <c r="M47" s="63" t="s">
        <v>178</v>
      </c>
      <c r="N47" s="63" t="s">
        <v>178</v>
      </c>
      <c r="O47" s="63" t="s">
        <v>178</v>
      </c>
      <c r="P47" s="63" t="s">
        <v>178</v>
      </c>
      <c r="Q47" s="63" t="s">
        <v>178</v>
      </c>
      <c r="R47" s="63" t="s">
        <v>178</v>
      </c>
      <c r="S47" s="63" t="s">
        <v>178</v>
      </c>
      <c r="T47" s="63" t="s">
        <v>178</v>
      </c>
      <c r="U47" s="63" t="s">
        <v>178</v>
      </c>
      <c r="V47" s="63" t="s">
        <v>178</v>
      </c>
      <c r="W47" s="63" t="s">
        <v>178</v>
      </c>
      <c r="X47" s="63" t="s">
        <v>178</v>
      </c>
      <c r="Y47" s="63" t="s">
        <v>178</v>
      </c>
      <c r="Z47" s="63" t="s">
        <v>178</v>
      </c>
      <c r="AA47" s="63" t="s">
        <v>178</v>
      </c>
      <c r="AB47" s="63" t="s">
        <v>178</v>
      </c>
      <c r="AC47" s="63" t="s">
        <v>178</v>
      </c>
      <c r="AD47" s="63" t="s">
        <v>178</v>
      </c>
      <c r="AE47" s="63" t="s">
        <v>178</v>
      </c>
      <c r="AF47" s="63" t="s">
        <v>178</v>
      </c>
      <c r="AG47" s="63" t="s">
        <v>178</v>
      </c>
      <c r="AH47" s="63" t="s">
        <v>178</v>
      </c>
      <c r="AI47" s="63" t="s">
        <v>178</v>
      </c>
      <c r="AJ47" s="63" t="s">
        <v>178</v>
      </c>
      <c r="AK47" s="63" t="s">
        <v>178</v>
      </c>
      <c r="AL47" s="63" t="s">
        <v>178</v>
      </c>
      <c r="AM47" s="63" t="s">
        <v>178</v>
      </c>
      <c r="AN47" s="63" t="s">
        <v>178</v>
      </c>
      <c r="AO47" s="63" t="s">
        <v>178</v>
      </c>
      <c r="AP47" s="63" t="s">
        <v>178</v>
      </c>
      <c r="AQ47" s="63" t="s">
        <v>178</v>
      </c>
      <c r="AR47" s="63" t="s">
        <v>178</v>
      </c>
      <c r="AS47" s="63" t="s">
        <v>178</v>
      </c>
      <c r="AT47" s="63" t="s">
        <v>178</v>
      </c>
      <c r="AU47" s="63" t="s">
        <v>178</v>
      </c>
      <c r="AV47" s="63" t="s">
        <v>178</v>
      </c>
      <c r="AW47" s="63" t="s">
        <v>178</v>
      </c>
      <c r="AX47" s="63" t="s">
        <v>178</v>
      </c>
      <c r="AY47" s="63" t="s">
        <v>178</v>
      </c>
      <c r="AZ47" s="63" t="s">
        <v>178</v>
      </c>
      <c r="BA47" s="63" t="s">
        <v>178</v>
      </c>
      <c r="BB47" s="63" t="s">
        <v>178</v>
      </c>
      <c r="BC47" s="63" t="s">
        <v>178</v>
      </c>
      <c r="BD47" s="63" t="s">
        <v>178</v>
      </c>
      <c r="BE47" s="63" t="s">
        <v>178</v>
      </c>
      <c r="BF47" s="63" t="s">
        <v>178</v>
      </c>
      <c r="BG47" s="63" t="s">
        <v>178</v>
      </c>
      <c r="BH47" s="63" t="s">
        <v>178</v>
      </c>
      <c r="BI47" s="63" t="s">
        <v>178</v>
      </c>
      <c r="BJ47" s="63" t="s">
        <v>178</v>
      </c>
      <c r="BK47" s="63" t="s">
        <v>178</v>
      </c>
      <c r="BL47" s="63" t="s">
        <v>178</v>
      </c>
      <c r="BM47" s="63" t="s">
        <v>178</v>
      </c>
      <c r="BN47" s="63" t="s">
        <v>178</v>
      </c>
      <c r="BO47" s="63" t="s">
        <v>178</v>
      </c>
      <c r="BP47" s="63" t="s">
        <v>178</v>
      </c>
      <c r="BQ47" s="63" t="s">
        <v>178</v>
      </c>
      <c r="BR47" s="63" t="s">
        <v>178</v>
      </c>
      <c r="BS47" s="63" t="s">
        <v>178</v>
      </c>
      <c r="BT47" s="63" t="s">
        <v>178</v>
      </c>
      <c r="BU47" s="63" t="s">
        <v>178</v>
      </c>
      <c r="BV47" s="63" t="s">
        <v>178</v>
      </c>
      <c r="BW47" s="63" t="s">
        <v>178</v>
      </c>
      <c r="BX47" s="63" t="s">
        <v>178</v>
      </c>
      <c r="BY47" s="63" t="s">
        <v>178</v>
      </c>
      <c r="BZ47" s="63" t="s">
        <v>178</v>
      </c>
      <c r="CA47" s="63" t="s">
        <v>178</v>
      </c>
      <c r="CB47" s="63" t="s">
        <v>178</v>
      </c>
      <c r="CC47" s="63" t="s">
        <v>178</v>
      </c>
      <c r="CD47" s="63" t="s">
        <v>178</v>
      </c>
      <c r="CE47" s="63" t="s">
        <v>178</v>
      </c>
      <c r="CF47" s="63" t="s">
        <v>178</v>
      </c>
      <c r="CG47" s="63" t="s">
        <v>178</v>
      </c>
      <c r="CH47" s="63" t="s">
        <v>178</v>
      </c>
      <c r="CI47" s="63" t="s">
        <v>178</v>
      </c>
      <c r="CJ47" s="63" t="s">
        <v>178</v>
      </c>
      <c r="CK47" s="63" t="s">
        <v>178</v>
      </c>
      <c r="CL47" s="63" t="s">
        <v>178</v>
      </c>
      <c r="CM47" s="63" t="s">
        <v>178</v>
      </c>
      <c r="CN47" s="63" t="s">
        <v>178</v>
      </c>
      <c r="CO47" s="63" t="s">
        <v>178</v>
      </c>
      <c r="CP47" s="63" t="s">
        <v>178</v>
      </c>
      <c r="CQ47" s="63" t="s">
        <v>178</v>
      </c>
      <c r="CR47" s="63" t="s">
        <v>178</v>
      </c>
      <c r="CS47" s="63" t="s">
        <v>178</v>
      </c>
      <c r="CT47" s="63" t="s">
        <v>178</v>
      </c>
      <c r="CU47" s="63" t="s">
        <v>178</v>
      </c>
      <c r="CV47" s="63" t="s">
        <v>178</v>
      </c>
      <c r="CW47" s="63" t="s">
        <v>178</v>
      </c>
      <c r="CX47" s="63" t="s">
        <v>178</v>
      </c>
      <c r="CY47" s="63" t="s">
        <v>178</v>
      </c>
      <c r="CZ47" s="63" t="s">
        <v>178</v>
      </c>
    </row>
    <row r="48" spans="1:104" x14ac:dyDescent="0.25">
      <c r="A48" s="16" t="s">
        <v>606</v>
      </c>
      <c r="B48" s="9" t="s">
        <v>184</v>
      </c>
      <c r="C48" s="15" t="s">
        <v>256</v>
      </c>
      <c r="D48" s="15" t="s">
        <v>2</v>
      </c>
      <c r="E48" s="86"/>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63"/>
      <c r="BG48" s="63"/>
      <c r="BH48" s="63"/>
      <c r="BI48" s="63"/>
      <c r="BJ48" s="63"/>
      <c r="BK48" s="63"/>
      <c r="BL48" s="63"/>
      <c r="BM48" s="63"/>
      <c r="BN48" s="63"/>
      <c r="BO48" s="63"/>
      <c r="BP48" s="63"/>
      <c r="BQ48" s="63"/>
      <c r="BR48" s="63"/>
      <c r="BS48" s="63"/>
      <c r="BT48" s="63"/>
      <c r="BU48" s="63"/>
      <c r="BV48" s="63"/>
      <c r="BW48" s="63"/>
      <c r="BX48" s="63"/>
      <c r="BY48" s="63"/>
      <c r="BZ48" s="63"/>
      <c r="CA48" s="63"/>
      <c r="CB48" s="63"/>
      <c r="CC48" s="63"/>
      <c r="CD48" s="63"/>
      <c r="CE48" s="63"/>
      <c r="CF48" s="63"/>
      <c r="CG48" s="63"/>
      <c r="CH48" s="63"/>
      <c r="CI48" s="63"/>
      <c r="CJ48" s="63"/>
      <c r="CK48" s="63"/>
      <c r="CL48" s="63"/>
      <c r="CM48" s="63"/>
      <c r="CN48" s="63"/>
      <c r="CO48" s="63"/>
      <c r="CP48" s="63"/>
      <c r="CQ48" s="63"/>
      <c r="CR48" s="63"/>
      <c r="CS48" s="63"/>
      <c r="CT48" s="63"/>
      <c r="CU48" s="63"/>
      <c r="CV48" s="63"/>
      <c r="CW48" s="63"/>
      <c r="CX48" s="63"/>
      <c r="CY48" s="63"/>
      <c r="CZ48" s="63"/>
    </row>
    <row r="49" spans="1:104" ht="27.6" x14ac:dyDescent="0.25">
      <c r="A49" s="16" t="s">
        <v>607</v>
      </c>
      <c r="B49" s="9" t="s">
        <v>185</v>
      </c>
      <c r="C49" s="15" t="s">
        <v>254</v>
      </c>
      <c r="D49" s="15" t="s">
        <v>68</v>
      </c>
      <c r="E49" s="91"/>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c r="AT49" s="92"/>
      <c r="AU49" s="92"/>
      <c r="AV49" s="92"/>
      <c r="AW49" s="92"/>
      <c r="AX49" s="92"/>
      <c r="AY49" s="92"/>
      <c r="AZ49" s="92"/>
      <c r="BA49" s="92"/>
      <c r="BB49" s="92"/>
      <c r="BC49" s="92"/>
      <c r="BD49" s="92"/>
      <c r="BE49" s="92"/>
      <c r="BF49" s="92"/>
      <c r="BG49" s="92"/>
      <c r="BH49" s="92"/>
      <c r="BI49" s="92"/>
      <c r="BJ49" s="92"/>
      <c r="BK49" s="92"/>
      <c r="BL49" s="92"/>
      <c r="BM49" s="92"/>
      <c r="BN49" s="92"/>
      <c r="BO49" s="92"/>
      <c r="BP49" s="92"/>
      <c r="BQ49" s="92"/>
      <c r="BR49" s="92"/>
      <c r="BS49" s="92"/>
      <c r="BT49" s="92"/>
      <c r="BU49" s="92"/>
      <c r="BV49" s="92"/>
      <c r="BW49" s="92"/>
      <c r="BX49" s="92"/>
      <c r="BY49" s="92"/>
      <c r="BZ49" s="92"/>
      <c r="CA49" s="92"/>
      <c r="CB49" s="92"/>
      <c r="CC49" s="92"/>
      <c r="CD49" s="92"/>
      <c r="CE49" s="92"/>
      <c r="CF49" s="92"/>
      <c r="CG49" s="92"/>
      <c r="CH49" s="92"/>
      <c r="CI49" s="92"/>
      <c r="CJ49" s="92"/>
      <c r="CK49" s="92"/>
      <c r="CL49" s="92"/>
      <c r="CM49" s="92"/>
      <c r="CN49" s="92"/>
      <c r="CO49" s="92"/>
      <c r="CP49" s="92"/>
      <c r="CQ49" s="92"/>
      <c r="CR49" s="92"/>
      <c r="CS49" s="92"/>
      <c r="CT49" s="92"/>
      <c r="CU49" s="92"/>
      <c r="CV49" s="92"/>
      <c r="CW49" s="92"/>
      <c r="CX49" s="92"/>
      <c r="CY49" s="92"/>
      <c r="CZ49" s="92"/>
    </row>
    <row r="50" spans="1:104" ht="106.5" hidden="1" customHeight="1" thickBot="1" x14ac:dyDescent="0.3">
      <c r="A50" s="26" t="s">
        <v>123</v>
      </c>
      <c r="B50" s="27" t="s">
        <v>122</v>
      </c>
      <c r="C50" s="27" t="s">
        <v>124</v>
      </c>
      <c r="D50" s="28" t="s">
        <v>68</v>
      </c>
      <c r="E50" s="212"/>
      <c r="F50" s="213"/>
      <c r="G50" s="213"/>
      <c r="H50" s="213"/>
      <c r="I50" s="213"/>
      <c r="J50" s="213"/>
      <c r="K50" s="213"/>
      <c r="L50" s="213"/>
      <c r="M50" s="213"/>
      <c r="N50" s="213"/>
      <c r="O50" s="213"/>
      <c r="P50" s="213"/>
      <c r="Q50" s="213"/>
      <c r="R50" s="213"/>
      <c r="S50" s="213"/>
      <c r="T50" s="213"/>
      <c r="U50" s="213"/>
      <c r="V50" s="213"/>
      <c r="W50" s="213"/>
      <c r="X50" s="213"/>
      <c r="Y50" s="213"/>
      <c r="Z50" s="213"/>
      <c r="AA50" s="213"/>
      <c r="AB50" s="213"/>
      <c r="AC50" s="213"/>
      <c r="AD50" s="213"/>
      <c r="AE50" s="213"/>
      <c r="AF50" s="213"/>
      <c r="AG50" s="213"/>
      <c r="AH50" s="213"/>
      <c r="AI50" s="213"/>
      <c r="AJ50" s="213"/>
      <c r="AK50" s="213"/>
      <c r="AL50" s="213"/>
      <c r="AM50" s="213"/>
      <c r="AN50" s="213"/>
      <c r="AO50" s="213"/>
      <c r="AP50" s="213"/>
      <c r="AQ50" s="213"/>
      <c r="AR50" s="213"/>
      <c r="AS50" s="213"/>
      <c r="AT50" s="213"/>
      <c r="AU50" s="213"/>
      <c r="AV50" s="213"/>
      <c r="AW50" s="213"/>
      <c r="AX50" s="213"/>
      <c r="AY50" s="213"/>
      <c r="AZ50" s="213"/>
      <c r="BA50" s="213"/>
      <c r="BB50" s="213"/>
      <c r="BC50" s="213"/>
      <c r="BD50" s="213"/>
      <c r="BE50" s="213"/>
      <c r="BF50" s="213"/>
      <c r="BG50" s="213"/>
      <c r="BH50" s="213"/>
      <c r="BI50" s="213"/>
      <c r="BJ50" s="213"/>
      <c r="BK50" s="213"/>
      <c r="BL50" s="213"/>
      <c r="BM50" s="213"/>
      <c r="BN50" s="213"/>
      <c r="BO50" s="213"/>
      <c r="BP50" s="213"/>
      <c r="BQ50" s="213"/>
      <c r="BR50" s="213"/>
      <c r="BS50" s="213"/>
      <c r="BT50" s="213"/>
      <c r="BU50" s="213"/>
      <c r="BV50" s="213"/>
      <c r="BW50" s="213"/>
      <c r="BX50" s="213"/>
      <c r="BY50" s="213"/>
      <c r="BZ50" s="213"/>
      <c r="CA50" s="213"/>
      <c r="CB50" s="213"/>
      <c r="CC50" s="213"/>
      <c r="CD50" s="213"/>
      <c r="CE50" s="213"/>
      <c r="CF50" s="213"/>
      <c r="CG50" s="213"/>
      <c r="CH50" s="213"/>
      <c r="CI50" s="213"/>
      <c r="CJ50" s="213"/>
      <c r="CK50" s="213"/>
      <c r="CL50" s="213"/>
      <c r="CM50" s="213"/>
      <c r="CN50" s="213"/>
      <c r="CO50" s="213"/>
      <c r="CP50" s="213"/>
      <c r="CQ50" s="213"/>
      <c r="CR50" s="213"/>
      <c r="CS50" s="213"/>
      <c r="CT50" s="213"/>
      <c r="CU50" s="213"/>
      <c r="CV50" s="213"/>
      <c r="CW50" s="213"/>
      <c r="CX50" s="213"/>
      <c r="CY50" s="213"/>
      <c r="CZ50" s="213"/>
    </row>
    <row r="51" spans="1:104" ht="21" customHeight="1" x14ac:dyDescent="0.35">
      <c r="A51" s="66"/>
      <c r="B51" s="66" t="s">
        <v>678</v>
      </c>
      <c r="E51" s="71"/>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c r="BG51" s="32"/>
      <c r="BH51" s="32"/>
      <c r="BI51" s="32"/>
      <c r="BJ51" s="32"/>
      <c r="BK51" s="32"/>
      <c r="BL51" s="32"/>
      <c r="BM51" s="32"/>
      <c r="BN51" s="32"/>
      <c r="BO51" s="32"/>
      <c r="BP51" s="32"/>
      <c r="BQ51" s="32"/>
      <c r="BR51" s="32"/>
      <c r="BS51" s="32"/>
      <c r="BT51" s="32"/>
      <c r="BU51" s="32"/>
      <c r="BV51" s="32"/>
      <c r="BW51" s="32"/>
      <c r="BX51" s="32"/>
      <c r="BY51" s="32"/>
      <c r="BZ51" s="32"/>
      <c r="CA51" s="32"/>
      <c r="CB51" s="32"/>
      <c r="CC51" s="32"/>
      <c r="CD51" s="32"/>
      <c r="CE51" s="32"/>
      <c r="CF51" s="32"/>
      <c r="CG51" s="32"/>
      <c r="CH51" s="32"/>
      <c r="CI51" s="32"/>
      <c r="CJ51" s="32"/>
      <c r="CK51" s="32"/>
      <c r="CL51" s="32"/>
      <c r="CM51" s="32"/>
      <c r="CN51" s="32"/>
      <c r="CO51" s="32"/>
      <c r="CP51" s="32"/>
      <c r="CQ51" s="32"/>
      <c r="CR51" s="32"/>
      <c r="CS51" s="32"/>
      <c r="CT51" s="32"/>
      <c r="CU51" s="32"/>
      <c r="CV51" s="32"/>
      <c r="CW51" s="32"/>
      <c r="CX51" s="32"/>
      <c r="CY51" s="32"/>
      <c r="CZ51" s="32"/>
    </row>
    <row r="52" spans="1:104" ht="40.049999999999997" customHeight="1" x14ac:dyDescent="0.25">
      <c r="A52" s="234"/>
      <c r="B52" s="222" t="s">
        <v>278</v>
      </c>
      <c r="C52" s="15" t="s">
        <v>555</v>
      </c>
      <c r="D52" s="15" t="s">
        <v>243</v>
      </c>
      <c r="E52" s="210" t="s">
        <v>100</v>
      </c>
      <c r="F52" s="211" t="s">
        <v>100</v>
      </c>
      <c r="G52" s="211" t="s">
        <v>100</v>
      </c>
      <c r="H52" s="211" t="s">
        <v>100</v>
      </c>
      <c r="I52" s="211" t="s">
        <v>100</v>
      </c>
      <c r="J52" s="211" t="s">
        <v>100</v>
      </c>
      <c r="K52" s="211" t="s">
        <v>100</v>
      </c>
      <c r="L52" s="211" t="s">
        <v>100</v>
      </c>
      <c r="M52" s="211" t="s">
        <v>100</v>
      </c>
      <c r="N52" s="211" t="s">
        <v>100</v>
      </c>
      <c r="O52" s="211" t="s">
        <v>100</v>
      </c>
      <c r="P52" s="211" t="s">
        <v>100</v>
      </c>
      <c r="Q52" s="211" t="s">
        <v>100</v>
      </c>
      <c r="R52" s="211" t="s">
        <v>100</v>
      </c>
      <c r="S52" s="211" t="s">
        <v>100</v>
      </c>
      <c r="T52" s="211" t="s">
        <v>100</v>
      </c>
      <c r="U52" s="211" t="s">
        <v>100</v>
      </c>
      <c r="V52" s="211" t="s">
        <v>100</v>
      </c>
      <c r="W52" s="211" t="s">
        <v>100</v>
      </c>
      <c r="X52" s="211" t="s">
        <v>100</v>
      </c>
      <c r="Y52" s="211" t="s">
        <v>100</v>
      </c>
      <c r="Z52" s="211" t="s">
        <v>100</v>
      </c>
      <c r="AA52" s="211" t="s">
        <v>100</v>
      </c>
      <c r="AB52" s="211" t="s">
        <v>100</v>
      </c>
      <c r="AC52" s="211" t="s">
        <v>100</v>
      </c>
      <c r="AD52" s="211" t="s">
        <v>100</v>
      </c>
      <c r="AE52" s="211" t="s">
        <v>100</v>
      </c>
      <c r="AF52" s="211" t="s">
        <v>100</v>
      </c>
      <c r="AG52" s="211" t="s">
        <v>100</v>
      </c>
      <c r="AH52" s="211" t="s">
        <v>100</v>
      </c>
      <c r="AI52" s="211" t="s">
        <v>100</v>
      </c>
      <c r="AJ52" s="211" t="s">
        <v>100</v>
      </c>
      <c r="AK52" s="211" t="s">
        <v>100</v>
      </c>
      <c r="AL52" s="211" t="s">
        <v>100</v>
      </c>
      <c r="AM52" s="211" t="s">
        <v>100</v>
      </c>
      <c r="AN52" s="211" t="s">
        <v>100</v>
      </c>
      <c r="AO52" s="211" t="s">
        <v>100</v>
      </c>
      <c r="AP52" s="211" t="s">
        <v>100</v>
      </c>
      <c r="AQ52" s="211" t="s">
        <v>100</v>
      </c>
      <c r="AR52" s="211" t="s">
        <v>100</v>
      </c>
      <c r="AS52" s="211" t="s">
        <v>100</v>
      </c>
      <c r="AT52" s="211" t="s">
        <v>100</v>
      </c>
      <c r="AU52" s="211" t="s">
        <v>100</v>
      </c>
      <c r="AV52" s="211" t="s">
        <v>100</v>
      </c>
      <c r="AW52" s="211" t="s">
        <v>100</v>
      </c>
      <c r="AX52" s="211" t="s">
        <v>100</v>
      </c>
      <c r="AY52" s="211" t="s">
        <v>100</v>
      </c>
      <c r="AZ52" s="211" t="s">
        <v>100</v>
      </c>
      <c r="BA52" s="211" t="s">
        <v>100</v>
      </c>
      <c r="BB52" s="211" t="s">
        <v>100</v>
      </c>
      <c r="BC52" s="211" t="s">
        <v>100</v>
      </c>
      <c r="BD52" s="211" t="s">
        <v>100</v>
      </c>
      <c r="BE52" s="211" t="s">
        <v>100</v>
      </c>
      <c r="BF52" s="211" t="s">
        <v>100</v>
      </c>
      <c r="BG52" s="211" t="s">
        <v>100</v>
      </c>
      <c r="BH52" s="211" t="s">
        <v>100</v>
      </c>
      <c r="BI52" s="211" t="s">
        <v>100</v>
      </c>
      <c r="BJ52" s="211" t="s">
        <v>100</v>
      </c>
      <c r="BK52" s="211" t="s">
        <v>100</v>
      </c>
      <c r="BL52" s="211" t="s">
        <v>100</v>
      </c>
      <c r="BM52" s="211" t="s">
        <v>100</v>
      </c>
      <c r="BN52" s="211" t="s">
        <v>100</v>
      </c>
      <c r="BO52" s="211" t="s">
        <v>100</v>
      </c>
      <c r="BP52" s="211" t="s">
        <v>100</v>
      </c>
      <c r="BQ52" s="211" t="s">
        <v>100</v>
      </c>
      <c r="BR52" s="211" t="s">
        <v>100</v>
      </c>
      <c r="BS52" s="211" t="s">
        <v>100</v>
      </c>
      <c r="BT52" s="211" t="s">
        <v>100</v>
      </c>
      <c r="BU52" s="211" t="s">
        <v>100</v>
      </c>
      <c r="BV52" s="211" t="s">
        <v>100</v>
      </c>
      <c r="BW52" s="211" t="s">
        <v>100</v>
      </c>
      <c r="BX52" s="211" t="s">
        <v>100</v>
      </c>
      <c r="BY52" s="211" t="s">
        <v>100</v>
      </c>
      <c r="BZ52" s="211" t="s">
        <v>100</v>
      </c>
      <c r="CA52" s="211" t="s">
        <v>100</v>
      </c>
      <c r="CB52" s="211" t="s">
        <v>100</v>
      </c>
      <c r="CC52" s="211" t="s">
        <v>100</v>
      </c>
      <c r="CD52" s="211" t="s">
        <v>100</v>
      </c>
      <c r="CE52" s="211" t="s">
        <v>100</v>
      </c>
      <c r="CF52" s="211" t="s">
        <v>100</v>
      </c>
      <c r="CG52" s="211" t="s">
        <v>100</v>
      </c>
      <c r="CH52" s="211" t="s">
        <v>100</v>
      </c>
      <c r="CI52" s="211" t="s">
        <v>100</v>
      </c>
      <c r="CJ52" s="211" t="s">
        <v>100</v>
      </c>
      <c r="CK52" s="211" t="s">
        <v>100</v>
      </c>
      <c r="CL52" s="211" t="s">
        <v>100</v>
      </c>
      <c r="CM52" s="211" t="s">
        <v>100</v>
      </c>
      <c r="CN52" s="211" t="s">
        <v>100</v>
      </c>
      <c r="CO52" s="211" t="s">
        <v>100</v>
      </c>
      <c r="CP52" s="211" t="s">
        <v>100</v>
      </c>
      <c r="CQ52" s="211" t="s">
        <v>100</v>
      </c>
      <c r="CR52" s="211" t="s">
        <v>100</v>
      </c>
      <c r="CS52" s="211" t="s">
        <v>100</v>
      </c>
      <c r="CT52" s="211" t="s">
        <v>100</v>
      </c>
      <c r="CU52" s="211" t="s">
        <v>100</v>
      </c>
      <c r="CV52" s="211" t="s">
        <v>100</v>
      </c>
      <c r="CW52" s="211" t="s">
        <v>100</v>
      </c>
      <c r="CX52" s="211" t="s">
        <v>100</v>
      </c>
      <c r="CY52" s="211" t="s">
        <v>100</v>
      </c>
      <c r="CZ52" s="211" t="s">
        <v>100</v>
      </c>
    </row>
    <row r="53" spans="1:104" x14ac:dyDescent="0.25">
      <c r="A53" s="16" t="s">
        <v>608</v>
      </c>
      <c r="B53" s="9" t="s">
        <v>180</v>
      </c>
      <c r="C53" s="15" t="s">
        <v>253</v>
      </c>
      <c r="D53" s="15" t="s">
        <v>2</v>
      </c>
      <c r="E53" s="86" t="s">
        <v>178</v>
      </c>
      <c r="F53" s="63" t="s">
        <v>178</v>
      </c>
      <c r="G53" s="63" t="s">
        <v>178</v>
      </c>
      <c r="H53" s="63" t="s">
        <v>178</v>
      </c>
      <c r="I53" s="63" t="s">
        <v>178</v>
      </c>
      <c r="J53" s="63" t="s">
        <v>178</v>
      </c>
      <c r="K53" s="63" t="s">
        <v>178</v>
      </c>
      <c r="L53" s="63" t="s">
        <v>178</v>
      </c>
      <c r="M53" s="63" t="s">
        <v>178</v>
      </c>
      <c r="N53" s="63" t="s">
        <v>178</v>
      </c>
      <c r="O53" s="63" t="s">
        <v>178</v>
      </c>
      <c r="P53" s="63" t="s">
        <v>178</v>
      </c>
      <c r="Q53" s="63" t="s">
        <v>178</v>
      </c>
      <c r="R53" s="63" t="s">
        <v>178</v>
      </c>
      <c r="S53" s="63" t="s">
        <v>178</v>
      </c>
      <c r="T53" s="63" t="s">
        <v>178</v>
      </c>
      <c r="U53" s="63" t="s">
        <v>178</v>
      </c>
      <c r="V53" s="63" t="s">
        <v>178</v>
      </c>
      <c r="W53" s="63" t="s">
        <v>178</v>
      </c>
      <c r="X53" s="63" t="s">
        <v>178</v>
      </c>
      <c r="Y53" s="63" t="s">
        <v>178</v>
      </c>
      <c r="Z53" s="63" t="s">
        <v>178</v>
      </c>
      <c r="AA53" s="63" t="s">
        <v>178</v>
      </c>
      <c r="AB53" s="63" t="s">
        <v>178</v>
      </c>
      <c r="AC53" s="63" t="s">
        <v>178</v>
      </c>
      <c r="AD53" s="63" t="s">
        <v>178</v>
      </c>
      <c r="AE53" s="63" t="s">
        <v>178</v>
      </c>
      <c r="AF53" s="63" t="s">
        <v>178</v>
      </c>
      <c r="AG53" s="63" t="s">
        <v>178</v>
      </c>
      <c r="AH53" s="63" t="s">
        <v>178</v>
      </c>
      <c r="AI53" s="63" t="s">
        <v>178</v>
      </c>
      <c r="AJ53" s="63" t="s">
        <v>178</v>
      </c>
      <c r="AK53" s="63" t="s">
        <v>178</v>
      </c>
      <c r="AL53" s="63" t="s">
        <v>178</v>
      </c>
      <c r="AM53" s="63" t="s">
        <v>178</v>
      </c>
      <c r="AN53" s="63" t="s">
        <v>178</v>
      </c>
      <c r="AO53" s="63" t="s">
        <v>178</v>
      </c>
      <c r="AP53" s="63" t="s">
        <v>178</v>
      </c>
      <c r="AQ53" s="63" t="s">
        <v>178</v>
      </c>
      <c r="AR53" s="63" t="s">
        <v>178</v>
      </c>
      <c r="AS53" s="63" t="s">
        <v>178</v>
      </c>
      <c r="AT53" s="63" t="s">
        <v>178</v>
      </c>
      <c r="AU53" s="63" t="s">
        <v>178</v>
      </c>
      <c r="AV53" s="63" t="s">
        <v>178</v>
      </c>
      <c r="AW53" s="63" t="s">
        <v>178</v>
      </c>
      <c r="AX53" s="63" t="s">
        <v>178</v>
      </c>
      <c r="AY53" s="63" t="s">
        <v>178</v>
      </c>
      <c r="AZ53" s="63" t="s">
        <v>178</v>
      </c>
      <c r="BA53" s="63" t="s">
        <v>178</v>
      </c>
      <c r="BB53" s="63" t="s">
        <v>178</v>
      </c>
      <c r="BC53" s="63" t="s">
        <v>178</v>
      </c>
      <c r="BD53" s="63" t="s">
        <v>178</v>
      </c>
      <c r="BE53" s="63" t="s">
        <v>178</v>
      </c>
      <c r="BF53" s="63" t="s">
        <v>178</v>
      </c>
      <c r="BG53" s="63" t="s">
        <v>178</v>
      </c>
      <c r="BH53" s="63" t="s">
        <v>178</v>
      </c>
      <c r="BI53" s="63" t="s">
        <v>178</v>
      </c>
      <c r="BJ53" s="63" t="s">
        <v>178</v>
      </c>
      <c r="BK53" s="63" t="s">
        <v>178</v>
      </c>
      <c r="BL53" s="63" t="s">
        <v>178</v>
      </c>
      <c r="BM53" s="63" t="s">
        <v>178</v>
      </c>
      <c r="BN53" s="63" t="s">
        <v>178</v>
      </c>
      <c r="BO53" s="63" t="s">
        <v>178</v>
      </c>
      <c r="BP53" s="63" t="s">
        <v>178</v>
      </c>
      <c r="BQ53" s="63" t="s">
        <v>178</v>
      </c>
      <c r="BR53" s="63" t="s">
        <v>178</v>
      </c>
      <c r="BS53" s="63" t="s">
        <v>178</v>
      </c>
      <c r="BT53" s="63" t="s">
        <v>178</v>
      </c>
      <c r="BU53" s="63" t="s">
        <v>178</v>
      </c>
      <c r="BV53" s="63" t="s">
        <v>178</v>
      </c>
      <c r="BW53" s="63" t="s">
        <v>178</v>
      </c>
      <c r="BX53" s="63" t="s">
        <v>178</v>
      </c>
      <c r="BY53" s="63" t="s">
        <v>178</v>
      </c>
      <c r="BZ53" s="63" t="s">
        <v>178</v>
      </c>
      <c r="CA53" s="63" t="s">
        <v>178</v>
      </c>
      <c r="CB53" s="63" t="s">
        <v>178</v>
      </c>
      <c r="CC53" s="63" t="s">
        <v>178</v>
      </c>
      <c r="CD53" s="63" t="s">
        <v>178</v>
      </c>
      <c r="CE53" s="63" t="s">
        <v>178</v>
      </c>
      <c r="CF53" s="63" t="s">
        <v>178</v>
      </c>
      <c r="CG53" s="63" t="s">
        <v>178</v>
      </c>
      <c r="CH53" s="63" t="s">
        <v>178</v>
      </c>
      <c r="CI53" s="63" t="s">
        <v>178</v>
      </c>
      <c r="CJ53" s="63" t="s">
        <v>178</v>
      </c>
      <c r="CK53" s="63" t="s">
        <v>178</v>
      </c>
      <c r="CL53" s="63" t="s">
        <v>178</v>
      </c>
      <c r="CM53" s="63" t="s">
        <v>178</v>
      </c>
      <c r="CN53" s="63" t="s">
        <v>178</v>
      </c>
      <c r="CO53" s="63" t="s">
        <v>178</v>
      </c>
      <c r="CP53" s="63" t="s">
        <v>178</v>
      </c>
      <c r="CQ53" s="63" t="s">
        <v>178</v>
      </c>
      <c r="CR53" s="63" t="s">
        <v>178</v>
      </c>
      <c r="CS53" s="63" t="s">
        <v>178</v>
      </c>
      <c r="CT53" s="63" t="s">
        <v>178</v>
      </c>
      <c r="CU53" s="63" t="s">
        <v>178</v>
      </c>
      <c r="CV53" s="63" t="s">
        <v>178</v>
      </c>
      <c r="CW53" s="63" t="s">
        <v>178</v>
      </c>
      <c r="CX53" s="63" t="s">
        <v>178</v>
      </c>
      <c r="CY53" s="63" t="s">
        <v>178</v>
      </c>
      <c r="CZ53" s="63" t="s">
        <v>178</v>
      </c>
    </row>
    <row r="54" spans="1:104" x14ac:dyDescent="0.25">
      <c r="A54" s="16" t="s">
        <v>609</v>
      </c>
      <c r="B54" s="9" t="s">
        <v>181</v>
      </c>
      <c r="C54" s="15" t="s">
        <v>253</v>
      </c>
      <c r="D54" s="15" t="s">
        <v>2</v>
      </c>
      <c r="E54" s="86" t="s">
        <v>178</v>
      </c>
      <c r="F54" s="63" t="s">
        <v>178</v>
      </c>
      <c r="G54" s="63" t="s">
        <v>178</v>
      </c>
      <c r="H54" s="63" t="s">
        <v>178</v>
      </c>
      <c r="I54" s="63" t="s">
        <v>178</v>
      </c>
      <c r="J54" s="63" t="s">
        <v>178</v>
      </c>
      <c r="K54" s="63" t="s">
        <v>178</v>
      </c>
      <c r="L54" s="63" t="s">
        <v>178</v>
      </c>
      <c r="M54" s="63" t="s">
        <v>178</v>
      </c>
      <c r="N54" s="63" t="s">
        <v>178</v>
      </c>
      <c r="O54" s="63" t="s">
        <v>178</v>
      </c>
      <c r="P54" s="63" t="s">
        <v>178</v>
      </c>
      <c r="Q54" s="63" t="s">
        <v>178</v>
      </c>
      <c r="R54" s="63" t="s">
        <v>178</v>
      </c>
      <c r="S54" s="63" t="s">
        <v>178</v>
      </c>
      <c r="T54" s="63" t="s">
        <v>178</v>
      </c>
      <c r="U54" s="63" t="s">
        <v>178</v>
      </c>
      <c r="V54" s="63" t="s">
        <v>178</v>
      </c>
      <c r="W54" s="63" t="s">
        <v>178</v>
      </c>
      <c r="X54" s="63" t="s">
        <v>178</v>
      </c>
      <c r="Y54" s="63" t="s">
        <v>178</v>
      </c>
      <c r="Z54" s="63" t="s">
        <v>178</v>
      </c>
      <c r="AA54" s="63" t="s">
        <v>178</v>
      </c>
      <c r="AB54" s="63" t="s">
        <v>178</v>
      </c>
      <c r="AC54" s="63" t="s">
        <v>178</v>
      </c>
      <c r="AD54" s="63" t="s">
        <v>178</v>
      </c>
      <c r="AE54" s="63" t="s">
        <v>178</v>
      </c>
      <c r="AF54" s="63" t="s">
        <v>178</v>
      </c>
      <c r="AG54" s="63" t="s">
        <v>178</v>
      </c>
      <c r="AH54" s="63" t="s">
        <v>178</v>
      </c>
      <c r="AI54" s="63" t="s">
        <v>178</v>
      </c>
      <c r="AJ54" s="63" t="s">
        <v>178</v>
      </c>
      <c r="AK54" s="63" t="s">
        <v>178</v>
      </c>
      <c r="AL54" s="63" t="s">
        <v>178</v>
      </c>
      <c r="AM54" s="63" t="s">
        <v>178</v>
      </c>
      <c r="AN54" s="63" t="s">
        <v>178</v>
      </c>
      <c r="AO54" s="63" t="s">
        <v>178</v>
      </c>
      <c r="AP54" s="63" t="s">
        <v>178</v>
      </c>
      <c r="AQ54" s="63" t="s">
        <v>178</v>
      </c>
      <c r="AR54" s="63" t="s">
        <v>178</v>
      </c>
      <c r="AS54" s="63" t="s">
        <v>178</v>
      </c>
      <c r="AT54" s="63" t="s">
        <v>178</v>
      </c>
      <c r="AU54" s="63" t="s">
        <v>178</v>
      </c>
      <c r="AV54" s="63" t="s">
        <v>178</v>
      </c>
      <c r="AW54" s="63" t="s">
        <v>178</v>
      </c>
      <c r="AX54" s="63" t="s">
        <v>178</v>
      </c>
      <c r="AY54" s="63" t="s">
        <v>178</v>
      </c>
      <c r="AZ54" s="63" t="s">
        <v>178</v>
      </c>
      <c r="BA54" s="63" t="s">
        <v>178</v>
      </c>
      <c r="BB54" s="63" t="s">
        <v>178</v>
      </c>
      <c r="BC54" s="63" t="s">
        <v>178</v>
      </c>
      <c r="BD54" s="63" t="s">
        <v>178</v>
      </c>
      <c r="BE54" s="63" t="s">
        <v>178</v>
      </c>
      <c r="BF54" s="63" t="s">
        <v>178</v>
      </c>
      <c r="BG54" s="63" t="s">
        <v>178</v>
      </c>
      <c r="BH54" s="63" t="s">
        <v>178</v>
      </c>
      <c r="BI54" s="63" t="s">
        <v>178</v>
      </c>
      <c r="BJ54" s="63" t="s">
        <v>178</v>
      </c>
      <c r="BK54" s="63" t="s">
        <v>178</v>
      </c>
      <c r="BL54" s="63" t="s">
        <v>178</v>
      </c>
      <c r="BM54" s="63" t="s">
        <v>178</v>
      </c>
      <c r="BN54" s="63" t="s">
        <v>178</v>
      </c>
      <c r="BO54" s="63" t="s">
        <v>178</v>
      </c>
      <c r="BP54" s="63" t="s">
        <v>178</v>
      </c>
      <c r="BQ54" s="63" t="s">
        <v>178</v>
      </c>
      <c r="BR54" s="63" t="s">
        <v>178</v>
      </c>
      <c r="BS54" s="63" t="s">
        <v>178</v>
      </c>
      <c r="BT54" s="63" t="s">
        <v>178</v>
      </c>
      <c r="BU54" s="63" t="s">
        <v>178</v>
      </c>
      <c r="BV54" s="63" t="s">
        <v>178</v>
      </c>
      <c r="BW54" s="63" t="s">
        <v>178</v>
      </c>
      <c r="BX54" s="63" t="s">
        <v>178</v>
      </c>
      <c r="BY54" s="63" t="s">
        <v>178</v>
      </c>
      <c r="BZ54" s="63" t="s">
        <v>178</v>
      </c>
      <c r="CA54" s="63" t="s">
        <v>178</v>
      </c>
      <c r="CB54" s="63" t="s">
        <v>178</v>
      </c>
      <c r="CC54" s="63" t="s">
        <v>178</v>
      </c>
      <c r="CD54" s="63" t="s">
        <v>178</v>
      </c>
      <c r="CE54" s="63" t="s">
        <v>178</v>
      </c>
      <c r="CF54" s="63" t="s">
        <v>178</v>
      </c>
      <c r="CG54" s="63" t="s">
        <v>178</v>
      </c>
      <c r="CH54" s="63" t="s">
        <v>178</v>
      </c>
      <c r="CI54" s="63" t="s">
        <v>178</v>
      </c>
      <c r="CJ54" s="63" t="s">
        <v>178</v>
      </c>
      <c r="CK54" s="63" t="s">
        <v>178</v>
      </c>
      <c r="CL54" s="63" t="s">
        <v>178</v>
      </c>
      <c r="CM54" s="63" t="s">
        <v>178</v>
      </c>
      <c r="CN54" s="63" t="s">
        <v>178</v>
      </c>
      <c r="CO54" s="63" t="s">
        <v>178</v>
      </c>
      <c r="CP54" s="63" t="s">
        <v>178</v>
      </c>
      <c r="CQ54" s="63" t="s">
        <v>178</v>
      </c>
      <c r="CR54" s="63" t="s">
        <v>178</v>
      </c>
      <c r="CS54" s="63" t="s">
        <v>178</v>
      </c>
      <c r="CT54" s="63" t="s">
        <v>178</v>
      </c>
      <c r="CU54" s="63" t="s">
        <v>178</v>
      </c>
      <c r="CV54" s="63" t="s">
        <v>178</v>
      </c>
      <c r="CW54" s="63" t="s">
        <v>178</v>
      </c>
      <c r="CX54" s="63" t="s">
        <v>178</v>
      </c>
      <c r="CY54" s="63" t="s">
        <v>178</v>
      </c>
      <c r="CZ54" s="63" t="s">
        <v>178</v>
      </c>
    </row>
    <row r="55" spans="1:104" x14ac:dyDescent="0.25">
      <c r="A55" s="16" t="s">
        <v>610</v>
      </c>
      <c r="B55" s="9" t="s">
        <v>182</v>
      </c>
      <c r="C55" s="15" t="s">
        <v>253</v>
      </c>
      <c r="D55" s="15" t="s">
        <v>2</v>
      </c>
      <c r="E55" s="86" t="s">
        <v>178</v>
      </c>
      <c r="F55" s="63" t="s">
        <v>178</v>
      </c>
      <c r="G55" s="63" t="s">
        <v>178</v>
      </c>
      <c r="H55" s="63" t="s">
        <v>178</v>
      </c>
      <c r="I55" s="63" t="s">
        <v>178</v>
      </c>
      <c r="J55" s="63" t="s">
        <v>178</v>
      </c>
      <c r="K55" s="63" t="s">
        <v>178</v>
      </c>
      <c r="L55" s="63" t="s">
        <v>178</v>
      </c>
      <c r="M55" s="63" t="s">
        <v>178</v>
      </c>
      <c r="N55" s="63" t="s">
        <v>178</v>
      </c>
      <c r="O55" s="63" t="s">
        <v>178</v>
      </c>
      <c r="P55" s="63" t="s">
        <v>178</v>
      </c>
      <c r="Q55" s="63" t="s">
        <v>178</v>
      </c>
      <c r="R55" s="63" t="s">
        <v>178</v>
      </c>
      <c r="S55" s="63" t="s">
        <v>178</v>
      </c>
      <c r="T55" s="63" t="s">
        <v>178</v>
      </c>
      <c r="U55" s="63" t="s">
        <v>178</v>
      </c>
      <c r="V55" s="63" t="s">
        <v>178</v>
      </c>
      <c r="W55" s="63" t="s">
        <v>178</v>
      </c>
      <c r="X55" s="63" t="s">
        <v>178</v>
      </c>
      <c r="Y55" s="63" t="s">
        <v>178</v>
      </c>
      <c r="Z55" s="63" t="s">
        <v>178</v>
      </c>
      <c r="AA55" s="63" t="s">
        <v>178</v>
      </c>
      <c r="AB55" s="63" t="s">
        <v>178</v>
      </c>
      <c r="AC55" s="63" t="s">
        <v>178</v>
      </c>
      <c r="AD55" s="63" t="s">
        <v>178</v>
      </c>
      <c r="AE55" s="63" t="s">
        <v>178</v>
      </c>
      <c r="AF55" s="63" t="s">
        <v>178</v>
      </c>
      <c r="AG55" s="63" t="s">
        <v>178</v>
      </c>
      <c r="AH55" s="63" t="s">
        <v>178</v>
      </c>
      <c r="AI55" s="63" t="s">
        <v>178</v>
      </c>
      <c r="AJ55" s="63" t="s">
        <v>178</v>
      </c>
      <c r="AK55" s="63" t="s">
        <v>178</v>
      </c>
      <c r="AL55" s="63" t="s">
        <v>178</v>
      </c>
      <c r="AM55" s="63" t="s">
        <v>178</v>
      </c>
      <c r="AN55" s="63" t="s">
        <v>178</v>
      </c>
      <c r="AO55" s="63" t="s">
        <v>178</v>
      </c>
      <c r="AP55" s="63" t="s">
        <v>178</v>
      </c>
      <c r="AQ55" s="63" t="s">
        <v>178</v>
      </c>
      <c r="AR55" s="63" t="s">
        <v>178</v>
      </c>
      <c r="AS55" s="63" t="s">
        <v>178</v>
      </c>
      <c r="AT55" s="63" t="s">
        <v>178</v>
      </c>
      <c r="AU55" s="63" t="s">
        <v>178</v>
      </c>
      <c r="AV55" s="63" t="s">
        <v>178</v>
      </c>
      <c r="AW55" s="63" t="s">
        <v>178</v>
      </c>
      <c r="AX55" s="63" t="s">
        <v>178</v>
      </c>
      <c r="AY55" s="63" t="s">
        <v>178</v>
      </c>
      <c r="AZ55" s="63" t="s">
        <v>178</v>
      </c>
      <c r="BA55" s="63" t="s">
        <v>178</v>
      </c>
      <c r="BB55" s="63" t="s">
        <v>178</v>
      </c>
      <c r="BC55" s="63" t="s">
        <v>178</v>
      </c>
      <c r="BD55" s="63" t="s">
        <v>178</v>
      </c>
      <c r="BE55" s="63" t="s">
        <v>178</v>
      </c>
      <c r="BF55" s="63" t="s">
        <v>178</v>
      </c>
      <c r="BG55" s="63" t="s">
        <v>178</v>
      </c>
      <c r="BH55" s="63" t="s">
        <v>178</v>
      </c>
      <c r="BI55" s="63" t="s">
        <v>178</v>
      </c>
      <c r="BJ55" s="63" t="s">
        <v>178</v>
      </c>
      <c r="BK55" s="63" t="s">
        <v>178</v>
      </c>
      <c r="BL55" s="63" t="s">
        <v>178</v>
      </c>
      <c r="BM55" s="63" t="s">
        <v>178</v>
      </c>
      <c r="BN55" s="63" t="s">
        <v>178</v>
      </c>
      <c r="BO55" s="63" t="s">
        <v>178</v>
      </c>
      <c r="BP55" s="63" t="s">
        <v>178</v>
      </c>
      <c r="BQ55" s="63" t="s">
        <v>178</v>
      </c>
      <c r="BR55" s="63" t="s">
        <v>178</v>
      </c>
      <c r="BS55" s="63" t="s">
        <v>178</v>
      </c>
      <c r="BT55" s="63" t="s">
        <v>178</v>
      </c>
      <c r="BU55" s="63" t="s">
        <v>178</v>
      </c>
      <c r="BV55" s="63" t="s">
        <v>178</v>
      </c>
      <c r="BW55" s="63" t="s">
        <v>178</v>
      </c>
      <c r="BX55" s="63" t="s">
        <v>178</v>
      </c>
      <c r="BY55" s="63" t="s">
        <v>178</v>
      </c>
      <c r="BZ55" s="63" t="s">
        <v>178</v>
      </c>
      <c r="CA55" s="63" t="s">
        <v>178</v>
      </c>
      <c r="CB55" s="63" t="s">
        <v>178</v>
      </c>
      <c r="CC55" s="63" t="s">
        <v>178</v>
      </c>
      <c r="CD55" s="63" t="s">
        <v>178</v>
      </c>
      <c r="CE55" s="63" t="s">
        <v>178</v>
      </c>
      <c r="CF55" s="63" t="s">
        <v>178</v>
      </c>
      <c r="CG55" s="63" t="s">
        <v>178</v>
      </c>
      <c r="CH55" s="63" t="s">
        <v>178</v>
      </c>
      <c r="CI55" s="63" t="s">
        <v>178</v>
      </c>
      <c r="CJ55" s="63" t="s">
        <v>178</v>
      </c>
      <c r="CK55" s="63" t="s">
        <v>178</v>
      </c>
      <c r="CL55" s="63" t="s">
        <v>178</v>
      </c>
      <c r="CM55" s="63" t="s">
        <v>178</v>
      </c>
      <c r="CN55" s="63" t="s">
        <v>178</v>
      </c>
      <c r="CO55" s="63" t="s">
        <v>178</v>
      </c>
      <c r="CP55" s="63" t="s">
        <v>178</v>
      </c>
      <c r="CQ55" s="63" t="s">
        <v>178</v>
      </c>
      <c r="CR55" s="63" t="s">
        <v>178</v>
      </c>
      <c r="CS55" s="63" t="s">
        <v>178</v>
      </c>
      <c r="CT55" s="63" t="s">
        <v>178</v>
      </c>
      <c r="CU55" s="63" t="s">
        <v>178</v>
      </c>
      <c r="CV55" s="63" t="s">
        <v>178</v>
      </c>
      <c r="CW55" s="63" t="s">
        <v>178</v>
      </c>
      <c r="CX55" s="63" t="s">
        <v>178</v>
      </c>
      <c r="CY55" s="63" t="s">
        <v>178</v>
      </c>
      <c r="CZ55" s="63" t="s">
        <v>178</v>
      </c>
    </row>
    <row r="56" spans="1:104" x14ac:dyDescent="0.25">
      <c r="A56" s="16" t="s">
        <v>611</v>
      </c>
      <c r="B56" s="9" t="s">
        <v>183</v>
      </c>
      <c r="C56" s="15" t="s">
        <v>253</v>
      </c>
      <c r="D56" s="15" t="s">
        <v>2</v>
      </c>
      <c r="E56" s="86" t="s">
        <v>178</v>
      </c>
      <c r="F56" s="63" t="s">
        <v>178</v>
      </c>
      <c r="G56" s="63" t="s">
        <v>178</v>
      </c>
      <c r="H56" s="63" t="s">
        <v>178</v>
      </c>
      <c r="I56" s="63" t="s">
        <v>178</v>
      </c>
      <c r="J56" s="63" t="s">
        <v>178</v>
      </c>
      <c r="K56" s="63" t="s">
        <v>178</v>
      </c>
      <c r="L56" s="63" t="s">
        <v>178</v>
      </c>
      <c r="M56" s="63" t="s">
        <v>178</v>
      </c>
      <c r="N56" s="63" t="s">
        <v>178</v>
      </c>
      <c r="O56" s="63" t="s">
        <v>178</v>
      </c>
      <c r="P56" s="63" t="s">
        <v>178</v>
      </c>
      <c r="Q56" s="63" t="s">
        <v>178</v>
      </c>
      <c r="R56" s="63" t="s">
        <v>178</v>
      </c>
      <c r="S56" s="63" t="s">
        <v>178</v>
      </c>
      <c r="T56" s="63" t="s">
        <v>178</v>
      </c>
      <c r="U56" s="63" t="s">
        <v>178</v>
      </c>
      <c r="V56" s="63" t="s">
        <v>178</v>
      </c>
      <c r="W56" s="63" t="s">
        <v>178</v>
      </c>
      <c r="X56" s="63" t="s">
        <v>178</v>
      </c>
      <c r="Y56" s="63" t="s">
        <v>178</v>
      </c>
      <c r="Z56" s="63" t="s">
        <v>178</v>
      </c>
      <c r="AA56" s="63" t="s">
        <v>178</v>
      </c>
      <c r="AB56" s="63" t="s">
        <v>178</v>
      </c>
      <c r="AC56" s="63" t="s">
        <v>178</v>
      </c>
      <c r="AD56" s="63" t="s">
        <v>178</v>
      </c>
      <c r="AE56" s="63" t="s">
        <v>178</v>
      </c>
      <c r="AF56" s="63" t="s">
        <v>178</v>
      </c>
      <c r="AG56" s="63" t="s">
        <v>178</v>
      </c>
      <c r="AH56" s="63" t="s">
        <v>178</v>
      </c>
      <c r="AI56" s="63" t="s">
        <v>178</v>
      </c>
      <c r="AJ56" s="63" t="s">
        <v>178</v>
      </c>
      <c r="AK56" s="63" t="s">
        <v>178</v>
      </c>
      <c r="AL56" s="63" t="s">
        <v>178</v>
      </c>
      <c r="AM56" s="63" t="s">
        <v>178</v>
      </c>
      <c r="AN56" s="63" t="s">
        <v>178</v>
      </c>
      <c r="AO56" s="63" t="s">
        <v>178</v>
      </c>
      <c r="AP56" s="63" t="s">
        <v>178</v>
      </c>
      <c r="AQ56" s="63" t="s">
        <v>178</v>
      </c>
      <c r="AR56" s="63" t="s">
        <v>178</v>
      </c>
      <c r="AS56" s="63" t="s">
        <v>178</v>
      </c>
      <c r="AT56" s="63" t="s">
        <v>178</v>
      </c>
      <c r="AU56" s="63" t="s">
        <v>178</v>
      </c>
      <c r="AV56" s="63" t="s">
        <v>178</v>
      </c>
      <c r="AW56" s="63" t="s">
        <v>178</v>
      </c>
      <c r="AX56" s="63" t="s">
        <v>178</v>
      </c>
      <c r="AY56" s="63" t="s">
        <v>178</v>
      </c>
      <c r="AZ56" s="63" t="s">
        <v>178</v>
      </c>
      <c r="BA56" s="63" t="s">
        <v>178</v>
      </c>
      <c r="BB56" s="63" t="s">
        <v>178</v>
      </c>
      <c r="BC56" s="63" t="s">
        <v>178</v>
      </c>
      <c r="BD56" s="63" t="s">
        <v>178</v>
      </c>
      <c r="BE56" s="63" t="s">
        <v>178</v>
      </c>
      <c r="BF56" s="63" t="s">
        <v>178</v>
      </c>
      <c r="BG56" s="63" t="s">
        <v>178</v>
      </c>
      <c r="BH56" s="63" t="s">
        <v>178</v>
      </c>
      <c r="BI56" s="63" t="s">
        <v>178</v>
      </c>
      <c r="BJ56" s="63" t="s">
        <v>178</v>
      </c>
      <c r="BK56" s="63" t="s">
        <v>178</v>
      </c>
      <c r="BL56" s="63" t="s">
        <v>178</v>
      </c>
      <c r="BM56" s="63" t="s">
        <v>178</v>
      </c>
      <c r="BN56" s="63" t="s">
        <v>178</v>
      </c>
      <c r="BO56" s="63" t="s">
        <v>178</v>
      </c>
      <c r="BP56" s="63" t="s">
        <v>178</v>
      </c>
      <c r="BQ56" s="63" t="s">
        <v>178</v>
      </c>
      <c r="BR56" s="63" t="s">
        <v>178</v>
      </c>
      <c r="BS56" s="63" t="s">
        <v>178</v>
      </c>
      <c r="BT56" s="63" t="s">
        <v>178</v>
      </c>
      <c r="BU56" s="63" t="s">
        <v>178</v>
      </c>
      <c r="BV56" s="63" t="s">
        <v>178</v>
      </c>
      <c r="BW56" s="63" t="s">
        <v>178</v>
      </c>
      <c r="BX56" s="63" t="s">
        <v>178</v>
      </c>
      <c r="BY56" s="63" t="s">
        <v>178</v>
      </c>
      <c r="BZ56" s="63" t="s">
        <v>178</v>
      </c>
      <c r="CA56" s="63" t="s">
        <v>178</v>
      </c>
      <c r="CB56" s="63" t="s">
        <v>178</v>
      </c>
      <c r="CC56" s="63" t="s">
        <v>178</v>
      </c>
      <c r="CD56" s="63" t="s">
        <v>178</v>
      </c>
      <c r="CE56" s="63" t="s">
        <v>178</v>
      </c>
      <c r="CF56" s="63" t="s">
        <v>178</v>
      </c>
      <c r="CG56" s="63" t="s">
        <v>178</v>
      </c>
      <c r="CH56" s="63" t="s">
        <v>178</v>
      </c>
      <c r="CI56" s="63" t="s">
        <v>178</v>
      </c>
      <c r="CJ56" s="63" t="s">
        <v>178</v>
      </c>
      <c r="CK56" s="63" t="s">
        <v>178</v>
      </c>
      <c r="CL56" s="63" t="s">
        <v>178</v>
      </c>
      <c r="CM56" s="63" t="s">
        <v>178</v>
      </c>
      <c r="CN56" s="63" t="s">
        <v>178</v>
      </c>
      <c r="CO56" s="63" t="s">
        <v>178</v>
      </c>
      <c r="CP56" s="63" t="s">
        <v>178</v>
      </c>
      <c r="CQ56" s="63" t="s">
        <v>178</v>
      </c>
      <c r="CR56" s="63" t="s">
        <v>178</v>
      </c>
      <c r="CS56" s="63" t="s">
        <v>178</v>
      </c>
      <c r="CT56" s="63" t="s">
        <v>178</v>
      </c>
      <c r="CU56" s="63" t="s">
        <v>178</v>
      </c>
      <c r="CV56" s="63" t="s">
        <v>178</v>
      </c>
      <c r="CW56" s="63" t="s">
        <v>178</v>
      </c>
      <c r="CX56" s="63" t="s">
        <v>178</v>
      </c>
      <c r="CY56" s="63" t="s">
        <v>178</v>
      </c>
      <c r="CZ56" s="63" t="s">
        <v>178</v>
      </c>
    </row>
    <row r="57" spans="1:104" x14ac:dyDescent="0.25">
      <c r="A57" s="16" t="s">
        <v>612</v>
      </c>
      <c r="B57" s="9" t="s">
        <v>184</v>
      </c>
      <c r="C57" s="15" t="s">
        <v>256</v>
      </c>
      <c r="D57" s="15" t="s">
        <v>2</v>
      </c>
      <c r="E57" s="86"/>
      <c r="F57" s="63"/>
      <c r="G57" s="63"/>
      <c r="H57" s="63"/>
      <c r="I57" s="63"/>
      <c r="J57" s="63"/>
      <c r="K57" s="63"/>
      <c r="L57" s="63"/>
      <c r="M57" s="63"/>
      <c r="N57" s="63"/>
      <c r="O57" s="63"/>
      <c r="P57" s="63"/>
      <c r="Q57" s="63"/>
      <c r="R57" s="63"/>
      <c r="S57" s="63"/>
      <c r="T57" s="63"/>
      <c r="U57" s="63"/>
      <c r="V57" s="63"/>
      <c r="W57" s="63"/>
      <c r="X57" s="63"/>
      <c r="Y57" s="63"/>
      <c r="Z57" s="63"/>
      <c r="AA57" s="63"/>
      <c r="AB57" s="63"/>
      <c r="AC57" s="63"/>
      <c r="AD57" s="63"/>
      <c r="AE57" s="63"/>
      <c r="AF57" s="63"/>
      <c r="AG57" s="63"/>
      <c r="AH57" s="63"/>
      <c r="AI57" s="63"/>
      <c r="AJ57" s="63"/>
      <c r="AK57" s="63"/>
      <c r="AL57" s="63"/>
      <c r="AM57" s="63"/>
      <c r="AN57" s="63"/>
      <c r="AO57" s="63"/>
      <c r="AP57" s="63"/>
      <c r="AQ57" s="63"/>
      <c r="AR57" s="63"/>
      <c r="AS57" s="63"/>
      <c r="AT57" s="63"/>
      <c r="AU57" s="63"/>
      <c r="AV57" s="63"/>
      <c r="AW57" s="63"/>
      <c r="AX57" s="63"/>
      <c r="AY57" s="63"/>
      <c r="AZ57" s="63"/>
      <c r="BA57" s="63"/>
      <c r="BB57" s="63"/>
      <c r="BC57" s="63"/>
      <c r="BD57" s="63"/>
      <c r="BE57" s="63"/>
      <c r="BF57" s="63"/>
      <c r="BG57" s="63"/>
      <c r="BH57" s="63"/>
      <c r="BI57" s="63"/>
      <c r="BJ57" s="63"/>
      <c r="BK57" s="63"/>
      <c r="BL57" s="63"/>
      <c r="BM57" s="63"/>
      <c r="BN57" s="63"/>
      <c r="BO57" s="63"/>
      <c r="BP57" s="63"/>
      <c r="BQ57" s="63"/>
      <c r="BR57" s="63"/>
      <c r="BS57" s="63"/>
      <c r="BT57" s="63"/>
      <c r="BU57" s="63"/>
      <c r="BV57" s="63"/>
      <c r="BW57" s="63"/>
      <c r="BX57" s="63"/>
      <c r="BY57" s="63"/>
      <c r="BZ57" s="63"/>
      <c r="CA57" s="63"/>
      <c r="CB57" s="63"/>
      <c r="CC57" s="63"/>
      <c r="CD57" s="63"/>
      <c r="CE57" s="63"/>
      <c r="CF57" s="63"/>
      <c r="CG57" s="63"/>
      <c r="CH57" s="63"/>
      <c r="CI57" s="63"/>
      <c r="CJ57" s="63"/>
      <c r="CK57" s="63"/>
      <c r="CL57" s="63"/>
      <c r="CM57" s="63"/>
      <c r="CN57" s="63"/>
      <c r="CO57" s="63"/>
      <c r="CP57" s="63"/>
      <c r="CQ57" s="63"/>
      <c r="CR57" s="63"/>
      <c r="CS57" s="63"/>
      <c r="CT57" s="63"/>
      <c r="CU57" s="63"/>
      <c r="CV57" s="63"/>
      <c r="CW57" s="63"/>
      <c r="CX57" s="63"/>
      <c r="CY57" s="63"/>
      <c r="CZ57" s="63"/>
    </row>
    <row r="58" spans="1:104" ht="27.6" x14ac:dyDescent="0.25">
      <c r="A58" s="16" t="s">
        <v>613</v>
      </c>
      <c r="B58" s="9" t="s">
        <v>185</v>
      </c>
      <c r="C58" s="15" t="s">
        <v>254</v>
      </c>
      <c r="D58" s="15" t="s">
        <v>68</v>
      </c>
      <c r="E58" s="91"/>
      <c r="F58" s="92"/>
      <c r="G58" s="92"/>
      <c r="H58" s="92"/>
      <c r="I58" s="92"/>
      <c r="J58" s="92"/>
      <c r="K58" s="92"/>
      <c r="L58" s="92"/>
      <c r="M58" s="92"/>
      <c r="N58" s="92"/>
      <c r="O58" s="92"/>
      <c r="P58" s="92"/>
      <c r="Q58" s="92"/>
      <c r="R58" s="92"/>
      <c r="S58" s="92"/>
      <c r="T58" s="92"/>
      <c r="U58" s="92"/>
      <c r="V58" s="92"/>
      <c r="W58" s="92"/>
      <c r="X58" s="92"/>
      <c r="Y58" s="92"/>
      <c r="Z58" s="92"/>
      <c r="AA58" s="92"/>
      <c r="AB58" s="92"/>
      <c r="AC58" s="92"/>
      <c r="AD58" s="92"/>
      <c r="AE58" s="92"/>
      <c r="AF58" s="92"/>
      <c r="AG58" s="92"/>
      <c r="AH58" s="92"/>
      <c r="AI58" s="92"/>
      <c r="AJ58" s="92"/>
      <c r="AK58" s="92"/>
      <c r="AL58" s="92"/>
      <c r="AM58" s="92"/>
      <c r="AN58" s="92"/>
      <c r="AO58" s="92"/>
      <c r="AP58" s="92"/>
      <c r="AQ58" s="92"/>
      <c r="AR58" s="92"/>
      <c r="AS58" s="92"/>
      <c r="AT58" s="92"/>
      <c r="AU58" s="92"/>
      <c r="AV58" s="92"/>
      <c r="AW58" s="92"/>
      <c r="AX58" s="92"/>
      <c r="AY58" s="92"/>
      <c r="AZ58" s="92"/>
      <c r="BA58" s="92"/>
      <c r="BB58" s="92"/>
      <c r="BC58" s="92"/>
      <c r="BD58" s="92"/>
      <c r="BE58" s="92"/>
      <c r="BF58" s="92"/>
      <c r="BG58" s="92"/>
      <c r="BH58" s="92"/>
      <c r="BI58" s="92"/>
      <c r="BJ58" s="92"/>
      <c r="BK58" s="92"/>
      <c r="BL58" s="92"/>
      <c r="BM58" s="92"/>
      <c r="BN58" s="92"/>
      <c r="BO58" s="92"/>
      <c r="BP58" s="92"/>
      <c r="BQ58" s="92"/>
      <c r="BR58" s="92"/>
      <c r="BS58" s="92"/>
      <c r="BT58" s="92"/>
      <c r="BU58" s="92"/>
      <c r="BV58" s="92"/>
      <c r="BW58" s="92"/>
      <c r="BX58" s="92"/>
      <c r="BY58" s="92"/>
      <c r="BZ58" s="92"/>
      <c r="CA58" s="92"/>
      <c r="CB58" s="92"/>
      <c r="CC58" s="92"/>
      <c r="CD58" s="92"/>
      <c r="CE58" s="92"/>
      <c r="CF58" s="92"/>
      <c r="CG58" s="92"/>
      <c r="CH58" s="92"/>
      <c r="CI58" s="92"/>
      <c r="CJ58" s="92"/>
      <c r="CK58" s="92"/>
      <c r="CL58" s="92"/>
      <c r="CM58" s="92"/>
      <c r="CN58" s="92"/>
      <c r="CO58" s="92"/>
      <c r="CP58" s="92"/>
      <c r="CQ58" s="92"/>
      <c r="CR58" s="92"/>
      <c r="CS58" s="92"/>
      <c r="CT58" s="92"/>
      <c r="CU58" s="92"/>
      <c r="CV58" s="92"/>
      <c r="CW58" s="92"/>
      <c r="CX58" s="92"/>
      <c r="CY58" s="92"/>
      <c r="CZ58" s="92"/>
    </row>
    <row r="59" spans="1:104" ht="40.049999999999997" customHeight="1" x14ac:dyDescent="0.25">
      <c r="A59" s="222"/>
      <c r="B59" s="222" t="s">
        <v>277</v>
      </c>
      <c r="C59" s="15" t="s">
        <v>280</v>
      </c>
      <c r="D59" s="15" t="s">
        <v>243</v>
      </c>
      <c r="E59" s="210" t="s">
        <v>100</v>
      </c>
      <c r="F59" s="211" t="s">
        <v>100</v>
      </c>
      <c r="G59" s="211" t="s">
        <v>100</v>
      </c>
      <c r="H59" s="211" t="s">
        <v>100</v>
      </c>
      <c r="I59" s="211" t="s">
        <v>100</v>
      </c>
      <c r="J59" s="211" t="s">
        <v>100</v>
      </c>
      <c r="K59" s="211" t="s">
        <v>100</v>
      </c>
      <c r="L59" s="211" t="s">
        <v>100</v>
      </c>
      <c r="M59" s="211" t="s">
        <v>100</v>
      </c>
      <c r="N59" s="211" t="s">
        <v>100</v>
      </c>
      <c r="O59" s="211" t="s">
        <v>100</v>
      </c>
      <c r="P59" s="211" t="s">
        <v>100</v>
      </c>
      <c r="Q59" s="211" t="s">
        <v>100</v>
      </c>
      <c r="R59" s="211" t="s">
        <v>100</v>
      </c>
      <c r="S59" s="211" t="s">
        <v>100</v>
      </c>
      <c r="T59" s="211" t="s">
        <v>100</v>
      </c>
      <c r="U59" s="211" t="s">
        <v>100</v>
      </c>
      <c r="V59" s="211" t="s">
        <v>100</v>
      </c>
      <c r="W59" s="211" t="s">
        <v>100</v>
      </c>
      <c r="X59" s="211" t="s">
        <v>100</v>
      </c>
      <c r="Y59" s="211" t="s">
        <v>100</v>
      </c>
      <c r="Z59" s="211" t="s">
        <v>100</v>
      </c>
      <c r="AA59" s="211" t="s">
        <v>100</v>
      </c>
      <c r="AB59" s="211" t="s">
        <v>100</v>
      </c>
      <c r="AC59" s="211" t="s">
        <v>100</v>
      </c>
      <c r="AD59" s="211" t="s">
        <v>100</v>
      </c>
      <c r="AE59" s="211" t="s">
        <v>100</v>
      </c>
      <c r="AF59" s="211" t="s">
        <v>100</v>
      </c>
      <c r="AG59" s="211" t="s">
        <v>100</v>
      </c>
      <c r="AH59" s="211" t="s">
        <v>100</v>
      </c>
      <c r="AI59" s="211" t="s">
        <v>100</v>
      </c>
      <c r="AJ59" s="211" t="s">
        <v>100</v>
      </c>
      <c r="AK59" s="211" t="s">
        <v>100</v>
      </c>
      <c r="AL59" s="211" t="s">
        <v>100</v>
      </c>
      <c r="AM59" s="211" t="s">
        <v>100</v>
      </c>
      <c r="AN59" s="211" t="s">
        <v>100</v>
      </c>
      <c r="AO59" s="211" t="s">
        <v>100</v>
      </c>
      <c r="AP59" s="211" t="s">
        <v>100</v>
      </c>
      <c r="AQ59" s="211" t="s">
        <v>100</v>
      </c>
      <c r="AR59" s="211" t="s">
        <v>100</v>
      </c>
      <c r="AS59" s="211" t="s">
        <v>100</v>
      </c>
      <c r="AT59" s="211" t="s">
        <v>100</v>
      </c>
      <c r="AU59" s="211" t="s">
        <v>100</v>
      </c>
      <c r="AV59" s="211" t="s">
        <v>100</v>
      </c>
      <c r="AW59" s="211" t="s">
        <v>100</v>
      </c>
      <c r="AX59" s="211" t="s">
        <v>100</v>
      </c>
      <c r="AY59" s="211" t="s">
        <v>100</v>
      </c>
      <c r="AZ59" s="211" t="s">
        <v>100</v>
      </c>
      <c r="BA59" s="211" t="s">
        <v>100</v>
      </c>
      <c r="BB59" s="211" t="s">
        <v>100</v>
      </c>
      <c r="BC59" s="211" t="s">
        <v>100</v>
      </c>
      <c r="BD59" s="211" t="s">
        <v>100</v>
      </c>
      <c r="BE59" s="211" t="s">
        <v>100</v>
      </c>
      <c r="BF59" s="211" t="s">
        <v>100</v>
      </c>
      <c r="BG59" s="211" t="s">
        <v>100</v>
      </c>
      <c r="BH59" s="211" t="s">
        <v>100</v>
      </c>
      <c r="BI59" s="211" t="s">
        <v>100</v>
      </c>
      <c r="BJ59" s="211" t="s">
        <v>100</v>
      </c>
      <c r="BK59" s="211" t="s">
        <v>100</v>
      </c>
      <c r="BL59" s="211" t="s">
        <v>100</v>
      </c>
      <c r="BM59" s="211" t="s">
        <v>100</v>
      </c>
      <c r="BN59" s="211" t="s">
        <v>100</v>
      </c>
      <c r="BO59" s="211" t="s">
        <v>100</v>
      </c>
      <c r="BP59" s="211" t="s">
        <v>100</v>
      </c>
      <c r="BQ59" s="211" t="s">
        <v>100</v>
      </c>
      <c r="BR59" s="211" t="s">
        <v>100</v>
      </c>
      <c r="BS59" s="211" t="s">
        <v>100</v>
      </c>
      <c r="BT59" s="211" t="s">
        <v>100</v>
      </c>
      <c r="BU59" s="211" t="s">
        <v>100</v>
      </c>
      <c r="BV59" s="211" t="s">
        <v>100</v>
      </c>
      <c r="BW59" s="211" t="s">
        <v>100</v>
      </c>
      <c r="BX59" s="211" t="s">
        <v>100</v>
      </c>
      <c r="BY59" s="211" t="s">
        <v>100</v>
      </c>
      <c r="BZ59" s="211" t="s">
        <v>100</v>
      </c>
      <c r="CA59" s="211" t="s">
        <v>100</v>
      </c>
      <c r="CB59" s="211" t="s">
        <v>100</v>
      </c>
      <c r="CC59" s="211" t="s">
        <v>100</v>
      </c>
      <c r="CD59" s="211" t="s">
        <v>100</v>
      </c>
      <c r="CE59" s="211" t="s">
        <v>100</v>
      </c>
      <c r="CF59" s="211" t="s">
        <v>100</v>
      </c>
      <c r="CG59" s="211" t="s">
        <v>100</v>
      </c>
      <c r="CH59" s="211" t="s">
        <v>100</v>
      </c>
      <c r="CI59" s="211" t="s">
        <v>100</v>
      </c>
      <c r="CJ59" s="211" t="s">
        <v>100</v>
      </c>
      <c r="CK59" s="211" t="s">
        <v>100</v>
      </c>
      <c r="CL59" s="211" t="s">
        <v>100</v>
      </c>
      <c r="CM59" s="211" t="s">
        <v>100</v>
      </c>
      <c r="CN59" s="211" t="s">
        <v>100</v>
      </c>
      <c r="CO59" s="211" t="s">
        <v>100</v>
      </c>
      <c r="CP59" s="211" t="s">
        <v>100</v>
      </c>
      <c r="CQ59" s="211" t="s">
        <v>100</v>
      </c>
      <c r="CR59" s="211" t="s">
        <v>100</v>
      </c>
      <c r="CS59" s="211" t="s">
        <v>100</v>
      </c>
      <c r="CT59" s="211" t="s">
        <v>100</v>
      </c>
      <c r="CU59" s="211" t="s">
        <v>100</v>
      </c>
      <c r="CV59" s="211" t="s">
        <v>100</v>
      </c>
      <c r="CW59" s="211" t="s">
        <v>100</v>
      </c>
      <c r="CX59" s="211" t="s">
        <v>100</v>
      </c>
      <c r="CY59" s="211" t="s">
        <v>100</v>
      </c>
      <c r="CZ59" s="211" t="s">
        <v>100</v>
      </c>
    </row>
    <row r="60" spans="1:104" x14ac:dyDescent="0.25">
      <c r="A60" s="16" t="s">
        <v>635</v>
      </c>
      <c r="B60" s="9" t="s">
        <v>180</v>
      </c>
      <c r="C60" s="15" t="s">
        <v>253</v>
      </c>
      <c r="D60" s="15" t="s">
        <v>2</v>
      </c>
      <c r="E60" s="86" t="s">
        <v>178</v>
      </c>
      <c r="F60" s="63" t="s">
        <v>178</v>
      </c>
      <c r="G60" s="63" t="s">
        <v>178</v>
      </c>
      <c r="H60" s="63" t="s">
        <v>178</v>
      </c>
      <c r="I60" s="63" t="s">
        <v>178</v>
      </c>
      <c r="J60" s="63" t="s">
        <v>178</v>
      </c>
      <c r="K60" s="63" t="s">
        <v>178</v>
      </c>
      <c r="L60" s="63" t="s">
        <v>178</v>
      </c>
      <c r="M60" s="63" t="s">
        <v>178</v>
      </c>
      <c r="N60" s="63" t="s">
        <v>178</v>
      </c>
      <c r="O60" s="63" t="s">
        <v>178</v>
      </c>
      <c r="P60" s="63" t="s">
        <v>178</v>
      </c>
      <c r="Q60" s="63" t="s">
        <v>178</v>
      </c>
      <c r="R60" s="63" t="s">
        <v>178</v>
      </c>
      <c r="S60" s="63" t="s">
        <v>178</v>
      </c>
      <c r="T60" s="63" t="s">
        <v>178</v>
      </c>
      <c r="U60" s="63" t="s">
        <v>178</v>
      </c>
      <c r="V60" s="63" t="s">
        <v>178</v>
      </c>
      <c r="W60" s="63" t="s">
        <v>178</v>
      </c>
      <c r="X60" s="63" t="s">
        <v>178</v>
      </c>
      <c r="Y60" s="63" t="s">
        <v>178</v>
      </c>
      <c r="Z60" s="63" t="s">
        <v>178</v>
      </c>
      <c r="AA60" s="63" t="s">
        <v>178</v>
      </c>
      <c r="AB60" s="63" t="s">
        <v>178</v>
      </c>
      <c r="AC60" s="63" t="s">
        <v>178</v>
      </c>
      <c r="AD60" s="63" t="s">
        <v>178</v>
      </c>
      <c r="AE60" s="63" t="s">
        <v>178</v>
      </c>
      <c r="AF60" s="63" t="s">
        <v>178</v>
      </c>
      <c r="AG60" s="63" t="s">
        <v>178</v>
      </c>
      <c r="AH60" s="63" t="s">
        <v>178</v>
      </c>
      <c r="AI60" s="63" t="s">
        <v>178</v>
      </c>
      <c r="AJ60" s="63" t="s">
        <v>178</v>
      </c>
      <c r="AK60" s="63" t="s">
        <v>178</v>
      </c>
      <c r="AL60" s="63" t="s">
        <v>178</v>
      </c>
      <c r="AM60" s="63" t="s">
        <v>178</v>
      </c>
      <c r="AN60" s="63" t="s">
        <v>178</v>
      </c>
      <c r="AO60" s="63" t="s">
        <v>178</v>
      </c>
      <c r="AP60" s="63" t="s">
        <v>178</v>
      </c>
      <c r="AQ60" s="63" t="s">
        <v>178</v>
      </c>
      <c r="AR60" s="63" t="s">
        <v>178</v>
      </c>
      <c r="AS60" s="63" t="s">
        <v>178</v>
      </c>
      <c r="AT60" s="63" t="s">
        <v>178</v>
      </c>
      <c r="AU60" s="63" t="s">
        <v>178</v>
      </c>
      <c r="AV60" s="63" t="s">
        <v>178</v>
      </c>
      <c r="AW60" s="63" t="s">
        <v>178</v>
      </c>
      <c r="AX60" s="63" t="s">
        <v>178</v>
      </c>
      <c r="AY60" s="63" t="s">
        <v>178</v>
      </c>
      <c r="AZ60" s="63" t="s">
        <v>178</v>
      </c>
      <c r="BA60" s="63" t="s">
        <v>178</v>
      </c>
      <c r="BB60" s="63" t="s">
        <v>178</v>
      </c>
      <c r="BC60" s="63" t="s">
        <v>178</v>
      </c>
      <c r="BD60" s="63" t="s">
        <v>178</v>
      </c>
      <c r="BE60" s="63" t="s">
        <v>178</v>
      </c>
      <c r="BF60" s="63" t="s">
        <v>178</v>
      </c>
      <c r="BG60" s="63" t="s">
        <v>178</v>
      </c>
      <c r="BH60" s="63" t="s">
        <v>178</v>
      </c>
      <c r="BI60" s="63" t="s">
        <v>178</v>
      </c>
      <c r="BJ60" s="63" t="s">
        <v>178</v>
      </c>
      <c r="BK60" s="63" t="s">
        <v>178</v>
      </c>
      <c r="BL60" s="63" t="s">
        <v>178</v>
      </c>
      <c r="BM60" s="63" t="s">
        <v>178</v>
      </c>
      <c r="BN60" s="63" t="s">
        <v>178</v>
      </c>
      <c r="BO60" s="63" t="s">
        <v>178</v>
      </c>
      <c r="BP60" s="63" t="s">
        <v>178</v>
      </c>
      <c r="BQ60" s="63" t="s">
        <v>178</v>
      </c>
      <c r="BR60" s="63" t="s">
        <v>178</v>
      </c>
      <c r="BS60" s="63" t="s">
        <v>178</v>
      </c>
      <c r="BT60" s="63" t="s">
        <v>178</v>
      </c>
      <c r="BU60" s="63" t="s">
        <v>178</v>
      </c>
      <c r="BV60" s="63" t="s">
        <v>178</v>
      </c>
      <c r="BW60" s="63" t="s">
        <v>178</v>
      </c>
      <c r="BX60" s="63" t="s">
        <v>178</v>
      </c>
      <c r="BY60" s="63" t="s">
        <v>178</v>
      </c>
      <c r="BZ60" s="63" t="s">
        <v>178</v>
      </c>
      <c r="CA60" s="63" t="s">
        <v>178</v>
      </c>
      <c r="CB60" s="63" t="s">
        <v>178</v>
      </c>
      <c r="CC60" s="63" t="s">
        <v>178</v>
      </c>
      <c r="CD60" s="63" t="s">
        <v>178</v>
      </c>
      <c r="CE60" s="63" t="s">
        <v>178</v>
      </c>
      <c r="CF60" s="63" t="s">
        <v>178</v>
      </c>
      <c r="CG60" s="63" t="s">
        <v>178</v>
      </c>
      <c r="CH60" s="63" t="s">
        <v>178</v>
      </c>
      <c r="CI60" s="63" t="s">
        <v>178</v>
      </c>
      <c r="CJ60" s="63" t="s">
        <v>178</v>
      </c>
      <c r="CK60" s="63" t="s">
        <v>178</v>
      </c>
      <c r="CL60" s="63" t="s">
        <v>178</v>
      </c>
      <c r="CM60" s="63" t="s">
        <v>178</v>
      </c>
      <c r="CN60" s="63" t="s">
        <v>178</v>
      </c>
      <c r="CO60" s="63" t="s">
        <v>178</v>
      </c>
      <c r="CP60" s="63" t="s">
        <v>178</v>
      </c>
      <c r="CQ60" s="63" t="s">
        <v>178</v>
      </c>
      <c r="CR60" s="63" t="s">
        <v>178</v>
      </c>
      <c r="CS60" s="63" t="s">
        <v>178</v>
      </c>
      <c r="CT60" s="63" t="s">
        <v>178</v>
      </c>
      <c r="CU60" s="63" t="s">
        <v>178</v>
      </c>
      <c r="CV60" s="63" t="s">
        <v>178</v>
      </c>
      <c r="CW60" s="63" t="s">
        <v>178</v>
      </c>
      <c r="CX60" s="63" t="s">
        <v>178</v>
      </c>
      <c r="CY60" s="63" t="s">
        <v>178</v>
      </c>
      <c r="CZ60" s="63" t="s">
        <v>178</v>
      </c>
    </row>
    <row r="61" spans="1:104" x14ac:dyDescent="0.25">
      <c r="A61" s="16" t="s">
        <v>634</v>
      </c>
      <c r="B61" s="9" t="s">
        <v>181</v>
      </c>
      <c r="C61" s="15" t="s">
        <v>253</v>
      </c>
      <c r="D61" s="15" t="s">
        <v>2</v>
      </c>
      <c r="E61" s="86" t="s">
        <v>178</v>
      </c>
      <c r="F61" s="63" t="s">
        <v>178</v>
      </c>
      <c r="G61" s="63" t="s">
        <v>178</v>
      </c>
      <c r="H61" s="63" t="s">
        <v>178</v>
      </c>
      <c r="I61" s="63" t="s">
        <v>178</v>
      </c>
      <c r="J61" s="63" t="s">
        <v>178</v>
      </c>
      <c r="K61" s="63" t="s">
        <v>178</v>
      </c>
      <c r="L61" s="63" t="s">
        <v>178</v>
      </c>
      <c r="M61" s="63" t="s">
        <v>178</v>
      </c>
      <c r="N61" s="63" t="s">
        <v>178</v>
      </c>
      <c r="O61" s="63" t="s">
        <v>178</v>
      </c>
      <c r="P61" s="63" t="s">
        <v>178</v>
      </c>
      <c r="Q61" s="63" t="s">
        <v>178</v>
      </c>
      <c r="R61" s="63" t="s">
        <v>178</v>
      </c>
      <c r="S61" s="63" t="s">
        <v>178</v>
      </c>
      <c r="T61" s="63" t="s">
        <v>178</v>
      </c>
      <c r="U61" s="63" t="s">
        <v>178</v>
      </c>
      <c r="V61" s="63" t="s">
        <v>178</v>
      </c>
      <c r="W61" s="63" t="s">
        <v>178</v>
      </c>
      <c r="X61" s="63" t="s">
        <v>178</v>
      </c>
      <c r="Y61" s="63" t="s">
        <v>178</v>
      </c>
      <c r="Z61" s="63" t="s">
        <v>178</v>
      </c>
      <c r="AA61" s="63" t="s">
        <v>178</v>
      </c>
      <c r="AB61" s="63" t="s">
        <v>178</v>
      </c>
      <c r="AC61" s="63" t="s">
        <v>178</v>
      </c>
      <c r="AD61" s="63" t="s">
        <v>178</v>
      </c>
      <c r="AE61" s="63" t="s">
        <v>178</v>
      </c>
      <c r="AF61" s="63" t="s">
        <v>178</v>
      </c>
      <c r="AG61" s="63" t="s">
        <v>178</v>
      </c>
      <c r="AH61" s="63" t="s">
        <v>178</v>
      </c>
      <c r="AI61" s="63" t="s">
        <v>178</v>
      </c>
      <c r="AJ61" s="63" t="s">
        <v>178</v>
      </c>
      <c r="AK61" s="63" t="s">
        <v>178</v>
      </c>
      <c r="AL61" s="63" t="s">
        <v>178</v>
      </c>
      <c r="AM61" s="63" t="s">
        <v>178</v>
      </c>
      <c r="AN61" s="63" t="s">
        <v>178</v>
      </c>
      <c r="AO61" s="63" t="s">
        <v>178</v>
      </c>
      <c r="AP61" s="63" t="s">
        <v>178</v>
      </c>
      <c r="AQ61" s="63" t="s">
        <v>178</v>
      </c>
      <c r="AR61" s="63" t="s">
        <v>178</v>
      </c>
      <c r="AS61" s="63" t="s">
        <v>178</v>
      </c>
      <c r="AT61" s="63" t="s">
        <v>178</v>
      </c>
      <c r="AU61" s="63" t="s">
        <v>178</v>
      </c>
      <c r="AV61" s="63" t="s">
        <v>178</v>
      </c>
      <c r="AW61" s="63" t="s">
        <v>178</v>
      </c>
      <c r="AX61" s="63" t="s">
        <v>178</v>
      </c>
      <c r="AY61" s="63" t="s">
        <v>178</v>
      </c>
      <c r="AZ61" s="63" t="s">
        <v>178</v>
      </c>
      <c r="BA61" s="63" t="s">
        <v>178</v>
      </c>
      <c r="BB61" s="63" t="s">
        <v>178</v>
      </c>
      <c r="BC61" s="63" t="s">
        <v>178</v>
      </c>
      <c r="BD61" s="63" t="s">
        <v>178</v>
      </c>
      <c r="BE61" s="63" t="s">
        <v>178</v>
      </c>
      <c r="BF61" s="63" t="s">
        <v>178</v>
      </c>
      <c r="BG61" s="63" t="s">
        <v>178</v>
      </c>
      <c r="BH61" s="63" t="s">
        <v>178</v>
      </c>
      <c r="BI61" s="63" t="s">
        <v>178</v>
      </c>
      <c r="BJ61" s="63" t="s">
        <v>178</v>
      </c>
      <c r="BK61" s="63" t="s">
        <v>178</v>
      </c>
      <c r="BL61" s="63" t="s">
        <v>178</v>
      </c>
      <c r="BM61" s="63" t="s">
        <v>178</v>
      </c>
      <c r="BN61" s="63" t="s">
        <v>178</v>
      </c>
      <c r="BO61" s="63" t="s">
        <v>178</v>
      </c>
      <c r="BP61" s="63" t="s">
        <v>178</v>
      </c>
      <c r="BQ61" s="63" t="s">
        <v>178</v>
      </c>
      <c r="BR61" s="63" t="s">
        <v>178</v>
      </c>
      <c r="BS61" s="63" t="s">
        <v>178</v>
      </c>
      <c r="BT61" s="63" t="s">
        <v>178</v>
      </c>
      <c r="BU61" s="63" t="s">
        <v>178</v>
      </c>
      <c r="BV61" s="63" t="s">
        <v>178</v>
      </c>
      <c r="BW61" s="63" t="s">
        <v>178</v>
      </c>
      <c r="BX61" s="63" t="s">
        <v>178</v>
      </c>
      <c r="BY61" s="63" t="s">
        <v>178</v>
      </c>
      <c r="BZ61" s="63" t="s">
        <v>178</v>
      </c>
      <c r="CA61" s="63" t="s">
        <v>178</v>
      </c>
      <c r="CB61" s="63" t="s">
        <v>178</v>
      </c>
      <c r="CC61" s="63" t="s">
        <v>178</v>
      </c>
      <c r="CD61" s="63" t="s">
        <v>178</v>
      </c>
      <c r="CE61" s="63" t="s">
        <v>178</v>
      </c>
      <c r="CF61" s="63" t="s">
        <v>178</v>
      </c>
      <c r="CG61" s="63" t="s">
        <v>178</v>
      </c>
      <c r="CH61" s="63" t="s">
        <v>178</v>
      </c>
      <c r="CI61" s="63" t="s">
        <v>178</v>
      </c>
      <c r="CJ61" s="63" t="s">
        <v>178</v>
      </c>
      <c r="CK61" s="63" t="s">
        <v>178</v>
      </c>
      <c r="CL61" s="63" t="s">
        <v>178</v>
      </c>
      <c r="CM61" s="63" t="s">
        <v>178</v>
      </c>
      <c r="CN61" s="63" t="s">
        <v>178</v>
      </c>
      <c r="CO61" s="63" t="s">
        <v>178</v>
      </c>
      <c r="CP61" s="63" t="s">
        <v>178</v>
      </c>
      <c r="CQ61" s="63" t="s">
        <v>178</v>
      </c>
      <c r="CR61" s="63" t="s">
        <v>178</v>
      </c>
      <c r="CS61" s="63" t="s">
        <v>178</v>
      </c>
      <c r="CT61" s="63" t="s">
        <v>178</v>
      </c>
      <c r="CU61" s="63" t="s">
        <v>178</v>
      </c>
      <c r="CV61" s="63" t="s">
        <v>178</v>
      </c>
      <c r="CW61" s="63" t="s">
        <v>178</v>
      </c>
      <c r="CX61" s="63" t="s">
        <v>178</v>
      </c>
      <c r="CY61" s="63" t="s">
        <v>178</v>
      </c>
      <c r="CZ61" s="63" t="s">
        <v>178</v>
      </c>
    </row>
    <row r="62" spans="1:104" x14ac:dyDescent="0.25">
      <c r="A62" s="16" t="s">
        <v>636</v>
      </c>
      <c r="B62" s="9" t="s">
        <v>182</v>
      </c>
      <c r="C62" s="15" t="s">
        <v>253</v>
      </c>
      <c r="D62" s="15" t="s">
        <v>2</v>
      </c>
      <c r="E62" s="86" t="s">
        <v>178</v>
      </c>
      <c r="F62" s="63" t="s">
        <v>178</v>
      </c>
      <c r="G62" s="63" t="s">
        <v>178</v>
      </c>
      <c r="H62" s="63" t="s">
        <v>178</v>
      </c>
      <c r="I62" s="63" t="s">
        <v>178</v>
      </c>
      <c r="J62" s="63" t="s">
        <v>178</v>
      </c>
      <c r="K62" s="63" t="s">
        <v>178</v>
      </c>
      <c r="L62" s="63" t="s">
        <v>178</v>
      </c>
      <c r="M62" s="63" t="s">
        <v>178</v>
      </c>
      <c r="N62" s="63" t="s">
        <v>178</v>
      </c>
      <c r="O62" s="63" t="s">
        <v>178</v>
      </c>
      <c r="P62" s="63" t="s">
        <v>178</v>
      </c>
      <c r="Q62" s="63" t="s">
        <v>178</v>
      </c>
      <c r="R62" s="63" t="s">
        <v>178</v>
      </c>
      <c r="S62" s="63" t="s">
        <v>178</v>
      </c>
      <c r="T62" s="63" t="s">
        <v>178</v>
      </c>
      <c r="U62" s="63" t="s">
        <v>178</v>
      </c>
      <c r="V62" s="63" t="s">
        <v>178</v>
      </c>
      <c r="W62" s="63" t="s">
        <v>178</v>
      </c>
      <c r="X62" s="63" t="s">
        <v>178</v>
      </c>
      <c r="Y62" s="63" t="s">
        <v>178</v>
      </c>
      <c r="Z62" s="63" t="s">
        <v>178</v>
      </c>
      <c r="AA62" s="63" t="s">
        <v>178</v>
      </c>
      <c r="AB62" s="63" t="s">
        <v>178</v>
      </c>
      <c r="AC62" s="63" t="s">
        <v>178</v>
      </c>
      <c r="AD62" s="63" t="s">
        <v>178</v>
      </c>
      <c r="AE62" s="63" t="s">
        <v>178</v>
      </c>
      <c r="AF62" s="63" t="s">
        <v>178</v>
      </c>
      <c r="AG62" s="63" t="s">
        <v>178</v>
      </c>
      <c r="AH62" s="63" t="s">
        <v>178</v>
      </c>
      <c r="AI62" s="63" t="s">
        <v>178</v>
      </c>
      <c r="AJ62" s="63" t="s">
        <v>178</v>
      </c>
      <c r="AK62" s="63" t="s">
        <v>178</v>
      </c>
      <c r="AL62" s="63" t="s">
        <v>178</v>
      </c>
      <c r="AM62" s="63" t="s">
        <v>178</v>
      </c>
      <c r="AN62" s="63" t="s">
        <v>178</v>
      </c>
      <c r="AO62" s="63" t="s">
        <v>178</v>
      </c>
      <c r="AP62" s="63" t="s">
        <v>178</v>
      </c>
      <c r="AQ62" s="63" t="s">
        <v>178</v>
      </c>
      <c r="AR62" s="63" t="s">
        <v>178</v>
      </c>
      <c r="AS62" s="63" t="s">
        <v>178</v>
      </c>
      <c r="AT62" s="63" t="s">
        <v>178</v>
      </c>
      <c r="AU62" s="63" t="s">
        <v>178</v>
      </c>
      <c r="AV62" s="63" t="s">
        <v>178</v>
      </c>
      <c r="AW62" s="63" t="s">
        <v>178</v>
      </c>
      <c r="AX62" s="63" t="s">
        <v>178</v>
      </c>
      <c r="AY62" s="63" t="s">
        <v>178</v>
      </c>
      <c r="AZ62" s="63" t="s">
        <v>178</v>
      </c>
      <c r="BA62" s="63" t="s">
        <v>178</v>
      </c>
      <c r="BB62" s="63" t="s">
        <v>178</v>
      </c>
      <c r="BC62" s="63" t="s">
        <v>178</v>
      </c>
      <c r="BD62" s="63" t="s">
        <v>178</v>
      </c>
      <c r="BE62" s="63" t="s">
        <v>178</v>
      </c>
      <c r="BF62" s="63" t="s">
        <v>178</v>
      </c>
      <c r="BG62" s="63" t="s">
        <v>178</v>
      </c>
      <c r="BH62" s="63" t="s">
        <v>178</v>
      </c>
      <c r="BI62" s="63" t="s">
        <v>178</v>
      </c>
      <c r="BJ62" s="63" t="s">
        <v>178</v>
      </c>
      <c r="BK62" s="63" t="s">
        <v>178</v>
      </c>
      <c r="BL62" s="63" t="s">
        <v>178</v>
      </c>
      <c r="BM62" s="63" t="s">
        <v>178</v>
      </c>
      <c r="BN62" s="63" t="s">
        <v>178</v>
      </c>
      <c r="BO62" s="63" t="s">
        <v>178</v>
      </c>
      <c r="BP62" s="63" t="s">
        <v>178</v>
      </c>
      <c r="BQ62" s="63" t="s">
        <v>178</v>
      </c>
      <c r="BR62" s="63" t="s">
        <v>178</v>
      </c>
      <c r="BS62" s="63" t="s">
        <v>178</v>
      </c>
      <c r="BT62" s="63" t="s">
        <v>178</v>
      </c>
      <c r="BU62" s="63" t="s">
        <v>178</v>
      </c>
      <c r="BV62" s="63" t="s">
        <v>178</v>
      </c>
      <c r="BW62" s="63" t="s">
        <v>178</v>
      </c>
      <c r="BX62" s="63" t="s">
        <v>178</v>
      </c>
      <c r="BY62" s="63" t="s">
        <v>178</v>
      </c>
      <c r="BZ62" s="63" t="s">
        <v>178</v>
      </c>
      <c r="CA62" s="63" t="s">
        <v>178</v>
      </c>
      <c r="CB62" s="63" t="s">
        <v>178</v>
      </c>
      <c r="CC62" s="63" t="s">
        <v>178</v>
      </c>
      <c r="CD62" s="63" t="s">
        <v>178</v>
      </c>
      <c r="CE62" s="63" t="s">
        <v>178</v>
      </c>
      <c r="CF62" s="63" t="s">
        <v>178</v>
      </c>
      <c r="CG62" s="63" t="s">
        <v>178</v>
      </c>
      <c r="CH62" s="63" t="s">
        <v>178</v>
      </c>
      <c r="CI62" s="63" t="s">
        <v>178</v>
      </c>
      <c r="CJ62" s="63" t="s">
        <v>178</v>
      </c>
      <c r="CK62" s="63" t="s">
        <v>178</v>
      </c>
      <c r="CL62" s="63" t="s">
        <v>178</v>
      </c>
      <c r="CM62" s="63" t="s">
        <v>178</v>
      </c>
      <c r="CN62" s="63" t="s">
        <v>178</v>
      </c>
      <c r="CO62" s="63" t="s">
        <v>178</v>
      </c>
      <c r="CP62" s="63" t="s">
        <v>178</v>
      </c>
      <c r="CQ62" s="63" t="s">
        <v>178</v>
      </c>
      <c r="CR62" s="63" t="s">
        <v>178</v>
      </c>
      <c r="CS62" s="63" t="s">
        <v>178</v>
      </c>
      <c r="CT62" s="63" t="s">
        <v>178</v>
      </c>
      <c r="CU62" s="63" t="s">
        <v>178</v>
      </c>
      <c r="CV62" s="63" t="s">
        <v>178</v>
      </c>
      <c r="CW62" s="63" t="s">
        <v>178</v>
      </c>
      <c r="CX62" s="63" t="s">
        <v>178</v>
      </c>
      <c r="CY62" s="63" t="s">
        <v>178</v>
      </c>
      <c r="CZ62" s="63" t="s">
        <v>178</v>
      </c>
    </row>
    <row r="63" spans="1:104" x14ac:dyDescent="0.25">
      <c r="A63" s="16" t="s">
        <v>637</v>
      </c>
      <c r="B63" s="9" t="s">
        <v>183</v>
      </c>
      <c r="C63" s="15" t="s">
        <v>253</v>
      </c>
      <c r="D63" s="15" t="s">
        <v>2</v>
      </c>
      <c r="E63" s="86" t="s">
        <v>178</v>
      </c>
      <c r="F63" s="63" t="s">
        <v>178</v>
      </c>
      <c r="G63" s="63" t="s">
        <v>178</v>
      </c>
      <c r="H63" s="63" t="s">
        <v>178</v>
      </c>
      <c r="I63" s="63" t="s">
        <v>178</v>
      </c>
      <c r="J63" s="63" t="s">
        <v>178</v>
      </c>
      <c r="K63" s="63" t="s">
        <v>178</v>
      </c>
      <c r="L63" s="63" t="s">
        <v>178</v>
      </c>
      <c r="M63" s="63" t="s">
        <v>178</v>
      </c>
      <c r="N63" s="63" t="s">
        <v>178</v>
      </c>
      <c r="O63" s="63" t="s">
        <v>178</v>
      </c>
      <c r="P63" s="63" t="s">
        <v>178</v>
      </c>
      <c r="Q63" s="63" t="s">
        <v>178</v>
      </c>
      <c r="R63" s="63" t="s">
        <v>178</v>
      </c>
      <c r="S63" s="63" t="s">
        <v>178</v>
      </c>
      <c r="T63" s="63" t="s">
        <v>178</v>
      </c>
      <c r="U63" s="63" t="s">
        <v>178</v>
      </c>
      <c r="V63" s="63" t="s">
        <v>178</v>
      </c>
      <c r="W63" s="63" t="s">
        <v>178</v>
      </c>
      <c r="X63" s="63" t="s">
        <v>178</v>
      </c>
      <c r="Y63" s="63" t="s">
        <v>178</v>
      </c>
      <c r="Z63" s="63" t="s">
        <v>178</v>
      </c>
      <c r="AA63" s="63" t="s">
        <v>178</v>
      </c>
      <c r="AB63" s="63" t="s">
        <v>178</v>
      </c>
      <c r="AC63" s="63" t="s">
        <v>178</v>
      </c>
      <c r="AD63" s="63" t="s">
        <v>178</v>
      </c>
      <c r="AE63" s="63" t="s">
        <v>178</v>
      </c>
      <c r="AF63" s="63" t="s">
        <v>178</v>
      </c>
      <c r="AG63" s="63" t="s">
        <v>178</v>
      </c>
      <c r="AH63" s="63" t="s">
        <v>178</v>
      </c>
      <c r="AI63" s="63" t="s">
        <v>178</v>
      </c>
      <c r="AJ63" s="63" t="s">
        <v>178</v>
      </c>
      <c r="AK63" s="63" t="s">
        <v>178</v>
      </c>
      <c r="AL63" s="63" t="s">
        <v>178</v>
      </c>
      <c r="AM63" s="63" t="s">
        <v>178</v>
      </c>
      <c r="AN63" s="63" t="s">
        <v>178</v>
      </c>
      <c r="AO63" s="63" t="s">
        <v>178</v>
      </c>
      <c r="AP63" s="63" t="s">
        <v>178</v>
      </c>
      <c r="AQ63" s="63" t="s">
        <v>178</v>
      </c>
      <c r="AR63" s="63" t="s">
        <v>178</v>
      </c>
      <c r="AS63" s="63" t="s">
        <v>178</v>
      </c>
      <c r="AT63" s="63" t="s">
        <v>178</v>
      </c>
      <c r="AU63" s="63" t="s">
        <v>178</v>
      </c>
      <c r="AV63" s="63" t="s">
        <v>178</v>
      </c>
      <c r="AW63" s="63" t="s">
        <v>178</v>
      </c>
      <c r="AX63" s="63" t="s">
        <v>178</v>
      </c>
      <c r="AY63" s="63" t="s">
        <v>178</v>
      </c>
      <c r="AZ63" s="63" t="s">
        <v>178</v>
      </c>
      <c r="BA63" s="63" t="s">
        <v>178</v>
      </c>
      <c r="BB63" s="63" t="s">
        <v>178</v>
      </c>
      <c r="BC63" s="63" t="s">
        <v>178</v>
      </c>
      <c r="BD63" s="63" t="s">
        <v>178</v>
      </c>
      <c r="BE63" s="63" t="s">
        <v>178</v>
      </c>
      <c r="BF63" s="63" t="s">
        <v>178</v>
      </c>
      <c r="BG63" s="63" t="s">
        <v>178</v>
      </c>
      <c r="BH63" s="63" t="s">
        <v>178</v>
      </c>
      <c r="BI63" s="63" t="s">
        <v>178</v>
      </c>
      <c r="BJ63" s="63" t="s">
        <v>178</v>
      </c>
      <c r="BK63" s="63" t="s">
        <v>178</v>
      </c>
      <c r="BL63" s="63" t="s">
        <v>178</v>
      </c>
      <c r="BM63" s="63" t="s">
        <v>178</v>
      </c>
      <c r="BN63" s="63" t="s">
        <v>178</v>
      </c>
      <c r="BO63" s="63" t="s">
        <v>178</v>
      </c>
      <c r="BP63" s="63" t="s">
        <v>178</v>
      </c>
      <c r="BQ63" s="63" t="s">
        <v>178</v>
      </c>
      <c r="BR63" s="63" t="s">
        <v>178</v>
      </c>
      <c r="BS63" s="63" t="s">
        <v>178</v>
      </c>
      <c r="BT63" s="63" t="s">
        <v>178</v>
      </c>
      <c r="BU63" s="63" t="s">
        <v>178</v>
      </c>
      <c r="BV63" s="63" t="s">
        <v>178</v>
      </c>
      <c r="BW63" s="63" t="s">
        <v>178</v>
      </c>
      <c r="BX63" s="63" t="s">
        <v>178</v>
      </c>
      <c r="BY63" s="63" t="s">
        <v>178</v>
      </c>
      <c r="BZ63" s="63" t="s">
        <v>178</v>
      </c>
      <c r="CA63" s="63" t="s">
        <v>178</v>
      </c>
      <c r="CB63" s="63" t="s">
        <v>178</v>
      </c>
      <c r="CC63" s="63" t="s">
        <v>178</v>
      </c>
      <c r="CD63" s="63" t="s">
        <v>178</v>
      </c>
      <c r="CE63" s="63" t="s">
        <v>178</v>
      </c>
      <c r="CF63" s="63" t="s">
        <v>178</v>
      </c>
      <c r="CG63" s="63" t="s">
        <v>178</v>
      </c>
      <c r="CH63" s="63" t="s">
        <v>178</v>
      </c>
      <c r="CI63" s="63" t="s">
        <v>178</v>
      </c>
      <c r="CJ63" s="63" t="s">
        <v>178</v>
      </c>
      <c r="CK63" s="63" t="s">
        <v>178</v>
      </c>
      <c r="CL63" s="63" t="s">
        <v>178</v>
      </c>
      <c r="CM63" s="63" t="s">
        <v>178</v>
      </c>
      <c r="CN63" s="63" t="s">
        <v>178</v>
      </c>
      <c r="CO63" s="63" t="s">
        <v>178</v>
      </c>
      <c r="CP63" s="63" t="s">
        <v>178</v>
      </c>
      <c r="CQ63" s="63" t="s">
        <v>178</v>
      </c>
      <c r="CR63" s="63" t="s">
        <v>178</v>
      </c>
      <c r="CS63" s="63" t="s">
        <v>178</v>
      </c>
      <c r="CT63" s="63" t="s">
        <v>178</v>
      </c>
      <c r="CU63" s="63" t="s">
        <v>178</v>
      </c>
      <c r="CV63" s="63" t="s">
        <v>178</v>
      </c>
      <c r="CW63" s="63" t="s">
        <v>178</v>
      </c>
      <c r="CX63" s="63" t="s">
        <v>178</v>
      </c>
      <c r="CY63" s="63" t="s">
        <v>178</v>
      </c>
      <c r="CZ63" s="63" t="s">
        <v>178</v>
      </c>
    </row>
    <row r="64" spans="1:104" x14ac:dyDescent="0.25">
      <c r="A64" s="16" t="s">
        <v>638</v>
      </c>
      <c r="B64" s="9" t="s">
        <v>184</v>
      </c>
      <c r="C64" s="15" t="s">
        <v>281</v>
      </c>
      <c r="D64" s="15" t="s">
        <v>2</v>
      </c>
      <c r="E64" s="86"/>
      <c r="F64" s="63"/>
      <c r="G64" s="63"/>
      <c r="H64" s="63"/>
      <c r="I64" s="63"/>
      <c r="J64" s="63"/>
      <c r="K64" s="63"/>
      <c r="L64" s="63"/>
      <c r="M64" s="63"/>
      <c r="N64" s="63"/>
      <c r="O64" s="63"/>
      <c r="P64" s="63"/>
      <c r="Q64" s="63"/>
      <c r="R64" s="63"/>
      <c r="S64" s="63"/>
      <c r="T64" s="63"/>
      <c r="U64" s="63"/>
      <c r="V64" s="63"/>
      <c r="W64" s="63"/>
      <c r="X64" s="63"/>
      <c r="Y64" s="63"/>
      <c r="Z64" s="63"/>
      <c r="AA64" s="63"/>
      <c r="AB64" s="63"/>
      <c r="AC64" s="63"/>
      <c r="AD64" s="63"/>
      <c r="AE64" s="63"/>
      <c r="AF64" s="63"/>
      <c r="AG64" s="63"/>
      <c r="AH64" s="63"/>
      <c r="AI64" s="63"/>
      <c r="AJ64" s="63"/>
      <c r="AK64" s="63"/>
      <c r="AL64" s="63"/>
      <c r="AM64" s="63"/>
      <c r="AN64" s="63"/>
      <c r="AO64" s="63"/>
      <c r="AP64" s="63"/>
      <c r="AQ64" s="63"/>
      <c r="AR64" s="63"/>
      <c r="AS64" s="63"/>
      <c r="AT64" s="63"/>
      <c r="AU64" s="63"/>
      <c r="AV64" s="63"/>
      <c r="AW64" s="63"/>
      <c r="AX64" s="63"/>
      <c r="AY64" s="63"/>
      <c r="AZ64" s="63"/>
      <c r="BA64" s="63"/>
      <c r="BB64" s="63"/>
      <c r="BC64" s="63"/>
      <c r="BD64" s="63"/>
      <c r="BE64" s="63"/>
      <c r="BF64" s="63"/>
      <c r="BG64" s="63"/>
      <c r="BH64" s="63"/>
      <c r="BI64" s="63"/>
      <c r="BJ64" s="63"/>
      <c r="BK64" s="63"/>
      <c r="BL64" s="63"/>
      <c r="BM64" s="63"/>
      <c r="BN64" s="63"/>
      <c r="BO64" s="63"/>
      <c r="BP64" s="63"/>
      <c r="BQ64" s="63"/>
      <c r="BR64" s="63"/>
      <c r="BS64" s="63"/>
      <c r="BT64" s="63"/>
      <c r="BU64" s="63"/>
      <c r="BV64" s="63"/>
      <c r="BW64" s="63"/>
      <c r="BX64" s="63"/>
      <c r="BY64" s="63"/>
      <c r="BZ64" s="63"/>
      <c r="CA64" s="63"/>
      <c r="CB64" s="63"/>
      <c r="CC64" s="63"/>
      <c r="CD64" s="63"/>
      <c r="CE64" s="63"/>
      <c r="CF64" s="63"/>
      <c r="CG64" s="63"/>
      <c r="CH64" s="63"/>
      <c r="CI64" s="63"/>
      <c r="CJ64" s="63"/>
      <c r="CK64" s="63"/>
      <c r="CL64" s="63"/>
      <c r="CM64" s="63"/>
      <c r="CN64" s="63"/>
      <c r="CO64" s="63"/>
      <c r="CP64" s="63"/>
      <c r="CQ64" s="63"/>
      <c r="CR64" s="63"/>
      <c r="CS64" s="63"/>
      <c r="CT64" s="63"/>
      <c r="CU64" s="63"/>
      <c r="CV64" s="63"/>
      <c r="CW64" s="63"/>
      <c r="CX64" s="63"/>
      <c r="CY64" s="63"/>
      <c r="CZ64" s="63"/>
    </row>
    <row r="65" spans="1:104" ht="27.6" x14ac:dyDescent="0.25">
      <c r="A65" s="16" t="s">
        <v>639</v>
      </c>
      <c r="B65" s="9" t="s">
        <v>185</v>
      </c>
      <c r="C65" s="15" t="s">
        <v>254</v>
      </c>
      <c r="D65" s="15" t="s">
        <v>68</v>
      </c>
      <c r="E65" s="91"/>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c r="AT65" s="92"/>
      <c r="AU65" s="92"/>
      <c r="AV65" s="92"/>
      <c r="AW65" s="92"/>
      <c r="AX65" s="92"/>
      <c r="AY65" s="92"/>
      <c r="AZ65" s="92"/>
      <c r="BA65" s="92"/>
      <c r="BB65" s="92"/>
      <c r="BC65" s="92"/>
      <c r="BD65" s="92"/>
      <c r="BE65" s="92"/>
      <c r="BF65" s="92"/>
      <c r="BG65" s="92"/>
      <c r="BH65" s="92"/>
      <c r="BI65" s="92"/>
      <c r="BJ65" s="92"/>
      <c r="BK65" s="92"/>
      <c r="BL65" s="92"/>
      <c r="BM65" s="92"/>
      <c r="BN65" s="92"/>
      <c r="BO65" s="92"/>
      <c r="BP65" s="92"/>
      <c r="BQ65" s="92"/>
      <c r="BR65" s="92"/>
      <c r="BS65" s="92"/>
      <c r="BT65" s="92"/>
      <c r="BU65" s="92"/>
      <c r="BV65" s="92"/>
      <c r="BW65" s="92"/>
      <c r="BX65" s="92"/>
      <c r="BY65" s="92"/>
      <c r="BZ65" s="92"/>
      <c r="CA65" s="92"/>
      <c r="CB65" s="92"/>
      <c r="CC65" s="92"/>
      <c r="CD65" s="92"/>
      <c r="CE65" s="92"/>
      <c r="CF65" s="92"/>
      <c r="CG65" s="92"/>
      <c r="CH65" s="92"/>
      <c r="CI65" s="92"/>
      <c r="CJ65" s="92"/>
      <c r="CK65" s="92"/>
      <c r="CL65" s="92"/>
      <c r="CM65" s="92"/>
      <c r="CN65" s="92"/>
      <c r="CO65" s="92"/>
      <c r="CP65" s="92"/>
      <c r="CQ65" s="92"/>
      <c r="CR65" s="92"/>
      <c r="CS65" s="92"/>
      <c r="CT65" s="92"/>
      <c r="CU65" s="92"/>
      <c r="CV65" s="92"/>
      <c r="CW65" s="92"/>
      <c r="CX65" s="92"/>
      <c r="CY65" s="92"/>
      <c r="CZ65" s="92"/>
    </row>
    <row r="66" spans="1:104" ht="23.4" customHeight="1" x14ac:dyDescent="0.35">
      <c r="A66" s="66"/>
      <c r="B66" s="66" t="s">
        <v>106</v>
      </c>
      <c r="E66" s="71"/>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c r="BB66" s="32"/>
      <c r="BC66" s="32"/>
      <c r="BD66" s="32"/>
      <c r="BE66" s="32"/>
      <c r="BF66" s="32"/>
      <c r="BG66" s="32"/>
      <c r="BH66" s="32"/>
      <c r="BI66" s="32"/>
      <c r="BJ66" s="32"/>
      <c r="BK66" s="32"/>
      <c r="BL66" s="32"/>
      <c r="BM66" s="32"/>
      <c r="BN66" s="32"/>
      <c r="BO66" s="32"/>
      <c r="BP66" s="32"/>
      <c r="BQ66" s="32"/>
      <c r="BR66" s="32"/>
      <c r="BS66" s="32"/>
      <c r="BT66" s="32"/>
      <c r="BU66" s="32"/>
      <c r="BV66" s="32"/>
      <c r="BW66" s="32"/>
      <c r="BX66" s="32"/>
      <c r="BY66" s="32"/>
      <c r="BZ66" s="32"/>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row>
    <row r="67" spans="1:104" ht="40.049999999999997" customHeight="1" x14ac:dyDescent="0.25">
      <c r="A67" s="222"/>
      <c r="B67" s="222" t="s">
        <v>279</v>
      </c>
      <c r="C67" s="15" t="s">
        <v>556</v>
      </c>
      <c r="D67" s="15" t="s">
        <v>243</v>
      </c>
      <c r="E67" s="210" t="s">
        <v>100</v>
      </c>
      <c r="F67" s="211" t="s">
        <v>100</v>
      </c>
      <c r="G67" s="211" t="s">
        <v>100</v>
      </c>
      <c r="H67" s="211" t="s">
        <v>100</v>
      </c>
      <c r="I67" s="211" t="s">
        <v>100</v>
      </c>
      <c r="J67" s="211" t="s">
        <v>100</v>
      </c>
      <c r="K67" s="211" t="s">
        <v>100</v>
      </c>
      <c r="L67" s="211" t="s">
        <v>100</v>
      </c>
      <c r="M67" s="211" t="s">
        <v>100</v>
      </c>
      <c r="N67" s="211" t="s">
        <v>100</v>
      </c>
      <c r="O67" s="211" t="s">
        <v>100</v>
      </c>
      <c r="P67" s="211" t="s">
        <v>100</v>
      </c>
      <c r="Q67" s="211" t="s">
        <v>100</v>
      </c>
      <c r="R67" s="211" t="s">
        <v>100</v>
      </c>
      <c r="S67" s="211" t="s">
        <v>100</v>
      </c>
      <c r="T67" s="211" t="s">
        <v>100</v>
      </c>
      <c r="U67" s="211" t="s">
        <v>100</v>
      </c>
      <c r="V67" s="211" t="s">
        <v>100</v>
      </c>
      <c r="W67" s="211" t="s">
        <v>100</v>
      </c>
      <c r="X67" s="211" t="s">
        <v>100</v>
      </c>
      <c r="Y67" s="211" t="s">
        <v>100</v>
      </c>
      <c r="Z67" s="211" t="s">
        <v>100</v>
      </c>
      <c r="AA67" s="211" t="s">
        <v>100</v>
      </c>
      <c r="AB67" s="211" t="s">
        <v>100</v>
      </c>
      <c r="AC67" s="211" t="s">
        <v>100</v>
      </c>
      <c r="AD67" s="211" t="s">
        <v>100</v>
      </c>
      <c r="AE67" s="211" t="s">
        <v>100</v>
      </c>
      <c r="AF67" s="211" t="s">
        <v>100</v>
      </c>
      <c r="AG67" s="211" t="s">
        <v>100</v>
      </c>
      <c r="AH67" s="211" t="s">
        <v>100</v>
      </c>
      <c r="AI67" s="211" t="s">
        <v>100</v>
      </c>
      <c r="AJ67" s="211" t="s">
        <v>100</v>
      </c>
      <c r="AK67" s="211" t="s">
        <v>100</v>
      </c>
      <c r="AL67" s="211" t="s">
        <v>100</v>
      </c>
      <c r="AM67" s="211" t="s">
        <v>100</v>
      </c>
      <c r="AN67" s="211" t="s">
        <v>100</v>
      </c>
      <c r="AO67" s="211" t="s">
        <v>100</v>
      </c>
      <c r="AP67" s="211" t="s">
        <v>100</v>
      </c>
      <c r="AQ67" s="211" t="s">
        <v>100</v>
      </c>
      <c r="AR67" s="211" t="s">
        <v>100</v>
      </c>
      <c r="AS67" s="211" t="s">
        <v>100</v>
      </c>
      <c r="AT67" s="211" t="s">
        <v>100</v>
      </c>
      <c r="AU67" s="211" t="s">
        <v>100</v>
      </c>
      <c r="AV67" s="211" t="s">
        <v>100</v>
      </c>
      <c r="AW67" s="211" t="s">
        <v>100</v>
      </c>
      <c r="AX67" s="211" t="s">
        <v>100</v>
      </c>
      <c r="AY67" s="211" t="s">
        <v>100</v>
      </c>
      <c r="AZ67" s="211" t="s">
        <v>100</v>
      </c>
      <c r="BA67" s="211" t="s">
        <v>100</v>
      </c>
      <c r="BB67" s="211" t="s">
        <v>100</v>
      </c>
      <c r="BC67" s="211" t="s">
        <v>100</v>
      </c>
      <c r="BD67" s="211" t="s">
        <v>100</v>
      </c>
      <c r="BE67" s="211" t="s">
        <v>100</v>
      </c>
      <c r="BF67" s="211" t="s">
        <v>100</v>
      </c>
      <c r="BG67" s="211" t="s">
        <v>100</v>
      </c>
      <c r="BH67" s="211" t="s">
        <v>100</v>
      </c>
      <c r="BI67" s="211" t="s">
        <v>100</v>
      </c>
      <c r="BJ67" s="211" t="s">
        <v>100</v>
      </c>
      <c r="BK67" s="211" t="s">
        <v>100</v>
      </c>
      <c r="BL67" s="211" t="s">
        <v>100</v>
      </c>
      <c r="BM67" s="211" t="s">
        <v>100</v>
      </c>
      <c r="BN67" s="211" t="s">
        <v>100</v>
      </c>
      <c r="BO67" s="211" t="s">
        <v>100</v>
      </c>
      <c r="BP67" s="211" t="s">
        <v>100</v>
      </c>
      <c r="BQ67" s="211" t="s">
        <v>100</v>
      </c>
      <c r="BR67" s="211" t="s">
        <v>100</v>
      </c>
      <c r="BS67" s="211" t="s">
        <v>100</v>
      </c>
      <c r="BT67" s="211" t="s">
        <v>100</v>
      </c>
      <c r="BU67" s="211" t="s">
        <v>100</v>
      </c>
      <c r="BV67" s="211" t="s">
        <v>100</v>
      </c>
      <c r="BW67" s="211" t="s">
        <v>100</v>
      </c>
      <c r="BX67" s="211" t="s">
        <v>100</v>
      </c>
      <c r="BY67" s="211" t="s">
        <v>100</v>
      </c>
      <c r="BZ67" s="211" t="s">
        <v>100</v>
      </c>
      <c r="CA67" s="211" t="s">
        <v>100</v>
      </c>
      <c r="CB67" s="211" t="s">
        <v>100</v>
      </c>
      <c r="CC67" s="211" t="s">
        <v>100</v>
      </c>
      <c r="CD67" s="211" t="s">
        <v>100</v>
      </c>
      <c r="CE67" s="211" t="s">
        <v>100</v>
      </c>
      <c r="CF67" s="211" t="s">
        <v>100</v>
      </c>
      <c r="CG67" s="211" t="s">
        <v>100</v>
      </c>
      <c r="CH67" s="211" t="s">
        <v>100</v>
      </c>
      <c r="CI67" s="211" t="s">
        <v>100</v>
      </c>
      <c r="CJ67" s="211" t="s">
        <v>100</v>
      </c>
      <c r="CK67" s="211" t="s">
        <v>100</v>
      </c>
      <c r="CL67" s="211" t="s">
        <v>100</v>
      </c>
      <c r="CM67" s="211" t="s">
        <v>100</v>
      </c>
      <c r="CN67" s="211" t="s">
        <v>100</v>
      </c>
      <c r="CO67" s="211" t="s">
        <v>100</v>
      </c>
      <c r="CP67" s="211" t="s">
        <v>100</v>
      </c>
      <c r="CQ67" s="211" t="s">
        <v>100</v>
      </c>
      <c r="CR67" s="211" t="s">
        <v>100</v>
      </c>
      <c r="CS67" s="211" t="s">
        <v>100</v>
      </c>
      <c r="CT67" s="211" t="s">
        <v>100</v>
      </c>
      <c r="CU67" s="211" t="s">
        <v>100</v>
      </c>
      <c r="CV67" s="211" t="s">
        <v>100</v>
      </c>
      <c r="CW67" s="211" t="s">
        <v>100</v>
      </c>
      <c r="CX67" s="211" t="s">
        <v>100</v>
      </c>
      <c r="CY67" s="211" t="s">
        <v>100</v>
      </c>
      <c r="CZ67" s="211" t="s">
        <v>100</v>
      </c>
    </row>
    <row r="68" spans="1:104" x14ac:dyDescent="0.25">
      <c r="A68" s="16" t="s">
        <v>614</v>
      </c>
      <c r="B68" s="9" t="s">
        <v>180</v>
      </c>
      <c r="C68" s="15" t="s">
        <v>253</v>
      </c>
      <c r="D68" s="15" t="s">
        <v>2</v>
      </c>
      <c r="E68" s="86" t="s">
        <v>178</v>
      </c>
      <c r="F68" s="63" t="s">
        <v>178</v>
      </c>
      <c r="G68" s="63" t="s">
        <v>178</v>
      </c>
      <c r="H68" s="63" t="s">
        <v>178</v>
      </c>
      <c r="I68" s="63" t="s">
        <v>178</v>
      </c>
      <c r="J68" s="63" t="s">
        <v>178</v>
      </c>
      <c r="K68" s="63" t="s">
        <v>178</v>
      </c>
      <c r="L68" s="63" t="s">
        <v>178</v>
      </c>
      <c r="M68" s="63" t="s">
        <v>178</v>
      </c>
      <c r="N68" s="63" t="s">
        <v>178</v>
      </c>
      <c r="O68" s="63" t="s">
        <v>178</v>
      </c>
      <c r="P68" s="63" t="s">
        <v>178</v>
      </c>
      <c r="Q68" s="63" t="s">
        <v>178</v>
      </c>
      <c r="R68" s="63" t="s">
        <v>178</v>
      </c>
      <c r="S68" s="63" t="s">
        <v>178</v>
      </c>
      <c r="T68" s="63" t="s">
        <v>178</v>
      </c>
      <c r="U68" s="63" t="s">
        <v>178</v>
      </c>
      <c r="V68" s="63" t="s">
        <v>178</v>
      </c>
      <c r="W68" s="63" t="s">
        <v>178</v>
      </c>
      <c r="X68" s="63" t="s">
        <v>178</v>
      </c>
      <c r="Y68" s="63" t="s">
        <v>178</v>
      </c>
      <c r="Z68" s="63" t="s">
        <v>178</v>
      </c>
      <c r="AA68" s="63" t="s">
        <v>178</v>
      </c>
      <c r="AB68" s="63" t="s">
        <v>178</v>
      </c>
      <c r="AC68" s="63" t="s">
        <v>178</v>
      </c>
      <c r="AD68" s="63" t="s">
        <v>178</v>
      </c>
      <c r="AE68" s="63" t="s">
        <v>178</v>
      </c>
      <c r="AF68" s="63" t="s">
        <v>178</v>
      </c>
      <c r="AG68" s="63" t="s">
        <v>178</v>
      </c>
      <c r="AH68" s="63" t="s">
        <v>178</v>
      </c>
      <c r="AI68" s="63" t="s">
        <v>178</v>
      </c>
      <c r="AJ68" s="63" t="s">
        <v>178</v>
      </c>
      <c r="AK68" s="63" t="s">
        <v>178</v>
      </c>
      <c r="AL68" s="63" t="s">
        <v>178</v>
      </c>
      <c r="AM68" s="63" t="s">
        <v>178</v>
      </c>
      <c r="AN68" s="63" t="s">
        <v>178</v>
      </c>
      <c r="AO68" s="63" t="s">
        <v>178</v>
      </c>
      <c r="AP68" s="63" t="s">
        <v>178</v>
      </c>
      <c r="AQ68" s="63" t="s">
        <v>178</v>
      </c>
      <c r="AR68" s="63" t="s">
        <v>178</v>
      </c>
      <c r="AS68" s="63" t="s">
        <v>178</v>
      </c>
      <c r="AT68" s="63" t="s">
        <v>178</v>
      </c>
      <c r="AU68" s="63" t="s">
        <v>178</v>
      </c>
      <c r="AV68" s="63" t="s">
        <v>178</v>
      </c>
      <c r="AW68" s="63" t="s">
        <v>178</v>
      </c>
      <c r="AX68" s="63" t="s">
        <v>178</v>
      </c>
      <c r="AY68" s="63" t="s">
        <v>178</v>
      </c>
      <c r="AZ68" s="63" t="s">
        <v>178</v>
      </c>
      <c r="BA68" s="63" t="s">
        <v>178</v>
      </c>
      <c r="BB68" s="63" t="s">
        <v>178</v>
      </c>
      <c r="BC68" s="63" t="s">
        <v>178</v>
      </c>
      <c r="BD68" s="63" t="s">
        <v>178</v>
      </c>
      <c r="BE68" s="63" t="s">
        <v>178</v>
      </c>
      <c r="BF68" s="63" t="s">
        <v>178</v>
      </c>
      <c r="BG68" s="63" t="s">
        <v>178</v>
      </c>
      <c r="BH68" s="63" t="s">
        <v>178</v>
      </c>
      <c r="BI68" s="63" t="s">
        <v>178</v>
      </c>
      <c r="BJ68" s="63" t="s">
        <v>178</v>
      </c>
      <c r="BK68" s="63" t="s">
        <v>178</v>
      </c>
      <c r="BL68" s="63" t="s">
        <v>178</v>
      </c>
      <c r="BM68" s="63" t="s">
        <v>178</v>
      </c>
      <c r="BN68" s="63" t="s">
        <v>178</v>
      </c>
      <c r="BO68" s="63" t="s">
        <v>178</v>
      </c>
      <c r="BP68" s="63" t="s">
        <v>178</v>
      </c>
      <c r="BQ68" s="63" t="s">
        <v>178</v>
      </c>
      <c r="BR68" s="63" t="s">
        <v>178</v>
      </c>
      <c r="BS68" s="63" t="s">
        <v>178</v>
      </c>
      <c r="BT68" s="63" t="s">
        <v>178</v>
      </c>
      <c r="BU68" s="63" t="s">
        <v>178</v>
      </c>
      <c r="BV68" s="63" t="s">
        <v>178</v>
      </c>
      <c r="BW68" s="63" t="s">
        <v>178</v>
      </c>
      <c r="BX68" s="63" t="s">
        <v>178</v>
      </c>
      <c r="BY68" s="63" t="s">
        <v>178</v>
      </c>
      <c r="BZ68" s="63" t="s">
        <v>178</v>
      </c>
      <c r="CA68" s="63" t="s">
        <v>178</v>
      </c>
      <c r="CB68" s="63" t="s">
        <v>178</v>
      </c>
      <c r="CC68" s="63" t="s">
        <v>178</v>
      </c>
      <c r="CD68" s="63" t="s">
        <v>178</v>
      </c>
      <c r="CE68" s="63" t="s">
        <v>178</v>
      </c>
      <c r="CF68" s="63" t="s">
        <v>178</v>
      </c>
      <c r="CG68" s="63" t="s">
        <v>178</v>
      </c>
      <c r="CH68" s="63" t="s">
        <v>178</v>
      </c>
      <c r="CI68" s="63" t="s">
        <v>178</v>
      </c>
      <c r="CJ68" s="63" t="s">
        <v>178</v>
      </c>
      <c r="CK68" s="63" t="s">
        <v>178</v>
      </c>
      <c r="CL68" s="63" t="s">
        <v>178</v>
      </c>
      <c r="CM68" s="63" t="s">
        <v>178</v>
      </c>
      <c r="CN68" s="63" t="s">
        <v>178</v>
      </c>
      <c r="CO68" s="63" t="s">
        <v>178</v>
      </c>
      <c r="CP68" s="63" t="s">
        <v>178</v>
      </c>
      <c r="CQ68" s="63" t="s">
        <v>178</v>
      </c>
      <c r="CR68" s="63" t="s">
        <v>178</v>
      </c>
      <c r="CS68" s="63" t="s">
        <v>178</v>
      </c>
      <c r="CT68" s="63" t="s">
        <v>178</v>
      </c>
      <c r="CU68" s="63" t="s">
        <v>178</v>
      </c>
      <c r="CV68" s="63" t="s">
        <v>178</v>
      </c>
      <c r="CW68" s="63" t="s">
        <v>178</v>
      </c>
      <c r="CX68" s="63" t="s">
        <v>178</v>
      </c>
      <c r="CY68" s="63" t="s">
        <v>178</v>
      </c>
      <c r="CZ68" s="63" t="s">
        <v>178</v>
      </c>
    </row>
    <row r="69" spans="1:104" x14ac:dyDescent="0.25">
      <c r="A69" s="16" t="s">
        <v>615</v>
      </c>
      <c r="B69" s="9" t="s">
        <v>181</v>
      </c>
      <c r="C69" s="15" t="s">
        <v>253</v>
      </c>
      <c r="D69" s="15" t="s">
        <v>2</v>
      </c>
      <c r="E69" s="86" t="s">
        <v>178</v>
      </c>
      <c r="F69" s="63" t="s">
        <v>178</v>
      </c>
      <c r="G69" s="63" t="s">
        <v>178</v>
      </c>
      <c r="H69" s="63" t="s">
        <v>178</v>
      </c>
      <c r="I69" s="63" t="s">
        <v>178</v>
      </c>
      <c r="J69" s="63" t="s">
        <v>178</v>
      </c>
      <c r="K69" s="63" t="s">
        <v>178</v>
      </c>
      <c r="L69" s="63" t="s">
        <v>178</v>
      </c>
      <c r="M69" s="63" t="s">
        <v>178</v>
      </c>
      <c r="N69" s="63" t="s">
        <v>178</v>
      </c>
      <c r="O69" s="63" t="s">
        <v>178</v>
      </c>
      <c r="P69" s="63" t="s">
        <v>178</v>
      </c>
      <c r="Q69" s="63" t="s">
        <v>178</v>
      </c>
      <c r="R69" s="63" t="s">
        <v>178</v>
      </c>
      <c r="S69" s="63" t="s">
        <v>178</v>
      </c>
      <c r="T69" s="63" t="s">
        <v>178</v>
      </c>
      <c r="U69" s="63" t="s">
        <v>178</v>
      </c>
      <c r="V69" s="63" t="s">
        <v>178</v>
      </c>
      <c r="W69" s="63" t="s">
        <v>178</v>
      </c>
      <c r="X69" s="63" t="s">
        <v>178</v>
      </c>
      <c r="Y69" s="63" t="s">
        <v>178</v>
      </c>
      <c r="Z69" s="63" t="s">
        <v>178</v>
      </c>
      <c r="AA69" s="63" t="s">
        <v>178</v>
      </c>
      <c r="AB69" s="63" t="s">
        <v>178</v>
      </c>
      <c r="AC69" s="63" t="s">
        <v>178</v>
      </c>
      <c r="AD69" s="63" t="s">
        <v>178</v>
      </c>
      <c r="AE69" s="63" t="s">
        <v>178</v>
      </c>
      <c r="AF69" s="63" t="s">
        <v>178</v>
      </c>
      <c r="AG69" s="63" t="s">
        <v>178</v>
      </c>
      <c r="AH69" s="63" t="s">
        <v>178</v>
      </c>
      <c r="AI69" s="63" t="s">
        <v>178</v>
      </c>
      <c r="AJ69" s="63" t="s">
        <v>178</v>
      </c>
      <c r="AK69" s="63" t="s">
        <v>178</v>
      </c>
      <c r="AL69" s="63" t="s">
        <v>178</v>
      </c>
      <c r="AM69" s="63" t="s">
        <v>178</v>
      </c>
      <c r="AN69" s="63" t="s">
        <v>178</v>
      </c>
      <c r="AO69" s="63" t="s">
        <v>178</v>
      </c>
      <c r="AP69" s="63" t="s">
        <v>178</v>
      </c>
      <c r="AQ69" s="63" t="s">
        <v>178</v>
      </c>
      <c r="AR69" s="63" t="s">
        <v>178</v>
      </c>
      <c r="AS69" s="63" t="s">
        <v>178</v>
      </c>
      <c r="AT69" s="63" t="s">
        <v>178</v>
      </c>
      <c r="AU69" s="63" t="s">
        <v>178</v>
      </c>
      <c r="AV69" s="63" t="s">
        <v>178</v>
      </c>
      <c r="AW69" s="63" t="s">
        <v>178</v>
      </c>
      <c r="AX69" s="63" t="s">
        <v>178</v>
      </c>
      <c r="AY69" s="63" t="s">
        <v>178</v>
      </c>
      <c r="AZ69" s="63" t="s">
        <v>178</v>
      </c>
      <c r="BA69" s="63" t="s">
        <v>178</v>
      </c>
      <c r="BB69" s="63" t="s">
        <v>178</v>
      </c>
      <c r="BC69" s="63" t="s">
        <v>178</v>
      </c>
      <c r="BD69" s="63" t="s">
        <v>178</v>
      </c>
      <c r="BE69" s="63" t="s">
        <v>178</v>
      </c>
      <c r="BF69" s="63" t="s">
        <v>178</v>
      </c>
      <c r="BG69" s="63" t="s">
        <v>178</v>
      </c>
      <c r="BH69" s="63" t="s">
        <v>178</v>
      </c>
      <c r="BI69" s="63" t="s">
        <v>178</v>
      </c>
      <c r="BJ69" s="63" t="s">
        <v>178</v>
      </c>
      <c r="BK69" s="63" t="s">
        <v>178</v>
      </c>
      <c r="BL69" s="63" t="s">
        <v>178</v>
      </c>
      <c r="BM69" s="63" t="s">
        <v>178</v>
      </c>
      <c r="BN69" s="63" t="s">
        <v>178</v>
      </c>
      <c r="BO69" s="63" t="s">
        <v>178</v>
      </c>
      <c r="BP69" s="63" t="s">
        <v>178</v>
      </c>
      <c r="BQ69" s="63" t="s">
        <v>178</v>
      </c>
      <c r="BR69" s="63" t="s">
        <v>178</v>
      </c>
      <c r="BS69" s="63" t="s">
        <v>178</v>
      </c>
      <c r="BT69" s="63" t="s">
        <v>178</v>
      </c>
      <c r="BU69" s="63" t="s">
        <v>178</v>
      </c>
      <c r="BV69" s="63" t="s">
        <v>178</v>
      </c>
      <c r="BW69" s="63" t="s">
        <v>178</v>
      </c>
      <c r="BX69" s="63" t="s">
        <v>178</v>
      </c>
      <c r="BY69" s="63" t="s">
        <v>178</v>
      </c>
      <c r="BZ69" s="63" t="s">
        <v>178</v>
      </c>
      <c r="CA69" s="63" t="s">
        <v>178</v>
      </c>
      <c r="CB69" s="63" t="s">
        <v>178</v>
      </c>
      <c r="CC69" s="63" t="s">
        <v>178</v>
      </c>
      <c r="CD69" s="63" t="s">
        <v>178</v>
      </c>
      <c r="CE69" s="63" t="s">
        <v>178</v>
      </c>
      <c r="CF69" s="63" t="s">
        <v>178</v>
      </c>
      <c r="CG69" s="63" t="s">
        <v>178</v>
      </c>
      <c r="CH69" s="63" t="s">
        <v>178</v>
      </c>
      <c r="CI69" s="63" t="s">
        <v>178</v>
      </c>
      <c r="CJ69" s="63" t="s">
        <v>178</v>
      </c>
      <c r="CK69" s="63" t="s">
        <v>178</v>
      </c>
      <c r="CL69" s="63" t="s">
        <v>178</v>
      </c>
      <c r="CM69" s="63" t="s">
        <v>178</v>
      </c>
      <c r="CN69" s="63" t="s">
        <v>178</v>
      </c>
      <c r="CO69" s="63" t="s">
        <v>178</v>
      </c>
      <c r="CP69" s="63" t="s">
        <v>178</v>
      </c>
      <c r="CQ69" s="63" t="s">
        <v>178</v>
      </c>
      <c r="CR69" s="63" t="s">
        <v>178</v>
      </c>
      <c r="CS69" s="63" t="s">
        <v>178</v>
      </c>
      <c r="CT69" s="63" t="s">
        <v>178</v>
      </c>
      <c r="CU69" s="63" t="s">
        <v>178</v>
      </c>
      <c r="CV69" s="63" t="s">
        <v>178</v>
      </c>
      <c r="CW69" s="63" t="s">
        <v>178</v>
      </c>
      <c r="CX69" s="63" t="s">
        <v>178</v>
      </c>
      <c r="CY69" s="63" t="s">
        <v>178</v>
      </c>
      <c r="CZ69" s="63" t="s">
        <v>178</v>
      </c>
    </row>
    <row r="70" spans="1:104" x14ac:dyDescent="0.25">
      <c r="A70" s="16" t="s">
        <v>616</v>
      </c>
      <c r="B70" s="9" t="s">
        <v>182</v>
      </c>
      <c r="C70" s="15" t="s">
        <v>253</v>
      </c>
      <c r="D70" s="15" t="s">
        <v>2</v>
      </c>
      <c r="E70" s="86" t="s">
        <v>178</v>
      </c>
      <c r="F70" s="63" t="s">
        <v>178</v>
      </c>
      <c r="G70" s="63" t="s">
        <v>178</v>
      </c>
      <c r="H70" s="63" t="s">
        <v>178</v>
      </c>
      <c r="I70" s="63" t="s">
        <v>178</v>
      </c>
      <c r="J70" s="63" t="s">
        <v>178</v>
      </c>
      <c r="K70" s="63" t="s">
        <v>178</v>
      </c>
      <c r="L70" s="63" t="s">
        <v>178</v>
      </c>
      <c r="M70" s="63" t="s">
        <v>178</v>
      </c>
      <c r="N70" s="63" t="s">
        <v>178</v>
      </c>
      <c r="O70" s="63" t="s">
        <v>178</v>
      </c>
      <c r="P70" s="63" t="s">
        <v>178</v>
      </c>
      <c r="Q70" s="63" t="s">
        <v>178</v>
      </c>
      <c r="R70" s="63" t="s">
        <v>178</v>
      </c>
      <c r="S70" s="63" t="s">
        <v>178</v>
      </c>
      <c r="T70" s="63" t="s">
        <v>178</v>
      </c>
      <c r="U70" s="63" t="s">
        <v>178</v>
      </c>
      <c r="V70" s="63" t="s">
        <v>178</v>
      </c>
      <c r="W70" s="63" t="s">
        <v>178</v>
      </c>
      <c r="X70" s="63" t="s">
        <v>178</v>
      </c>
      <c r="Y70" s="63" t="s">
        <v>178</v>
      </c>
      <c r="Z70" s="63" t="s">
        <v>178</v>
      </c>
      <c r="AA70" s="63" t="s">
        <v>178</v>
      </c>
      <c r="AB70" s="63" t="s">
        <v>178</v>
      </c>
      <c r="AC70" s="63" t="s">
        <v>178</v>
      </c>
      <c r="AD70" s="63" t="s">
        <v>178</v>
      </c>
      <c r="AE70" s="63" t="s">
        <v>178</v>
      </c>
      <c r="AF70" s="63" t="s">
        <v>178</v>
      </c>
      <c r="AG70" s="63" t="s">
        <v>178</v>
      </c>
      <c r="AH70" s="63" t="s">
        <v>178</v>
      </c>
      <c r="AI70" s="63" t="s">
        <v>178</v>
      </c>
      <c r="AJ70" s="63" t="s">
        <v>178</v>
      </c>
      <c r="AK70" s="63" t="s">
        <v>178</v>
      </c>
      <c r="AL70" s="63" t="s">
        <v>178</v>
      </c>
      <c r="AM70" s="63" t="s">
        <v>178</v>
      </c>
      <c r="AN70" s="63" t="s">
        <v>178</v>
      </c>
      <c r="AO70" s="63" t="s">
        <v>178</v>
      </c>
      <c r="AP70" s="63" t="s">
        <v>178</v>
      </c>
      <c r="AQ70" s="63" t="s">
        <v>178</v>
      </c>
      <c r="AR70" s="63" t="s">
        <v>178</v>
      </c>
      <c r="AS70" s="63" t="s">
        <v>178</v>
      </c>
      <c r="AT70" s="63" t="s">
        <v>178</v>
      </c>
      <c r="AU70" s="63" t="s">
        <v>178</v>
      </c>
      <c r="AV70" s="63" t="s">
        <v>178</v>
      </c>
      <c r="AW70" s="63" t="s">
        <v>178</v>
      </c>
      <c r="AX70" s="63" t="s">
        <v>178</v>
      </c>
      <c r="AY70" s="63" t="s">
        <v>178</v>
      </c>
      <c r="AZ70" s="63" t="s">
        <v>178</v>
      </c>
      <c r="BA70" s="63" t="s">
        <v>178</v>
      </c>
      <c r="BB70" s="63" t="s">
        <v>178</v>
      </c>
      <c r="BC70" s="63" t="s">
        <v>178</v>
      </c>
      <c r="BD70" s="63" t="s">
        <v>178</v>
      </c>
      <c r="BE70" s="63" t="s">
        <v>178</v>
      </c>
      <c r="BF70" s="63" t="s">
        <v>178</v>
      </c>
      <c r="BG70" s="63" t="s">
        <v>178</v>
      </c>
      <c r="BH70" s="63" t="s">
        <v>178</v>
      </c>
      <c r="BI70" s="63" t="s">
        <v>178</v>
      </c>
      <c r="BJ70" s="63" t="s">
        <v>178</v>
      </c>
      <c r="BK70" s="63" t="s">
        <v>178</v>
      </c>
      <c r="BL70" s="63" t="s">
        <v>178</v>
      </c>
      <c r="BM70" s="63" t="s">
        <v>178</v>
      </c>
      <c r="BN70" s="63" t="s">
        <v>178</v>
      </c>
      <c r="BO70" s="63" t="s">
        <v>178</v>
      </c>
      <c r="BP70" s="63" t="s">
        <v>178</v>
      </c>
      <c r="BQ70" s="63" t="s">
        <v>178</v>
      </c>
      <c r="BR70" s="63" t="s">
        <v>178</v>
      </c>
      <c r="BS70" s="63" t="s">
        <v>178</v>
      </c>
      <c r="BT70" s="63" t="s">
        <v>178</v>
      </c>
      <c r="BU70" s="63" t="s">
        <v>178</v>
      </c>
      <c r="BV70" s="63" t="s">
        <v>178</v>
      </c>
      <c r="BW70" s="63" t="s">
        <v>178</v>
      </c>
      <c r="BX70" s="63" t="s">
        <v>178</v>
      </c>
      <c r="BY70" s="63" t="s">
        <v>178</v>
      </c>
      <c r="BZ70" s="63" t="s">
        <v>178</v>
      </c>
      <c r="CA70" s="63" t="s">
        <v>178</v>
      </c>
      <c r="CB70" s="63" t="s">
        <v>178</v>
      </c>
      <c r="CC70" s="63" t="s">
        <v>178</v>
      </c>
      <c r="CD70" s="63" t="s">
        <v>178</v>
      </c>
      <c r="CE70" s="63" t="s">
        <v>178</v>
      </c>
      <c r="CF70" s="63" t="s">
        <v>178</v>
      </c>
      <c r="CG70" s="63" t="s">
        <v>178</v>
      </c>
      <c r="CH70" s="63" t="s">
        <v>178</v>
      </c>
      <c r="CI70" s="63" t="s">
        <v>178</v>
      </c>
      <c r="CJ70" s="63" t="s">
        <v>178</v>
      </c>
      <c r="CK70" s="63" t="s">
        <v>178</v>
      </c>
      <c r="CL70" s="63" t="s">
        <v>178</v>
      </c>
      <c r="CM70" s="63" t="s">
        <v>178</v>
      </c>
      <c r="CN70" s="63" t="s">
        <v>178</v>
      </c>
      <c r="CO70" s="63" t="s">
        <v>178</v>
      </c>
      <c r="CP70" s="63" t="s">
        <v>178</v>
      </c>
      <c r="CQ70" s="63" t="s">
        <v>178</v>
      </c>
      <c r="CR70" s="63" t="s">
        <v>178</v>
      </c>
      <c r="CS70" s="63" t="s">
        <v>178</v>
      </c>
      <c r="CT70" s="63" t="s">
        <v>178</v>
      </c>
      <c r="CU70" s="63" t="s">
        <v>178</v>
      </c>
      <c r="CV70" s="63" t="s">
        <v>178</v>
      </c>
      <c r="CW70" s="63" t="s">
        <v>178</v>
      </c>
      <c r="CX70" s="63" t="s">
        <v>178</v>
      </c>
      <c r="CY70" s="63" t="s">
        <v>178</v>
      </c>
      <c r="CZ70" s="63" t="s">
        <v>178</v>
      </c>
    </row>
    <row r="71" spans="1:104" x14ac:dyDescent="0.25">
      <c r="A71" s="16" t="s">
        <v>617</v>
      </c>
      <c r="B71" s="9" t="s">
        <v>183</v>
      </c>
      <c r="C71" s="15" t="s">
        <v>253</v>
      </c>
      <c r="D71" s="15" t="s">
        <v>2</v>
      </c>
      <c r="E71" s="86" t="s">
        <v>178</v>
      </c>
      <c r="F71" s="63" t="s">
        <v>178</v>
      </c>
      <c r="G71" s="63" t="s">
        <v>178</v>
      </c>
      <c r="H71" s="63" t="s">
        <v>178</v>
      </c>
      <c r="I71" s="63" t="s">
        <v>178</v>
      </c>
      <c r="J71" s="63" t="s">
        <v>178</v>
      </c>
      <c r="K71" s="63" t="s">
        <v>178</v>
      </c>
      <c r="L71" s="63" t="s">
        <v>178</v>
      </c>
      <c r="M71" s="63" t="s">
        <v>178</v>
      </c>
      <c r="N71" s="63" t="s">
        <v>178</v>
      </c>
      <c r="O71" s="63" t="s">
        <v>178</v>
      </c>
      <c r="P71" s="63" t="s">
        <v>178</v>
      </c>
      <c r="Q71" s="63" t="s">
        <v>178</v>
      </c>
      <c r="R71" s="63" t="s">
        <v>178</v>
      </c>
      <c r="S71" s="63" t="s">
        <v>178</v>
      </c>
      <c r="T71" s="63" t="s">
        <v>178</v>
      </c>
      <c r="U71" s="63" t="s">
        <v>178</v>
      </c>
      <c r="V71" s="63" t="s">
        <v>178</v>
      </c>
      <c r="W71" s="63" t="s">
        <v>178</v>
      </c>
      <c r="X71" s="63" t="s">
        <v>178</v>
      </c>
      <c r="Y71" s="63" t="s">
        <v>178</v>
      </c>
      <c r="Z71" s="63" t="s">
        <v>178</v>
      </c>
      <c r="AA71" s="63" t="s">
        <v>178</v>
      </c>
      <c r="AB71" s="63" t="s">
        <v>178</v>
      </c>
      <c r="AC71" s="63" t="s">
        <v>178</v>
      </c>
      <c r="AD71" s="63" t="s">
        <v>178</v>
      </c>
      <c r="AE71" s="63" t="s">
        <v>178</v>
      </c>
      <c r="AF71" s="63" t="s">
        <v>178</v>
      </c>
      <c r="AG71" s="63" t="s">
        <v>178</v>
      </c>
      <c r="AH71" s="63" t="s">
        <v>178</v>
      </c>
      <c r="AI71" s="63" t="s">
        <v>178</v>
      </c>
      <c r="AJ71" s="63" t="s">
        <v>178</v>
      </c>
      <c r="AK71" s="63" t="s">
        <v>178</v>
      </c>
      <c r="AL71" s="63" t="s">
        <v>178</v>
      </c>
      <c r="AM71" s="63" t="s">
        <v>178</v>
      </c>
      <c r="AN71" s="63" t="s">
        <v>178</v>
      </c>
      <c r="AO71" s="63" t="s">
        <v>178</v>
      </c>
      <c r="AP71" s="63" t="s">
        <v>178</v>
      </c>
      <c r="AQ71" s="63" t="s">
        <v>178</v>
      </c>
      <c r="AR71" s="63" t="s">
        <v>178</v>
      </c>
      <c r="AS71" s="63" t="s">
        <v>178</v>
      </c>
      <c r="AT71" s="63" t="s">
        <v>178</v>
      </c>
      <c r="AU71" s="63" t="s">
        <v>178</v>
      </c>
      <c r="AV71" s="63" t="s">
        <v>178</v>
      </c>
      <c r="AW71" s="63" t="s">
        <v>178</v>
      </c>
      <c r="AX71" s="63" t="s">
        <v>178</v>
      </c>
      <c r="AY71" s="63" t="s">
        <v>178</v>
      </c>
      <c r="AZ71" s="63" t="s">
        <v>178</v>
      </c>
      <c r="BA71" s="63" t="s">
        <v>178</v>
      </c>
      <c r="BB71" s="63" t="s">
        <v>178</v>
      </c>
      <c r="BC71" s="63" t="s">
        <v>178</v>
      </c>
      <c r="BD71" s="63" t="s">
        <v>178</v>
      </c>
      <c r="BE71" s="63" t="s">
        <v>178</v>
      </c>
      <c r="BF71" s="63" t="s">
        <v>178</v>
      </c>
      <c r="BG71" s="63" t="s">
        <v>178</v>
      </c>
      <c r="BH71" s="63" t="s">
        <v>178</v>
      </c>
      <c r="BI71" s="63" t="s">
        <v>178</v>
      </c>
      <c r="BJ71" s="63" t="s">
        <v>178</v>
      </c>
      <c r="BK71" s="63" t="s">
        <v>178</v>
      </c>
      <c r="BL71" s="63" t="s">
        <v>178</v>
      </c>
      <c r="BM71" s="63" t="s">
        <v>178</v>
      </c>
      <c r="BN71" s="63" t="s">
        <v>178</v>
      </c>
      <c r="BO71" s="63" t="s">
        <v>178</v>
      </c>
      <c r="BP71" s="63" t="s">
        <v>178</v>
      </c>
      <c r="BQ71" s="63" t="s">
        <v>178</v>
      </c>
      <c r="BR71" s="63" t="s">
        <v>178</v>
      </c>
      <c r="BS71" s="63" t="s">
        <v>178</v>
      </c>
      <c r="BT71" s="63" t="s">
        <v>178</v>
      </c>
      <c r="BU71" s="63" t="s">
        <v>178</v>
      </c>
      <c r="BV71" s="63" t="s">
        <v>178</v>
      </c>
      <c r="BW71" s="63" t="s">
        <v>178</v>
      </c>
      <c r="BX71" s="63" t="s">
        <v>178</v>
      </c>
      <c r="BY71" s="63" t="s">
        <v>178</v>
      </c>
      <c r="BZ71" s="63" t="s">
        <v>178</v>
      </c>
      <c r="CA71" s="63" t="s">
        <v>178</v>
      </c>
      <c r="CB71" s="63" t="s">
        <v>178</v>
      </c>
      <c r="CC71" s="63" t="s">
        <v>178</v>
      </c>
      <c r="CD71" s="63" t="s">
        <v>178</v>
      </c>
      <c r="CE71" s="63" t="s">
        <v>178</v>
      </c>
      <c r="CF71" s="63" t="s">
        <v>178</v>
      </c>
      <c r="CG71" s="63" t="s">
        <v>178</v>
      </c>
      <c r="CH71" s="63" t="s">
        <v>178</v>
      </c>
      <c r="CI71" s="63" t="s">
        <v>178</v>
      </c>
      <c r="CJ71" s="63" t="s">
        <v>178</v>
      </c>
      <c r="CK71" s="63" t="s">
        <v>178</v>
      </c>
      <c r="CL71" s="63" t="s">
        <v>178</v>
      </c>
      <c r="CM71" s="63" t="s">
        <v>178</v>
      </c>
      <c r="CN71" s="63" t="s">
        <v>178</v>
      </c>
      <c r="CO71" s="63" t="s">
        <v>178</v>
      </c>
      <c r="CP71" s="63" t="s">
        <v>178</v>
      </c>
      <c r="CQ71" s="63" t="s">
        <v>178</v>
      </c>
      <c r="CR71" s="63" t="s">
        <v>178</v>
      </c>
      <c r="CS71" s="63" t="s">
        <v>178</v>
      </c>
      <c r="CT71" s="63" t="s">
        <v>178</v>
      </c>
      <c r="CU71" s="63" t="s">
        <v>178</v>
      </c>
      <c r="CV71" s="63" t="s">
        <v>178</v>
      </c>
      <c r="CW71" s="63" t="s">
        <v>178</v>
      </c>
      <c r="CX71" s="63" t="s">
        <v>178</v>
      </c>
      <c r="CY71" s="63" t="s">
        <v>178</v>
      </c>
      <c r="CZ71" s="63" t="s">
        <v>178</v>
      </c>
    </row>
    <row r="72" spans="1:104" x14ac:dyDescent="0.25">
      <c r="A72" s="16" t="s">
        <v>618</v>
      </c>
      <c r="B72" s="9" t="s">
        <v>184</v>
      </c>
      <c r="C72" s="15" t="s">
        <v>256</v>
      </c>
      <c r="D72" s="15" t="s">
        <v>2</v>
      </c>
      <c r="E72" s="86"/>
      <c r="F72" s="63"/>
      <c r="G72" s="63"/>
      <c r="H72" s="63"/>
      <c r="I72" s="63"/>
      <c r="J72" s="63"/>
      <c r="K72" s="63"/>
      <c r="L72" s="63"/>
      <c r="M72" s="63"/>
      <c r="N72" s="63"/>
      <c r="O72" s="63"/>
      <c r="P72" s="63"/>
      <c r="Q72" s="63"/>
      <c r="R72" s="63"/>
      <c r="S72" s="63"/>
      <c r="T72" s="63"/>
      <c r="U72" s="63"/>
      <c r="V72" s="63"/>
      <c r="W72" s="63"/>
      <c r="X72" s="63"/>
      <c r="Y72" s="63"/>
      <c r="Z72" s="63"/>
      <c r="AA72" s="63"/>
      <c r="AB72" s="63"/>
      <c r="AC72" s="63"/>
      <c r="AD72" s="63"/>
      <c r="AE72" s="63"/>
      <c r="AF72" s="63"/>
      <c r="AG72" s="63"/>
      <c r="AH72" s="63"/>
      <c r="AI72" s="63"/>
      <c r="AJ72" s="63"/>
      <c r="AK72" s="63"/>
      <c r="AL72" s="63"/>
      <c r="AM72" s="63"/>
      <c r="AN72" s="63"/>
      <c r="AO72" s="63"/>
      <c r="AP72" s="63"/>
      <c r="AQ72" s="63"/>
      <c r="AR72" s="63"/>
      <c r="AS72" s="63"/>
      <c r="AT72" s="63"/>
      <c r="AU72" s="63"/>
      <c r="AV72" s="63"/>
      <c r="AW72" s="63"/>
      <c r="AX72" s="63"/>
      <c r="AY72" s="63"/>
      <c r="AZ72" s="63"/>
      <c r="BA72" s="63"/>
      <c r="BB72" s="63"/>
      <c r="BC72" s="63"/>
      <c r="BD72" s="63"/>
      <c r="BE72" s="63"/>
      <c r="BF72" s="63"/>
      <c r="BG72" s="63"/>
      <c r="BH72" s="63"/>
      <c r="BI72" s="63"/>
      <c r="BJ72" s="63"/>
      <c r="BK72" s="63"/>
      <c r="BL72" s="63"/>
      <c r="BM72" s="63"/>
      <c r="BN72" s="63"/>
      <c r="BO72" s="63"/>
      <c r="BP72" s="63"/>
      <c r="BQ72" s="63"/>
      <c r="BR72" s="63"/>
      <c r="BS72" s="63"/>
      <c r="BT72" s="63"/>
      <c r="BU72" s="63"/>
      <c r="BV72" s="63"/>
      <c r="BW72" s="63"/>
      <c r="BX72" s="63"/>
      <c r="BY72" s="63"/>
      <c r="BZ72" s="63"/>
      <c r="CA72" s="63"/>
      <c r="CB72" s="63"/>
      <c r="CC72" s="63"/>
      <c r="CD72" s="63"/>
      <c r="CE72" s="63"/>
      <c r="CF72" s="63"/>
      <c r="CG72" s="63"/>
      <c r="CH72" s="63"/>
      <c r="CI72" s="63"/>
      <c r="CJ72" s="63"/>
      <c r="CK72" s="63"/>
      <c r="CL72" s="63"/>
      <c r="CM72" s="63"/>
      <c r="CN72" s="63"/>
      <c r="CO72" s="63"/>
      <c r="CP72" s="63"/>
      <c r="CQ72" s="63"/>
      <c r="CR72" s="63"/>
      <c r="CS72" s="63"/>
      <c r="CT72" s="63"/>
      <c r="CU72" s="63"/>
      <c r="CV72" s="63"/>
      <c r="CW72" s="63"/>
      <c r="CX72" s="63"/>
      <c r="CY72" s="63"/>
      <c r="CZ72" s="63"/>
    </row>
    <row r="73" spans="1:104" ht="27.6" x14ac:dyDescent="0.25">
      <c r="A73" s="16" t="s">
        <v>619</v>
      </c>
      <c r="B73" s="9" t="s">
        <v>185</v>
      </c>
      <c r="C73" s="15" t="s">
        <v>255</v>
      </c>
      <c r="D73" s="15" t="s">
        <v>68</v>
      </c>
      <c r="E73" s="91"/>
      <c r="F73" s="92"/>
      <c r="G73" s="92"/>
      <c r="H73" s="92"/>
      <c r="I73" s="92"/>
      <c r="J73" s="92"/>
      <c r="K73" s="92"/>
      <c r="L73" s="92"/>
      <c r="M73" s="92"/>
      <c r="N73" s="92"/>
      <c r="O73" s="92"/>
      <c r="P73" s="92"/>
      <c r="Q73" s="92"/>
      <c r="R73" s="92"/>
      <c r="S73" s="92"/>
      <c r="T73" s="92"/>
      <c r="U73" s="92"/>
      <c r="V73" s="92"/>
      <c r="W73" s="92"/>
      <c r="X73" s="92"/>
      <c r="Y73" s="92"/>
      <c r="Z73" s="92"/>
      <c r="AA73" s="92"/>
      <c r="AB73" s="92"/>
      <c r="AC73" s="92"/>
      <c r="AD73" s="92"/>
      <c r="AE73" s="92"/>
      <c r="AF73" s="92"/>
      <c r="AG73" s="92"/>
      <c r="AH73" s="92"/>
      <c r="AI73" s="92"/>
      <c r="AJ73" s="92"/>
      <c r="AK73" s="92"/>
      <c r="AL73" s="92"/>
      <c r="AM73" s="92"/>
      <c r="AN73" s="92"/>
      <c r="AO73" s="92"/>
      <c r="AP73" s="92"/>
      <c r="AQ73" s="92"/>
      <c r="AR73" s="92"/>
      <c r="AS73" s="92"/>
      <c r="AT73" s="92"/>
      <c r="AU73" s="92"/>
      <c r="AV73" s="92"/>
      <c r="AW73" s="92"/>
      <c r="AX73" s="92"/>
      <c r="AY73" s="92"/>
      <c r="AZ73" s="92"/>
      <c r="BA73" s="92"/>
      <c r="BB73" s="92"/>
      <c r="BC73" s="92"/>
      <c r="BD73" s="92"/>
      <c r="BE73" s="92"/>
      <c r="BF73" s="92"/>
      <c r="BG73" s="92"/>
      <c r="BH73" s="92"/>
      <c r="BI73" s="92"/>
      <c r="BJ73" s="92"/>
      <c r="BK73" s="92"/>
      <c r="BL73" s="92"/>
      <c r="BM73" s="92"/>
      <c r="BN73" s="92"/>
      <c r="BO73" s="92"/>
      <c r="BP73" s="92"/>
      <c r="BQ73" s="92"/>
      <c r="BR73" s="92"/>
      <c r="BS73" s="92"/>
      <c r="BT73" s="92"/>
      <c r="BU73" s="92"/>
      <c r="BV73" s="92"/>
      <c r="BW73" s="92"/>
      <c r="BX73" s="92"/>
      <c r="BY73" s="92"/>
      <c r="BZ73" s="92"/>
      <c r="CA73" s="92"/>
      <c r="CB73" s="92"/>
      <c r="CC73" s="92"/>
      <c r="CD73" s="92"/>
      <c r="CE73" s="92"/>
      <c r="CF73" s="92"/>
      <c r="CG73" s="92"/>
      <c r="CH73" s="92"/>
      <c r="CI73" s="92"/>
      <c r="CJ73" s="92"/>
      <c r="CK73" s="92"/>
      <c r="CL73" s="92"/>
      <c r="CM73" s="92"/>
      <c r="CN73" s="92"/>
      <c r="CO73" s="92"/>
      <c r="CP73" s="92"/>
      <c r="CQ73" s="92"/>
      <c r="CR73" s="92"/>
      <c r="CS73" s="92"/>
      <c r="CT73" s="92"/>
      <c r="CU73" s="92"/>
      <c r="CV73" s="92"/>
      <c r="CW73" s="92"/>
      <c r="CX73" s="92"/>
      <c r="CY73" s="92"/>
      <c r="CZ73" s="92"/>
    </row>
    <row r="75" spans="1:104" s="73" customFormat="1" ht="17.399999999999999" x14ac:dyDescent="0.3">
      <c r="A75" s="72"/>
      <c r="C75" s="74"/>
      <c r="D75" s="74"/>
    </row>
    <row r="76" spans="1:104" ht="14.25" customHeight="1" x14ac:dyDescent="0.25"/>
    <row r="77" spans="1:104" ht="14.25" customHeight="1" x14ac:dyDescent="0.25"/>
    <row r="78" spans="1:104" ht="14.25" customHeight="1" x14ac:dyDescent="0.25"/>
    <row r="79" spans="1:104" ht="14.25" customHeight="1" x14ac:dyDescent="0.25"/>
    <row r="80" spans="1:104"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sheetData>
  <sheetProtection algorithmName="SHA-512" hashValue="UxmeKfPOSAdOONWmXDS5PhwUT6atu0mBM7/kLZBys4DpSu++y+v9Im+/kZ/aEbZq6rS4E/0CZdUWNTz4C5qRlA==" saltValue="/uBYDlzQpm1XF72feTWefg==" spinCount="100000" sheet="1" objects="1" scenarios="1"/>
  <mergeCells count="5">
    <mergeCell ref="A3:C3"/>
    <mergeCell ref="A10:C10"/>
    <mergeCell ref="B13:C13"/>
    <mergeCell ref="B14:C14"/>
    <mergeCell ref="A24:D24"/>
  </mergeCells>
  <conditionalFormatting sqref="A9:A26">
    <cfRule type="expression" dxfId="27" priority="2">
      <formula>$D$5="Yes, the plan complies based on all analyses"</formula>
    </cfRule>
  </conditionalFormatting>
  <conditionalFormatting sqref="B9:D9 E9:CZ24 D10 B11:D23 A27:CZ73">
    <cfRule type="expression" dxfId="23" priority="3">
      <formula>$D$5="Yes, the plan complies based on all analyses"</formula>
    </cfRule>
  </conditionalFormatting>
  <conditionalFormatting sqref="B25:CZ26">
    <cfRule type="expression" dxfId="22" priority="1">
      <formula>$D$5="Yes, the plan complies based on all analyses"</formula>
    </cfRule>
  </conditionalFormatting>
  <dataValidations count="2">
    <dataValidation allowBlank="1" sqref="E30:CZ35" xr:uid="{12DCEAB0-F0B8-4F12-A884-57FF81652B68}"/>
    <dataValidation allowBlank="1" prompt="To enter free text, select cell and type - do not click into cell" sqref="E37:CZ42 E44:CZ49 E68:CZ73 E60:CZ65 E53:CZ58" xr:uid="{E573A721-3F2A-44D7-839F-5D58EFB0BFA9}"/>
  </dataValidations>
  <hyperlinks>
    <hyperlink ref="B14" location="SectionE_AnalysisMethods" display="Return to the Analysis Methods section in the &quot;State and program information&quot; tab to change whether a method is used." xr:uid="{F03EE3CE-781F-40AA-914A-9728F87294C8}"/>
    <hyperlink ref="A8" location="'III_Plan comp 438.206 All plans'!A1" display="Click to go to section B: Assurance of plan compliance for 42 C.F.R. § 438.206" xr:uid="{3D84F6DC-DE9F-429B-AB17-8003E10C3E03}"/>
    <hyperlink ref="A26" location="SectionE_AnalysisMethods" display="Click to return to the Analysis Methods section in the &quot;State and Program Information&quot; tab to change whether a method is used." xr:uid="{8B7FB31E-3974-48F4-BD01-7AF9B037D5D2}"/>
  </hyperlink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6" id="{5E99A0D6-59D2-4085-BDC4-06141C816B07}">
            <xm:f>OR(ISBLANK('I_State and program information'!$E$50),'I_State and program information'!$E$50="No")</xm:f>
            <x14:dxf>
              <fill>
                <patternFill patternType="lightUp"/>
              </fill>
            </x14:dxf>
          </x14:cfRule>
          <xm:sqref>A28:CZ49</xm:sqref>
        </x14:conditionalFormatting>
        <x14:conditionalFormatting xmlns:xm="http://schemas.microsoft.com/office/excel/2006/main">
          <x14:cfRule type="expression" priority="5" id="{165106A9-B5EA-4A83-B335-E0C00D91E59F}">
            <xm:f>OR(ISBLANK('I_State and program information'!$E$54),'I_State and program information'!$E$54="No")</xm:f>
            <x14:dxf>
              <fill>
                <patternFill patternType="lightUp"/>
              </fill>
            </x14:dxf>
          </x14:cfRule>
          <xm:sqref>A51:CZ65</xm:sqref>
        </x14:conditionalFormatting>
        <x14:conditionalFormatting xmlns:xm="http://schemas.microsoft.com/office/excel/2006/main">
          <x14:cfRule type="expression" priority="4" id="{9A742990-30EA-480D-A1DB-40AA9751CC99}">
            <xm:f>OR(ISBLANK('I_State and program information'!$E$62),'I_State and program information'!$E$62="No")</xm:f>
            <x14:dxf>
              <fill>
                <patternFill patternType="lightUp"/>
              </fill>
            </x14:dxf>
          </x14:cfRule>
          <xm:sqref>A66:CZ73</xm:sqref>
        </x14:conditionalFormatting>
      </x14:conditionalFormattings>
    </ext>
    <ext xmlns:x14="http://schemas.microsoft.com/office/spreadsheetml/2009/9/main" uri="{CCE6A557-97BC-4b89-ADB6-D9C93CAAB3DF}">
      <x14:dataValidations xmlns:xm="http://schemas.microsoft.com/office/excel/2006/main" count="103">
        <x14:dataValidation type="list" allowBlank="1" showInputMessage="1" showErrorMessage="1" xr:uid="{CC1B4FB1-D7DB-4858-827D-210D93BB56B1}">
          <x14:formula1>
            <xm:f>'Set Values'!$BT$100:$BT$109</xm:f>
          </x14:formula1>
          <xm:sqref>M15</xm:sqref>
        </x14:dataValidation>
        <x14:dataValidation type="list" allowBlank="1" showInputMessage="1" showErrorMessage="1" xr:uid="{CAD34A56-90EB-4E2F-9E8E-DAAD5D721B08}">
          <x14:formula1>
            <xm:f>'Set Values'!$FG$100:$FG$109</xm:f>
          </x14:formula1>
          <xm:sqref>CZ15</xm:sqref>
        </x14:dataValidation>
        <x14:dataValidation type="list" allowBlank="1" showInputMessage="1" showErrorMessage="1" xr:uid="{FB3CCA7A-58A3-42D5-A968-8B74362711F4}">
          <x14:formula1>
            <xm:f>'Set Values'!$FF$100:$FF$109</xm:f>
          </x14:formula1>
          <xm:sqref>CY15</xm:sqref>
        </x14:dataValidation>
        <x14:dataValidation type="list" allowBlank="1" showInputMessage="1" showErrorMessage="1" xr:uid="{F38E1763-8C30-4ADB-A042-CC591DC897F9}">
          <x14:formula1>
            <xm:f>'Set Values'!$FE$100:$FE$109</xm:f>
          </x14:formula1>
          <xm:sqref>CX15</xm:sqref>
        </x14:dataValidation>
        <x14:dataValidation type="list" allowBlank="1" showInputMessage="1" showErrorMessage="1" xr:uid="{191C31D1-9E42-428E-B375-663FBCA8379C}">
          <x14:formula1>
            <xm:f>'Set Values'!$FD$100:$FD$109</xm:f>
          </x14:formula1>
          <xm:sqref>CW15</xm:sqref>
        </x14:dataValidation>
        <x14:dataValidation type="list" allowBlank="1" showInputMessage="1" showErrorMessage="1" xr:uid="{D9C9BFF4-40DC-4D91-9B13-09440637F8A1}">
          <x14:formula1>
            <xm:f>'Set Values'!$FC$100:$FC$109</xm:f>
          </x14:formula1>
          <xm:sqref>CV15</xm:sqref>
        </x14:dataValidation>
        <x14:dataValidation type="list" allowBlank="1" showInputMessage="1" showErrorMessage="1" xr:uid="{AC3188A9-7E3E-494C-BCFB-59E2E7622812}">
          <x14:formula1>
            <xm:f>'Set Values'!$FA$100:$FA$109</xm:f>
          </x14:formula1>
          <xm:sqref>CT15</xm:sqref>
        </x14:dataValidation>
        <x14:dataValidation type="list" allowBlank="1" showInputMessage="1" showErrorMessage="1" xr:uid="{B48E91A5-6580-44E8-AE53-7EFF8B6864F6}">
          <x14:formula1>
            <xm:f>'Set Values'!$EZ$100:$EZ$109</xm:f>
          </x14:formula1>
          <xm:sqref>CS15</xm:sqref>
        </x14:dataValidation>
        <x14:dataValidation type="list" allowBlank="1" showInputMessage="1" showErrorMessage="1" xr:uid="{EF33CA16-2A2C-407D-8A93-32C28A5AD535}">
          <x14:formula1>
            <xm:f>'Set Values'!$EY$100:$EY$109</xm:f>
          </x14:formula1>
          <xm:sqref>CR15</xm:sqref>
        </x14:dataValidation>
        <x14:dataValidation type="list" allowBlank="1" showInputMessage="1" showErrorMessage="1" xr:uid="{BA6F0653-4ED2-4D0D-AC27-A9CFD2164B7C}">
          <x14:formula1>
            <xm:f>'Set Values'!$EX$100:$EX$109</xm:f>
          </x14:formula1>
          <xm:sqref>CQ15</xm:sqref>
        </x14:dataValidation>
        <x14:dataValidation type="list" allowBlank="1" showInputMessage="1" showErrorMessage="1" xr:uid="{B0986930-CC4C-4C8A-B813-0D7226F9CB80}">
          <x14:formula1>
            <xm:f>'Set Values'!$EW$100:$EW$109</xm:f>
          </x14:formula1>
          <xm:sqref>CP15</xm:sqref>
        </x14:dataValidation>
        <x14:dataValidation type="list" allowBlank="1" showInputMessage="1" showErrorMessage="1" xr:uid="{B705A18B-4A87-434E-9A71-135FB99412E3}">
          <x14:formula1>
            <xm:f>'Set Values'!$EV$100:$EV$109</xm:f>
          </x14:formula1>
          <xm:sqref>CO15</xm:sqref>
        </x14:dataValidation>
        <x14:dataValidation type="list" allowBlank="1" showInputMessage="1" showErrorMessage="1" xr:uid="{ADD8A017-7AD3-4E46-891F-6AC877F82383}">
          <x14:formula1>
            <xm:f>'Set Values'!$EU$100:$EU$109</xm:f>
          </x14:formula1>
          <xm:sqref>CN15</xm:sqref>
        </x14:dataValidation>
        <x14:dataValidation type="list" allowBlank="1" showInputMessage="1" showErrorMessage="1" xr:uid="{221A604D-57BB-4551-8D48-3381E213279B}">
          <x14:formula1>
            <xm:f>'Set Values'!$ET$100:$ET$109</xm:f>
          </x14:formula1>
          <xm:sqref>CM15</xm:sqref>
        </x14:dataValidation>
        <x14:dataValidation type="list" allowBlank="1" showInputMessage="1" showErrorMessage="1" xr:uid="{311E07E7-83B6-4C39-BC1E-9543A4B22457}">
          <x14:formula1>
            <xm:f>'Set Values'!$ES$100:$ES$109</xm:f>
          </x14:formula1>
          <xm:sqref>CL15</xm:sqref>
        </x14:dataValidation>
        <x14:dataValidation type="list" allowBlank="1" showInputMessage="1" showErrorMessage="1" xr:uid="{77BD8886-1A9D-4A33-9102-61B441FE2B28}">
          <x14:formula1>
            <xm:f>'Set Values'!$ER$100:$ER$109</xm:f>
          </x14:formula1>
          <xm:sqref>CK15</xm:sqref>
        </x14:dataValidation>
        <x14:dataValidation type="list" allowBlank="1" showInputMessage="1" showErrorMessage="1" xr:uid="{56513309-731C-4243-A3CA-48596E23DDDA}">
          <x14:formula1>
            <xm:f>'Set Values'!$EQ$100:$EQ$109</xm:f>
          </x14:formula1>
          <xm:sqref>CJ15</xm:sqref>
        </x14:dataValidation>
        <x14:dataValidation type="list" allowBlank="1" showInputMessage="1" showErrorMessage="1" xr:uid="{49958F86-873D-4B8C-89CF-7874E3D13726}">
          <x14:formula1>
            <xm:f>'Set Values'!$EP$100:$EP$109</xm:f>
          </x14:formula1>
          <xm:sqref>CI15</xm:sqref>
        </x14:dataValidation>
        <x14:dataValidation type="list" allowBlank="1" showInputMessage="1" showErrorMessage="1" xr:uid="{2180D503-0A7C-47D4-993F-4FD4C4BB1331}">
          <x14:formula1>
            <xm:f>'Set Values'!$EO$100:$EO$109</xm:f>
          </x14:formula1>
          <xm:sqref>CH15</xm:sqref>
        </x14:dataValidation>
        <x14:dataValidation type="list" allowBlank="1" showInputMessage="1" showErrorMessage="1" xr:uid="{3CEEDF9F-CD51-4217-BBFE-4785F2173DA0}">
          <x14:formula1>
            <xm:f>'Set Values'!$EN$100:$EN$109</xm:f>
          </x14:formula1>
          <xm:sqref>CG15</xm:sqref>
        </x14:dataValidation>
        <x14:dataValidation type="list" allowBlank="1" showInputMessage="1" showErrorMessage="1" xr:uid="{4A75F023-9FDC-449E-8452-A0992A1981AF}">
          <x14:formula1>
            <xm:f>'Set Values'!$EM$100:$EM$109</xm:f>
          </x14:formula1>
          <xm:sqref>CF15</xm:sqref>
        </x14:dataValidation>
        <x14:dataValidation type="list" allowBlank="1" showInputMessage="1" showErrorMessage="1" xr:uid="{3BBA4004-E28E-4B7F-ADFA-41A070EBD0C3}">
          <x14:formula1>
            <xm:f>'Set Values'!$EL$100:$EL$109</xm:f>
          </x14:formula1>
          <xm:sqref>CE15</xm:sqref>
        </x14:dataValidation>
        <x14:dataValidation type="list" allowBlank="1" showInputMessage="1" showErrorMessage="1" xr:uid="{81B99FEA-8838-4525-926D-B9955CC73F63}">
          <x14:formula1>
            <xm:f>'Set Values'!$EK$100:$EK$109</xm:f>
          </x14:formula1>
          <xm:sqref>CD15</xm:sqref>
        </x14:dataValidation>
        <x14:dataValidation type="list" allowBlank="1" showInputMessage="1" showErrorMessage="1" xr:uid="{437EB6A2-5802-48F9-9FFE-D0FB5605FAED}">
          <x14:formula1>
            <xm:f>'Set Values'!$EJ$100:$EJ$109</xm:f>
          </x14:formula1>
          <xm:sqref>CC15</xm:sqref>
        </x14:dataValidation>
        <x14:dataValidation type="list" allowBlank="1" showInputMessage="1" showErrorMessage="1" xr:uid="{6B38AE30-FEF7-40F6-A31F-889CF2B00EBC}">
          <x14:formula1>
            <xm:f>'Set Values'!$EI$100:$EI$109</xm:f>
          </x14:formula1>
          <xm:sqref>CB15</xm:sqref>
        </x14:dataValidation>
        <x14:dataValidation type="list" allowBlank="1" showInputMessage="1" showErrorMessage="1" xr:uid="{E09B5A20-0011-4D7C-9AA1-46FA77128592}">
          <x14:formula1>
            <xm:f>'Set Values'!$EH$100:$EH$109</xm:f>
          </x14:formula1>
          <xm:sqref>CA15</xm:sqref>
        </x14:dataValidation>
        <x14:dataValidation type="list" allowBlank="1" showInputMessage="1" showErrorMessage="1" xr:uid="{35F914E1-FE20-4D8F-8318-5A1587429BA2}">
          <x14:formula1>
            <xm:f>'Set Values'!$EG$100:$EG$109</xm:f>
          </x14:formula1>
          <xm:sqref>BZ15</xm:sqref>
        </x14:dataValidation>
        <x14:dataValidation type="list" allowBlank="1" showInputMessage="1" showErrorMessage="1" xr:uid="{9DE3BC5B-1246-4CBA-914F-8D5974CF46A4}">
          <x14:formula1>
            <xm:f>'Set Values'!$EF$100:$EF$109</xm:f>
          </x14:formula1>
          <xm:sqref>BY15</xm:sqref>
        </x14:dataValidation>
        <x14:dataValidation type="list" allowBlank="1" showInputMessage="1" showErrorMessage="1" xr:uid="{2C621496-A051-4AC1-B93C-474CA1B4B5BA}">
          <x14:formula1>
            <xm:f>'Set Values'!$EE$100:$EE$109</xm:f>
          </x14:formula1>
          <xm:sqref>BX15</xm:sqref>
        </x14:dataValidation>
        <x14:dataValidation type="list" allowBlank="1" showInputMessage="1" showErrorMessage="1" xr:uid="{5F9D127B-9A6F-452E-9235-030A974244A0}">
          <x14:formula1>
            <xm:f>'Set Values'!$ED$100:$ED$109</xm:f>
          </x14:formula1>
          <xm:sqref>BW15</xm:sqref>
        </x14:dataValidation>
        <x14:dataValidation type="list" allowBlank="1" showInputMessage="1" showErrorMessage="1" xr:uid="{A86F0B56-443F-48ED-B193-9EB8FD93A262}">
          <x14:formula1>
            <xm:f>'Set Values'!$EC$100:$EC$109</xm:f>
          </x14:formula1>
          <xm:sqref>BV15</xm:sqref>
        </x14:dataValidation>
        <x14:dataValidation type="list" allowBlank="1" showInputMessage="1" showErrorMessage="1" xr:uid="{433F6B19-5116-49AF-A78F-C6291AB837DC}">
          <x14:formula1>
            <xm:f>'Set Values'!$EB$100:$EB$109</xm:f>
          </x14:formula1>
          <xm:sqref>BU15</xm:sqref>
        </x14:dataValidation>
        <x14:dataValidation type="list" allowBlank="1" showInputMessage="1" showErrorMessage="1" xr:uid="{E7ED4182-1A7C-41B3-9232-B95846F6CD00}">
          <x14:formula1>
            <xm:f>'Set Values'!$EA$100:$EA$109</xm:f>
          </x14:formula1>
          <xm:sqref>BT15</xm:sqref>
        </x14:dataValidation>
        <x14:dataValidation type="list" allowBlank="1" showInputMessage="1" showErrorMessage="1" xr:uid="{33E571D1-B9EF-419F-95BB-0A8312127133}">
          <x14:formula1>
            <xm:f>'Set Values'!$DZ$100:$DZ$109</xm:f>
          </x14:formula1>
          <xm:sqref>BS15</xm:sqref>
        </x14:dataValidation>
        <x14:dataValidation type="list" allowBlank="1" showInputMessage="1" showErrorMessage="1" xr:uid="{40B646D1-A937-40FF-AA36-975FF0172047}">
          <x14:formula1>
            <xm:f>'Set Values'!$DY$100:$DY$109</xm:f>
          </x14:formula1>
          <xm:sqref>BR15</xm:sqref>
        </x14:dataValidation>
        <x14:dataValidation type="list" allowBlank="1" showInputMessage="1" showErrorMessage="1" xr:uid="{370EFF0F-D1DF-46C5-8743-53DA2C77EFF8}">
          <x14:formula1>
            <xm:f>'Set Values'!$DX$100:$DX$109</xm:f>
          </x14:formula1>
          <xm:sqref>BQ15</xm:sqref>
        </x14:dataValidation>
        <x14:dataValidation type="list" allowBlank="1" showInputMessage="1" showErrorMessage="1" xr:uid="{58A7BD90-480B-47A7-9ABB-A74B811A3026}">
          <x14:formula1>
            <xm:f>'Set Values'!$DW$100:$DW$109</xm:f>
          </x14:formula1>
          <xm:sqref>BP15</xm:sqref>
        </x14:dataValidation>
        <x14:dataValidation type="list" allowBlank="1" showInputMessage="1" showErrorMessage="1" xr:uid="{DD01B7FE-868C-4B56-A608-BD260CD0B1AE}">
          <x14:formula1>
            <xm:f>'Set Values'!$DV$100:$DV$109</xm:f>
          </x14:formula1>
          <xm:sqref>BO15</xm:sqref>
        </x14:dataValidation>
        <x14:dataValidation type="list" allowBlank="1" showInputMessage="1" showErrorMessage="1" xr:uid="{1F095FF6-AB35-427E-A272-CD0E38BB3EAE}">
          <x14:formula1>
            <xm:f>'Set Values'!$DU$100:$DU$109</xm:f>
          </x14:formula1>
          <xm:sqref>BN15</xm:sqref>
        </x14:dataValidation>
        <x14:dataValidation type="list" allowBlank="1" showInputMessage="1" showErrorMessage="1" xr:uid="{5F994F89-A209-4C63-A8A7-4148FF64C6DB}">
          <x14:formula1>
            <xm:f>'Set Values'!$DT$100:$DT$109</xm:f>
          </x14:formula1>
          <xm:sqref>BM15</xm:sqref>
        </x14:dataValidation>
        <x14:dataValidation type="list" allowBlank="1" showInputMessage="1" showErrorMessage="1" xr:uid="{16D34904-AF4D-4245-8D2A-AAE571BF9256}">
          <x14:formula1>
            <xm:f>'Set Values'!$DS$100:$DS$109</xm:f>
          </x14:formula1>
          <xm:sqref>BL15</xm:sqref>
        </x14:dataValidation>
        <x14:dataValidation type="list" allowBlank="1" showInputMessage="1" showErrorMessage="1" xr:uid="{86F11329-2171-4EEB-BE5E-43F858558648}">
          <x14:formula1>
            <xm:f>'Set Values'!$DR$100:$DR$109</xm:f>
          </x14:formula1>
          <xm:sqref>BK15</xm:sqref>
        </x14:dataValidation>
        <x14:dataValidation type="list" allowBlank="1" showInputMessage="1" showErrorMessage="1" xr:uid="{C01DC9B6-1144-4EDD-BAFD-9A9F901FEADD}">
          <x14:formula1>
            <xm:f>'Set Values'!$DQ$100:$DQ$109</xm:f>
          </x14:formula1>
          <xm:sqref>BJ15</xm:sqref>
        </x14:dataValidation>
        <x14:dataValidation type="list" allowBlank="1" showInputMessage="1" showErrorMessage="1" xr:uid="{C724CF44-1E29-4FE4-9988-DB38FD73028F}">
          <x14:formula1>
            <xm:f>'Set Values'!$DP$100:$DP$109</xm:f>
          </x14:formula1>
          <xm:sqref>BI15</xm:sqref>
        </x14:dataValidation>
        <x14:dataValidation type="list" allowBlank="1" showInputMessage="1" showErrorMessage="1" xr:uid="{DD9287AC-9ED0-4DFA-89B4-C46509AA8866}">
          <x14:formula1>
            <xm:f>'Set Values'!$DO$100:$DO$109</xm:f>
          </x14:formula1>
          <xm:sqref>BH15</xm:sqref>
        </x14:dataValidation>
        <x14:dataValidation type="list" allowBlank="1" showInputMessage="1" showErrorMessage="1" xr:uid="{46484163-C9A4-4BB6-9F93-6C32C55DB16F}">
          <x14:formula1>
            <xm:f>'Set Values'!$DN$100:$DN$109</xm:f>
          </x14:formula1>
          <xm:sqref>BG15</xm:sqref>
        </x14:dataValidation>
        <x14:dataValidation type="list" allowBlank="1" showInputMessage="1" showErrorMessage="1" xr:uid="{82865FCB-0495-4506-BC86-1B82F84C7782}">
          <x14:formula1>
            <xm:f>'Set Values'!$DM$100:$DM$109</xm:f>
          </x14:formula1>
          <xm:sqref>BF15</xm:sqref>
        </x14:dataValidation>
        <x14:dataValidation type="list" allowBlank="1" showInputMessage="1" showErrorMessage="1" xr:uid="{FC16AB0E-34D7-4ED3-A2B7-D32F5F6DF084}">
          <x14:formula1>
            <xm:f>'Set Values'!$DL$100:$DL$109</xm:f>
          </x14:formula1>
          <xm:sqref>BE15</xm:sqref>
        </x14:dataValidation>
        <x14:dataValidation type="list" allowBlank="1" showInputMessage="1" showErrorMessage="1" xr:uid="{23F3B1A3-673B-4AAE-871E-98322309DCD6}">
          <x14:formula1>
            <xm:f>'Set Values'!$DK$100:$DK$109</xm:f>
          </x14:formula1>
          <xm:sqref>BD15</xm:sqref>
        </x14:dataValidation>
        <x14:dataValidation type="list" allowBlank="1" showInputMessage="1" showErrorMessage="1" xr:uid="{48F6CC49-ED90-4248-9DCA-92601F7D47BA}">
          <x14:formula1>
            <xm:f>'Set Values'!$DJ$100:$DJ$109</xm:f>
          </x14:formula1>
          <xm:sqref>BC15</xm:sqref>
        </x14:dataValidation>
        <x14:dataValidation type="list" allowBlank="1" showInputMessage="1" showErrorMessage="1" xr:uid="{8A24DDB9-1A2E-4764-9B82-55F922BD3712}">
          <x14:formula1>
            <xm:f>'Set Values'!$DI$100:$DI$109</xm:f>
          </x14:formula1>
          <xm:sqref>BB15</xm:sqref>
        </x14:dataValidation>
        <x14:dataValidation type="list" allowBlank="1" showInputMessage="1" showErrorMessage="1" xr:uid="{6F6D1E25-2A65-4F2E-BC50-A988DF3385A2}">
          <x14:formula1>
            <xm:f>'Set Values'!$DH$100:$DH$109</xm:f>
          </x14:formula1>
          <xm:sqref>BA15</xm:sqref>
        </x14:dataValidation>
        <x14:dataValidation type="list" allowBlank="1" showInputMessage="1" showErrorMessage="1" xr:uid="{50452A49-CCF3-4C97-B825-99EFF372441D}">
          <x14:formula1>
            <xm:f>'Set Values'!$DG$100:$DG$109</xm:f>
          </x14:formula1>
          <xm:sqref>AZ15</xm:sqref>
        </x14:dataValidation>
        <x14:dataValidation type="list" allowBlank="1" showInputMessage="1" showErrorMessage="1" xr:uid="{27AB6C4D-36A5-4610-A139-B374102C14C6}">
          <x14:formula1>
            <xm:f>'Set Values'!$DF$100:$DF$109</xm:f>
          </x14:formula1>
          <xm:sqref>AY15</xm:sqref>
        </x14:dataValidation>
        <x14:dataValidation type="list" allowBlank="1" showInputMessage="1" showErrorMessage="1" xr:uid="{7BC4CD92-2E10-4A35-BBD7-90B8EC64AACB}">
          <x14:formula1>
            <xm:f>'Set Values'!$DE$100:$DE$109</xm:f>
          </x14:formula1>
          <xm:sqref>AX15</xm:sqref>
        </x14:dataValidation>
        <x14:dataValidation type="list" allowBlank="1" showInputMessage="1" showErrorMessage="1" xr:uid="{6B4557C7-83C4-4613-84F0-3551440FD68B}">
          <x14:formula1>
            <xm:f>'Set Values'!$DD$100:$DD$109</xm:f>
          </x14:formula1>
          <xm:sqref>AW15</xm:sqref>
        </x14:dataValidation>
        <x14:dataValidation type="list" allowBlank="1" showInputMessage="1" showErrorMessage="1" xr:uid="{F62D0D51-5D81-4415-B3EA-0CBB1EE20C31}">
          <x14:formula1>
            <xm:f>'Set Values'!$DC$100:$DC$109</xm:f>
          </x14:formula1>
          <xm:sqref>AV15</xm:sqref>
        </x14:dataValidation>
        <x14:dataValidation type="list" allowBlank="1" showInputMessage="1" showErrorMessage="1" xr:uid="{AA8D600A-870D-49FA-9F30-81246DC4E674}">
          <x14:formula1>
            <xm:f>'Set Values'!$DB$100:$DB$109</xm:f>
          </x14:formula1>
          <xm:sqref>AU15</xm:sqref>
        </x14:dataValidation>
        <x14:dataValidation type="list" allowBlank="1" showInputMessage="1" showErrorMessage="1" xr:uid="{F0C37C0B-083F-496F-9EA9-C4AE7F9F4E19}">
          <x14:formula1>
            <xm:f>'Set Values'!$DA$100:$DA$109</xm:f>
          </x14:formula1>
          <xm:sqref>AT15</xm:sqref>
        </x14:dataValidation>
        <x14:dataValidation type="list" allowBlank="1" showInputMessage="1" showErrorMessage="1" xr:uid="{FEB8AB4B-19B2-49D3-B800-132AC12D8CD7}">
          <x14:formula1>
            <xm:f>'Set Values'!$CZ$100:$CZ$109</xm:f>
          </x14:formula1>
          <xm:sqref>AS15</xm:sqref>
        </x14:dataValidation>
        <x14:dataValidation type="list" allowBlank="1" showInputMessage="1" showErrorMessage="1" xr:uid="{630AC62F-0D99-4585-8E2A-03F140EFC8E5}">
          <x14:formula1>
            <xm:f>'Set Values'!$CY$100:$CY$109</xm:f>
          </x14:formula1>
          <xm:sqref>AR15</xm:sqref>
        </x14:dataValidation>
        <x14:dataValidation type="list" allowBlank="1" showInputMessage="1" showErrorMessage="1" xr:uid="{C730E81E-FAF2-48BB-B927-3F441725B4A8}">
          <x14:formula1>
            <xm:f>'Set Values'!$CX$100:$CX$109</xm:f>
          </x14:formula1>
          <xm:sqref>AQ15</xm:sqref>
        </x14:dataValidation>
        <x14:dataValidation type="list" allowBlank="1" showInputMessage="1" showErrorMessage="1" xr:uid="{3C50B522-3FF0-4572-8EAC-B80CF189ED43}">
          <x14:formula1>
            <xm:f>'Set Values'!$CW$100:$CW$109</xm:f>
          </x14:formula1>
          <xm:sqref>AP15</xm:sqref>
        </x14:dataValidation>
        <x14:dataValidation type="list" allowBlank="1" showInputMessage="1" showErrorMessage="1" xr:uid="{5D88E7A0-7B27-431A-A998-B67DAA23486A}">
          <x14:formula1>
            <xm:f>'Set Values'!$CV$100:$CV$109</xm:f>
          </x14:formula1>
          <xm:sqref>AO15</xm:sqref>
        </x14:dataValidation>
        <x14:dataValidation type="list" allowBlank="1" showInputMessage="1" showErrorMessage="1" xr:uid="{FB144997-2983-4274-B60E-B4C954BF1CC3}">
          <x14:formula1>
            <xm:f>'Set Values'!$CU$100:$CU$109</xm:f>
          </x14:formula1>
          <xm:sqref>AN15</xm:sqref>
        </x14:dataValidation>
        <x14:dataValidation type="list" allowBlank="1" showInputMessage="1" showErrorMessage="1" xr:uid="{BC38416D-23E7-4211-8A03-7110769658F2}">
          <x14:formula1>
            <xm:f>'Set Values'!$CT$100:$CT$109</xm:f>
          </x14:formula1>
          <xm:sqref>AM15</xm:sqref>
        </x14:dataValidation>
        <x14:dataValidation type="list" allowBlank="1" showInputMessage="1" showErrorMessage="1" xr:uid="{774D20DF-FF23-401D-9DD9-F0C791CD7F36}">
          <x14:formula1>
            <xm:f>'Set Values'!$CS$100:$CS$109</xm:f>
          </x14:formula1>
          <xm:sqref>AL15</xm:sqref>
        </x14:dataValidation>
        <x14:dataValidation type="list" allowBlank="1" showInputMessage="1" showErrorMessage="1" xr:uid="{87227197-832E-43F5-A5B7-7857C131568E}">
          <x14:formula1>
            <xm:f>'Set Values'!$CR$100:$CR$109</xm:f>
          </x14:formula1>
          <xm:sqref>AK15</xm:sqref>
        </x14:dataValidation>
        <x14:dataValidation type="list" allowBlank="1" showInputMessage="1" showErrorMessage="1" xr:uid="{F65BA67A-AE0D-4AEE-B2C4-57274C0C1709}">
          <x14:formula1>
            <xm:f>'Set Values'!$CQ$100:$CQ$109</xm:f>
          </x14:formula1>
          <xm:sqref>AJ15</xm:sqref>
        </x14:dataValidation>
        <x14:dataValidation type="list" allowBlank="1" showInputMessage="1" showErrorMessage="1" xr:uid="{BC04AAFA-498F-454A-AC65-DD174D5B212B}">
          <x14:formula1>
            <xm:f>'Set Values'!$CP$100:$CP$109</xm:f>
          </x14:formula1>
          <xm:sqref>AI15</xm:sqref>
        </x14:dataValidation>
        <x14:dataValidation type="list" allowBlank="1" showInputMessage="1" showErrorMessage="1" xr:uid="{0323A4C7-5B24-44C1-9B9D-8E41AC491F90}">
          <x14:formula1>
            <xm:f>'Set Values'!$CO$100:$CO$109</xm:f>
          </x14:formula1>
          <xm:sqref>AH15</xm:sqref>
        </x14:dataValidation>
        <x14:dataValidation type="list" allowBlank="1" showInputMessage="1" showErrorMessage="1" xr:uid="{0160F929-BF29-46FA-BF6C-05CE978D96AD}">
          <x14:formula1>
            <xm:f>'Set Values'!$CN$100:$CN$109</xm:f>
          </x14:formula1>
          <xm:sqref>AG15</xm:sqref>
        </x14:dataValidation>
        <x14:dataValidation type="list" allowBlank="1" showInputMessage="1" showErrorMessage="1" xr:uid="{D42A624D-BC9A-4C18-84ED-4FDAAD4F4A36}">
          <x14:formula1>
            <xm:f>'Set Values'!$CM$100:$CM$109</xm:f>
          </x14:formula1>
          <xm:sqref>AF15</xm:sqref>
        </x14:dataValidation>
        <x14:dataValidation type="list" allowBlank="1" showInputMessage="1" showErrorMessage="1" xr:uid="{9292C6B5-7A6F-4F33-8C46-61BB511987E6}">
          <x14:formula1>
            <xm:f>'Set Values'!$CL$100:$CL$109</xm:f>
          </x14:formula1>
          <xm:sqref>AE15</xm:sqref>
        </x14:dataValidation>
        <x14:dataValidation type="list" allowBlank="1" showInputMessage="1" showErrorMessage="1" xr:uid="{BF72C60A-B2E0-4F30-8389-BF9E3ACF48A2}">
          <x14:formula1>
            <xm:f>'Set Values'!$CK$100:$CK$109</xm:f>
          </x14:formula1>
          <xm:sqref>AD15</xm:sqref>
        </x14:dataValidation>
        <x14:dataValidation type="list" allowBlank="1" showInputMessage="1" showErrorMessage="1" xr:uid="{2110D78A-0D2D-4633-8B08-B846BB73E2A7}">
          <x14:formula1>
            <xm:f>'Set Values'!$CJ$100:$CJ$109</xm:f>
          </x14:formula1>
          <xm:sqref>AC15</xm:sqref>
        </x14:dataValidation>
        <x14:dataValidation type="list" allowBlank="1" showInputMessage="1" showErrorMessage="1" xr:uid="{B10CA28D-2C1A-41F9-92EC-A13C038E0A29}">
          <x14:formula1>
            <xm:f>'Set Values'!$CI$100:$CI$109</xm:f>
          </x14:formula1>
          <xm:sqref>AB15</xm:sqref>
        </x14:dataValidation>
        <x14:dataValidation type="list" allowBlank="1" showInputMessage="1" showErrorMessage="1" xr:uid="{8994F666-3EF7-47DA-BC4C-FFF7DD99FC37}">
          <x14:formula1>
            <xm:f>'Set Values'!$CH$100:$CH$109</xm:f>
          </x14:formula1>
          <xm:sqref>AA15</xm:sqref>
        </x14:dataValidation>
        <x14:dataValidation type="list" allowBlank="1" showInputMessage="1" showErrorMessage="1" xr:uid="{85F0A0C5-0087-4E7A-99E0-440D0429BA03}">
          <x14:formula1>
            <xm:f>'Set Values'!$CG$100:$CG$109</xm:f>
          </x14:formula1>
          <xm:sqref>Z15</xm:sqref>
        </x14:dataValidation>
        <x14:dataValidation type="list" allowBlank="1" showInputMessage="1" showErrorMessage="1" xr:uid="{D712FDCD-99DF-4C11-86E4-5D4F3F0809CD}">
          <x14:formula1>
            <xm:f>'Set Values'!$CF$100:$CF$109</xm:f>
          </x14:formula1>
          <xm:sqref>Y15</xm:sqref>
        </x14:dataValidation>
        <x14:dataValidation type="list" allowBlank="1" showInputMessage="1" showErrorMessage="1" xr:uid="{8E065514-1541-44D5-9186-FC102980E74F}">
          <x14:formula1>
            <xm:f>'Set Values'!$CE$100:$CE$109</xm:f>
          </x14:formula1>
          <xm:sqref>X15</xm:sqref>
        </x14:dataValidation>
        <x14:dataValidation type="list" allowBlank="1" showInputMessage="1" showErrorMessage="1" xr:uid="{1BFE19E5-4667-4EF9-AEA4-6765AEFC9CC8}">
          <x14:formula1>
            <xm:f>'Set Values'!$AA$3</xm:f>
          </x14:formula1>
          <xm:sqref>E12:CZ12</xm:sqref>
        </x14:dataValidation>
        <x14:dataValidation type="list" allowBlank="1" showInputMessage="1" showErrorMessage="1" xr:uid="{BA960B49-35A5-4702-BC24-A7272BF8D3A4}">
          <x14:formula1>
            <xm:f>'Set Values'!$CD$100:$CD$109</xm:f>
          </x14:formula1>
          <xm:sqref>W15</xm:sqref>
        </x14:dataValidation>
        <x14:dataValidation type="list" allowBlank="1" showInputMessage="1" showErrorMessage="1" xr:uid="{7BEBC0A7-1F2E-4FFA-8DA9-5B7A9A306600}">
          <x14:formula1>
            <xm:f>'Set Values'!$CC$100:$CC$109</xm:f>
          </x14:formula1>
          <xm:sqref>V15</xm:sqref>
        </x14:dataValidation>
        <x14:dataValidation type="list" allowBlank="1" showInputMessage="1" showErrorMessage="1" xr:uid="{41F0F512-7834-4CE3-BA79-3A2DD95B748B}">
          <x14:formula1>
            <xm:f>'Set Values'!$CB$100:$CB$109</xm:f>
          </x14:formula1>
          <xm:sqref>U15</xm:sqref>
        </x14:dataValidation>
        <x14:dataValidation type="list" allowBlank="1" showInputMessage="1" showErrorMessage="1" xr:uid="{519CA2DC-0A5A-4AD6-AEF7-5D6D9989BA9D}">
          <x14:formula1>
            <xm:f>'Set Values'!$CA$100:$CA$109</xm:f>
          </x14:formula1>
          <xm:sqref>T15</xm:sqref>
        </x14:dataValidation>
        <x14:dataValidation type="list" allowBlank="1" showInputMessage="1" showErrorMessage="1" xr:uid="{417CBBC7-3493-444A-B3D7-AC7B280281EC}">
          <x14:formula1>
            <xm:f>'Set Values'!$BZ$100:$BZ$109</xm:f>
          </x14:formula1>
          <xm:sqref>S15</xm:sqref>
        </x14:dataValidation>
        <x14:dataValidation type="list" allowBlank="1" showInputMessage="1" showErrorMessage="1" xr:uid="{E4EA5532-7BEE-4177-BA35-D7A060DB0B74}">
          <x14:formula1>
            <xm:f>'Set Values'!$BY$100:$BY$109</xm:f>
          </x14:formula1>
          <xm:sqref>R15</xm:sqref>
        </x14:dataValidation>
        <x14:dataValidation type="list" allowBlank="1" showInputMessage="1" showErrorMessage="1" xr:uid="{6A8C7236-7BC7-4429-9410-64FAC270C198}">
          <x14:formula1>
            <xm:f>'Set Values'!$BX$100:$BX$109</xm:f>
          </x14:formula1>
          <xm:sqref>Q15</xm:sqref>
        </x14:dataValidation>
        <x14:dataValidation type="list" allowBlank="1" showInputMessage="1" showErrorMessage="1" xr:uid="{F3BD6CEB-0A26-46F5-A2C1-C80D54BBA981}">
          <x14:formula1>
            <xm:f>'Set Values'!$BW$100:$BW$109</xm:f>
          </x14:formula1>
          <xm:sqref>P15</xm:sqref>
        </x14:dataValidation>
        <x14:dataValidation type="list" allowBlank="1" showInputMessage="1" showErrorMessage="1" xr:uid="{4D1F1A27-49DC-4774-B76E-F7FDA00FCB1D}">
          <x14:formula1>
            <xm:f>'Set Values'!$BV$100:$BV$109</xm:f>
          </x14:formula1>
          <xm:sqref>O15</xm:sqref>
        </x14:dataValidation>
        <x14:dataValidation type="list" allowBlank="1" showInputMessage="1" showErrorMessage="1" xr:uid="{2E9909A7-0253-4698-8051-17510E51FBF3}">
          <x14:formula1>
            <xm:f>'Set Values'!$BU$100:$BU$109</xm:f>
          </x14:formula1>
          <xm:sqref>N15</xm:sqref>
        </x14:dataValidation>
        <x14:dataValidation type="list" allowBlank="1" showInputMessage="1" showErrorMessage="1" xr:uid="{BD992A1D-CA6C-4E69-9253-B6DF9C6D2B65}">
          <x14:formula1>
            <xm:f>'Set Values'!$BS$100:$BS$109</xm:f>
          </x14:formula1>
          <xm:sqref>L15</xm:sqref>
        </x14:dataValidation>
        <x14:dataValidation type="list" allowBlank="1" showInputMessage="1" showErrorMessage="1" xr:uid="{FC13F473-3EB4-4ED4-A5AF-3D97D96CBEC0}">
          <x14:formula1>
            <xm:f>'Set Values'!$BR$100:$BR$109</xm:f>
          </x14:formula1>
          <xm:sqref>K15</xm:sqref>
        </x14:dataValidation>
        <x14:dataValidation type="list" allowBlank="1" showInputMessage="1" showErrorMessage="1" xr:uid="{9C8FB5DD-2350-4CDA-BBCF-108A27D7D68E}">
          <x14:formula1>
            <xm:f>'Set Values'!$BQ$100:$BQ$109</xm:f>
          </x14:formula1>
          <xm:sqref>J15</xm:sqref>
        </x14:dataValidation>
        <x14:dataValidation type="list" allowBlank="1" showInputMessage="1" showErrorMessage="1" xr:uid="{42549DD5-F296-4D86-B4CA-84E5AC1D8557}">
          <x14:formula1>
            <xm:f>'Set Values'!$BP$100:$BP$109</xm:f>
          </x14:formula1>
          <xm:sqref>I15</xm:sqref>
        </x14:dataValidation>
        <x14:dataValidation type="list" allowBlank="1" showInputMessage="1" showErrorMessage="1" xr:uid="{29C540D2-C015-437C-B9A2-74B71FE8415B}">
          <x14:formula1>
            <xm:f>'Set Values'!$BO$100:$BO$109</xm:f>
          </x14:formula1>
          <xm:sqref>H15</xm:sqref>
        </x14:dataValidation>
        <x14:dataValidation type="list" allowBlank="1" showInputMessage="1" showErrorMessage="1" xr:uid="{62EAF1B3-9FC1-4FD2-9A94-30B968E93177}">
          <x14:formula1>
            <xm:f>'Set Values'!$BN$100:$BN$109</xm:f>
          </x14:formula1>
          <xm:sqref>G15</xm:sqref>
        </x14:dataValidation>
        <x14:dataValidation type="list" allowBlank="1" showInputMessage="1" showErrorMessage="1" xr:uid="{84ED8D13-E26E-40BD-B31C-43FC1C8C071F}">
          <x14:formula1>
            <xm:f>'Set Values'!$BL$100:$BL$109</xm:f>
          </x14:formula1>
          <xm:sqref>E15</xm:sqref>
        </x14:dataValidation>
        <x14:dataValidation type="list" allowBlank="1" showInputMessage="1" showErrorMessage="1" xr:uid="{49D331CA-8532-4304-BE29-D06C6952EEF9}">
          <x14:formula1>
            <xm:f>'Set Values'!$BM$100:$BM$109</xm:f>
          </x14:formula1>
          <xm:sqref>F15</xm:sqref>
        </x14:dataValidation>
        <x14:dataValidation type="list" allowBlank="1" showInputMessage="1" showErrorMessage="1" xr:uid="{2EA3CE53-1753-4E6E-96AB-580A716CE434}">
          <x14:formula1>
            <xm:f>'Set Values'!$Z$3:$Z$4</xm:f>
          </x14:formula1>
          <xm:sqref>D5</xm:sqref>
        </x14:dataValidation>
        <x14:dataValidation type="list" allowBlank="1" showInputMessage="1" showErrorMessage="1" xr:uid="{2FAA54BF-5018-4EB6-9A75-F0EE0DC66063}">
          <x14:formula1>
            <xm:f>'Set Values'!$AB$3:$AB$4</xm:f>
          </x14:formula1>
          <xm:sqref>E20:CZ20</xm:sqref>
        </x14:dataValidation>
        <x14:dataValidation type="list" allowBlank="1" showInputMessage="1" showErrorMessage="1" xr:uid="{933263BB-3C0C-4DA4-9215-0C1393D2F78C}">
          <x14:formula1>
            <xm:f>'Set Values'!$FB$100:$FB$109</xm:f>
          </x14:formula1>
          <xm:sqref>CU15</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4F461-7A06-4E96-93F0-EDB1252991D7}">
  <dimension ref="A1:CZ108"/>
  <sheetViews>
    <sheetView showGridLines="0" zoomScale="70" zoomScaleNormal="70" workbookViewId="0">
      <pane xSplit="4" ySplit="11" topLeftCell="E12" activePane="bottomRight" state="frozen"/>
      <selection activeCell="D20" sqref="D20"/>
      <selection pane="topRight" activeCell="D20" sqref="D20"/>
      <selection pane="bottomLeft" activeCell="D20" sqref="D20"/>
      <selection pane="bottomRight"/>
    </sheetView>
  </sheetViews>
  <sheetFormatPr defaultColWidth="9.21875" defaultRowHeight="13.8" x14ac:dyDescent="0.25"/>
  <cols>
    <col min="1" max="1" width="9.33203125" style="2" customWidth="1"/>
    <col min="2" max="2" width="39.5546875" style="2" customWidth="1"/>
    <col min="3" max="3" width="71.5546875" style="5" customWidth="1"/>
    <col min="4" max="4" width="30.77734375" style="5" customWidth="1"/>
    <col min="5" max="104" width="40.77734375" style="2" customWidth="1"/>
    <col min="105" max="16384" width="9.21875" style="2"/>
  </cols>
  <sheetData>
    <row r="1" spans="1:104" s="78" customFormat="1" ht="21" x14ac:dyDescent="0.35">
      <c r="A1" s="75" t="s">
        <v>585</v>
      </c>
      <c r="B1" s="75"/>
      <c r="C1" s="76"/>
      <c r="D1" s="77"/>
      <c r="E1" s="75" t="s">
        <v>401</v>
      </c>
      <c r="F1" s="75" t="s">
        <v>402</v>
      </c>
      <c r="G1" s="75" t="s">
        <v>403</v>
      </c>
      <c r="H1" s="75" t="s">
        <v>404</v>
      </c>
      <c r="I1" s="75" t="s">
        <v>405</v>
      </c>
      <c r="J1" s="75" t="s">
        <v>406</v>
      </c>
      <c r="K1" s="75" t="s">
        <v>407</v>
      </c>
      <c r="L1" s="75" t="s">
        <v>408</v>
      </c>
      <c r="M1" s="75" t="s">
        <v>409</v>
      </c>
      <c r="N1" s="75" t="s">
        <v>410</v>
      </c>
      <c r="O1" s="75" t="s">
        <v>411</v>
      </c>
      <c r="P1" s="75" t="s">
        <v>412</v>
      </c>
      <c r="Q1" s="75" t="s">
        <v>413</v>
      </c>
      <c r="R1" s="75" t="s">
        <v>414</v>
      </c>
      <c r="S1" s="75" t="s">
        <v>415</v>
      </c>
      <c r="T1" s="75" t="s">
        <v>416</v>
      </c>
      <c r="U1" s="75" t="s">
        <v>417</v>
      </c>
      <c r="V1" s="75" t="s">
        <v>418</v>
      </c>
      <c r="W1" s="75" t="s">
        <v>419</v>
      </c>
      <c r="X1" s="75" t="s">
        <v>420</v>
      </c>
      <c r="Y1" s="75" t="s">
        <v>421</v>
      </c>
      <c r="Z1" s="75" t="s">
        <v>422</v>
      </c>
      <c r="AA1" s="75" t="s">
        <v>423</v>
      </c>
      <c r="AB1" s="75" t="s">
        <v>424</v>
      </c>
      <c r="AC1" s="75" t="s">
        <v>425</v>
      </c>
      <c r="AD1" s="75" t="s">
        <v>426</v>
      </c>
      <c r="AE1" s="75" t="s">
        <v>427</v>
      </c>
      <c r="AF1" s="75" t="s">
        <v>428</v>
      </c>
      <c r="AG1" s="75" t="s">
        <v>429</v>
      </c>
      <c r="AH1" s="75" t="s">
        <v>430</v>
      </c>
      <c r="AI1" s="75" t="s">
        <v>431</v>
      </c>
      <c r="AJ1" s="75" t="s">
        <v>432</v>
      </c>
      <c r="AK1" s="75" t="s">
        <v>433</v>
      </c>
      <c r="AL1" s="75" t="s">
        <v>434</v>
      </c>
      <c r="AM1" s="75" t="s">
        <v>435</v>
      </c>
      <c r="AN1" s="75" t="s">
        <v>436</v>
      </c>
      <c r="AO1" s="75" t="s">
        <v>437</v>
      </c>
      <c r="AP1" s="75" t="s">
        <v>438</v>
      </c>
      <c r="AQ1" s="75" t="s">
        <v>439</v>
      </c>
      <c r="AR1" s="75" t="s">
        <v>440</v>
      </c>
      <c r="AS1" s="75" t="s">
        <v>441</v>
      </c>
      <c r="AT1" s="75" t="s">
        <v>442</v>
      </c>
      <c r="AU1" s="75" t="s">
        <v>443</v>
      </c>
      <c r="AV1" s="75" t="s">
        <v>444</v>
      </c>
      <c r="AW1" s="75" t="s">
        <v>445</v>
      </c>
      <c r="AX1" s="75" t="s">
        <v>446</v>
      </c>
      <c r="AY1" s="75" t="s">
        <v>447</v>
      </c>
      <c r="AZ1" s="75" t="s">
        <v>448</v>
      </c>
      <c r="BA1" s="75" t="s">
        <v>449</v>
      </c>
      <c r="BB1" s="75" t="s">
        <v>450</v>
      </c>
      <c r="BC1" s="75" t="s">
        <v>451</v>
      </c>
      <c r="BD1" s="75" t="s">
        <v>452</v>
      </c>
      <c r="BE1" s="75" t="s">
        <v>453</v>
      </c>
      <c r="BF1" s="75" t="s">
        <v>454</v>
      </c>
      <c r="BG1" s="75" t="s">
        <v>455</v>
      </c>
      <c r="BH1" s="75" t="s">
        <v>456</v>
      </c>
      <c r="BI1" s="75" t="s">
        <v>457</v>
      </c>
      <c r="BJ1" s="75" t="s">
        <v>458</v>
      </c>
      <c r="BK1" s="75" t="s">
        <v>459</v>
      </c>
      <c r="BL1" s="75" t="s">
        <v>460</v>
      </c>
      <c r="BM1" s="75" t="s">
        <v>461</v>
      </c>
      <c r="BN1" s="75" t="s">
        <v>462</v>
      </c>
      <c r="BO1" s="75" t="s">
        <v>463</v>
      </c>
      <c r="BP1" s="75" t="s">
        <v>464</v>
      </c>
      <c r="BQ1" s="75" t="s">
        <v>465</v>
      </c>
      <c r="BR1" s="75" t="s">
        <v>466</v>
      </c>
      <c r="BS1" s="75" t="s">
        <v>467</v>
      </c>
      <c r="BT1" s="75" t="s">
        <v>468</v>
      </c>
      <c r="BU1" s="75" t="s">
        <v>469</v>
      </c>
      <c r="BV1" s="75" t="s">
        <v>470</v>
      </c>
      <c r="BW1" s="75" t="s">
        <v>471</v>
      </c>
      <c r="BX1" s="75" t="s">
        <v>472</v>
      </c>
      <c r="BY1" s="75" t="s">
        <v>473</v>
      </c>
      <c r="BZ1" s="75" t="s">
        <v>474</v>
      </c>
      <c r="CA1" s="75" t="s">
        <v>475</v>
      </c>
      <c r="CB1" s="75" t="s">
        <v>476</v>
      </c>
      <c r="CC1" s="75" t="s">
        <v>477</v>
      </c>
      <c r="CD1" s="75" t="s">
        <v>478</v>
      </c>
      <c r="CE1" s="75" t="s">
        <v>479</v>
      </c>
      <c r="CF1" s="75" t="s">
        <v>480</v>
      </c>
      <c r="CG1" s="75" t="s">
        <v>481</v>
      </c>
      <c r="CH1" s="75" t="s">
        <v>482</v>
      </c>
      <c r="CI1" s="75" t="s">
        <v>483</v>
      </c>
      <c r="CJ1" s="75" t="s">
        <v>484</v>
      </c>
      <c r="CK1" s="75" t="s">
        <v>485</v>
      </c>
      <c r="CL1" s="75" t="s">
        <v>486</v>
      </c>
      <c r="CM1" s="75" t="s">
        <v>487</v>
      </c>
      <c r="CN1" s="75" t="s">
        <v>488</v>
      </c>
      <c r="CO1" s="75" t="s">
        <v>489</v>
      </c>
      <c r="CP1" s="75" t="s">
        <v>490</v>
      </c>
      <c r="CQ1" s="75" t="s">
        <v>491</v>
      </c>
      <c r="CR1" s="75" t="s">
        <v>492</v>
      </c>
      <c r="CS1" s="75" t="s">
        <v>493</v>
      </c>
      <c r="CT1" s="75" t="s">
        <v>494</v>
      </c>
      <c r="CU1" s="75" t="s">
        <v>495</v>
      </c>
      <c r="CV1" s="75" t="s">
        <v>496</v>
      </c>
      <c r="CW1" s="75" t="s">
        <v>497</v>
      </c>
      <c r="CX1" s="75" t="s">
        <v>498</v>
      </c>
      <c r="CY1" s="75" t="s">
        <v>499</v>
      </c>
      <c r="CZ1" s="75" t="s">
        <v>500</v>
      </c>
    </row>
    <row r="2" spans="1:104" ht="28.5" customHeight="1" x14ac:dyDescent="0.4">
      <c r="A2" s="24" t="s">
        <v>672</v>
      </c>
      <c r="C2" s="24"/>
      <c r="D2" s="1"/>
    </row>
    <row r="3" spans="1:104" ht="31.2" customHeight="1" x14ac:dyDescent="0.25">
      <c r="A3" s="301" t="s">
        <v>673</v>
      </c>
      <c r="B3" s="302"/>
      <c r="C3" s="302"/>
      <c r="D3" s="58"/>
    </row>
    <row r="4" spans="1:104" x14ac:dyDescent="0.25">
      <c r="A4" s="55" t="s">
        <v>0</v>
      </c>
      <c r="B4" s="56" t="s">
        <v>1</v>
      </c>
      <c r="C4" s="56" t="s">
        <v>5</v>
      </c>
      <c r="D4" s="89" t="str">
        <f>IF('I_State and program information'!E33="","[Plan 9]",'I_State and program information'!E33)</f>
        <v>[Plan 9]</v>
      </c>
    </row>
    <row r="5" spans="1:104" ht="55.2" x14ac:dyDescent="0.25">
      <c r="A5" s="16" t="s">
        <v>579</v>
      </c>
      <c r="B5" s="84" t="s">
        <v>118</v>
      </c>
      <c r="C5" s="15" t="s">
        <v>273</v>
      </c>
      <c r="D5" s="57"/>
    </row>
    <row r="6" spans="1:104" ht="15" customHeight="1" x14ac:dyDescent="0.25">
      <c r="A6" s="62"/>
      <c r="B6" s="62"/>
      <c r="C6" s="62"/>
      <c r="D6" s="62"/>
    </row>
    <row r="7" spans="1:104" ht="15" customHeight="1" x14ac:dyDescent="0.25">
      <c r="A7" s="263" t="s">
        <v>644</v>
      </c>
      <c r="B7" s="62"/>
      <c r="C7" s="62"/>
      <c r="D7" s="62"/>
    </row>
    <row r="8" spans="1:104" ht="15" customHeight="1" x14ac:dyDescent="0.25">
      <c r="A8" s="259" t="s">
        <v>674</v>
      </c>
      <c r="B8" s="62"/>
      <c r="C8" s="62"/>
      <c r="D8" s="62"/>
    </row>
    <row r="9" spans="1:104" ht="35.4" customHeight="1" x14ac:dyDescent="0.4">
      <c r="A9" s="24" t="s">
        <v>647</v>
      </c>
      <c r="B9" s="24"/>
      <c r="D9" s="2"/>
    </row>
    <row r="10" spans="1:104" ht="39.6" customHeight="1" x14ac:dyDescent="0.25">
      <c r="A10" s="282" t="s">
        <v>586</v>
      </c>
      <c r="B10" s="283"/>
      <c r="C10" s="283"/>
      <c r="D10" s="230"/>
    </row>
    <row r="11" spans="1:104" ht="41.4" x14ac:dyDescent="0.25">
      <c r="A11" s="49" t="s">
        <v>0</v>
      </c>
      <c r="B11" s="47" t="s">
        <v>1</v>
      </c>
      <c r="C11" s="47" t="s">
        <v>5</v>
      </c>
      <c r="D11" s="244" t="s">
        <v>65</v>
      </c>
      <c r="E11" s="240" t="str">
        <f>"Standard #1:"&amp;CHAR(10)&amp;CHAR(10)&amp;IF('II_Program-level standards'!E7="","",'II_Program-level standards'!E7&amp;"; "&amp;CHAR(10)&amp;'II_Program-level standards'!E9&amp;"; "&amp;CHAR(10)&amp;'II_Program-level standards'!E14&amp;"; "&amp;CHAR(10)&amp;'II_Program-level standards'!E15)</f>
        <v xml:space="preserve">Standard #1:
</v>
      </c>
      <c r="F11" s="87" t="str">
        <f>"Standard #2:"&amp;CHAR(10)&amp;CHAR(10)&amp;IF('II_Program-level standards'!F7="","",'II_Program-level standards'!F7&amp;"; "&amp;CHAR(10)&amp;'II_Program-level standards'!F9&amp;"; "&amp;CHAR(10)&amp;'II_Program-level standards'!F14&amp;"; "&amp;CHAR(10)&amp;'II_Program-level standards'!F15)</f>
        <v xml:space="preserve">Standard #2:
</v>
      </c>
      <c r="G11" s="87" t="str">
        <f>"Standard #3:"&amp;CHAR(10)&amp;CHAR(10)&amp;IF('II_Program-level standards'!G7="","",'II_Program-level standards'!G7&amp;"; "&amp;CHAR(10)&amp;'II_Program-level standards'!G9&amp;"; "&amp;CHAR(10)&amp;'II_Program-level standards'!G14&amp;"; "&amp;CHAR(10)&amp;'II_Program-level standards'!G15)</f>
        <v xml:space="preserve">Standard #3:
</v>
      </c>
      <c r="H11" s="87" t="str">
        <f>"Standard #4:"&amp;CHAR(10)&amp;CHAR(10)&amp;IF('II_Program-level standards'!H7="","",'II_Program-level standards'!H7&amp;"; "&amp;CHAR(10)&amp;'II_Program-level standards'!H9&amp;"; "&amp;CHAR(10)&amp;'II_Program-level standards'!H14&amp;"; "&amp;CHAR(10)&amp;'II_Program-level standards'!H15)</f>
        <v xml:space="preserve">Standard #4:
</v>
      </c>
      <c r="I11" s="87" t="str">
        <f>"Standard #5:"&amp;CHAR(10)&amp;CHAR(10)&amp;IF('II_Program-level standards'!I7="","",'II_Program-level standards'!I7&amp;"; "&amp;CHAR(10)&amp;'II_Program-level standards'!I9&amp;"; "&amp;CHAR(10)&amp;'II_Program-level standards'!I14&amp;"; "&amp;CHAR(10)&amp;'II_Program-level standards'!I15)</f>
        <v xml:space="preserve">Standard #5:
</v>
      </c>
      <c r="J11" s="87" t="str">
        <f>"Standard #6:"&amp;CHAR(10)&amp;CHAR(10)&amp;IF('II_Program-level standards'!J7="","",'II_Program-level standards'!J7&amp;"; "&amp;CHAR(10)&amp;'II_Program-level standards'!J9&amp;"; "&amp;CHAR(10)&amp;'II_Program-level standards'!J14&amp;"; "&amp;CHAR(10)&amp;'II_Program-level standards'!J15)</f>
        <v xml:space="preserve">Standard #6:
</v>
      </c>
      <c r="K11" s="87" t="str">
        <f>"Standard #7:"&amp;CHAR(10)&amp;CHAR(10)&amp;IF('II_Program-level standards'!K7="","",'II_Program-level standards'!K7&amp;"; "&amp;CHAR(10)&amp;'II_Program-level standards'!K9&amp;"; "&amp;CHAR(10)&amp;'II_Program-level standards'!K14&amp;"; "&amp;CHAR(10)&amp;'II_Program-level standards'!K15)</f>
        <v xml:space="preserve">Standard #7:
</v>
      </c>
      <c r="L11" s="87" t="str">
        <f>"Standard #8:"&amp;CHAR(10)&amp;CHAR(10)&amp;IF('II_Program-level standards'!L7="","",'II_Program-level standards'!L7&amp;"; "&amp;CHAR(10)&amp;'II_Program-level standards'!L9&amp;"; "&amp;CHAR(10)&amp;'II_Program-level standards'!L14&amp;"; "&amp;CHAR(10)&amp;'II_Program-level standards'!L15)</f>
        <v xml:space="preserve">Standard #8:
</v>
      </c>
      <c r="M11" s="87" t="str">
        <f>"Standard #9:"&amp;CHAR(10)&amp;CHAR(10)&amp;IF('II_Program-level standards'!M7="","",'II_Program-level standards'!M7&amp;"; "&amp;CHAR(10)&amp;'II_Program-level standards'!M9&amp;"; "&amp;CHAR(10)&amp;'II_Program-level standards'!M14&amp;"; "&amp;CHAR(10)&amp;'II_Program-level standards'!M15)</f>
        <v xml:space="preserve">Standard #9:
</v>
      </c>
      <c r="N11" s="87" t="str">
        <f>"Standard #10:"&amp;CHAR(10)&amp;CHAR(10)&amp;IF('II_Program-level standards'!N7="","",'II_Program-level standards'!N7&amp;"; "&amp;CHAR(10)&amp;'II_Program-level standards'!N9&amp;"; "&amp;CHAR(10)&amp;'II_Program-level standards'!N14&amp;"; "&amp;CHAR(10)&amp;'II_Program-level standards'!N15)</f>
        <v xml:space="preserve">Standard #10:
</v>
      </c>
      <c r="O11" s="87" t="str">
        <f>"Standard #11:"&amp;CHAR(10)&amp;CHAR(10)&amp;IF('II_Program-level standards'!O7="","",'II_Program-level standards'!O7&amp;"; "&amp;CHAR(10)&amp;'II_Program-level standards'!O9&amp;"; "&amp;CHAR(10)&amp;'II_Program-level standards'!O14&amp;"; "&amp;CHAR(10)&amp;'II_Program-level standards'!O15)</f>
        <v xml:space="preserve">Standard #11:
</v>
      </c>
      <c r="P11" s="87" t="str">
        <f>"Standard #12:"&amp;CHAR(10)&amp;CHAR(10)&amp;IF('II_Program-level standards'!P7="","",'II_Program-level standards'!P7&amp;"; "&amp;CHAR(10)&amp;'II_Program-level standards'!P9&amp;"; "&amp;CHAR(10)&amp;'II_Program-level standards'!P14&amp;"; "&amp;CHAR(10)&amp;'II_Program-level standards'!P15)</f>
        <v xml:space="preserve">Standard #12:
</v>
      </c>
      <c r="Q11" s="87" t="str">
        <f>"Standard #13:"&amp;CHAR(10)&amp;CHAR(10)&amp;IF('II_Program-level standards'!Q7="","",'II_Program-level standards'!Q7&amp;"; "&amp;CHAR(10)&amp;'II_Program-level standards'!Q9&amp;"; "&amp;CHAR(10)&amp;'II_Program-level standards'!Q14&amp;"; "&amp;CHAR(10)&amp;'II_Program-level standards'!Q15)</f>
        <v xml:space="preserve">Standard #13:
</v>
      </c>
      <c r="R11" s="87" t="str">
        <f>"Standard #14:"&amp;CHAR(10)&amp;CHAR(10)&amp;IF('II_Program-level standards'!R7="","",'II_Program-level standards'!R7&amp;"; "&amp;CHAR(10)&amp;'II_Program-level standards'!R9&amp;"; "&amp;CHAR(10)&amp;'II_Program-level standards'!R14&amp;"; "&amp;CHAR(10)&amp;'II_Program-level standards'!R15)</f>
        <v xml:space="preserve">Standard #14:
</v>
      </c>
      <c r="S11" s="87" t="str">
        <f>"Standard #15:"&amp;CHAR(10)&amp;CHAR(10)&amp;IF('II_Program-level standards'!S7="","",'II_Program-level standards'!S7&amp;"; "&amp;CHAR(10)&amp;'II_Program-level standards'!S9&amp;"; "&amp;CHAR(10)&amp;'II_Program-level standards'!S14&amp;"; "&amp;CHAR(10)&amp;'II_Program-level standards'!S15)</f>
        <v xml:space="preserve">Standard #15:
</v>
      </c>
      <c r="T11" s="87" t="str">
        <f>"Standard #16:"&amp;CHAR(10)&amp;CHAR(10)&amp;IF('II_Program-level standards'!T7="","",'II_Program-level standards'!T7&amp;"; "&amp;CHAR(10)&amp;'II_Program-level standards'!T9&amp;"; "&amp;CHAR(10)&amp;'II_Program-level standards'!T14&amp;"; "&amp;CHAR(10)&amp;'II_Program-level standards'!T15)</f>
        <v xml:space="preserve">Standard #16:
</v>
      </c>
      <c r="U11" s="87" t="str">
        <f>"Standard #17:"&amp;CHAR(10)&amp;CHAR(10)&amp;IF('II_Program-level standards'!U7="","",'II_Program-level standards'!U7&amp;"; "&amp;CHAR(10)&amp;'II_Program-level standards'!U9&amp;"; "&amp;CHAR(10)&amp;'II_Program-level standards'!U14&amp;"; "&amp;CHAR(10)&amp;'II_Program-level standards'!U15)</f>
        <v xml:space="preserve">Standard #17:
</v>
      </c>
      <c r="V11" s="87" t="str">
        <f>"Standard #18:"&amp;CHAR(10)&amp;CHAR(10)&amp;IF('II_Program-level standards'!V7="","",'II_Program-level standards'!V7&amp;"; "&amp;CHAR(10)&amp;'II_Program-level standards'!V9&amp;"; "&amp;CHAR(10)&amp;'II_Program-level standards'!V14&amp;"; "&amp;CHAR(10)&amp;'II_Program-level standards'!V15)</f>
        <v xml:space="preserve">Standard #18:
</v>
      </c>
      <c r="W11" s="87" t="str">
        <f>"Standard #19:"&amp;CHAR(10)&amp;CHAR(10)&amp;IF('II_Program-level standards'!W7="","",'II_Program-level standards'!W7&amp;"; "&amp;CHAR(10)&amp;'II_Program-level standards'!W9&amp;"; "&amp;CHAR(10)&amp;'II_Program-level standards'!W14&amp;"; "&amp;CHAR(10)&amp;'II_Program-level standards'!W15)</f>
        <v xml:space="preserve">Standard #19:
</v>
      </c>
      <c r="X11" s="87" t="str">
        <f>"Standard #20:"&amp;CHAR(10)&amp;CHAR(10)&amp;IF('II_Program-level standards'!X7="","",'II_Program-level standards'!X7&amp;"; "&amp;CHAR(10)&amp;'II_Program-level standards'!X9&amp;"; "&amp;CHAR(10)&amp;'II_Program-level standards'!X14&amp;"; "&amp;CHAR(10)&amp;'II_Program-level standards'!X15)</f>
        <v xml:space="preserve">Standard #20:
</v>
      </c>
      <c r="Y11" s="87" t="str">
        <f>"Standard #21:"&amp;CHAR(10)&amp;CHAR(10)&amp;IF('II_Program-level standards'!Y7="","",'II_Program-level standards'!Y7&amp;"; "&amp;CHAR(10)&amp;'II_Program-level standards'!Y9&amp;"; "&amp;CHAR(10)&amp;'II_Program-level standards'!Y14&amp;"; "&amp;CHAR(10)&amp;'II_Program-level standards'!Y15)</f>
        <v xml:space="preserve">Standard #21:
</v>
      </c>
      <c r="Z11" s="87" t="str">
        <f>"Standard #22:"&amp;CHAR(10)&amp;CHAR(10)&amp;IF('II_Program-level standards'!Z7="","",'II_Program-level standards'!Z7&amp;"; "&amp;CHAR(10)&amp;'II_Program-level standards'!Z9&amp;"; "&amp;CHAR(10)&amp;'II_Program-level standards'!Z14&amp;"; "&amp;CHAR(10)&amp;'II_Program-level standards'!Z15)</f>
        <v xml:space="preserve">Standard #22:
</v>
      </c>
      <c r="AA11" s="87" t="str">
        <f>"Standard #23:"&amp;CHAR(10)&amp;CHAR(10)&amp;IF('II_Program-level standards'!AA7="","",'II_Program-level standards'!AA7&amp;"; "&amp;CHAR(10)&amp;'II_Program-level standards'!AA9&amp;"; "&amp;CHAR(10)&amp;'II_Program-level standards'!AA14&amp;"; "&amp;CHAR(10)&amp;'II_Program-level standards'!AA15)</f>
        <v xml:space="preserve">Standard #23:
</v>
      </c>
      <c r="AB11" s="87" t="str">
        <f>"Standard #24:"&amp;CHAR(10)&amp;CHAR(10)&amp;IF('II_Program-level standards'!AB7="","",'II_Program-level standards'!AB7&amp;"; "&amp;CHAR(10)&amp;'II_Program-level standards'!AB9&amp;"; "&amp;CHAR(10)&amp;'II_Program-level standards'!AB14&amp;"; "&amp;CHAR(10)&amp;'II_Program-level standards'!AB15)</f>
        <v xml:space="preserve">Standard #24:
</v>
      </c>
      <c r="AC11" s="87" t="str">
        <f>"Standard #25:"&amp;CHAR(10)&amp;CHAR(10)&amp;IF('II_Program-level standards'!AC7="","",'II_Program-level standards'!AC7&amp;"; "&amp;CHAR(10)&amp;'II_Program-level standards'!AC9&amp;"; "&amp;CHAR(10)&amp;'II_Program-level standards'!AC14&amp;"; "&amp;CHAR(10)&amp;'II_Program-level standards'!AC15)</f>
        <v xml:space="preserve">Standard #25:
</v>
      </c>
      <c r="AD11" s="87" t="str">
        <f>"Standard #26:"&amp;CHAR(10)&amp;CHAR(10)&amp;IF('II_Program-level standards'!AD7="","",'II_Program-level standards'!AD7&amp;"; "&amp;CHAR(10)&amp;'II_Program-level standards'!AD9&amp;"; "&amp;CHAR(10)&amp;'II_Program-level standards'!AD14&amp;"; "&amp;CHAR(10)&amp;'II_Program-level standards'!AD15)</f>
        <v xml:space="preserve">Standard #26:
</v>
      </c>
      <c r="AE11" s="87" t="str">
        <f>"Standard #27:"&amp;CHAR(10)&amp;CHAR(10)&amp;IF('II_Program-level standards'!AE7="","",'II_Program-level standards'!AE7&amp;"; "&amp;CHAR(10)&amp;'II_Program-level standards'!AE9&amp;"; "&amp;CHAR(10)&amp;'II_Program-level standards'!AE14&amp;"; "&amp;CHAR(10)&amp;'II_Program-level standards'!AE15)</f>
        <v xml:space="preserve">Standard #27:
</v>
      </c>
      <c r="AF11" s="87" t="str">
        <f>"Standard #28:"&amp;CHAR(10)&amp;CHAR(10)&amp;IF('II_Program-level standards'!AF7="","",'II_Program-level standards'!AF7&amp;"; "&amp;CHAR(10)&amp;'II_Program-level standards'!AF9&amp;"; "&amp;CHAR(10)&amp;'II_Program-level standards'!AF14&amp;"; "&amp;CHAR(10)&amp;'II_Program-level standards'!AF15)</f>
        <v xml:space="preserve">Standard #28:
</v>
      </c>
      <c r="AG11" s="87" t="str">
        <f>"Standard #29:"&amp;CHAR(10)&amp;CHAR(10)&amp;IF('II_Program-level standards'!AG7="","",'II_Program-level standards'!AG7&amp;"; "&amp;CHAR(10)&amp;'II_Program-level standards'!AG9&amp;"; "&amp;CHAR(10)&amp;'II_Program-level standards'!AG14&amp;"; "&amp;CHAR(10)&amp;'II_Program-level standards'!AG15)</f>
        <v xml:space="preserve">Standard #29:
</v>
      </c>
      <c r="AH11" s="87" t="str">
        <f>"Standard #30:"&amp;CHAR(10)&amp;CHAR(10)&amp;IF('II_Program-level standards'!AH7="","",'II_Program-level standards'!AH7&amp;"; "&amp;CHAR(10)&amp;'II_Program-level standards'!AH9&amp;"; "&amp;CHAR(10)&amp;'II_Program-level standards'!AH14&amp;"; "&amp;CHAR(10)&amp;'II_Program-level standards'!AH15)</f>
        <v xml:space="preserve">Standard #30:
</v>
      </c>
      <c r="AI11" s="87" t="str">
        <f>"Standard #31:"&amp;CHAR(10)&amp;CHAR(10)&amp;IF('II_Program-level standards'!AI7="","",'II_Program-level standards'!AI7&amp;"; "&amp;CHAR(10)&amp;'II_Program-level standards'!AI9&amp;"; "&amp;CHAR(10)&amp;'II_Program-level standards'!AI14&amp;"; "&amp;CHAR(10)&amp;'II_Program-level standards'!AI15)</f>
        <v xml:space="preserve">Standard #31:
</v>
      </c>
      <c r="AJ11" s="87" t="str">
        <f>"Standard #32:"&amp;CHAR(10)&amp;CHAR(10)&amp;IF('II_Program-level standards'!AJ7="","",'II_Program-level standards'!AJ7&amp;"; "&amp;CHAR(10)&amp;'II_Program-level standards'!AJ9&amp;"; "&amp;CHAR(10)&amp;'II_Program-level standards'!AJ14&amp;"; "&amp;CHAR(10)&amp;'II_Program-level standards'!AJ15)</f>
        <v xml:space="preserve">Standard #32:
</v>
      </c>
      <c r="AK11" s="87" t="str">
        <f>"Standard #33:"&amp;CHAR(10)&amp;CHAR(10)&amp;IF('II_Program-level standards'!AK7="","",'II_Program-level standards'!AK7&amp;"; "&amp;CHAR(10)&amp;'II_Program-level standards'!AK9&amp;"; "&amp;CHAR(10)&amp;'II_Program-level standards'!AK14&amp;"; "&amp;CHAR(10)&amp;'II_Program-level standards'!AK15)</f>
        <v xml:space="preserve">Standard #33:
</v>
      </c>
      <c r="AL11" s="87" t="str">
        <f>"Standard #34:"&amp;CHAR(10)&amp;CHAR(10)&amp;IF('II_Program-level standards'!AL7="","",'II_Program-level standards'!AL7&amp;"; "&amp;CHAR(10)&amp;'II_Program-level standards'!AL9&amp;"; "&amp;CHAR(10)&amp;'II_Program-level standards'!AL14&amp;"; "&amp;CHAR(10)&amp;'II_Program-level standards'!AL15)</f>
        <v xml:space="preserve">Standard #34:
</v>
      </c>
      <c r="AM11" s="87" t="str">
        <f>"Standard #35:"&amp;CHAR(10)&amp;CHAR(10)&amp;IF('II_Program-level standards'!AM7="","",'II_Program-level standards'!AM7&amp;"; "&amp;CHAR(10)&amp;'II_Program-level standards'!AM9&amp;"; "&amp;CHAR(10)&amp;'II_Program-level standards'!AM14&amp;"; "&amp;CHAR(10)&amp;'II_Program-level standards'!AM15)</f>
        <v xml:space="preserve">Standard #35:
</v>
      </c>
      <c r="AN11" s="87" t="str">
        <f>"Standard #36:"&amp;CHAR(10)&amp;CHAR(10)&amp;IF('II_Program-level standards'!AN7="","",'II_Program-level standards'!AN7&amp;"; "&amp;CHAR(10)&amp;'II_Program-level standards'!AN9&amp;"; "&amp;CHAR(10)&amp;'II_Program-level standards'!AN14&amp;"; "&amp;CHAR(10)&amp;'II_Program-level standards'!AN15)</f>
        <v xml:space="preserve">Standard #36:
</v>
      </c>
      <c r="AO11" s="87" t="str">
        <f>"Standard #37:"&amp;CHAR(10)&amp;CHAR(10)&amp;IF('II_Program-level standards'!AO7="","",'II_Program-level standards'!AO7&amp;"; "&amp;CHAR(10)&amp;'II_Program-level standards'!AO9&amp;"; "&amp;CHAR(10)&amp;'II_Program-level standards'!AO14&amp;"; "&amp;CHAR(10)&amp;'II_Program-level standards'!AO15)</f>
        <v xml:space="preserve">Standard #37:
</v>
      </c>
      <c r="AP11" s="87" t="str">
        <f>"Standard #38:"&amp;CHAR(10)&amp;CHAR(10)&amp;IF('II_Program-level standards'!AP7="","",'II_Program-level standards'!AP7&amp;"; "&amp;CHAR(10)&amp;'II_Program-level standards'!AP9&amp;"; "&amp;CHAR(10)&amp;'II_Program-level standards'!AP14&amp;"; "&amp;CHAR(10)&amp;'II_Program-level standards'!AP15)</f>
        <v xml:space="preserve">Standard #38:
</v>
      </c>
      <c r="AQ11" s="87" t="str">
        <f>"Standard #39:"&amp;CHAR(10)&amp;CHAR(10)&amp;IF('II_Program-level standards'!AQ7="","",'II_Program-level standards'!AQ7&amp;"; "&amp;CHAR(10)&amp;'II_Program-level standards'!AQ9&amp;"; "&amp;CHAR(10)&amp;'II_Program-level standards'!AQ14&amp;"; "&amp;CHAR(10)&amp;'II_Program-level standards'!AQ15)</f>
        <v xml:space="preserve">Standard #39:
</v>
      </c>
      <c r="AR11" s="87" t="str">
        <f>"Standard #40:"&amp;CHAR(10)&amp;CHAR(10)&amp;IF('II_Program-level standards'!AR7="","",'II_Program-level standards'!AR7&amp;"; "&amp;CHAR(10)&amp;'II_Program-level standards'!AR9&amp;"; "&amp;CHAR(10)&amp;'II_Program-level standards'!AR14&amp;"; "&amp;CHAR(10)&amp;'II_Program-level standards'!AR15)</f>
        <v xml:space="preserve">Standard #40:
</v>
      </c>
      <c r="AS11" s="87" t="str">
        <f>"Standard #41:"&amp;CHAR(10)&amp;CHAR(10)&amp;IF('II_Program-level standards'!AS7="","",'II_Program-level standards'!AS7&amp;"; "&amp;CHAR(10)&amp;'II_Program-level standards'!AS9&amp;"; "&amp;CHAR(10)&amp;'II_Program-level standards'!AS14&amp;"; "&amp;CHAR(10)&amp;'II_Program-level standards'!AS15)</f>
        <v xml:space="preserve">Standard #41:
</v>
      </c>
      <c r="AT11" s="87" t="str">
        <f>"Standard #42:"&amp;CHAR(10)&amp;CHAR(10)&amp;IF('II_Program-level standards'!AT7="","",'II_Program-level standards'!AT7&amp;"; "&amp;CHAR(10)&amp;'II_Program-level standards'!AT9&amp;"; "&amp;CHAR(10)&amp;'II_Program-level standards'!AT14&amp;"; "&amp;CHAR(10)&amp;'II_Program-level standards'!AT15)</f>
        <v xml:space="preserve">Standard #42:
</v>
      </c>
      <c r="AU11" s="87" t="str">
        <f>"Standard #43:"&amp;CHAR(10)&amp;CHAR(10)&amp;IF('II_Program-level standards'!AU7="","",'II_Program-level standards'!AU7&amp;"; "&amp;CHAR(10)&amp;'II_Program-level standards'!AU9&amp;"; "&amp;CHAR(10)&amp;'II_Program-level standards'!AU14&amp;"; "&amp;CHAR(10)&amp;'II_Program-level standards'!AU15)</f>
        <v xml:space="preserve">Standard #43:
</v>
      </c>
      <c r="AV11" s="87" t="str">
        <f>"Standard #44:"&amp;CHAR(10)&amp;CHAR(10)&amp;IF('II_Program-level standards'!AV7="","",'II_Program-level standards'!AV7&amp;"; "&amp;CHAR(10)&amp;'II_Program-level standards'!AV9&amp;"; "&amp;CHAR(10)&amp;'II_Program-level standards'!AV14&amp;"; "&amp;CHAR(10)&amp;'II_Program-level standards'!AV15)</f>
        <v xml:space="preserve">Standard #44:
</v>
      </c>
      <c r="AW11" s="87" t="str">
        <f>"Standard #45:"&amp;CHAR(10)&amp;CHAR(10)&amp;IF('II_Program-level standards'!AW7="","",'II_Program-level standards'!AW7&amp;"; "&amp;CHAR(10)&amp;'II_Program-level standards'!AW9&amp;"; "&amp;CHAR(10)&amp;'II_Program-level standards'!AW14&amp;"; "&amp;CHAR(10)&amp;'II_Program-level standards'!AW15)</f>
        <v xml:space="preserve">Standard #45:
</v>
      </c>
      <c r="AX11" s="87" t="str">
        <f>"Standard #46:"&amp;CHAR(10)&amp;CHAR(10)&amp;IF('II_Program-level standards'!AX7="","",'II_Program-level standards'!AX7&amp;"; "&amp;CHAR(10)&amp;'II_Program-level standards'!AX9&amp;"; "&amp;CHAR(10)&amp;'II_Program-level standards'!AX14&amp;"; "&amp;CHAR(10)&amp;'II_Program-level standards'!AX15)</f>
        <v xml:space="preserve">Standard #46:
</v>
      </c>
      <c r="AY11" s="87" t="str">
        <f>"Standard #47:"&amp;CHAR(10)&amp;CHAR(10)&amp;IF('II_Program-level standards'!AY7="","",'II_Program-level standards'!AY7&amp;"; "&amp;CHAR(10)&amp;'II_Program-level standards'!AY9&amp;"; "&amp;CHAR(10)&amp;'II_Program-level standards'!AY14&amp;"; "&amp;CHAR(10)&amp;'II_Program-level standards'!AY15)</f>
        <v xml:space="preserve">Standard #47:
</v>
      </c>
      <c r="AZ11" s="87" t="str">
        <f>"Standard #48:"&amp;CHAR(10)&amp;CHAR(10)&amp;IF('II_Program-level standards'!AZ7="","",'II_Program-level standards'!AZ7&amp;"; "&amp;CHAR(10)&amp;'II_Program-level standards'!AZ9&amp;"; "&amp;CHAR(10)&amp;'II_Program-level standards'!AZ14&amp;"; "&amp;CHAR(10)&amp;'II_Program-level standards'!AZ15)</f>
        <v xml:space="preserve">Standard #48:
</v>
      </c>
      <c r="BA11" s="87" t="str">
        <f>"Standard #49:"&amp;CHAR(10)&amp;CHAR(10)&amp;IF('II_Program-level standards'!BA7="","",'II_Program-level standards'!BA7&amp;"; "&amp;CHAR(10)&amp;'II_Program-level standards'!BA9&amp;"; "&amp;CHAR(10)&amp;'II_Program-level standards'!BA14&amp;"; "&amp;CHAR(10)&amp;'II_Program-level standards'!BA15)</f>
        <v xml:space="preserve">Standard #49:
</v>
      </c>
      <c r="BB11" s="87" t="str">
        <f>"Standard #50:"&amp;CHAR(10)&amp;CHAR(10)&amp;IF('II_Program-level standards'!BB7="","",'II_Program-level standards'!BB7&amp;"; "&amp;CHAR(10)&amp;'II_Program-level standards'!BB9&amp;"; "&amp;CHAR(10)&amp;'II_Program-level standards'!BB14&amp;"; "&amp;CHAR(10)&amp;'II_Program-level standards'!BB15)</f>
        <v xml:space="preserve">Standard #50:
</v>
      </c>
      <c r="BC11" s="87" t="str">
        <f>"Standard #51:"&amp;CHAR(10)&amp;CHAR(10)&amp;IF('II_Program-level standards'!BC7="","",'II_Program-level standards'!BC7&amp;"; "&amp;CHAR(10)&amp;'II_Program-level standards'!BC9&amp;"; "&amp;CHAR(10)&amp;'II_Program-level standards'!BC14&amp;"; "&amp;CHAR(10)&amp;'II_Program-level standards'!BC15)</f>
        <v xml:space="preserve">Standard #51:
</v>
      </c>
      <c r="BD11" s="87" t="str">
        <f>"Standard #52:"&amp;CHAR(10)&amp;CHAR(10)&amp;IF('II_Program-level standards'!BD7="","",'II_Program-level standards'!BD7&amp;"; "&amp;CHAR(10)&amp;'II_Program-level standards'!BD9&amp;"; "&amp;CHAR(10)&amp;'II_Program-level standards'!BD14&amp;"; "&amp;CHAR(10)&amp;'II_Program-level standards'!BD15)</f>
        <v xml:space="preserve">Standard #52:
</v>
      </c>
      <c r="BE11" s="87" t="str">
        <f>"Standard #53:"&amp;CHAR(10)&amp;CHAR(10)&amp;IF('II_Program-level standards'!BE7="","",'II_Program-level standards'!BE7&amp;"; "&amp;CHAR(10)&amp;'II_Program-level standards'!BE9&amp;"; "&amp;CHAR(10)&amp;'II_Program-level standards'!BE14&amp;"; "&amp;CHAR(10)&amp;'II_Program-level standards'!BE15)</f>
        <v xml:space="preserve">Standard #53:
</v>
      </c>
      <c r="BF11" s="87" t="str">
        <f>"Standard #54:"&amp;CHAR(10)&amp;CHAR(10)&amp;IF('II_Program-level standards'!BF7="","",'II_Program-level standards'!BF7&amp;"; "&amp;CHAR(10)&amp;'II_Program-level standards'!BF9&amp;"; "&amp;CHAR(10)&amp;'II_Program-level standards'!BF14&amp;"; "&amp;CHAR(10)&amp;'II_Program-level standards'!BF15)</f>
        <v xml:space="preserve">Standard #54:
</v>
      </c>
      <c r="BG11" s="87" t="str">
        <f>"Standard #55:"&amp;CHAR(10)&amp;CHAR(10)&amp;IF('II_Program-level standards'!BG7="","",'II_Program-level standards'!BG7&amp;"; "&amp;CHAR(10)&amp;'II_Program-level standards'!BG9&amp;"; "&amp;CHAR(10)&amp;'II_Program-level standards'!BG14&amp;"; "&amp;CHAR(10)&amp;'II_Program-level standards'!BG15)</f>
        <v xml:space="preserve">Standard #55:
</v>
      </c>
      <c r="BH11" s="87" t="str">
        <f>"Standard #56:"&amp;CHAR(10)&amp;CHAR(10)&amp;IF('II_Program-level standards'!BH7="","",'II_Program-level standards'!BH7&amp;"; "&amp;CHAR(10)&amp;'II_Program-level standards'!BH9&amp;"; "&amp;CHAR(10)&amp;'II_Program-level standards'!BH14&amp;"; "&amp;CHAR(10)&amp;'II_Program-level standards'!BH15)</f>
        <v xml:space="preserve">Standard #56:
</v>
      </c>
      <c r="BI11" s="87" t="str">
        <f>"Standard #57:"&amp;CHAR(10)&amp;CHAR(10)&amp;IF('II_Program-level standards'!BI7="","",'II_Program-level standards'!BI7&amp;"; "&amp;CHAR(10)&amp;'II_Program-level standards'!BI9&amp;"; "&amp;CHAR(10)&amp;'II_Program-level standards'!BI14&amp;"; "&amp;CHAR(10)&amp;'II_Program-level standards'!BI15)</f>
        <v xml:space="preserve">Standard #57:
</v>
      </c>
      <c r="BJ11" s="87" t="str">
        <f>"Standard #58:"&amp;CHAR(10)&amp;CHAR(10)&amp;IF('II_Program-level standards'!BJ7="","",'II_Program-level standards'!BJ7&amp;"; "&amp;CHAR(10)&amp;'II_Program-level standards'!BJ9&amp;"; "&amp;CHAR(10)&amp;'II_Program-level standards'!BJ14&amp;"; "&amp;CHAR(10)&amp;'II_Program-level standards'!BJ15)</f>
        <v xml:space="preserve">Standard #58:
</v>
      </c>
      <c r="BK11" s="87" t="str">
        <f>"Standard #59:"&amp;CHAR(10)&amp;CHAR(10)&amp;IF('II_Program-level standards'!BK7="","",'II_Program-level standards'!BK7&amp;"; "&amp;CHAR(10)&amp;'II_Program-level standards'!BK9&amp;"; "&amp;CHAR(10)&amp;'II_Program-level standards'!BK14&amp;"; "&amp;CHAR(10)&amp;'II_Program-level standards'!BK15)</f>
        <v xml:space="preserve">Standard #59:
</v>
      </c>
      <c r="BL11" s="87" t="str">
        <f>"Standard #60:"&amp;CHAR(10)&amp;CHAR(10)&amp;IF('II_Program-level standards'!BL7="","",'II_Program-level standards'!BL7&amp;"; "&amp;CHAR(10)&amp;'II_Program-level standards'!BL9&amp;"; "&amp;CHAR(10)&amp;'II_Program-level standards'!BL14&amp;"; "&amp;CHAR(10)&amp;'II_Program-level standards'!BL15)</f>
        <v xml:space="preserve">Standard #60:
</v>
      </c>
      <c r="BM11" s="87" t="str">
        <f>"Standard #61:"&amp;CHAR(10)&amp;CHAR(10)&amp;IF('II_Program-level standards'!BM7="","",'II_Program-level standards'!BM7&amp;"; "&amp;CHAR(10)&amp;'II_Program-level standards'!BM9&amp;"; "&amp;CHAR(10)&amp;'II_Program-level standards'!BM14&amp;"; "&amp;CHAR(10)&amp;'II_Program-level standards'!BM15)</f>
        <v xml:space="preserve">Standard #61:
</v>
      </c>
      <c r="BN11" s="87" t="str">
        <f>"Standard #62:"&amp;CHAR(10)&amp;CHAR(10)&amp;IF('II_Program-level standards'!BN7="","",'II_Program-level standards'!BN7&amp;"; "&amp;CHAR(10)&amp;'II_Program-level standards'!BN9&amp;"; "&amp;CHAR(10)&amp;'II_Program-level standards'!BN14&amp;"; "&amp;CHAR(10)&amp;'II_Program-level standards'!BN15)</f>
        <v xml:space="preserve">Standard #62:
</v>
      </c>
      <c r="BO11" s="87" t="str">
        <f>"Standard #63:"&amp;CHAR(10)&amp;CHAR(10)&amp;IF('II_Program-level standards'!BO7="","",'II_Program-level standards'!BO7&amp;"; "&amp;CHAR(10)&amp;'II_Program-level standards'!BO9&amp;"; "&amp;CHAR(10)&amp;'II_Program-level standards'!BO14&amp;"; "&amp;CHAR(10)&amp;'II_Program-level standards'!BO15)</f>
        <v xml:space="preserve">Standard #63:
</v>
      </c>
      <c r="BP11" s="87" t="str">
        <f>"Standard #64:"&amp;CHAR(10)&amp;CHAR(10)&amp;IF('II_Program-level standards'!BP7="","",'II_Program-level standards'!BP7&amp;"; "&amp;CHAR(10)&amp;'II_Program-level standards'!BP9&amp;"; "&amp;CHAR(10)&amp;'II_Program-level standards'!BP14&amp;"; "&amp;CHAR(10)&amp;'II_Program-level standards'!BP15)</f>
        <v xml:space="preserve">Standard #64:
</v>
      </c>
      <c r="BQ11" s="87" t="str">
        <f>"Standard #65:"&amp;CHAR(10)&amp;CHAR(10)&amp;IF('II_Program-level standards'!BQ7="","",'II_Program-level standards'!BQ7&amp;"; "&amp;CHAR(10)&amp;'II_Program-level standards'!BQ9&amp;"; "&amp;CHAR(10)&amp;'II_Program-level standards'!BQ14&amp;"; "&amp;CHAR(10)&amp;'II_Program-level standards'!BQ15)</f>
        <v xml:space="preserve">Standard #65:
</v>
      </c>
      <c r="BR11" s="87" t="str">
        <f>"Standard #66:"&amp;CHAR(10)&amp;CHAR(10)&amp;IF('II_Program-level standards'!BR7="","",'II_Program-level standards'!BR7&amp;"; "&amp;CHAR(10)&amp;'II_Program-level standards'!BR9&amp;"; "&amp;CHAR(10)&amp;'II_Program-level standards'!BR14&amp;"; "&amp;CHAR(10)&amp;'II_Program-level standards'!BR15)</f>
        <v xml:space="preserve">Standard #66:
</v>
      </c>
      <c r="BS11" s="87" t="str">
        <f>"Standard #67:"&amp;CHAR(10)&amp;CHAR(10)&amp;IF('II_Program-level standards'!BS7="","",'II_Program-level standards'!BS7&amp;"; "&amp;CHAR(10)&amp;'II_Program-level standards'!BS9&amp;"; "&amp;CHAR(10)&amp;'II_Program-level standards'!BS14&amp;"; "&amp;CHAR(10)&amp;'II_Program-level standards'!BS15)</f>
        <v xml:space="preserve">Standard #67:
</v>
      </c>
      <c r="BT11" s="87" t="str">
        <f>"Standard #68:"&amp;CHAR(10)&amp;CHAR(10)&amp;IF('II_Program-level standards'!BT7="","",'II_Program-level standards'!BT7&amp;"; "&amp;CHAR(10)&amp;'II_Program-level standards'!BT9&amp;"; "&amp;CHAR(10)&amp;'II_Program-level standards'!BT14&amp;"; "&amp;CHAR(10)&amp;'II_Program-level standards'!BT15)</f>
        <v xml:space="preserve">Standard #68:
</v>
      </c>
      <c r="BU11" s="87" t="str">
        <f>"Standard #69:"&amp;CHAR(10)&amp;CHAR(10)&amp;IF('II_Program-level standards'!BU7="","",'II_Program-level standards'!BU7&amp;"; "&amp;CHAR(10)&amp;'II_Program-level standards'!BU9&amp;"; "&amp;CHAR(10)&amp;'II_Program-level standards'!BU14&amp;"; "&amp;CHAR(10)&amp;'II_Program-level standards'!BU15)</f>
        <v xml:space="preserve">Standard #69:
</v>
      </c>
      <c r="BV11" s="87" t="str">
        <f>"Standard #70:"&amp;CHAR(10)&amp;CHAR(10)&amp;IF('II_Program-level standards'!BV7="","",'II_Program-level standards'!BV7&amp;"; "&amp;CHAR(10)&amp;'II_Program-level standards'!BV9&amp;"; "&amp;CHAR(10)&amp;'II_Program-level standards'!BV14&amp;"; "&amp;CHAR(10)&amp;'II_Program-level standards'!BV15)</f>
        <v xml:space="preserve">Standard #70:
</v>
      </c>
      <c r="BW11" s="87" t="str">
        <f>"Standard #71:"&amp;CHAR(10)&amp;CHAR(10)&amp;IF('II_Program-level standards'!BW7="","",'II_Program-level standards'!BW7&amp;"; "&amp;CHAR(10)&amp;'II_Program-level standards'!BW9&amp;"; "&amp;CHAR(10)&amp;'II_Program-level standards'!BW14&amp;"; "&amp;CHAR(10)&amp;'II_Program-level standards'!BW15)</f>
        <v xml:space="preserve">Standard #71:
</v>
      </c>
      <c r="BX11" s="87" t="str">
        <f>"Standard #72:"&amp;CHAR(10)&amp;CHAR(10)&amp;IF('II_Program-level standards'!BX7="","",'II_Program-level standards'!BX7&amp;"; "&amp;CHAR(10)&amp;'II_Program-level standards'!BX9&amp;"; "&amp;CHAR(10)&amp;'II_Program-level standards'!BX14&amp;"; "&amp;CHAR(10)&amp;'II_Program-level standards'!BX15)</f>
        <v xml:space="preserve">Standard #72:
</v>
      </c>
      <c r="BY11" s="87" t="str">
        <f>"Standard #73:"&amp;CHAR(10)&amp;CHAR(10)&amp;IF('II_Program-level standards'!BY7="","",'II_Program-level standards'!BY7&amp;"; "&amp;CHAR(10)&amp;'II_Program-level standards'!BY9&amp;"; "&amp;CHAR(10)&amp;'II_Program-level standards'!BY14&amp;"; "&amp;CHAR(10)&amp;'II_Program-level standards'!BY15)</f>
        <v xml:space="preserve">Standard #73:
</v>
      </c>
      <c r="BZ11" s="87" t="str">
        <f>"Standard #74:"&amp;CHAR(10)&amp;CHAR(10)&amp;IF('II_Program-level standards'!BZ7="","",'II_Program-level standards'!BZ7&amp;"; "&amp;CHAR(10)&amp;'II_Program-level standards'!BZ9&amp;"; "&amp;CHAR(10)&amp;'II_Program-level standards'!BZ14&amp;"; "&amp;CHAR(10)&amp;'II_Program-level standards'!BZ15)</f>
        <v xml:space="preserve">Standard #74:
</v>
      </c>
      <c r="CA11" s="87" t="str">
        <f>"Standard #75:"&amp;CHAR(10)&amp;CHAR(10)&amp;IF('II_Program-level standards'!CA7="","",'II_Program-level standards'!CA7&amp;"; "&amp;CHAR(10)&amp;'II_Program-level standards'!CA9&amp;"; "&amp;CHAR(10)&amp;'II_Program-level standards'!CA14&amp;"; "&amp;CHAR(10)&amp;'II_Program-level standards'!CA15)</f>
        <v xml:space="preserve">Standard #75:
</v>
      </c>
      <c r="CB11" s="87" t="str">
        <f>"Standard #76:"&amp;CHAR(10)&amp;CHAR(10)&amp;IF('II_Program-level standards'!CB7="","",'II_Program-level standards'!CB7&amp;"; "&amp;CHAR(10)&amp;'II_Program-level standards'!CB9&amp;"; "&amp;CHAR(10)&amp;'II_Program-level standards'!CB14&amp;"; "&amp;CHAR(10)&amp;'II_Program-level standards'!CB15)</f>
        <v xml:space="preserve">Standard #76:
</v>
      </c>
      <c r="CC11" s="87" t="str">
        <f>"Standard #77:"&amp;CHAR(10)&amp;CHAR(10)&amp;IF('II_Program-level standards'!CC7="","",'II_Program-level standards'!CC7&amp;"; "&amp;CHAR(10)&amp;'II_Program-level standards'!CC9&amp;"; "&amp;CHAR(10)&amp;'II_Program-level standards'!CC14&amp;"; "&amp;CHAR(10)&amp;'II_Program-level standards'!CC15)</f>
        <v xml:space="preserve">Standard #77:
</v>
      </c>
      <c r="CD11" s="87" t="str">
        <f>"Standard #78:"&amp;CHAR(10)&amp;CHAR(10)&amp;IF('II_Program-level standards'!CD7="","",'II_Program-level standards'!CD7&amp;"; "&amp;CHAR(10)&amp;'II_Program-level standards'!CD9&amp;"; "&amp;CHAR(10)&amp;'II_Program-level standards'!CD14&amp;"; "&amp;CHAR(10)&amp;'II_Program-level standards'!CD15)</f>
        <v xml:space="preserve">Standard #78:
</v>
      </c>
      <c r="CE11" s="87" t="str">
        <f>"Standard #79:"&amp;CHAR(10)&amp;CHAR(10)&amp;IF('II_Program-level standards'!CE7="","",'II_Program-level standards'!CE7&amp;"; "&amp;CHAR(10)&amp;'II_Program-level standards'!CE9&amp;"; "&amp;CHAR(10)&amp;'II_Program-level standards'!CE14&amp;"; "&amp;CHAR(10)&amp;'II_Program-level standards'!CE15)</f>
        <v xml:space="preserve">Standard #79:
</v>
      </c>
      <c r="CF11" s="87" t="str">
        <f>"Standard #80:"&amp;CHAR(10)&amp;CHAR(10)&amp;IF('II_Program-level standards'!CF7="","",'II_Program-level standards'!CF7&amp;"; "&amp;CHAR(10)&amp;'II_Program-level standards'!CF9&amp;"; "&amp;CHAR(10)&amp;'II_Program-level standards'!CF14&amp;"; "&amp;CHAR(10)&amp;'II_Program-level standards'!CF15)</f>
        <v xml:space="preserve">Standard #80:
</v>
      </c>
      <c r="CG11" s="87" t="str">
        <f>"Standard #81:"&amp;CHAR(10)&amp;CHAR(10)&amp;IF('II_Program-level standards'!CG7="","",'II_Program-level standards'!CG7&amp;"; "&amp;CHAR(10)&amp;'II_Program-level standards'!CG9&amp;"; "&amp;CHAR(10)&amp;'II_Program-level standards'!CG14&amp;"; "&amp;CHAR(10)&amp;'II_Program-level standards'!CG15)</f>
        <v xml:space="preserve">Standard #81:
</v>
      </c>
      <c r="CH11" s="87" t="str">
        <f>"Standard #82:"&amp;CHAR(10)&amp;CHAR(10)&amp;IF('II_Program-level standards'!CH7="","",'II_Program-level standards'!CH7&amp;"; "&amp;CHAR(10)&amp;'II_Program-level standards'!CH9&amp;"; "&amp;CHAR(10)&amp;'II_Program-level standards'!CH14&amp;"; "&amp;CHAR(10)&amp;'II_Program-level standards'!CH15)</f>
        <v xml:space="preserve">Standard #82:
</v>
      </c>
      <c r="CI11" s="87" t="str">
        <f>"Standard #83:"&amp;CHAR(10)&amp;CHAR(10)&amp;IF('II_Program-level standards'!CI7="","",'II_Program-level standards'!CI7&amp;"; "&amp;CHAR(10)&amp;'II_Program-level standards'!CI9&amp;"; "&amp;CHAR(10)&amp;'II_Program-level standards'!CI14&amp;"; "&amp;CHAR(10)&amp;'II_Program-level standards'!CI15)</f>
        <v xml:space="preserve">Standard #83:
</v>
      </c>
      <c r="CJ11" s="87" t="str">
        <f>"Standard #84:"&amp;CHAR(10)&amp;CHAR(10)&amp;IF('II_Program-level standards'!CJ7="","",'II_Program-level standards'!CJ7&amp;"; "&amp;CHAR(10)&amp;'II_Program-level standards'!CJ9&amp;"; "&amp;CHAR(10)&amp;'II_Program-level standards'!CJ14&amp;"; "&amp;CHAR(10)&amp;'II_Program-level standards'!CJ15)</f>
        <v xml:space="preserve">Standard #84:
</v>
      </c>
      <c r="CK11" s="87" t="str">
        <f>"Standard #85:"&amp;CHAR(10)&amp;CHAR(10)&amp;IF('II_Program-level standards'!CK7="","",'II_Program-level standards'!CK7&amp;"; "&amp;CHAR(10)&amp;'II_Program-level standards'!CK9&amp;"; "&amp;CHAR(10)&amp;'II_Program-level standards'!CK14&amp;"; "&amp;CHAR(10)&amp;'II_Program-level standards'!CK15)</f>
        <v xml:space="preserve">Standard #85:
</v>
      </c>
      <c r="CL11" s="87" t="str">
        <f>"Standard #86:"&amp;CHAR(10)&amp;CHAR(10)&amp;IF('II_Program-level standards'!CL7="","",'II_Program-level standards'!CL7&amp;"; "&amp;CHAR(10)&amp;'II_Program-level standards'!CL9&amp;"; "&amp;CHAR(10)&amp;'II_Program-level standards'!CL14&amp;"; "&amp;CHAR(10)&amp;'II_Program-level standards'!CL15)</f>
        <v xml:space="preserve">Standard #86:
</v>
      </c>
      <c r="CM11" s="87" t="str">
        <f>"Standard #87:"&amp;CHAR(10)&amp;CHAR(10)&amp;IF('II_Program-level standards'!CM7="","",'II_Program-level standards'!CM7&amp;"; "&amp;CHAR(10)&amp;'II_Program-level standards'!CM9&amp;"; "&amp;CHAR(10)&amp;'II_Program-level standards'!CM14&amp;"; "&amp;CHAR(10)&amp;'II_Program-level standards'!CM15)</f>
        <v xml:space="preserve">Standard #87:
</v>
      </c>
      <c r="CN11" s="87" t="str">
        <f>"Standard #88:"&amp;CHAR(10)&amp;CHAR(10)&amp;IF('II_Program-level standards'!CN7="","",'II_Program-level standards'!CN7&amp;"; "&amp;CHAR(10)&amp;'II_Program-level standards'!CN9&amp;"; "&amp;CHAR(10)&amp;'II_Program-level standards'!CN14&amp;"; "&amp;CHAR(10)&amp;'II_Program-level standards'!CN15)</f>
        <v xml:space="preserve">Standard #88:
</v>
      </c>
      <c r="CO11" s="87" t="str">
        <f>"Standard #89:"&amp;CHAR(10)&amp;CHAR(10)&amp;IF('II_Program-level standards'!CO7="","",'II_Program-level standards'!CO7&amp;"; "&amp;CHAR(10)&amp;'II_Program-level standards'!CO9&amp;"; "&amp;CHAR(10)&amp;'II_Program-level standards'!CO14&amp;"; "&amp;CHAR(10)&amp;'II_Program-level standards'!CO15)</f>
        <v xml:space="preserve">Standard #89:
</v>
      </c>
      <c r="CP11" s="87" t="str">
        <f>"Standard #90:"&amp;CHAR(10)&amp;CHAR(10)&amp;IF('II_Program-level standards'!CP7="","",'II_Program-level standards'!CP7&amp;"; "&amp;CHAR(10)&amp;'II_Program-level standards'!CP9&amp;"; "&amp;CHAR(10)&amp;'II_Program-level standards'!CP14&amp;"; "&amp;CHAR(10)&amp;'II_Program-level standards'!CP15)</f>
        <v xml:space="preserve">Standard #90:
</v>
      </c>
      <c r="CQ11" s="87" t="str">
        <f>"Standard #91:"&amp;CHAR(10)&amp;CHAR(10)&amp;IF('II_Program-level standards'!CQ7="","",'II_Program-level standards'!CQ7&amp;"; "&amp;CHAR(10)&amp;'II_Program-level standards'!CQ9&amp;"; "&amp;CHAR(10)&amp;'II_Program-level standards'!CQ14&amp;"; "&amp;CHAR(10)&amp;'II_Program-level standards'!CQ15)</f>
        <v xml:space="preserve">Standard #91:
</v>
      </c>
      <c r="CR11" s="87" t="str">
        <f>"Standard #92:"&amp;CHAR(10)&amp;CHAR(10)&amp;IF('II_Program-level standards'!CR7="","",'II_Program-level standards'!CR7&amp;"; "&amp;CHAR(10)&amp;'II_Program-level standards'!CR9&amp;"; "&amp;CHAR(10)&amp;'II_Program-level standards'!CR14&amp;"; "&amp;CHAR(10)&amp;'II_Program-level standards'!CR15)</f>
        <v xml:space="preserve">Standard #92:
</v>
      </c>
      <c r="CS11" s="87" t="str">
        <f>"Standard #93:"&amp;CHAR(10)&amp;CHAR(10)&amp;IF('II_Program-level standards'!CS7="","",'II_Program-level standards'!CS7&amp;"; "&amp;CHAR(10)&amp;'II_Program-level standards'!CS9&amp;"; "&amp;CHAR(10)&amp;'II_Program-level standards'!CS14&amp;"; "&amp;CHAR(10)&amp;'II_Program-level standards'!CS15)</f>
        <v xml:space="preserve">Standard #93:
</v>
      </c>
      <c r="CT11" s="87" t="str">
        <f>"Standard #94:"&amp;CHAR(10)&amp;CHAR(10)&amp;IF('II_Program-level standards'!CT7="","",'II_Program-level standards'!CT7&amp;"; "&amp;CHAR(10)&amp;'II_Program-level standards'!CT9&amp;"; "&amp;CHAR(10)&amp;'II_Program-level standards'!CT14&amp;"; "&amp;CHAR(10)&amp;'II_Program-level standards'!CT15)</f>
        <v xml:space="preserve">Standard #94:
</v>
      </c>
      <c r="CU11" s="87" t="str">
        <f>"Standard #95:"&amp;CHAR(10)&amp;CHAR(10)&amp;IF('II_Program-level standards'!CU7="","",'II_Program-level standards'!CU7&amp;"; "&amp;CHAR(10)&amp;'II_Program-level standards'!CU9&amp;"; "&amp;CHAR(10)&amp;'II_Program-level standards'!CU14&amp;"; "&amp;CHAR(10)&amp;'II_Program-level standards'!CU15)</f>
        <v xml:space="preserve">Standard #95:
</v>
      </c>
      <c r="CV11" s="87" t="str">
        <f>"Standard #96:"&amp;CHAR(10)&amp;CHAR(10)&amp;IF('II_Program-level standards'!CV7="","",'II_Program-level standards'!CV7&amp;"; "&amp;CHAR(10)&amp;'II_Program-level standards'!CV9&amp;"; "&amp;CHAR(10)&amp;'II_Program-level standards'!CV14&amp;"; "&amp;CHAR(10)&amp;'II_Program-level standards'!CV15)</f>
        <v xml:space="preserve">Standard #96:
</v>
      </c>
      <c r="CW11" s="87" t="str">
        <f>"Standard #97:"&amp;CHAR(10)&amp;CHAR(10)&amp;IF('II_Program-level standards'!CW7="","",'II_Program-level standards'!CW7&amp;"; "&amp;CHAR(10)&amp;'II_Program-level standards'!CW9&amp;"; "&amp;CHAR(10)&amp;'II_Program-level standards'!CW14&amp;"; "&amp;CHAR(10)&amp;'II_Program-level standards'!CW15)</f>
        <v xml:space="preserve">Standard #97:
</v>
      </c>
      <c r="CX11" s="87" t="str">
        <f>"Standard #98:"&amp;CHAR(10)&amp;CHAR(10)&amp;IF('II_Program-level standards'!CX7="","",'II_Program-level standards'!CX7&amp;"; "&amp;CHAR(10)&amp;'II_Program-level standards'!CX9&amp;"; "&amp;CHAR(10)&amp;'II_Program-level standards'!CX14&amp;"; "&amp;CHAR(10)&amp;'II_Program-level standards'!CX15)</f>
        <v xml:space="preserve">Standard #98:
</v>
      </c>
      <c r="CY11" s="87" t="str">
        <f>"Standard #99:"&amp;CHAR(10)&amp;CHAR(10)&amp;IF('II_Program-level standards'!CY7="","",'II_Program-level standards'!CY7&amp;"; "&amp;CHAR(10)&amp;'II_Program-level standards'!CY9&amp;"; "&amp;CHAR(10)&amp;'II_Program-level standards'!CY14&amp;"; "&amp;CHAR(10)&amp;'II_Program-level standards'!CY15)</f>
        <v xml:space="preserve">Standard #99:
</v>
      </c>
      <c r="CZ11" s="87" t="str">
        <f>"Standard #100:"&amp;CHAR(10)&amp;CHAR(10)&amp;IF('II_Program-level standards'!CZ7="","",'II_Program-level standards'!CZ7&amp;"; "&amp;CHAR(10)&amp;'II_Program-level standards'!CZ9&amp;"; "&amp;CHAR(10)&amp;'II_Program-level standards'!CZ14&amp;"; "&amp;CHAR(10)&amp;'II_Program-level standards'!CZ15)</f>
        <v xml:space="preserve">Standard #100:
</v>
      </c>
    </row>
    <row r="12" spans="1:104" ht="27.6" x14ac:dyDescent="0.25">
      <c r="A12" s="16" t="s">
        <v>587</v>
      </c>
      <c r="B12" s="9" t="s">
        <v>561</v>
      </c>
      <c r="C12" s="15" t="s">
        <v>562</v>
      </c>
      <c r="D12" s="134" t="s">
        <v>103</v>
      </c>
      <c r="E12" s="241"/>
      <c r="F12" s="50"/>
      <c r="G12" s="50"/>
      <c r="H12" s="50"/>
      <c r="I12" s="50"/>
      <c r="J12" s="50"/>
      <c r="K12" s="50"/>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50"/>
      <c r="BN12" s="50"/>
      <c r="BO12" s="50"/>
      <c r="BP12" s="50"/>
      <c r="BQ12" s="50"/>
      <c r="BR12" s="50"/>
      <c r="BS12" s="50"/>
      <c r="BT12" s="50"/>
      <c r="BU12" s="50"/>
      <c r="BV12" s="50"/>
      <c r="BW12" s="50"/>
      <c r="BX12" s="50"/>
      <c r="BY12" s="50"/>
      <c r="BZ12" s="50"/>
      <c r="CA12" s="50"/>
      <c r="CB12" s="50"/>
      <c r="CC12" s="50"/>
      <c r="CD12" s="50"/>
      <c r="CE12" s="50"/>
      <c r="CF12" s="50"/>
      <c r="CG12" s="50"/>
      <c r="CH12" s="50"/>
      <c r="CI12" s="50"/>
      <c r="CJ12" s="50"/>
      <c r="CK12" s="50"/>
      <c r="CL12" s="50"/>
      <c r="CM12" s="50"/>
      <c r="CN12" s="50"/>
      <c r="CO12" s="50"/>
      <c r="CP12" s="50"/>
      <c r="CQ12" s="50"/>
      <c r="CR12" s="50"/>
      <c r="CS12" s="50"/>
      <c r="CT12" s="50"/>
      <c r="CU12" s="50"/>
      <c r="CV12" s="50"/>
      <c r="CW12" s="50"/>
      <c r="CX12" s="50"/>
      <c r="CY12" s="50"/>
      <c r="CZ12" s="50"/>
    </row>
    <row r="13" spans="1:104" ht="40.799999999999997" customHeight="1" x14ac:dyDescent="0.25">
      <c r="A13" s="225"/>
      <c r="B13" s="304" t="s">
        <v>651</v>
      </c>
      <c r="C13" s="305"/>
      <c r="D13" s="246" t="s">
        <v>100</v>
      </c>
      <c r="E13" s="247" t="s">
        <v>100</v>
      </c>
      <c r="F13" s="247" t="s">
        <v>100</v>
      </c>
      <c r="G13" s="247" t="s">
        <v>100</v>
      </c>
      <c r="H13" s="247" t="s">
        <v>100</v>
      </c>
      <c r="I13" s="247" t="s">
        <v>100</v>
      </c>
      <c r="J13" s="247" t="s">
        <v>100</v>
      </c>
      <c r="K13" s="247" t="s">
        <v>100</v>
      </c>
      <c r="L13" s="247" t="s">
        <v>100</v>
      </c>
      <c r="M13" s="247" t="s">
        <v>100</v>
      </c>
      <c r="N13" s="247" t="s">
        <v>100</v>
      </c>
      <c r="O13" s="247" t="s">
        <v>100</v>
      </c>
      <c r="P13" s="247" t="s">
        <v>100</v>
      </c>
      <c r="Q13" s="247" t="s">
        <v>100</v>
      </c>
      <c r="R13" s="247" t="s">
        <v>100</v>
      </c>
      <c r="S13" s="247" t="s">
        <v>100</v>
      </c>
      <c r="T13" s="247" t="s">
        <v>100</v>
      </c>
      <c r="U13" s="247" t="s">
        <v>100</v>
      </c>
      <c r="V13" s="247" t="s">
        <v>100</v>
      </c>
      <c r="W13" s="247" t="s">
        <v>100</v>
      </c>
      <c r="X13" s="247" t="s">
        <v>100</v>
      </c>
      <c r="Y13" s="247" t="s">
        <v>100</v>
      </c>
      <c r="Z13" s="247" t="s">
        <v>100</v>
      </c>
      <c r="AA13" s="247" t="s">
        <v>100</v>
      </c>
      <c r="AB13" s="247" t="s">
        <v>100</v>
      </c>
      <c r="AC13" s="247" t="s">
        <v>100</v>
      </c>
      <c r="AD13" s="247" t="s">
        <v>100</v>
      </c>
      <c r="AE13" s="247" t="s">
        <v>100</v>
      </c>
      <c r="AF13" s="247" t="s">
        <v>100</v>
      </c>
      <c r="AG13" s="247" t="s">
        <v>100</v>
      </c>
      <c r="AH13" s="247" t="s">
        <v>100</v>
      </c>
      <c r="AI13" s="247" t="s">
        <v>100</v>
      </c>
      <c r="AJ13" s="247" t="s">
        <v>100</v>
      </c>
      <c r="AK13" s="247" t="s">
        <v>100</v>
      </c>
      <c r="AL13" s="247" t="s">
        <v>100</v>
      </c>
      <c r="AM13" s="247" t="s">
        <v>100</v>
      </c>
      <c r="AN13" s="247" t="s">
        <v>100</v>
      </c>
      <c r="AO13" s="247" t="s">
        <v>100</v>
      </c>
      <c r="AP13" s="247" t="s">
        <v>100</v>
      </c>
      <c r="AQ13" s="247" t="s">
        <v>100</v>
      </c>
      <c r="AR13" s="247" t="s">
        <v>100</v>
      </c>
      <c r="AS13" s="247" t="s">
        <v>100</v>
      </c>
      <c r="AT13" s="247" t="s">
        <v>100</v>
      </c>
      <c r="AU13" s="247" t="s">
        <v>100</v>
      </c>
      <c r="AV13" s="247" t="s">
        <v>100</v>
      </c>
      <c r="AW13" s="247" t="s">
        <v>100</v>
      </c>
      <c r="AX13" s="247" t="s">
        <v>100</v>
      </c>
      <c r="AY13" s="247" t="s">
        <v>100</v>
      </c>
      <c r="AZ13" s="247" t="s">
        <v>100</v>
      </c>
      <c r="BA13" s="247" t="s">
        <v>100</v>
      </c>
      <c r="BB13" s="247" t="s">
        <v>100</v>
      </c>
      <c r="BC13" s="247" t="s">
        <v>100</v>
      </c>
      <c r="BD13" s="247" t="s">
        <v>100</v>
      </c>
      <c r="BE13" s="247" t="s">
        <v>100</v>
      </c>
      <c r="BF13" s="247" t="s">
        <v>100</v>
      </c>
      <c r="BG13" s="247" t="s">
        <v>100</v>
      </c>
      <c r="BH13" s="247" t="s">
        <v>100</v>
      </c>
      <c r="BI13" s="247" t="s">
        <v>100</v>
      </c>
      <c r="BJ13" s="247" t="s">
        <v>100</v>
      </c>
      <c r="BK13" s="247" t="s">
        <v>100</v>
      </c>
      <c r="BL13" s="247" t="s">
        <v>100</v>
      </c>
      <c r="BM13" s="247" t="s">
        <v>100</v>
      </c>
      <c r="BN13" s="247" t="s">
        <v>100</v>
      </c>
      <c r="BO13" s="247" t="s">
        <v>100</v>
      </c>
      <c r="BP13" s="247" t="s">
        <v>100</v>
      </c>
      <c r="BQ13" s="247" t="s">
        <v>100</v>
      </c>
      <c r="BR13" s="247" t="s">
        <v>100</v>
      </c>
      <c r="BS13" s="247" t="s">
        <v>100</v>
      </c>
      <c r="BT13" s="247" t="s">
        <v>100</v>
      </c>
      <c r="BU13" s="247" t="s">
        <v>100</v>
      </c>
      <c r="BV13" s="247" t="s">
        <v>100</v>
      </c>
      <c r="BW13" s="247" t="s">
        <v>100</v>
      </c>
      <c r="BX13" s="247" t="s">
        <v>100</v>
      </c>
      <c r="BY13" s="247" t="s">
        <v>100</v>
      </c>
      <c r="BZ13" s="247" t="s">
        <v>100</v>
      </c>
      <c r="CA13" s="247" t="s">
        <v>100</v>
      </c>
      <c r="CB13" s="247" t="s">
        <v>100</v>
      </c>
      <c r="CC13" s="247" t="s">
        <v>100</v>
      </c>
      <c r="CD13" s="247" t="s">
        <v>100</v>
      </c>
      <c r="CE13" s="247" t="s">
        <v>100</v>
      </c>
      <c r="CF13" s="247" t="s">
        <v>100</v>
      </c>
      <c r="CG13" s="247" t="s">
        <v>100</v>
      </c>
      <c r="CH13" s="247" t="s">
        <v>100</v>
      </c>
      <c r="CI13" s="247" t="s">
        <v>100</v>
      </c>
      <c r="CJ13" s="247" t="s">
        <v>100</v>
      </c>
      <c r="CK13" s="247" t="s">
        <v>100</v>
      </c>
      <c r="CL13" s="247" t="s">
        <v>100</v>
      </c>
      <c r="CM13" s="247" t="s">
        <v>100</v>
      </c>
      <c r="CN13" s="247" t="s">
        <v>100</v>
      </c>
      <c r="CO13" s="247" t="s">
        <v>100</v>
      </c>
      <c r="CP13" s="247" t="s">
        <v>100</v>
      </c>
      <c r="CQ13" s="247" t="s">
        <v>100</v>
      </c>
      <c r="CR13" s="247" t="s">
        <v>100</v>
      </c>
      <c r="CS13" s="247" t="s">
        <v>100</v>
      </c>
      <c r="CT13" s="247" t="s">
        <v>100</v>
      </c>
      <c r="CU13" s="247" t="s">
        <v>100</v>
      </c>
      <c r="CV13" s="247" t="s">
        <v>100</v>
      </c>
      <c r="CW13" s="247" t="s">
        <v>100</v>
      </c>
      <c r="CX13" s="247" t="s">
        <v>100</v>
      </c>
      <c r="CY13" s="247" t="s">
        <v>100</v>
      </c>
      <c r="CZ13" s="248" t="s">
        <v>100</v>
      </c>
    </row>
    <row r="14" spans="1:104" ht="29.4" customHeight="1" x14ac:dyDescent="0.25">
      <c r="A14" s="48"/>
      <c r="B14" s="295" t="s">
        <v>501</v>
      </c>
      <c r="C14" s="296"/>
      <c r="D14" s="245"/>
      <c r="E14" s="264"/>
      <c r="F14" s="264"/>
      <c r="G14" s="264"/>
      <c r="H14" s="264"/>
      <c r="I14" s="264"/>
      <c r="J14" s="264"/>
      <c r="K14" s="264"/>
      <c r="L14" s="264"/>
      <c r="M14" s="264"/>
      <c r="N14" s="264"/>
      <c r="O14" s="264"/>
      <c r="P14" s="264"/>
      <c r="Q14" s="264"/>
      <c r="R14" s="264"/>
      <c r="S14" s="264"/>
      <c r="T14" s="264"/>
      <c r="U14" s="264"/>
      <c r="V14" s="264"/>
      <c r="W14" s="264"/>
      <c r="X14" s="264"/>
      <c r="Y14" s="264"/>
      <c r="Z14" s="264"/>
      <c r="AA14" s="264"/>
      <c r="AB14" s="264"/>
      <c r="AC14" s="264"/>
      <c r="AD14" s="264"/>
      <c r="AE14" s="264"/>
      <c r="AF14" s="264"/>
      <c r="AG14" s="264"/>
      <c r="AH14" s="264"/>
      <c r="AI14" s="264"/>
      <c r="AJ14" s="264"/>
      <c r="AK14" s="264"/>
      <c r="AL14" s="264"/>
      <c r="AM14" s="264"/>
      <c r="AN14" s="264"/>
      <c r="AO14" s="264"/>
      <c r="AP14" s="264"/>
      <c r="AQ14" s="264"/>
      <c r="AR14" s="264"/>
      <c r="AS14" s="264"/>
      <c r="AT14" s="264"/>
      <c r="AU14" s="264"/>
      <c r="AV14" s="264"/>
      <c r="AW14" s="264"/>
      <c r="AX14" s="264"/>
      <c r="AY14" s="264"/>
      <c r="AZ14" s="264"/>
      <c r="BA14" s="264"/>
      <c r="BB14" s="264"/>
      <c r="BC14" s="264"/>
      <c r="BD14" s="264"/>
      <c r="BE14" s="264"/>
      <c r="BF14" s="264"/>
      <c r="BG14" s="264"/>
      <c r="BH14" s="264"/>
      <c r="BI14" s="264"/>
      <c r="BJ14" s="264"/>
      <c r="BK14" s="264"/>
      <c r="BL14" s="264"/>
      <c r="BM14" s="264"/>
      <c r="BN14" s="264"/>
      <c r="BO14" s="264"/>
      <c r="BP14" s="264"/>
      <c r="BQ14" s="264"/>
      <c r="BR14" s="264"/>
      <c r="BS14" s="264"/>
      <c r="BT14" s="264"/>
      <c r="BU14" s="264"/>
      <c r="BV14" s="264"/>
      <c r="BW14" s="264"/>
      <c r="BX14" s="264"/>
      <c r="BY14" s="264"/>
      <c r="BZ14" s="264"/>
      <c r="CA14" s="264"/>
      <c r="CB14" s="264"/>
      <c r="CC14" s="264"/>
      <c r="CD14" s="264"/>
      <c r="CE14" s="264"/>
      <c r="CF14" s="264"/>
      <c r="CG14" s="264"/>
      <c r="CH14" s="264"/>
      <c r="CI14" s="264"/>
      <c r="CJ14" s="264"/>
      <c r="CK14" s="264"/>
      <c r="CL14" s="264"/>
      <c r="CM14" s="264"/>
      <c r="CN14" s="264"/>
      <c r="CO14" s="264"/>
      <c r="CP14" s="264"/>
      <c r="CQ14" s="264"/>
      <c r="CR14" s="264"/>
      <c r="CS14" s="264"/>
      <c r="CT14" s="264"/>
      <c r="CU14" s="264"/>
      <c r="CV14" s="264"/>
      <c r="CW14" s="264"/>
      <c r="CX14" s="264"/>
      <c r="CY14" s="264"/>
      <c r="CZ14" s="265"/>
    </row>
    <row r="15" spans="1:104" x14ac:dyDescent="0.25">
      <c r="A15" s="16" t="s">
        <v>589</v>
      </c>
      <c r="B15" s="9" t="s">
        <v>640</v>
      </c>
      <c r="C15" s="214" t="s">
        <v>652</v>
      </c>
      <c r="D15" s="134" t="s">
        <v>103</v>
      </c>
      <c r="E15" s="241"/>
      <c r="F15" s="50"/>
      <c r="G15" s="50"/>
      <c r="H15" s="50"/>
      <c r="I15" s="50"/>
      <c r="J15" s="50"/>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c r="BP15" s="50"/>
      <c r="BQ15" s="50"/>
      <c r="BR15" s="50"/>
      <c r="BS15" s="50"/>
      <c r="BT15" s="50"/>
      <c r="BU15" s="50"/>
      <c r="BV15" s="50"/>
      <c r="BW15" s="50"/>
      <c r="BX15" s="50"/>
      <c r="BY15" s="50"/>
      <c r="BZ15" s="50"/>
      <c r="CA15" s="50"/>
      <c r="CB15" s="50"/>
      <c r="CC15" s="50"/>
      <c r="CD15" s="50"/>
      <c r="CE15" s="50"/>
      <c r="CF15" s="50"/>
      <c r="CG15" s="50"/>
      <c r="CH15" s="50"/>
      <c r="CI15" s="50"/>
      <c r="CJ15" s="50"/>
      <c r="CK15" s="50"/>
      <c r="CL15" s="50"/>
      <c r="CM15" s="50"/>
      <c r="CN15" s="50"/>
      <c r="CO15" s="50"/>
      <c r="CP15" s="50"/>
      <c r="CQ15" s="50"/>
      <c r="CR15" s="50"/>
      <c r="CS15" s="50"/>
      <c r="CT15" s="50"/>
      <c r="CU15" s="50"/>
      <c r="CV15" s="50"/>
      <c r="CW15" s="50"/>
      <c r="CX15" s="50"/>
      <c r="CY15" s="50"/>
      <c r="CZ15" s="50"/>
    </row>
    <row r="16" spans="1:104" ht="41.4" x14ac:dyDescent="0.25">
      <c r="A16" s="16" t="s">
        <v>590</v>
      </c>
      <c r="B16" s="9" t="s">
        <v>245</v>
      </c>
      <c r="C16" s="29" t="s">
        <v>550</v>
      </c>
      <c r="D16" s="134" t="s">
        <v>2</v>
      </c>
      <c r="E16" s="241"/>
      <c r="F16" s="50"/>
      <c r="G16" s="50"/>
      <c r="H16" s="50"/>
      <c r="I16" s="50"/>
      <c r="J16" s="50"/>
      <c r="K16" s="50"/>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c r="BP16" s="50"/>
      <c r="BQ16" s="50"/>
      <c r="BR16" s="50"/>
      <c r="BS16" s="50"/>
      <c r="BT16" s="50"/>
      <c r="BU16" s="50"/>
      <c r="BV16" s="50"/>
      <c r="BW16" s="50"/>
      <c r="BX16" s="50"/>
      <c r="BY16" s="50"/>
      <c r="BZ16" s="50"/>
      <c r="CA16" s="50"/>
      <c r="CB16" s="50"/>
      <c r="CC16" s="50"/>
      <c r="CD16" s="50"/>
      <c r="CE16" s="50"/>
      <c r="CF16" s="50"/>
      <c r="CG16" s="50"/>
      <c r="CH16" s="50"/>
      <c r="CI16" s="50"/>
      <c r="CJ16" s="50"/>
      <c r="CK16" s="50"/>
      <c r="CL16" s="50"/>
      <c r="CM16" s="50"/>
      <c r="CN16" s="50"/>
      <c r="CO16" s="50"/>
      <c r="CP16" s="50"/>
      <c r="CQ16" s="50"/>
      <c r="CR16" s="50"/>
      <c r="CS16" s="50"/>
      <c r="CT16" s="50"/>
      <c r="CU16" s="50"/>
      <c r="CV16" s="50"/>
      <c r="CW16" s="50"/>
      <c r="CX16" s="50"/>
      <c r="CY16" s="50"/>
      <c r="CZ16" s="50"/>
    </row>
    <row r="17" spans="1:104" ht="27.6" x14ac:dyDescent="0.25">
      <c r="A17" s="16" t="s">
        <v>591</v>
      </c>
      <c r="B17" s="9" t="s">
        <v>246</v>
      </c>
      <c r="C17" s="15" t="s">
        <v>248</v>
      </c>
      <c r="D17" s="134" t="s">
        <v>2</v>
      </c>
      <c r="E17" s="241"/>
      <c r="F17" s="50"/>
      <c r="G17" s="50"/>
      <c r="H17" s="50"/>
      <c r="I17" s="50"/>
      <c r="J17" s="50"/>
      <c r="K17" s="50"/>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c r="BP17" s="50"/>
      <c r="BQ17" s="50"/>
      <c r="BR17" s="50"/>
      <c r="BS17" s="50"/>
      <c r="BT17" s="50"/>
      <c r="BU17" s="50"/>
      <c r="BV17" s="50"/>
      <c r="BW17" s="50"/>
      <c r="BX17" s="50"/>
      <c r="BY17" s="50"/>
      <c r="BZ17" s="50"/>
      <c r="CA17" s="50"/>
      <c r="CB17" s="50"/>
      <c r="CC17" s="50"/>
      <c r="CD17" s="50"/>
      <c r="CE17" s="50"/>
      <c r="CF17" s="50"/>
      <c r="CG17" s="50"/>
      <c r="CH17" s="50"/>
      <c r="CI17" s="50"/>
      <c r="CJ17" s="50"/>
      <c r="CK17" s="50"/>
      <c r="CL17" s="50"/>
      <c r="CM17" s="50"/>
      <c r="CN17" s="50"/>
      <c r="CO17" s="50"/>
      <c r="CP17" s="50"/>
      <c r="CQ17" s="50"/>
      <c r="CR17" s="50"/>
      <c r="CS17" s="50"/>
      <c r="CT17" s="50"/>
      <c r="CU17" s="50"/>
      <c r="CV17" s="50"/>
      <c r="CW17" s="50"/>
      <c r="CX17" s="50"/>
      <c r="CY17" s="50"/>
      <c r="CZ17" s="50"/>
    </row>
    <row r="18" spans="1:104" x14ac:dyDescent="0.25">
      <c r="A18" s="16" t="s">
        <v>592</v>
      </c>
      <c r="B18" s="9" t="s">
        <v>247</v>
      </c>
      <c r="C18" s="9" t="s">
        <v>249</v>
      </c>
      <c r="D18" s="134" t="s">
        <v>2</v>
      </c>
      <c r="E18" s="241"/>
      <c r="F18" s="50"/>
      <c r="G18" s="50"/>
      <c r="H18" s="50"/>
      <c r="I18" s="50"/>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c r="BP18" s="50"/>
      <c r="BQ18" s="50"/>
      <c r="BR18" s="50"/>
      <c r="BS18" s="50"/>
      <c r="BT18" s="50"/>
      <c r="BU18" s="50"/>
      <c r="BV18" s="50"/>
      <c r="BW18" s="50"/>
      <c r="BX18" s="50"/>
      <c r="BY18" s="50"/>
      <c r="BZ18" s="50"/>
      <c r="CA18" s="50"/>
      <c r="CB18" s="50"/>
      <c r="CC18" s="50"/>
      <c r="CD18" s="50"/>
      <c r="CE18" s="50"/>
      <c r="CF18" s="50"/>
      <c r="CG18" s="50"/>
      <c r="CH18" s="50"/>
      <c r="CI18" s="50"/>
      <c r="CJ18" s="50"/>
      <c r="CK18" s="50"/>
      <c r="CL18" s="50"/>
      <c r="CM18" s="50"/>
      <c r="CN18" s="50"/>
      <c r="CO18" s="50"/>
      <c r="CP18" s="50"/>
      <c r="CQ18" s="50"/>
      <c r="CR18" s="50"/>
      <c r="CS18" s="50"/>
      <c r="CT18" s="50"/>
      <c r="CU18" s="50"/>
      <c r="CV18" s="50"/>
      <c r="CW18" s="50"/>
      <c r="CX18" s="50"/>
      <c r="CY18" s="50"/>
      <c r="CZ18" s="50"/>
    </row>
    <row r="19" spans="1:104" ht="27.6" x14ac:dyDescent="0.25">
      <c r="A19" s="16" t="s">
        <v>641</v>
      </c>
      <c r="B19" s="9" t="s">
        <v>251</v>
      </c>
      <c r="C19" s="9" t="s">
        <v>250</v>
      </c>
      <c r="D19" s="134" t="s">
        <v>68</v>
      </c>
      <c r="E19" s="242"/>
      <c r="F19" s="53"/>
      <c r="G19" s="53"/>
      <c r="H19" s="53"/>
      <c r="I19" s="53"/>
      <c r="J19" s="53"/>
      <c r="K19" s="53"/>
      <c r="L19" s="53"/>
      <c r="M19" s="53"/>
      <c r="N19" s="53"/>
      <c r="O19" s="53"/>
      <c r="P19" s="53"/>
      <c r="Q19" s="53"/>
      <c r="R19" s="53"/>
      <c r="S19" s="53"/>
      <c r="T19" s="53"/>
      <c r="U19" s="53"/>
      <c r="V19" s="53"/>
      <c r="W19" s="53"/>
      <c r="X19" s="53"/>
      <c r="Y19" s="53"/>
      <c r="Z19" s="53"/>
      <c r="AA19" s="53"/>
      <c r="AB19" s="53"/>
      <c r="AC19" s="53"/>
      <c r="AD19" s="53"/>
      <c r="AE19" s="53"/>
      <c r="AF19" s="53"/>
      <c r="AG19" s="53"/>
      <c r="AH19" s="53"/>
      <c r="AI19" s="53"/>
      <c r="AJ19" s="53"/>
      <c r="AK19" s="53"/>
      <c r="AL19" s="53"/>
      <c r="AM19" s="53"/>
      <c r="AN19" s="53"/>
      <c r="AO19" s="53"/>
      <c r="AP19" s="53"/>
      <c r="AQ19" s="53"/>
      <c r="AR19" s="53"/>
      <c r="AS19" s="53"/>
      <c r="AT19" s="53"/>
      <c r="AU19" s="53"/>
      <c r="AV19" s="53"/>
      <c r="AW19" s="53"/>
      <c r="AX19" s="53"/>
      <c r="AY19" s="53"/>
      <c r="AZ19" s="53"/>
      <c r="BA19" s="53"/>
      <c r="BB19" s="53"/>
      <c r="BC19" s="53"/>
      <c r="BD19" s="53"/>
      <c r="BE19" s="53"/>
      <c r="BF19" s="53"/>
      <c r="BG19" s="53"/>
      <c r="BH19" s="53"/>
      <c r="BI19" s="53"/>
      <c r="BJ19" s="53"/>
      <c r="BK19" s="53"/>
      <c r="BL19" s="53"/>
      <c r="BM19" s="53"/>
      <c r="BN19" s="53"/>
      <c r="BO19" s="53"/>
      <c r="BP19" s="53"/>
      <c r="BQ19" s="53"/>
      <c r="BR19" s="53"/>
      <c r="BS19" s="53"/>
      <c r="BT19" s="53"/>
      <c r="BU19" s="53"/>
      <c r="BV19" s="53"/>
      <c r="BW19" s="53"/>
      <c r="BX19" s="53"/>
      <c r="BY19" s="53"/>
      <c r="BZ19" s="53"/>
      <c r="CA19" s="53"/>
      <c r="CB19" s="53"/>
      <c r="CC19" s="53"/>
      <c r="CD19" s="53"/>
      <c r="CE19" s="53"/>
      <c r="CF19" s="53"/>
      <c r="CG19" s="53"/>
      <c r="CH19" s="53"/>
      <c r="CI19" s="53"/>
      <c r="CJ19" s="53"/>
      <c r="CK19" s="53"/>
      <c r="CL19" s="53"/>
      <c r="CM19" s="53"/>
      <c r="CN19" s="53"/>
      <c r="CO19" s="53"/>
      <c r="CP19" s="53"/>
      <c r="CQ19" s="53"/>
      <c r="CR19" s="53"/>
      <c r="CS19" s="53"/>
      <c r="CT19" s="53"/>
      <c r="CU19" s="53"/>
      <c r="CV19" s="53"/>
      <c r="CW19" s="53"/>
      <c r="CX19" s="53"/>
      <c r="CY19" s="53"/>
      <c r="CZ19" s="53"/>
    </row>
    <row r="20" spans="1:104" ht="27.6" x14ac:dyDescent="0.25">
      <c r="A20" s="16" t="s">
        <v>593</v>
      </c>
      <c r="B20" s="9" t="s">
        <v>120</v>
      </c>
      <c r="C20" s="9" t="s">
        <v>259</v>
      </c>
      <c r="D20" s="134" t="s">
        <v>103</v>
      </c>
      <c r="E20" s="243"/>
      <c r="F20" s="52"/>
      <c r="G20" s="52"/>
      <c r="H20" s="52"/>
      <c r="I20" s="52"/>
      <c r="J20" s="52"/>
      <c r="K20" s="52"/>
      <c r="L20" s="52"/>
      <c r="M20" s="52"/>
      <c r="N20" s="52"/>
      <c r="O20" s="52"/>
      <c r="P20" s="52"/>
      <c r="Q20" s="52"/>
      <c r="R20" s="52"/>
      <c r="S20" s="52"/>
      <c r="T20" s="52"/>
      <c r="U20" s="52"/>
      <c r="V20" s="52"/>
      <c r="W20" s="52"/>
      <c r="X20" s="52"/>
      <c r="Y20" s="52"/>
      <c r="Z20" s="52"/>
      <c r="AA20" s="52"/>
      <c r="AB20" s="52"/>
      <c r="AC20" s="52"/>
      <c r="AD20" s="52"/>
      <c r="AE20" s="52"/>
      <c r="AF20" s="52"/>
      <c r="AG20" s="52"/>
      <c r="AH20" s="52"/>
      <c r="AI20" s="52"/>
      <c r="AJ20" s="52"/>
      <c r="AK20" s="52"/>
      <c r="AL20" s="52"/>
      <c r="AM20" s="52"/>
      <c r="AN20" s="52"/>
      <c r="AO20" s="52"/>
      <c r="AP20" s="52"/>
      <c r="AQ20" s="52"/>
      <c r="AR20" s="52"/>
      <c r="AS20" s="52"/>
      <c r="AT20" s="52"/>
      <c r="AU20" s="52"/>
      <c r="AV20" s="52"/>
      <c r="AW20" s="52"/>
      <c r="AX20" s="52"/>
      <c r="AY20" s="52"/>
      <c r="AZ20" s="52"/>
      <c r="BA20" s="52"/>
      <c r="BB20" s="52"/>
      <c r="BC20" s="52"/>
      <c r="BD20" s="52"/>
      <c r="BE20" s="52"/>
      <c r="BF20" s="52"/>
      <c r="BG20" s="52"/>
      <c r="BH20" s="52"/>
      <c r="BI20" s="52"/>
      <c r="BJ20" s="52"/>
      <c r="BK20" s="52"/>
      <c r="BL20" s="52"/>
      <c r="BM20" s="52"/>
      <c r="BN20" s="52"/>
      <c r="BO20" s="52"/>
      <c r="BP20" s="52"/>
      <c r="BQ20" s="52"/>
      <c r="BR20" s="52"/>
      <c r="BS20" s="52"/>
      <c r="BT20" s="52"/>
      <c r="BU20" s="52"/>
      <c r="BV20" s="52"/>
      <c r="BW20" s="52"/>
      <c r="BX20" s="52"/>
      <c r="BY20" s="52"/>
      <c r="BZ20" s="52"/>
      <c r="CA20" s="52"/>
      <c r="CB20" s="52"/>
      <c r="CC20" s="52"/>
      <c r="CD20" s="52"/>
      <c r="CE20" s="52"/>
      <c r="CF20" s="52"/>
      <c r="CG20" s="52"/>
      <c r="CH20" s="52"/>
      <c r="CI20" s="52"/>
      <c r="CJ20" s="52"/>
      <c r="CK20" s="52"/>
      <c r="CL20" s="52"/>
      <c r="CM20" s="52"/>
      <c r="CN20" s="52"/>
      <c r="CO20" s="52"/>
      <c r="CP20" s="52"/>
      <c r="CQ20" s="52"/>
      <c r="CR20" s="52"/>
      <c r="CS20" s="52"/>
      <c r="CT20" s="52"/>
      <c r="CU20" s="52"/>
      <c r="CV20" s="52"/>
      <c r="CW20" s="52"/>
      <c r="CX20" s="52"/>
      <c r="CY20" s="52"/>
      <c r="CZ20" s="52"/>
    </row>
    <row r="21" spans="1:104" ht="41.4" x14ac:dyDescent="0.25">
      <c r="A21" s="16" t="s">
        <v>594</v>
      </c>
      <c r="B21" s="9" t="s">
        <v>563</v>
      </c>
      <c r="C21" s="9" t="s">
        <v>564</v>
      </c>
      <c r="D21" s="134" t="s">
        <v>2</v>
      </c>
      <c r="E21" s="241"/>
      <c r="F21" s="50"/>
      <c r="G21" s="50"/>
      <c r="H21" s="50"/>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c r="BM21" s="50"/>
      <c r="BN21" s="50"/>
      <c r="BO21" s="50"/>
      <c r="BP21" s="50"/>
      <c r="BQ21" s="50"/>
      <c r="BR21" s="50"/>
      <c r="BS21" s="50"/>
      <c r="BT21" s="50"/>
      <c r="BU21" s="50"/>
      <c r="BV21" s="50"/>
      <c r="BW21" s="50"/>
      <c r="BX21" s="50"/>
      <c r="BY21" s="50"/>
      <c r="BZ21" s="50"/>
      <c r="CA21" s="50"/>
      <c r="CB21" s="50"/>
      <c r="CC21" s="50"/>
      <c r="CD21" s="50"/>
      <c r="CE21" s="50"/>
      <c r="CF21" s="50"/>
      <c r="CG21" s="50"/>
      <c r="CH21" s="50"/>
      <c r="CI21" s="50"/>
      <c r="CJ21" s="50"/>
      <c r="CK21" s="50"/>
      <c r="CL21" s="50"/>
      <c r="CM21" s="50"/>
      <c r="CN21" s="50"/>
      <c r="CO21" s="50"/>
      <c r="CP21" s="50"/>
      <c r="CQ21" s="50"/>
      <c r="CR21" s="50"/>
      <c r="CS21" s="50"/>
      <c r="CT21" s="50"/>
      <c r="CU21" s="50"/>
      <c r="CV21" s="50"/>
      <c r="CW21" s="50"/>
      <c r="CX21" s="50"/>
      <c r="CY21" s="50"/>
      <c r="CZ21" s="50"/>
    </row>
    <row r="22" spans="1:104" ht="27.6" x14ac:dyDescent="0.25">
      <c r="A22" s="16" t="s">
        <v>595</v>
      </c>
      <c r="B22" s="9" t="s">
        <v>565</v>
      </c>
      <c r="C22" s="9" t="s">
        <v>258</v>
      </c>
      <c r="D22" s="134" t="s">
        <v>2</v>
      </c>
      <c r="E22" s="241"/>
      <c r="F22" s="50"/>
      <c r="G22" s="50"/>
      <c r="H22" s="50"/>
      <c r="I22" s="50"/>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c r="BM22" s="50"/>
      <c r="BN22" s="50"/>
      <c r="BO22" s="50"/>
      <c r="BP22" s="50"/>
      <c r="BQ22" s="50"/>
      <c r="BR22" s="50"/>
      <c r="BS22" s="50"/>
      <c r="BT22" s="50"/>
      <c r="BU22" s="50"/>
      <c r="BV22" s="50"/>
      <c r="BW22" s="50"/>
      <c r="BX22" s="50"/>
      <c r="BY22" s="50"/>
      <c r="BZ22" s="50"/>
      <c r="CA22" s="50"/>
      <c r="CB22" s="50"/>
      <c r="CC22" s="50"/>
      <c r="CD22" s="50"/>
      <c r="CE22" s="50"/>
      <c r="CF22" s="50"/>
      <c r="CG22" s="50"/>
      <c r="CH22" s="50"/>
      <c r="CI22" s="50"/>
      <c r="CJ22" s="50"/>
      <c r="CK22" s="50"/>
      <c r="CL22" s="50"/>
      <c r="CM22" s="50"/>
      <c r="CN22" s="50"/>
      <c r="CO22" s="50"/>
      <c r="CP22" s="50"/>
      <c r="CQ22" s="50"/>
      <c r="CR22" s="50"/>
      <c r="CS22" s="50"/>
      <c r="CT22" s="50"/>
      <c r="CU22" s="50"/>
      <c r="CV22" s="50"/>
      <c r="CW22" s="50"/>
      <c r="CX22" s="50"/>
      <c r="CY22" s="50"/>
      <c r="CZ22" s="50"/>
    </row>
    <row r="23" spans="1:104" ht="42" customHeight="1" x14ac:dyDescent="0.4">
      <c r="A23" s="24" t="s">
        <v>648</v>
      </c>
      <c r="B23" s="24"/>
      <c r="D23" s="65"/>
    </row>
    <row r="24" spans="1:104" s="68" customFormat="1" ht="61.8" customHeight="1" x14ac:dyDescent="0.3">
      <c r="A24" s="303" t="s">
        <v>675</v>
      </c>
      <c r="B24" s="303"/>
      <c r="C24" s="303"/>
      <c r="D24" s="303"/>
    </row>
    <row r="25" spans="1:104" s="68" customFormat="1" ht="26.4" customHeight="1" x14ac:dyDescent="0.3">
      <c r="A25" s="88" t="s">
        <v>514</v>
      </c>
      <c r="B25" s="88"/>
      <c r="C25" s="62"/>
      <c r="D25" s="209"/>
    </row>
    <row r="26" spans="1:104" s="68" customFormat="1" ht="15" customHeight="1" x14ac:dyDescent="0.3">
      <c r="A26" s="267" t="s">
        <v>676</v>
      </c>
      <c r="B26" s="88"/>
      <c r="C26" s="62"/>
      <c r="D26" s="209"/>
    </row>
    <row r="27" spans="1:104" ht="23.4" customHeight="1" x14ac:dyDescent="0.25">
      <c r="A27" s="49" t="s">
        <v>0</v>
      </c>
      <c r="B27" s="47" t="s">
        <v>1</v>
      </c>
      <c r="C27" s="47" t="s">
        <v>5</v>
      </c>
      <c r="D27" s="59" t="s">
        <v>65</v>
      </c>
      <c r="E27" s="85"/>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60"/>
      <c r="AU27" s="60"/>
      <c r="AV27" s="60"/>
      <c r="AW27" s="60"/>
      <c r="AX27" s="60"/>
      <c r="AY27" s="60"/>
      <c r="AZ27" s="60"/>
      <c r="BA27" s="60"/>
      <c r="BB27" s="60"/>
      <c r="BC27" s="60"/>
      <c r="BD27" s="60"/>
      <c r="BE27" s="60"/>
      <c r="BF27" s="60"/>
      <c r="BG27" s="60"/>
      <c r="BH27" s="60"/>
      <c r="BI27" s="60"/>
      <c r="BJ27" s="60"/>
      <c r="BK27" s="60"/>
      <c r="BL27" s="60"/>
      <c r="BM27" s="60"/>
      <c r="BN27" s="60"/>
      <c r="BO27" s="60"/>
      <c r="BP27" s="60"/>
      <c r="BQ27" s="60"/>
      <c r="BR27" s="60"/>
      <c r="BS27" s="60"/>
      <c r="BT27" s="60"/>
      <c r="BU27" s="60"/>
      <c r="BV27" s="60"/>
      <c r="BW27" s="60"/>
      <c r="BX27" s="60"/>
      <c r="BY27" s="60"/>
      <c r="BZ27" s="60"/>
      <c r="CA27" s="60"/>
      <c r="CB27" s="60"/>
      <c r="CC27" s="60"/>
      <c r="CD27" s="60"/>
      <c r="CE27" s="60"/>
      <c r="CF27" s="60"/>
      <c r="CG27" s="60"/>
      <c r="CH27" s="60"/>
      <c r="CI27" s="60"/>
      <c r="CJ27" s="60"/>
      <c r="CK27" s="60"/>
      <c r="CL27" s="60"/>
      <c r="CM27" s="60"/>
      <c r="CN27" s="60"/>
      <c r="CO27" s="60"/>
      <c r="CP27" s="60"/>
      <c r="CQ27" s="60"/>
      <c r="CR27" s="60"/>
      <c r="CS27" s="60"/>
      <c r="CT27" s="60"/>
      <c r="CU27" s="60"/>
      <c r="CV27" s="60"/>
      <c r="CW27" s="60"/>
      <c r="CX27" s="60"/>
      <c r="CY27" s="60"/>
      <c r="CZ27" s="60"/>
    </row>
    <row r="28" spans="1:104" ht="22.2" customHeight="1" x14ac:dyDescent="0.4">
      <c r="A28" s="232"/>
      <c r="B28" s="233" t="s">
        <v>677</v>
      </c>
      <c r="C28" s="231"/>
      <c r="D28" s="67"/>
      <c r="E28" s="210"/>
      <c r="F28" s="211"/>
      <c r="G28" s="211"/>
      <c r="H28" s="211"/>
      <c r="I28" s="211"/>
      <c r="J28" s="211"/>
      <c r="K28" s="211"/>
      <c r="L28" s="211"/>
      <c r="M28" s="211"/>
      <c r="N28" s="211"/>
      <c r="O28" s="211"/>
      <c r="P28" s="211"/>
      <c r="Q28" s="211"/>
      <c r="R28" s="211"/>
      <c r="S28" s="211"/>
      <c r="T28" s="211"/>
      <c r="U28" s="211"/>
      <c r="V28" s="211"/>
      <c r="W28" s="211"/>
      <c r="X28" s="211"/>
      <c r="Y28" s="211"/>
      <c r="Z28" s="211"/>
      <c r="AA28" s="211"/>
      <c r="AB28" s="211"/>
      <c r="AC28" s="211"/>
      <c r="AD28" s="211"/>
      <c r="AE28" s="211"/>
      <c r="AF28" s="211"/>
      <c r="AG28" s="211"/>
      <c r="AH28" s="211"/>
      <c r="AI28" s="211"/>
      <c r="AJ28" s="211"/>
      <c r="AK28" s="211"/>
      <c r="AL28" s="211"/>
      <c r="AM28" s="211"/>
      <c r="AN28" s="211"/>
      <c r="AO28" s="211"/>
      <c r="AP28" s="211"/>
      <c r="AQ28" s="211"/>
      <c r="AR28" s="211"/>
      <c r="AS28" s="211"/>
      <c r="AT28" s="211"/>
      <c r="AU28" s="211"/>
      <c r="AV28" s="211"/>
      <c r="AW28" s="211"/>
      <c r="AX28" s="211"/>
      <c r="AY28" s="211"/>
      <c r="AZ28" s="211"/>
      <c r="BA28" s="211"/>
      <c r="BB28" s="211"/>
      <c r="BC28" s="211"/>
      <c r="BD28" s="211"/>
      <c r="BE28" s="211"/>
      <c r="BF28" s="211"/>
      <c r="BG28" s="211"/>
      <c r="BH28" s="211"/>
      <c r="BI28" s="211"/>
      <c r="BJ28" s="211"/>
      <c r="BK28" s="211"/>
      <c r="BL28" s="211"/>
      <c r="BM28" s="211"/>
      <c r="BN28" s="211"/>
      <c r="BO28" s="211"/>
      <c r="BP28" s="211"/>
      <c r="BQ28" s="211"/>
      <c r="BR28" s="211"/>
      <c r="BS28" s="211"/>
      <c r="BT28" s="211"/>
      <c r="BU28" s="211"/>
      <c r="BV28" s="211"/>
      <c r="BW28" s="211"/>
      <c r="BX28" s="211"/>
      <c r="BY28" s="211"/>
      <c r="BZ28" s="211"/>
      <c r="CA28" s="211"/>
      <c r="CB28" s="211"/>
      <c r="CC28" s="211"/>
      <c r="CD28" s="211"/>
      <c r="CE28" s="211"/>
      <c r="CF28" s="211"/>
      <c r="CG28" s="211"/>
      <c r="CH28" s="211"/>
      <c r="CI28" s="211"/>
      <c r="CJ28" s="211"/>
      <c r="CK28" s="211"/>
      <c r="CL28" s="211"/>
      <c r="CM28" s="211"/>
      <c r="CN28" s="211"/>
      <c r="CO28" s="211"/>
      <c r="CP28" s="211"/>
      <c r="CQ28" s="211"/>
      <c r="CR28" s="211"/>
      <c r="CS28" s="211"/>
      <c r="CT28" s="211"/>
      <c r="CU28" s="211"/>
      <c r="CV28" s="211"/>
      <c r="CW28" s="211"/>
      <c r="CX28" s="211"/>
      <c r="CY28" s="211"/>
      <c r="CZ28" s="211"/>
    </row>
    <row r="29" spans="1:104" ht="40.049999999999997" customHeight="1" x14ac:dyDescent="0.25">
      <c r="A29" s="48"/>
      <c r="B29" s="222" t="s">
        <v>275</v>
      </c>
      <c r="C29" s="15" t="s">
        <v>276</v>
      </c>
      <c r="D29" s="15" t="s">
        <v>243</v>
      </c>
      <c r="E29" s="210" t="s">
        <v>100</v>
      </c>
      <c r="F29" s="211" t="s">
        <v>100</v>
      </c>
      <c r="G29" s="211" t="s">
        <v>100</v>
      </c>
      <c r="H29" s="211" t="s">
        <v>100</v>
      </c>
      <c r="I29" s="211" t="s">
        <v>100</v>
      </c>
      <c r="J29" s="211" t="s">
        <v>100</v>
      </c>
      <c r="K29" s="211" t="s">
        <v>100</v>
      </c>
      <c r="L29" s="211" t="s">
        <v>100</v>
      </c>
      <c r="M29" s="211" t="s">
        <v>100</v>
      </c>
      <c r="N29" s="211" t="s">
        <v>100</v>
      </c>
      <c r="O29" s="211" t="s">
        <v>100</v>
      </c>
      <c r="P29" s="211" t="s">
        <v>100</v>
      </c>
      <c r="Q29" s="211" t="s">
        <v>100</v>
      </c>
      <c r="R29" s="211" t="s">
        <v>100</v>
      </c>
      <c r="S29" s="211" t="s">
        <v>100</v>
      </c>
      <c r="T29" s="211" t="s">
        <v>100</v>
      </c>
      <c r="U29" s="211" t="s">
        <v>100</v>
      </c>
      <c r="V29" s="211" t="s">
        <v>100</v>
      </c>
      <c r="W29" s="211" t="s">
        <v>100</v>
      </c>
      <c r="X29" s="211" t="s">
        <v>100</v>
      </c>
      <c r="Y29" s="211" t="s">
        <v>100</v>
      </c>
      <c r="Z29" s="211" t="s">
        <v>100</v>
      </c>
      <c r="AA29" s="211" t="s">
        <v>100</v>
      </c>
      <c r="AB29" s="211" t="s">
        <v>100</v>
      </c>
      <c r="AC29" s="211" t="s">
        <v>100</v>
      </c>
      <c r="AD29" s="211" t="s">
        <v>100</v>
      </c>
      <c r="AE29" s="211" t="s">
        <v>100</v>
      </c>
      <c r="AF29" s="211" t="s">
        <v>100</v>
      </c>
      <c r="AG29" s="211" t="s">
        <v>100</v>
      </c>
      <c r="AH29" s="211" t="s">
        <v>100</v>
      </c>
      <c r="AI29" s="211" t="s">
        <v>100</v>
      </c>
      <c r="AJ29" s="211" t="s">
        <v>100</v>
      </c>
      <c r="AK29" s="211" t="s">
        <v>100</v>
      </c>
      <c r="AL29" s="211" t="s">
        <v>100</v>
      </c>
      <c r="AM29" s="211" t="s">
        <v>100</v>
      </c>
      <c r="AN29" s="211" t="s">
        <v>100</v>
      </c>
      <c r="AO29" s="211" t="s">
        <v>100</v>
      </c>
      <c r="AP29" s="211" t="s">
        <v>100</v>
      </c>
      <c r="AQ29" s="211" t="s">
        <v>100</v>
      </c>
      <c r="AR29" s="211" t="s">
        <v>100</v>
      </c>
      <c r="AS29" s="211" t="s">
        <v>100</v>
      </c>
      <c r="AT29" s="211" t="s">
        <v>100</v>
      </c>
      <c r="AU29" s="211" t="s">
        <v>100</v>
      </c>
      <c r="AV29" s="211" t="s">
        <v>100</v>
      </c>
      <c r="AW29" s="211" t="s">
        <v>100</v>
      </c>
      <c r="AX29" s="211" t="s">
        <v>100</v>
      </c>
      <c r="AY29" s="211" t="s">
        <v>100</v>
      </c>
      <c r="AZ29" s="211" t="s">
        <v>100</v>
      </c>
      <c r="BA29" s="211" t="s">
        <v>100</v>
      </c>
      <c r="BB29" s="211" t="s">
        <v>100</v>
      </c>
      <c r="BC29" s="211" t="s">
        <v>100</v>
      </c>
      <c r="BD29" s="211" t="s">
        <v>100</v>
      </c>
      <c r="BE29" s="211" t="s">
        <v>100</v>
      </c>
      <c r="BF29" s="211" t="s">
        <v>100</v>
      </c>
      <c r="BG29" s="211" t="s">
        <v>100</v>
      </c>
      <c r="BH29" s="211" t="s">
        <v>100</v>
      </c>
      <c r="BI29" s="211" t="s">
        <v>100</v>
      </c>
      <c r="BJ29" s="211" t="s">
        <v>100</v>
      </c>
      <c r="BK29" s="211" t="s">
        <v>100</v>
      </c>
      <c r="BL29" s="211" t="s">
        <v>100</v>
      </c>
      <c r="BM29" s="211" t="s">
        <v>100</v>
      </c>
      <c r="BN29" s="211" t="s">
        <v>100</v>
      </c>
      <c r="BO29" s="211" t="s">
        <v>100</v>
      </c>
      <c r="BP29" s="211" t="s">
        <v>100</v>
      </c>
      <c r="BQ29" s="211" t="s">
        <v>100</v>
      </c>
      <c r="BR29" s="211" t="s">
        <v>100</v>
      </c>
      <c r="BS29" s="211" t="s">
        <v>100</v>
      </c>
      <c r="BT29" s="211" t="s">
        <v>100</v>
      </c>
      <c r="BU29" s="211" t="s">
        <v>100</v>
      </c>
      <c r="BV29" s="211" t="s">
        <v>100</v>
      </c>
      <c r="BW29" s="211" t="s">
        <v>100</v>
      </c>
      <c r="BX29" s="211" t="s">
        <v>100</v>
      </c>
      <c r="BY29" s="211" t="s">
        <v>100</v>
      </c>
      <c r="BZ29" s="211" t="s">
        <v>100</v>
      </c>
      <c r="CA29" s="211" t="s">
        <v>100</v>
      </c>
      <c r="CB29" s="211" t="s">
        <v>100</v>
      </c>
      <c r="CC29" s="211" t="s">
        <v>100</v>
      </c>
      <c r="CD29" s="211" t="s">
        <v>100</v>
      </c>
      <c r="CE29" s="211" t="s">
        <v>100</v>
      </c>
      <c r="CF29" s="211" t="s">
        <v>100</v>
      </c>
      <c r="CG29" s="211" t="s">
        <v>100</v>
      </c>
      <c r="CH29" s="211" t="s">
        <v>100</v>
      </c>
      <c r="CI29" s="211" t="s">
        <v>100</v>
      </c>
      <c r="CJ29" s="211" t="s">
        <v>100</v>
      </c>
      <c r="CK29" s="211" t="s">
        <v>100</v>
      </c>
      <c r="CL29" s="211" t="s">
        <v>100</v>
      </c>
      <c r="CM29" s="211" t="s">
        <v>100</v>
      </c>
      <c r="CN29" s="211" t="s">
        <v>100</v>
      </c>
      <c r="CO29" s="211" t="s">
        <v>100</v>
      </c>
      <c r="CP29" s="211" t="s">
        <v>100</v>
      </c>
      <c r="CQ29" s="211" t="s">
        <v>100</v>
      </c>
      <c r="CR29" s="211" t="s">
        <v>100</v>
      </c>
      <c r="CS29" s="211" t="s">
        <v>100</v>
      </c>
      <c r="CT29" s="211" t="s">
        <v>100</v>
      </c>
      <c r="CU29" s="211" t="s">
        <v>100</v>
      </c>
      <c r="CV29" s="211" t="s">
        <v>100</v>
      </c>
      <c r="CW29" s="211" t="s">
        <v>100</v>
      </c>
      <c r="CX29" s="211" t="s">
        <v>100</v>
      </c>
      <c r="CY29" s="211" t="s">
        <v>100</v>
      </c>
      <c r="CZ29" s="211" t="s">
        <v>100</v>
      </c>
    </row>
    <row r="30" spans="1:104" x14ac:dyDescent="0.25">
      <c r="A30" s="16" t="s">
        <v>628</v>
      </c>
      <c r="B30" s="9" t="s">
        <v>180</v>
      </c>
      <c r="C30" s="15" t="s">
        <v>253</v>
      </c>
      <c r="D30" s="15" t="s">
        <v>2</v>
      </c>
      <c r="E30" s="86" t="s">
        <v>178</v>
      </c>
      <c r="F30" s="63" t="s">
        <v>178</v>
      </c>
      <c r="G30" s="63" t="s">
        <v>178</v>
      </c>
      <c r="H30" s="63" t="s">
        <v>178</v>
      </c>
      <c r="I30" s="63" t="s">
        <v>178</v>
      </c>
      <c r="J30" s="63" t="s">
        <v>178</v>
      </c>
      <c r="K30" s="63" t="s">
        <v>178</v>
      </c>
      <c r="L30" s="63" t="s">
        <v>178</v>
      </c>
      <c r="M30" s="63" t="s">
        <v>178</v>
      </c>
      <c r="N30" s="63" t="s">
        <v>178</v>
      </c>
      <c r="O30" s="63" t="s">
        <v>178</v>
      </c>
      <c r="P30" s="63" t="s">
        <v>178</v>
      </c>
      <c r="Q30" s="63" t="s">
        <v>178</v>
      </c>
      <c r="R30" s="63" t="s">
        <v>178</v>
      </c>
      <c r="S30" s="63" t="s">
        <v>178</v>
      </c>
      <c r="T30" s="63" t="s">
        <v>178</v>
      </c>
      <c r="U30" s="63" t="s">
        <v>178</v>
      </c>
      <c r="V30" s="63" t="s">
        <v>178</v>
      </c>
      <c r="W30" s="63" t="s">
        <v>178</v>
      </c>
      <c r="X30" s="63" t="s">
        <v>178</v>
      </c>
      <c r="Y30" s="63" t="s">
        <v>178</v>
      </c>
      <c r="Z30" s="63" t="s">
        <v>178</v>
      </c>
      <c r="AA30" s="63" t="s">
        <v>178</v>
      </c>
      <c r="AB30" s="63" t="s">
        <v>178</v>
      </c>
      <c r="AC30" s="63" t="s">
        <v>178</v>
      </c>
      <c r="AD30" s="63" t="s">
        <v>178</v>
      </c>
      <c r="AE30" s="63" t="s">
        <v>178</v>
      </c>
      <c r="AF30" s="63" t="s">
        <v>178</v>
      </c>
      <c r="AG30" s="63" t="s">
        <v>178</v>
      </c>
      <c r="AH30" s="63" t="s">
        <v>178</v>
      </c>
      <c r="AI30" s="63" t="s">
        <v>178</v>
      </c>
      <c r="AJ30" s="63" t="s">
        <v>178</v>
      </c>
      <c r="AK30" s="63" t="s">
        <v>178</v>
      </c>
      <c r="AL30" s="63" t="s">
        <v>178</v>
      </c>
      <c r="AM30" s="63" t="s">
        <v>178</v>
      </c>
      <c r="AN30" s="63" t="s">
        <v>178</v>
      </c>
      <c r="AO30" s="63" t="s">
        <v>178</v>
      </c>
      <c r="AP30" s="63" t="s">
        <v>178</v>
      </c>
      <c r="AQ30" s="63" t="s">
        <v>178</v>
      </c>
      <c r="AR30" s="63" t="s">
        <v>178</v>
      </c>
      <c r="AS30" s="63" t="s">
        <v>178</v>
      </c>
      <c r="AT30" s="63" t="s">
        <v>178</v>
      </c>
      <c r="AU30" s="63" t="s">
        <v>178</v>
      </c>
      <c r="AV30" s="63" t="s">
        <v>178</v>
      </c>
      <c r="AW30" s="63" t="s">
        <v>178</v>
      </c>
      <c r="AX30" s="63" t="s">
        <v>178</v>
      </c>
      <c r="AY30" s="63" t="s">
        <v>178</v>
      </c>
      <c r="AZ30" s="63" t="s">
        <v>178</v>
      </c>
      <c r="BA30" s="63" t="s">
        <v>178</v>
      </c>
      <c r="BB30" s="63" t="s">
        <v>178</v>
      </c>
      <c r="BC30" s="63" t="s">
        <v>178</v>
      </c>
      <c r="BD30" s="63" t="s">
        <v>178</v>
      </c>
      <c r="BE30" s="63" t="s">
        <v>178</v>
      </c>
      <c r="BF30" s="63" t="s">
        <v>178</v>
      </c>
      <c r="BG30" s="63" t="s">
        <v>178</v>
      </c>
      <c r="BH30" s="63" t="s">
        <v>178</v>
      </c>
      <c r="BI30" s="63" t="s">
        <v>178</v>
      </c>
      <c r="BJ30" s="63" t="s">
        <v>178</v>
      </c>
      <c r="BK30" s="63" t="s">
        <v>178</v>
      </c>
      <c r="BL30" s="63" t="s">
        <v>178</v>
      </c>
      <c r="BM30" s="63" t="s">
        <v>178</v>
      </c>
      <c r="BN30" s="63" t="s">
        <v>178</v>
      </c>
      <c r="BO30" s="63" t="s">
        <v>178</v>
      </c>
      <c r="BP30" s="63" t="s">
        <v>178</v>
      </c>
      <c r="BQ30" s="63" t="s">
        <v>178</v>
      </c>
      <c r="BR30" s="63" t="s">
        <v>178</v>
      </c>
      <c r="BS30" s="63" t="s">
        <v>178</v>
      </c>
      <c r="BT30" s="63" t="s">
        <v>178</v>
      </c>
      <c r="BU30" s="63" t="s">
        <v>178</v>
      </c>
      <c r="BV30" s="63" t="s">
        <v>178</v>
      </c>
      <c r="BW30" s="63" t="s">
        <v>178</v>
      </c>
      <c r="BX30" s="63" t="s">
        <v>178</v>
      </c>
      <c r="BY30" s="63" t="s">
        <v>178</v>
      </c>
      <c r="BZ30" s="63" t="s">
        <v>178</v>
      </c>
      <c r="CA30" s="63" t="s">
        <v>178</v>
      </c>
      <c r="CB30" s="63" t="s">
        <v>178</v>
      </c>
      <c r="CC30" s="63" t="s">
        <v>178</v>
      </c>
      <c r="CD30" s="63" t="s">
        <v>178</v>
      </c>
      <c r="CE30" s="63" t="s">
        <v>178</v>
      </c>
      <c r="CF30" s="63" t="s">
        <v>178</v>
      </c>
      <c r="CG30" s="63" t="s">
        <v>178</v>
      </c>
      <c r="CH30" s="63" t="s">
        <v>178</v>
      </c>
      <c r="CI30" s="63" t="s">
        <v>178</v>
      </c>
      <c r="CJ30" s="63" t="s">
        <v>178</v>
      </c>
      <c r="CK30" s="63" t="s">
        <v>178</v>
      </c>
      <c r="CL30" s="63" t="s">
        <v>178</v>
      </c>
      <c r="CM30" s="63" t="s">
        <v>178</v>
      </c>
      <c r="CN30" s="63" t="s">
        <v>178</v>
      </c>
      <c r="CO30" s="63" t="s">
        <v>178</v>
      </c>
      <c r="CP30" s="63" t="s">
        <v>178</v>
      </c>
      <c r="CQ30" s="63" t="s">
        <v>178</v>
      </c>
      <c r="CR30" s="63" t="s">
        <v>178</v>
      </c>
      <c r="CS30" s="63" t="s">
        <v>178</v>
      </c>
      <c r="CT30" s="63" t="s">
        <v>178</v>
      </c>
      <c r="CU30" s="63" t="s">
        <v>178</v>
      </c>
      <c r="CV30" s="63" t="s">
        <v>178</v>
      </c>
      <c r="CW30" s="63" t="s">
        <v>178</v>
      </c>
      <c r="CX30" s="63" t="s">
        <v>178</v>
      </c>
      <c r="CY30" s="63" t="s">
        <v>178</v>
      </c>
      <c r="CZ30" s="63" t="s">
        <v>178</v>
      </c>
    </row>
    <row r="31" spans="1:104" x14ac:dyDescent="0.25">
      <c r="A31" s="16" t="s">
        <v>629</v>
      </c>
      <c r="B31" s="9" t="s">
        <v>181</v>
      </c>
      <c r="C31" s="15" t="s">
        <v>253</v>
      </c>
      <c r="D31" s="15" t="s">
        <v>2</v>
      </c>
      <c r="E31" s="86" t="s">
        <v>178</v>
      </c>
      <c r="F31" s="63" t="s">
        <v>178</v>
      </c>
      <c r="G31" s="63" t="s">
        <v>178</v>
      </c>
      <c r="H31" s="63" t="s">
        <v>178</v>
      </c>
      <c r="I31" s="63" t="s">
        <v>178</v>
      </c>
      <c r="J31" s="63" t="s">
        <v>178</v>
      </c>
      <c r="K31" s="63" t="s">
        <v>178</v>
      </c>
      <c r="L31" s="63" t="s">
        <v>178</v>
      </c>
      <c r="M31" s="63" t="s">
        <v>178</v>
      </c>
      <c r="N31" s="63" t="s">
        <v>178</v>
      </c>
      <c r="O31" s="63" t="s">
        <v>178</v>
      </c>
      <c r="P31" s="63" t="s">
        <v>178</v>
      </c>
      <c r="Q31" s="63" t="s">
        <v>178</v>
      </c>
      <c r="R31" s="63" t="s">
        <v>178</v>
      </c>
      <c r="S31" s="63" t="s">
        <v>178</v>
      </c>
      <c r="T31" s="63" t="s">
        <v>178</v>
      </c>
      <c r="U31" s="63" t="s">
        <v>178</v>
      </c>
      <c r="V31" s="63" t="s">
        <v>178</v>
      </c>
      <c r="W31" s="63" t="s">
        <v>178</v>
      </c>
      <c r="X31" s="63" t="s">
        <v>178</v>
      </c>
      <c r="Y31" s="63" t="s">
        <v>178</v>
      </c>
      <c r="Z31" s="63" t="s">
        <v>178</v>
      </c>
      <c r="AA31" s="63" t="s">
        <v>178</v>
      </c>
      <c r="AB31" s="63" t="s">
        <v>178</v>
      </c>
      <c r="AC31" s="63" t="s">
        <v>178</v>
      </c>
      <c r="AD31" s="63" t="s">
        <v>178</v>
      </c>
      <c r="AE31" s="63" t="s">
        <v>178</v>
      </c>
      <c r="AF31" s="63" t="s">
        <v>178</v>
      </c>
      <c r="AG31" s="63" t="s">
        <v>178</v>
      </c>
      <c r="AH31" s="63" t="s">
        <v>178</v>
      </c>
      <c r="AI31" s="63" t="s">
        <v>178</v>
      </c>
      <c r="AJ31" s="63" t="s">
        <v>178</v>
      </c>
      <c r="AK31" s="63" t="s">
        <v>178</v>
      </c>
      <c r="AL31" s="63" t="s">
        <v>178</v>
      </c>
      <c r="AM31" s="63" t="s">
        <v>178</v>
      </c>
      <c r="AN31" s="63" t="s">
        <v>178</v>
      </c>
      <c r="AO31" s="63" t="s">
        <v>178</v>
      </c>
      <c r="AP31" s="63" t="s">
        <v>178</v>
      </c>
      <c r="AQ31" s="63" t="s">
        <v>178</v>
      </c>
      <c r="AR31" s="63" t="s">
        <v>178</v>
      </c>
      <c r="AS31" s="63" t="s">
        <v>178</v>
      </c>
      <c r="AT31" s="63" t="s">
        <v>178</v>
      </c>
      <c r="AU31" s="63" t="s">
        <v>178</v>
      </c>
      <c r="AV31" s="63" t="s">
        <v>178</v>
      </c>
      <c r="AW31" s="63" t="s">
        <v>178</v>
      </c>
      <c r="AX31" s="63" t="s">
        <v>178</v>
      </c>
      <c r="AY31" s="63" t="s">
        <v>178</v>
      </c>
      <c r="AZ31" s="63" t="s">
        <v>178</v>
      </c>
      <c r="BA31" s="63" t="s">
        <v>178</v>
      </c>
      <c r="BB31" s="63" t="s">
        <v>178</v>
      </c>
      <c r="BC31" s="63" t="s">
        <v>178</v>
      </c>
      <c r="BD31" s="63" t="s">
        <v>178</v>
      </c>
      <c r="BE31" s="63" t="s">
        <v>178</v>
      </c>
      <c r="BF31" s="63" t="s">
        <v>178</v>
      </c>
      <c r="BG31" s="63" t="s">
        <v>178</v>
      </c>
      <c r="BH31" s="63" t="s">
        <v>178</v>
      </c>
      <c r="BI31" s="63" t="s">
        <v>178</v>
      </c>
      <c r="BJ31" s="63" t="s">
        <v>178</v>
      </c>
      <c r="BK31" s="63" t="s">
        <v>178</v>
      </c>
      <c r="BL31" s="63" t="s">
        <v>178</v>
      </c>
      <c r="BM31" s="63" t="s">
        <v>178</v>
      </c>
      <c r="BN31" s="63" t="s">
        <v>178</v>
      </c>
      <c r="BO31" s="63" t="s">
        <v>178</v>
      </c>
      <c r="BP31" s="63" t="s">
        <v>178</v>
      </c>
      <c r="BQ31" s="63" t="s">
        <v>178</v>
      </c>
      <c r="BR31" s="63" t="s">
        <v>178</v>
      </c>
      <c r="BS31" s="63" t="s">
        <v>178</v>
      </c>
      <c r="BT31" s="63" t="s">
        <v>178</v>
      </c>
      <c r="BU31" s="63" t="s">
        <v>178</v>
      </c>
      <c r="BV31" s="63" t="s">
        <v>178</v>
      </c>
      <c r="BW31" s="63" t="s">
        <v>178</v>
      </c>
      <c r="BX31" s="63" t="s">
        <v>178</v>
      </c>
      <c r="BY31" s="63" t="s">
        <v>178</v>
      </c>
      <c r="BZ31" s="63" t="s">
        <v>178</v>
      </c>
      <c r="CA31" s="63" t="s">
        <v>178</v>
      </c>
      <c r="CB31" s="63" t="s">
        <v>178</v>
      </c>
      <c r="CC31" s="63" t="s">
        <v>178</v>
      </c>
      <c r="CD31" s="63" t="s">
        <v>178</v>
      </c>
      <c r="CE31" s="63" t="s">
        <v>178</v>
      </c>
      <c r="CF31" s="63" t="s">
        <v>178</v>
      </c>
      <c r="CG31" s="63" t="s">
        <v>178</v>
      </c>
      <c r="CH31" s="63" t="s">
        <v>178</v>
      </c>
      <c r="CI31" s="63" t="s">
        <v>178</v>
      </c>
      <c r="CJ31" s="63" t="s">
        <v>178</v>
      </c>
      <c r="CK31" s="63" t="s">
        <v>178</v>
      </c>
      <c r="CL31" s="63" t="s">
        <v>178</v>
      </c>
      <c r="CM31" s="63" t="s">
        <v>178</v>
      </c>
      <c r="CN31" s="63" t="s">
        <v>178</v>
      </c>
      <c r="CO31" s="63" t="s">
        <v>178</v>
      </c>
      <c r="CP31" s="63" t="s">
        <v>178</v>
      </c>
      <c r="CQ31" s="63" t="s">
        <v>178</v>
      </c>
      <c r="CR31" s="63" t="s">
        <v>178</v>
      </c>
      <c r="CS31" s="63" t="s">
        <v>178</v>
      </c>
      <c r="CT31" s="63" t="s">
        <v>178</v>
      </c>
      <c r="CU31" s="63" t="s">
        <v>178</v>
      </c>
      <c r="CV31" s="63" t="s">
        <v>178</v>
      </c>
      <c r="CW31" s="63" t="s">
        <v>178</v>
      </c>
      <c r="CX31" s="63" t="s">
        <v>178</v>
      </c>
      <c r="CY31" s="63" t="s">
        <v>178</v>
      </c>
      <c r="CZ31" s="63" t="s">
        <v>178</v>
      </c>
    </row>
    <row r="32" spans="1:104" x14ac:dyDescent="0.25">
      <c r="A32" s="16" t="s">
        <v>630</v>
      </c>
      <c r="B32" s="9" t="s">
        <v>182</v>
      </c>
      <c r="C32" s="15" t="s">
        <v>253</v>
      </c>
      <c r="D32" s="15" t="s">
        <v>2</v>
      </c>
      <c r="E32" s="86" t="s">
        <v>178</v>
      </c>
      <c r="F32" s="63" t="s">
        <v>178</v>
      </c>
      <c r="G32" s="63" t="s">
        <v>178</v>
      </c>
      <c r="H32" s="63" t="s">
        <v>178</v>
      </c>
      <c r="I32" s="63" t="s">
        <v>178</v>
      </c>
      <c r="J32" s="63" t="s">
        <v>178</v>
      </c>
      <c r="K32" s="63" t="s">
        <v>178</v>
      </c>
      <c r="L32" s="63" t="s">
        <v>178</v>
      </c>
      <c r="M32" s="63" t="s">
        <v>178</v>
      </c>
      <c r="N32" s="63" t="s">
        <v>178</v>
      </c>
      <c r="O32" s="63" t="s">
        <v>178</v>
      </c>
      <c r="P32" s="63" t="s">
        <v>178</v>
      </c>
      <c r="Q32" s="63" t="s">
        <v>178</v>
      </c>
      <c r="R32" s="63" t="s">
        <v>178</v>
      </c>
      <c r="S32" s="63" t="s">
        <v>178</v>
      </c>
      <c r="T32" s="63" t="s">
        <v>178</v>
      </c>
      <c r="U32" s="63" t="s">
        <v>178</v>
      </c>
      <c r="V32" s="63" t="s">
        <v>178</v>
      </c>
      <c r="W32" s="63" t="s">
        <v>178</v>
      </c>
      <c r="X32" s="63" t="s">
        <v>178</v>
      </c>
      <c r="Y32" s="63" t="s">
        <v>178</v>
      </c>
      <c r="Z32" s="63" t="s">
        <v>178</v>
      </c>
      <c r="AA32" s="63" t="s">
        <v>178</v>
      </c>
      <c r="AB32" s="63" t="s">
        <v>178</v>
      </c>
      <c r="AC32" s="63" t="s">
        <v>178</v>
      </c>
      <c r="AD32" s="63" t="s">
        <v>178</v>
      </c>
      <c r="AE32" s="63" t="s">
        <v>178</v>
      </c>
      <c r="AF32" s="63" t="s">
        <v>178</v>
      </c>
      <c r="AG32" s="63" t="s">
        <v>178</v>
      </c>
      <c r="AH32" s="63" t="s">
        <v>178</v>
      </c>
      <c r="AI32" s="63" t="s">
        <v>178</v>
      </c>
      <c r="AJ32" s="63" t="s">
        <v>178</v>
      </c>
      <c r="AK32" s="63" t="s">
        <v>178</v>
      </c>
      <c r="AL32" s="63" t="s">
        <v>178</v>
      </c>
      <c r="AM32" s="63" t="s">
        <v>178</v>
      </c>
      <c r="AN32" s="63" t="s">
        <v>178</v>
      </c>
      <c r="AO32" s="63" t="s">
        <v>178</v>
      </c>
      <c r="AP32" s="63" t="s">
        <v>178</v>
      </c>
      <c r="AQ32" s="63" t="s">
        <v>178</v>
      </c>
      <c r="AR32" s="63" t="s">
        <v>178</v>
      </c>
      <c r="AS32" s="63" t="s">
        <v>178</v>
      </c>
      <c r="AT32" s="63" t="s">
        <v>178</v>
      </c>
      <c r="AU32" s="63" t="s">
        <v>178</v>
      </c>
      <c r="AV32" s="63" t="s">
        <v>178</v>
      </c>
      <c r="AW32" s="63" t="s">
        <v>178</v>
      </c>
      <c r="AX32" s="63" t="s">
        <v>178</v>
      </c>
      <c r="AY32" s="63" t="s">
        <v>178</v>
      </c>
      <c r="AZ32" s="63" t="s">
        <v>178</v>
      </c>
      <c r="BA32" s="63" t="s">
        <v>178</v>
      </c>
      <c r="BB32" s="63" t="s">
        <v>178</v>
      </c>
      <c r="BC32" s="63" t="s">
        <v>178</v>
      </c>
      <c r="BD32" s="63" t="s">
        <v>178</v>
      </c>
      <c r="BE32" s="63" t="s">
        <v>178</v>
      </c>
      <c r="BF32" s="63" t="s">
        <v>178</v>
      </c>
      <c r="BG32" s="63" t="s">
        <v>178</v>
      </c>
      <c r="BH32" s="63" t="s">
        <v>178</v>
      </c>
      <c r="BI32" s="63" t="s">
        <v>178</v>
      </c>
      <c r="BJ32" s="63" t="s">
        <v>178</v>
      </c>
      <c r="BK32" s="63" t="s">
        <v>178</v>
      </c>
      <c r="BL32" s="63" t="s">
        <v>178</v>
      </c>
      <c r="BM32" s="63" t="s">
        <v>178</v>
      </c>
      <c r="BN32" s="63" t="s">
        <v>178</v>
      </c>
      <c r="BO32" s="63" t="s">
        <v>178</v>
      </c>
      <c r="BP32" s="63" t="s">
        <v>178</v>
      </c>
      <c r="BQ32" s="63" t="s">
        <v>178</v>
      </c>
      <c r="BR32" s="63" t="s">
        <v>178</v>
      </c>
      <c r="BS32" s="63" t="s">
        <v>178</v>
      </c>
      <c r="BT32" s="63" t="s">
        <v>178</v>
      </c>
      <c r="BU32" s="63" t="s">
        <v>178</v>
      </c>
      <c r="BV32" s="63" t="s">
        <v>178</v>
      </c>
      <c r="BW32" s="63" t="s">
        <v>178</v>
      </c>
      <c r="BX32" s="63" t="s">
        <v>178</v>
      </c>
      <c r="BY32" s="63" t="s">
        <v>178</v>
      </c>
      <c r="BZ32" s="63" t="s">
        <v>178</v>
      </c>
      <c r="CA32" s="63" t="s">
        <v>178</v>
      </c>
      <c r="CB32" s="63" t="s">
        <v>178</v>
      </c>
      <c r="CC32" s="63" t="s">
        <v>178</v>
      </c>
      <c r="CD32" s="63" t="s">
        <v>178</v>
      </c>
      <c r="CE32" s="63" t="s">
        <v>178</v>
      </c>
      <c r="CF32" s="63" t="s">
        <v>178</v>
      </c>
      <c r="CG32" s="63" t="s">
        <v>178</v>
      </c>
      <c r="CH32" s="63" t="s">
        <v>178</v>
      </c>
      <c r="CI32" s="63" t="s">
        <v>178</v>
      </c>
      <c r="CJ32" s="63" t="s">
        <v>178</v>
      </c>
      <c r="CK32" s="63" t="s">
        <v>178</v>
      </c>
      <c r="CL32" s="63" t="s">
        <v>178</v>
      </c>
      <c r="CM32" s="63" t="s">
        <v>178</v>
      </c>
      <c r="CN32" s="63" t="s">
        <v>178</v>
      </c>
      <c r="CO32" s="63" t="s">
        <v>178</v>
      </c>
      <c r="CP32" s="63" t="s">
        <v>178</v>
      </c>
      <c r="CQ32" s="63" t="s">
        <v>178</v>
      </c>
      <c r="CR32" s="63" t="s">
        <v>178</v>
      </c>
      <c r="CS32" s="63" t="s">
        <v>178</v>
      </c>
      <c r="CT32" s="63" t="s">
        <v>178</v>
      </c>
      <c r="CU32" s="63" t="s">
        <v>178</v>
      </c>
      <c r="CV32" s="63" t="s">
        <v>178</v>
      </c>
      <c r="CW32" s="63" t="s">
        <v>178</v>
      </c>
      <c r="CX32" s="63" t="s">
        <v>178</v>
      </c>
      <c r="CY32" s="63" t="s">
        <v>178</v>
      </c>
      <c r="CZ32" s="63" t="s">
        <v>178</v>
      </c>
    </row>
    <row r="33" spans="1:104" x14ac:dyDescent="0.25">
      <c r="A33" s="16" t="s">
        <v>631</v>
      </c>
      <c r="B33" s="9" t="s">
        <v>183</v>
      </c>
      <c r="C33" s="15" t="s">
        <v>253</v>
      </c>
      <c r="D33" s="15" t="s">
        <v>2</v>
      </c>
      <c r="E33" s="86" t="s">
        <v>178</v>
      </c>
      <c r="F33" s="63" t="s">
        <v>178</v>
      </c>
      <c r="G33" s="63" t="s">
        <v>178</v>
      </c>
      <c r="H33" s="63" t="s">
        <v>178</v>
      </c>
      <c r="I33" s="63" t="s">
        <v>178</v>
      </c>
      <c r="J33" s="63" t="s">
        <v>178</v>
      </c>
      <c r="K33" s="63" t="s">
        <v>178</v>
      </c>
      <c r="L33" s="63" t="s">
        <v>178</v>
      </c>
      <c r="M33" s="63" t="s">
        <v>178</v>
      </c>
      <c r="N33" s="63" t="s">
        <v>178</v>
      </c>
      <c r="O33" s="63" t="s">
        <v>178</v>
      </c>
      <c r="P33" s="63" t="s">
        <v>178</v>
      </c>
      <c r="Q33" s="63" t="s">
        <v>178</v>
      </c>
      <c r="R33" s="63" t="s">
        <v>178</v>
      </c>
      <c r="S33" s="63" t="s">
        <v>178</v>
      </c>
      <c r="T33" s="63" t="s">
        <v>178</v>
      </c>
      <c r="U33" s="63" t="s">
        <v>178</v>
      </c>
      <c r="V33" s="63" t="s">
        <v>178</v>
      </c>
      <c r="W33" s="63" t="s">
        <v>178</v>
      </c>
      <c r="X33" s="63" t="s">
        <v>178</v>
      </c>
      <c r="Y33" s="63" t="s">
        <v>178</v>
      </c>
      <c r="Z33" s="63" t="s">
        <v>178</v>
      </c>
      <c r="AA33" s="63" t="s">
        <v>178</v>
      </c>
      <c r="AB33" s="63" t="s">
        <v>178</v>
      </c>
      <c r="AC33" s="63" t="s">
        <v>178</v>
      </c>
      <c r="AD33" s="63" t="s">
        <v>178</v>
      </c>
      <c r="AE33" s="63" t="s">
        <v>178</v>
      </c>
      <c r="AF33" s="63" t="s">
        <v>178</v>
      </c>
      <c r="AG33" s="63" t="s">
        <v>178</v>
      </c>
      <c r="AH33" s="63" t="s">
        <v>178</v>
      </c>
      <c r="AI33" s="63" t="s">
        <v>178</v>
      </c>
      <c r="AJ33" s="63" t="s">
        <v>178</v>
      </c>
      <c r="AK33" s="63" t="s">
        <v>178</v>
      </c>
      <c r="AL33" s="63" t="s">
        <v>178</v>
      </c>
      <c r="AM33" s="63" t="s">
        <v>178</v>
      </c>
      <c r="AN33" s="63" t="s">
        <v>178</v>
      </c>
      <c r="AO33" s="63" t="s">
        <v>178</v>
      </c>
      <c r="AP33" s="63" t="s">
        <v>178</v>
      </c>
      <c r="AQ33" s="63" t="s">
        <v>178</v>
      </c>
      <c r="AR33" s="63" t="s">
        <v>178</v>
      </c>
      <c r="AS33" s="63" t="s">
        <v>178</v>
      </c>
      <c r="AT33" s="63" t="s">
        <v>178</v>
      </c>
      <c r="AU33" s="63" t="s">
        <v>178</v>
      </c>
      <c r="AV33" s="63" t="s">
        <v>178</v>
      </c>
      <c r="AW33" s="63" t="s">
        <v>178</v>
      </c>
      <c r="AX33" s="63" t="s">
        <v>178</v>
      </c>
      <c r="AY33" s="63" t="s">
        <v>178</v>
      </c>
      <c r="AZ33" s="63" t="s">
        <v>178</v>
      </c>
      <c r="BA33" s="63" t="s">
        <v>178</v>
      </c>
      <c r="BB33" s="63" t="s">
        <v>178</v>
      </c>
      <c r="BC33" s="63" t="s">
        <v>178</v>
      </c>
      <c r="BD33" s="63" t="s">
        <v>178</v>
      </c>
      <c r="BE33" s="63" t="s">
        <v>178</v>
      </c>
      <c r="BF33" s="63" t="s">
        <v>178</v>
      </c>
      <c r="BG33" s="63" t="s">
        <v>178</v>
      </c>
      <c r="BH33" s="63" t="s">
        <v>178</v>
      </c>
      <c r="BI33" s="63" t="s">
        <v>178</v>
      </c>
      <c r="BJ33" s="63" t="s">
        <v>178</v>
      </c>
      <c r="BK33" s="63" t="s">
        <v>178</v>
      </c>
      <c r="BL33" s="63" t="s">
        <v>178</v>
      </c>
      <c r="BM33" s="63" t="s">
        <v>178</v>
      </c>
      <c r="BN33" s="63" t="s">
        <v>178</v>
      </c>
      <c r="BO33" s="63" t="s">
        <v>178</v>
      </c>
      <c r="BP33" s="63" t="s">
        <v>178</v>
      </c>
      <c r="BQ33" s="63" t="s">
        <v>178</v>
      </c>
      <c r="BR33" s="63" t="s">
        <v>178</v>
      </c>
      <c r="BS33" s="63" t="s">
        <v>178</v>
      </c>
      <c r="BT33" s="63" t="s">
        <v>178</v>
      </c>
      <c r="BU33" s="63" t="s">
        <v>178</v>
      </c>
      <c r="BV33" s="63" t="s">
        <v>178</v>
      </c>
      <c r="BW33" s="63" t="s">
        <v>178</v>
      </c>
      <c r="BX33" s="63" t="s">
        <v>178</v>
      </c>
      <c r="BY33" s="63" t="s">
        <v>178</v>
      </c>
      <c r="BZ33" s="63" t="s">
        <v>178</v>
      </c>
      <c r="CA33" s="63" t="s">
        <v>178</v>
      </c>
      <c r="CB33" s="63" t="s">
        <v>178</v>
      </c>
      <c r="CC33" s="63" t="s">
        <v>178</v>
      </c>
      <c r="CD33" s="63" t="s">
        <v>178</v>
      </c>
      <c r="CE33" s="63" t="s">
        <v>178</v>
      </c>
      <c r="CF33" s="63" t="s">
        <v>178</v>
      </c>
      <c r="CG33" s="63" t="s">
        <v>178</v>
      </c>
      <c r="CH33" s="63" t="s">
        <v>178</v>
      </c>
      <c r="CI33" s="63" t="s">
        <v>178</v>
      </c>
      <c r="CJ33" s="63" t="s">
        <v>178</v>
      </c>
      <c r="CK33" s="63" t="s">
        <v>178</v>
      </c>
      <c r="CL33" s="63" t="s">
        <v>178</v>
      </c>
      <c r="CM33" s="63" t="s">
        <v>178</v>
      </c>
      <c r="CN33" s="63" t="s">
        <v>178</v>
      </c>
      <c r="CO33" s="63" t="s">
        <v>178</v>
      </c>
      <c r="CP33" s="63" t="s">
        <v>178</v>
      </c>
      <c r="CQ33" s="63" t="s">
        <v>178</v>
      </c>
      <c r="CR33" s="63" t="s">
        <v>178</v>
      </c>
      <c r="CS33" s="63" t="s">
        <v>178</v>
      </c>
      <c r="CT33" s="63" t="s">
        <v>178</v>
      </c>
      <c r="CU33" s="63" t="s">
        <v>178</v>
      </c>
      <c r="CV33" s="63" t="s">
        <v>178</v>
      </c>
      <c r="CW33" s="63" t="s">
        <v>178</v>
      </c>
      <c r="CX33" s="63" t="s">
        <v>178</v>
      </c>
      <c r="CY33" s="63" t="s">
        <v>178</v>
      </c>
      <c r="CZ33" s="63" t="s">
        <v>178</v>
      </c>
    </row>
    <row r="34" spans="1:104" x14ac:dyDescent="0.25">
      <c r="A34" s="16" t="s">
        <v>632</v>
      </c>
      <c r="B34" s="9" t="s">
        <v>184</v>
      </c>
      <c r="C34" s="15" t="s">
        <v>256</v>
      </c>
      <c r="D34" s="15" t="s">
        <v>2</v>
      </c>
      <c r="E34" s="86"/>
      <c r="F34" s="63"/>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c r="AG34" s="63"/>
      <c r="AH34" s="63"/>
      <c r="AI34" s="63"/>
      <c r="AJ34" s="63"/>
      <c r="AK34" s="63"/>
      <c r="AL34" s="63"/>
      <c r="AM34" s="63"/>
      <c r="AN34" s="63"/>
      <c r="AO34" s="63"/>
      <c r="AP34" s="63"/>
      <c r="AQ34" s="63"/>
      <c r="AR34" s="63"/>
      <c r="AS34" s="63"/>
      <c r="AT34" s="63"/>
      <c r="AU34" s="63"/>
      <c r="AV34" s="63"/>
      <c r="AW34" s="63"/>
      <c r="AX34" s="63"/>
      <c r="AY34" s="63"/>
      <c r="AZ34" s="63"/>
      <c r="BA34" s="63"/>
      <c r="BB34" s="63"/>
      <c r="BC34" s="63"/>
      <c r="BD34" s="63"/>
      <c r="BE34" s="63"/>
      <c r="BF34" s="63"/>
      <c r="BG34" s="63"/>
      <c r="BH34" s="63"/>
      <c r="BI34" s="63"/>
      <c r="BJ34" s="63"/>
      <c r="BK34" s="63"/>
      <c r="BL34" s="63"/>
      <c r="BM34" s="63"/>
      <c r="BN34" s="63"/>
      <c r="BO34" s="63"/>
      <c r="BP34" s="63"/>
      <c r="BQ34" s="63"/>
      <c r="BR34" s="63"/>
      <c r="BS34" s="63"/>
      <c r="BT34" s="63"/>
      <c r="BU34" s="63"/>
      <c r="BV34" s="63"/>
      <c r="BW34" s="63"/>
      <c r="BX34" s="63"/>
      <c r="BY34" s="63"/>
      <c r="BZ34" s="63"/>
      <c r="CA34" s="63"/>
      <c r="CB34" s="63"/>
      <c r="CC34" s="63"/>
      <c r="CD34" s="63"/>
      <c r="CE34" s="63"/>
      <c r="CF34" s="63"/>
      <c r="CG34" s="63"/>
      <c r="CH34" s="63"/>
      <c r="CI34" s="63"/>
      <c r="CJ34" s="63"/>
      <c r="CK34" s="63"/>
      <c r="CL34" s="63"/>
      <c r="CM34" s="63"/>
      <c r="CN34" s="63"/>
      <c r="CO34" s="63"/>
      <c r="CP34" s="63"/>
      <c r="CQ34" s="63"/>
      <c r="CR34" s="63"/>
      <c r="CS34" s="63"/>
      <c r="CT34" s="63"/>
      <c r="CU34" s="63"/>
      <c r="CV34" s="63"/>
      <c r="CW34" s="63"/>
      <c r="CX34" s="63"/>
      <c r="CY34" s="63"/>
      <c r="CZ34" s="63"/>
    </row>
    <row r="35" spans="1:104" ht="27.6" x14ac:dyDescent="0.25">
      <c r="A35" s="16" t="s">
        <v>633</v>
      </c>
      <c r="B35" s="9" t="s">
        <v>185</v>
      </c>
      <c r="C35" s="15" t="s">
        <v>254</v>
      </c>
      <c r="D35" s="15" t="s">
        <v>68</v>
      </c>
      <c r="E35" s="91"/>
      <c r="F35" s="92"/>
      <c r="G35" s="92"/>
      <c r="H35" s="92"/>
      <c r="I35" s="92"/>
      <c r="J35" s="92"/>
      <c r="K35" s="92"/>
      <c r="L35" s="92"/>
      <c r="M35" s="92"/>
      <c r="N35" s="92"/>
      <c r="O35" s="92"/>
      <c r="P35" s="92"/>
      <c r="Q35" s="92"/>
      <c r="R35" s="92"/>
      <c r="S35" s="92"/>
      <c r="T35" s="92"/>
      <c r="U35" s="92"/>
      <c r="V35" s="92"/>
      <c r="W35" s="92"/>
      <c r="X35" s="92"/>
      <c r="Y35" s="92"/>
      <c r="Z35" s="92"/>
      <c r="AA35" s="92"/>
      <c r="AB35" s="92"/>
      <c r="AC35" s="92"/>
      <c r="AD35" s="92"/>
      <c r="AE35" s="92"/>
      <c r="AF35" s="92"/>
      <c r="AG35" s="92"/>
      <c r="AH35" s="92"/>
      <c r="AI35" s="92"/>
      <c r="AJ35" s="92"/>
      <c r="AK35" s="92"/>
      <c r="AL35" s="92"/>
      <c r="AM35" s="92"/>
      <c r="AN35" s="92"/>
      <c r="AO35" s="92"/>
      <c r="AP35" s="92"/>
      <c r="AQ35" s="92"/>
      <c r="AR35" s="92"/>
      <c r="AS35" s="92"/>
      <c r="AT35" s="92"/>
      <c r="AU35" s="92"/>
      <c r="AV35" s="92"/>
      <c r="AW35" s="92"/>
      <c r="AX35" s="92"/>
      <c r="AY35" s="92"/>
      <c r="AZ35" s="92"/>
      <c r="BA35" s="92"/>
      <c r="BB35" s="92"/>
      <c r="BC35" s="92"/>
      <c r="BD35" s="92"/>
      <c r="BE35" s="92"/>
      <c r="BF35" s="92"/>
      <c r="BG35" s="92"/>
      <c r="BH35" s="92"/>
      <c r="BI35" s="92"/>
      <c r="BJ35" s="92"/>
      <c r="BK35" s="92"/>
      <c r="BL35" s="92"/>
      <c r="BM35" s="92"/>
      <c r="BN35" s="92"/>
      <c r="BO35" s="92"/>
      <c r="BP35" s="92"/>
      <c r="BQ35" s="92"/>
      <c r="BR35" s="92"/>
      <c r="BS35" s="92"/>
      <c r="BT35" s="92"/>
      <c r="BU35" s="92"/>
      <c r="BV35" s="92"/>
      <c r="BW35" s="92"/>
      <c r="BX35" s="92"/>
      <c r="BY35" s="92"/>
      <c r="BZ35" s="92"/>
      <c r="CA35" s="92"/>
      <c r="CB35" s="92"/>
      <c r="CC35" s="92"/>
      <c r="CD35" s="92"/>
      <c r="CE35" s="92"/>
      <c r="CF35" s="92"/>
      <c r="CG35" s="92"/>
      <c r="CH35" s="92"/>
      <c r="CI35" s="92"/>
      <c r="CJ35" s="92"/>
      <c r="CK35" s="92"/>
      <c r="CL35" s="92"/>
      <c r="CM35" s="92"/>
      <c r="CN35" s="92"/>
      <c r="CO35" s="92"/>
      <c r="CP35" s="92"/>
      <c r="CQ35" s="92"/>
      <c r="CR35" s="92"/>
      <c r="CS35" s="92"/>
      <c r="CT35" s="92"/>
      <c r="CU35" s="92"/>
      <c r="CV35" s="92"/>
      <c r="CW35" s="92"/>
      <c r="CX35" s="92"/>
      <c r="CY35" s="92"/>
      <c r="CZ35" s="92"/>
    </row>
    <row r="36" spans="1:104" ht="40.049999999999997" customHeight="1" x14ac:dyDescent="0.25">
      <c r="A36" s="16"/>
      <c r="B36" s="222" t="s">
        <v>551</v>
      </c>
      <c r="C36" s="15" t="s">
        <v>552</v>
      </c>
      <c r="D36" s="15" t="s">
        <v>243</v>
      </c>
      <c r="E36" s="210" t="s">
        <v>100</v>
      </c>
      <c r="F36" s="211" t="s">
        <v>100</v>
      </c>
      <c r="G36" s="211" t="s">
        <v>100</v>
      </c>
      <c r="H36" s="211" t="s">
        <v>100</v>
      </c>
      <c r="I36" s="211" t="s">
        <v>100</v>
      </c>
      <c r="J36" s="211" t="s">
        <v>100</v>
      </c>
      <c r="K36" s="211" t="s">
        <v>100</v>
      </c>
      <c r="L36" s="211" t="s">
        <v>100</v>
      </c>
      <c r="M36" s="211" t="s">
        <v>100</v>
      </c>
      <c r="N36" s="211" t="s">
        <v>100</v>
      </c>
      <c r="O36" s="211" t="s">
        <v>100</v>
      </c>
      <c r="P36" s="211" t="s">
        <v>100</v>
      </c>
      <c r="Q36" s="211" t="s">
        <v>100</v>
      </c>
      <c r="R36" s="211" t="s">
        <v>100</v>
      </c>
      <c r="S36" s="211" t="s">
        <v>100</v>
      </c>
      <c r="T36" s="211" t="s">
        <v>100</v>
      </c>
      <c r="U36" s="211" t="s">
        <v>100</v>
      </c>
      <c r="V36" s="211" t="s">
        <v>100</v>
      </c>
      <c r="W36" s="211" t="s">
        <v>100</v>
      </c>
      <c r="X36" s="211" t="s">
        <v>100</v>
      </c>
      <c r="Y36" s="211" t="s">
        <v>100</v>
      </c>
      <c r="Z36" s="211" t="s">
        <v>100</v>
      </c>
      <c r="AA36" s="211" t="s">
        <v>100</v>
      </c>
      <c r="AB36" s="211" t="s">
        <v>100</v>
      </c>
      <c r="AC36" s="211" t="s">
        <v>100</v>
      </c>
      <c r="AD36" s="211" t="s">
        <v>100</v>
      </c>
      <c r="AE36" s="211" t="s">
        <v>100</v>
      </c>
      <c r="AF36" s="211" t="s">
        <v>100</v>
      </c>
      <c r="AG36" s="211" t="s">
        <v>100</v>
      </c>
      <c r="AH36" s="211" t="s">
        <v>100</v>
      </c>
      <c r="AI36" s="211" t="s">
        <v>100</v>
      </c>
      <c r="AJ36" s="211" t="s">
        <v>100</v>
      </c>
      <c r="AK36" s="211" t="s">
        <v>100</v>
      </c>
      <c r="AL36" s="211" t="s">
        <v>100</v>
      </c>
      <c r="AM36" s="211" t="s">
        <v>100</v>
      </c>
      <c r="AN36" s="211" t="s">
        <v>100</v>
      </c>
      <c r="AO36" s="211" t="s">
        <v>100</v>
      </c>
      <c r="AP36" s="211" t="s">
        <v>100</v>
      </c>
      <c r="AQ36" s="211" t="s">
        <v>100</v>
      </c>
      <c r="AR36" s="211" t="s">
        <v>100</v>
      </c>
      <c r="AS36" s="211" t="s">
        <v>100</v>
      </c>
      <c r="AT36" s="211" t="s">
        <v>100</v>
      </c>
      <c r="AU36" s="211" t="s">
        <v>100</v>
      </c>
      <c r="AV36" s="211" t="s">
        <v>100</v>
      </c>
      <c r="AW36" s="211" t="s">
        <v>100</v>
      </c>
      <c r="AX36" s="211" t="s">
        <v>100</v>
      </c>
      <c r="AY36" s="211" t="s">
        <v>100</v>
      </c>
      <c r="AZ36" s="211" t="s">
        <v>100</v>
      </c>
      <c r="BA36" s="211" t="s">
        <v>100</v>
      </c>
      <c r="BB36" s="211" t="s">
        <v>100</v>
      </c>
      <c r="BC36" s="211" t="s">
        <v>100</v>
      </c>
      <c r="BD36" s="211" t="s">
        <v>100</v>
      </c>
      <c r="BE36" s="211" t="s">
        <v>100</v>
      </c>
      <c r="BF36" s="211" t="s">
        <v>100</v>
      </c>
      <c r="BG36" s="211" t="s">
        <v>100</v>
      </c>
      <c r="BH36" s="211" t="s">
        <v>100</v>
      </c>
      <c r="BI36" s="211" t="s">
        <v>100</v>
      </c>
      <c r="BJ36" s="211" t="s">
        <v>100</v>
      </c>
      <c r="BK36" s="211" t="s">
        <v>100</v>
      </c>
      <c r="BL36" s="211" t="s">
        <v>100</v>
      </c>
      <c r="BM36" s="211" t="s">
        <v>100</v>
      </c>
      <c r="BN36" s="211" t="s">
        <v>100</v>
      </c>
      <c r="BO36" s="211" t="s">
        <v>100</v>
      </c>
      <c r="BP36" s="211" t="s">
        <v>100</v>
      </c>
      <c r="BQ36" s="211" t="s">
        <v>100</v>
      </c>
      <c r="BR36" s="211" t="s">
        <v>100</v>
      </c>
      <c r="BS36" s="211" t="s">
        <v>100</v>
      </c>
      <c r="BT36" s="211" t="s">
        <v>100</v>
      </c>
      <c r="BU36" s="211" t="s">
        <v>100</v>
      </c>
      <c r="BV36" s="211" t="s">
        <v>100</v>
      </c>
      <c r="BW36" s="211" t="s">
        <v>100</v>
      </c>
      <c r="BX36" s="211" t="s">
        <v>100</v>
      </c>
      <c r="BY36" s="211" t="s">
        <v>100</v>
      </c>
      <c r="BZ36" s="211" t="s">
        <v>100</v>
      </c>
      <c r="CA36" s="211" t="s">
        <v>100</v>
      </c>
      <c r="CB36" s="211" t="s">
        <v>100</v>
      </c>
      <c r="CC36" s="211" t="s">
        <v>100</v>
      </c>
      <c r="CD36" s="211" t="s">
        <v>100</v>
      </c>
      <c r="CE36" s="211" t="s">
        <v>100</v>
      </c>
      <c r="CF36" s="211" t="s">
        <v>100</v>
      </c>
      <c r="CG36" s="211" t="s">
        <v>100</v>
      </c>
      <c r="CH36" s="211" t="s">
        <v>100</v>
      </c>
      <c r="CI36" s="211" t="s">
        <v>100</v>
      </c>
      <c r="CJ36" s="211" t="s">
        <v>100</v>
      </c>
      <c r="CK36" s="211" t="s">
        <v>100</v>
      </c>
      <c r="CL36" s="211" t="s">
        <v>100</v>
      </c>
      <c r="CM36" s="211" t="s">
        <v>100</v>
      </c>
      <c r="CN36" s="211" t="s">
        <v>100</v>
      </c>
      <c r="CO36" s="211" t="s">
        <v>100</v>
      </c>
      <c r="CP36" s="211" t="s">
        <v>100</v>
      </c>
      <c r="CQ36" s="211" t="s">
        <v>100</v>
      </c>
      <c r="CR36" s="211" t="s">
        <v>100</v>
      </c>
      <c r="CS36" s="211" t="s">
        <v>100</v>
      </c>
      <c r="CT36" s="211" t="s">
        <v>100</v>
      </c>
      <c r="CU36" s="211" t="s">
        <v>100</v>
      </c>
      <c r="CV36" s="211" t="s">
        <v>100</v>
      </c>
      <c r="CW36" s="211" t="s">
        <v>100</v>
      </c>
      <c r="CX36" s="211" t="s">
        <v>100</v>
      </c>
      <c r="CY36" s="211" t="s">
        <v>100</v>
      </c>
      <c r="CZ36" s="211" t="s">
        <v>100</v>
      </c>
    </row>
    <row r="37" spans="1:104" x14ac:dyDescent="0.25">
      <c r="A37" s="16" t="s">
        <v>597</v>
      </c>
      <c r="B37" s="9" t="s">
        <v>180</v>
      </c>
      <c r="C37" s="15" t="s">
        <v>253</v>
      </c>
      <c r="D37" s="15" t="s">
        <v>2</v>
      </c>
      <c r="E37" s="86" t="s">
        <v>178</v>
      </c>
      <c r="F37" s="63" t="s">
        <v>178</v>
      </c>
      <c r="G37" s="63" t="s">
        <v>178</v>
      </c>
      <c r="H37" s="63" t="s">
        <v>178</v>
      </c>
      <c r="I37" s="63" t="s">
        <v>178</v>
      </c>
      <c r="J37" s="63" t="s">
        <v>178</v>
      </c>
      <c r="K37" s="63" t="s">
        <v>178</v>
      </c>
      <c r="L37" s="63" t="s">
        <v>178</v>
      </c>
      <c r="M37" s="63" t="s">
        <v>178</v>
      </c>
      <c r="N37" s="63" t="s">
        <v>178</v>
      </c>
      <c r="O37" s="63" t="s">
        <v>178</v>
      </c>
      <c r="P37" s="63" t="s">
        <v>178</v>
      </c>
      <c r="Q37" s="63" t="s">
        <v>178</v>
      </c>
      <c r="R37" s="63" t="s">
        <v>178</v>
      </c>
      <c r="S37" s="63" t="s">
        <v>178</v>
      </c>
      <c r="T37" s="63" t="s">
        <v>178</v>
      </c>
      <c r="U37" s="63" t="s">
        <v>178</v>
      </c>
      <c r="V37" s="63" t="s">
        <v>178</v>
      </c>
      <c r="W37" s="63" t="s">
        <v>178</v>
      </c>
      <c r="X37" s="63" t="s">
        <v>178</v>
      </c>
      <c r="Y37" s="63" t="s">
        <v>178</v>
      </c>
      <c r="Z37" s="63" t="s">
        <v>178</v>
      </c>
      <c r="AA37" s="63" t="s">
        <v>178</v>
      </c>
      <c r="AB37" s="63" t="s">
        <v>178</v>
      </c>
      <c r="AC37" s="63" t="s">
        <v>178</v>
      </c>
      <c r="AD37" s="63" t="s">
        <v>178</v>
      </c>
      <c r="AE37" s="63" t="s">
        <v>178</v>
      </c>
      <c r="AF37" s="63" t="s">
        <v>178</v>
      </c>
      <c r="AG37" s="63" t="s">
        <v>178</v>
      </c>
      <c r="AH37" s="63" t="s">
        <v>178</v>
      </c>
      <c r="AI37" s="63" t="s">
        <v>178</v>
      </c>
      <c r="AJ37" s="63" t="s">
        <v>178</v>
      </c>
      <c r="AK37" s="63" t="s">
        <v>178</v>
      </c>
      <c r="AL37" s="63" t="s">
        <v>178</v>
      </c>
      <c r="AM37" s="63" t="s">
        <v>178</v>
      </c>
      <c r="AN37" s="63" t="s">
        <v>178</v>
      </c>
      <c r="AO37" s="63" t="s">
        <v>178</v>
      </c>
      <c r="AP37" s="63" t="s">
        <v>178</v>
      </c>
      <c r="AQ37" s="63" t="s">
        <v>178</v>
      </c>
      <c r="AR37" s="63" t="s">
        <v>178</v>
      </c>
      <c r="AS37" s="63" t="s">
        <v>178</v>
      </c>
      <c r="AT37" s="63" t="s">
        <v>178</v>
      </c>
      <c r="AU37" s="63" t="s">
        <v>178</v>
      </c>
      <c r="AV37" s="63" t="s">
        <v>178</v>
      </c>
      <c r="AW37" s="63" t="s">
        <v>178</v>
      </c>
      <c r="AX37" s="63" t="s">
        <v>178</v>
      </c>
      <c r="AY37" s="63" t="s">
        <v>178</v>
      </c>
      <c r="AZ37" s="63" t="s">
        <v>178</v>
      </c>
      <c r="BA37" s="63" t="s">
        <v>178</v>
      </c>
      <c r="BB37" s="63" t="s">
        <v>178</v>
      </c>
      <c r="BC37" s="63" t="s">
        <v>178</v>
      </c>
      <c r="BD37" s="63" t="s">
        <v>178</v>
      </c>
      <c r="BE37" s="63" t="s">
        <v>178</v>
      </c>
      <c r="BF37" s="63" t="s">
        <v>178</v>
      </c>
      <c r="BG37" s="63" t="s">
        <v>178</v>
      </c>
      <c r="BH37" s="63" t="s">
        <v>178</v>
      </c>
      <c r="BI37" s="63" t="s">
        <v>178</v>
      </c>
      <c r="BJ37" s="63" t="s">
        <v>178</v>
      </c>
      <c r="BK37" s="63" t="s">
        <v>178</v>
      </c>
      <c r="BL37" s="63" t="s">
        <v>178</v>
      </c>
      <c r="BM37" s="63" t="s">
        <v>178</v>
      </c>
      <c r="BN37" s="63" t="s">
        <v>178</v>
      </c>
      <c r="BO37" s="63" t="s">
        <v>178</v>
      </c>
      <c r="BP37" s="63" t="s">
        <v>178</v>
      </c>
      <c r="BQ37" s="63" t="s">
        <v>178</v>
      </c>
      <c r="BR37" s="63" t="s">
        <v>178</v>
      </c>
      <c r="BS37" s="63" t="s">
        <v>178</v>
      </c>
      <c r="BT37" s="63" t="s">
        <v>178</v>
      </c>
      <c r="BU37" s="63" t="s">
        <v>178</v>
      </c>
      <c r="BV37" s="63" t="s">
        <v>178</v>
      </c>
      <c r="BW37" s="63" t="s">
        <v>178</v>
      </c>
      <c r="BX37" s="63" t="s">
        <v>178</v>
      </c>
      <c r="BY37" s="63" t="s">
        <v>178</v>
      </c>
      <c r="BZ37" s="63" t="s">
        <v>178</v>
      </c>
      <c r="CA37" s="63" t="s">
        <v>178</v>
      </c>
      <c r="CB37" s="63" t="s">
        <v>178</v>
      </c>
      <c r="CC37" s="63" t="s">
        <v>178</v>
      </c>
      <c r="CD37" s="63" t="s">
        <v>178</v>
      </c>
      <c r="CE37" s="63" t="s">
        <v>178</v>
      </c>
      <c r="CF37" s="63" t="s">
        <v>178</v>
      </c>
      <c r="CG37" s="63" t="s">
        <v>178</v>
      </c>
      <c r="CH37" s="63" t="s">
        <v>178</v>
      </c>
      <c r="CI37" s="63" t="s">
        <v>178</v>
      </c>
      <c r="CJ37" s="63" t="s">
        <v>178</v>
      </c>
      <c r="CK37" s="63" t="s">
        <v>178</v>
      </c>
      <c r="CL37" s="63" t="s">
        <v>178</v>
      </c>
      <c r="CM37" s="63" t="s">
        <v>178</v>
      </c>
      <c r="CN37" s="63" t="s">
        <v>178</v>
      </c>
      <c r="CO37" s="63" t="s">
        <v>178</v>
      </c>
      <c r="CP37" s="63" t="s">
        <v>178</v>
      </c>
      <c r="CQ37" s="63" t="s">
        <v>178</v>
      </c>
      <c r="CR37" s="63" t="s">
        <v>178</v>
      </c>
      <c r="CS37" s="63" t="s">
        <v>178</v>
      </c>
      <c r="CT37" s="63" t="s">
        <v>178</v>
      </c>
      <c r="CU37" s="63" t="s">
        <v>178</v>
      </c>
      <c r="CV37" s="63" t="s">
        <v>178</v>
      </c>
      <c r="CW37" s="63" t="s">
        <v>178</v>
      </c>
      <c r="CX37" s="63" t="s">
        <v>178</v>
      </c>
      <c r="CY37" s="63" t="s">
        <v>178</v>
      </c>
      <c r="CZ37" s="63" t="s">
        <v>178</v>
      </c>
    </row>
    <row r="38" spans="1:104" x14ac:dyDescent="0.25">
      <c r="A38" s="16" t="s">
        <v>598</v>
      </c>
      <c r="B38" s="9" t="s">
        <v>181</v>
      </c>
      <c r="C38" s="15" t="s">
        <v>253</v>
      </c>
      <c r="D38" s="15" t="s">
        <v>2</v>
      </c>
      <c r="E38" s="86" t="s">
        <v>178</v>
      </c>
      <c r="F38" s="63" t="s">
        <v>178</v>
      </c>
      <c r="G38" s="63" t="s">
        <v>178</v>
      </c>
      <c r="H38" s="63" t="s">
        <v>178</v>
      </c>
      <c r="I38" s="63" t="s">
        <v>178</v>
      </c>
      <c r="J38" s="63" t="s">
        <v>178</v>
      </c>
      <c r="K38" s="63" t="s">
        <v>178</v>
      </c>
      <c r="L38" s="63" t="s">
        <v>178</v>
      </c>
      <c r="M38" s="63" t="s">
        <v>178</v>
      </c>
      <c r="N38" s="63" t="s">
        <v>178</v>
      </c>
      <c r="O38" s="63" t="s">
        <v>178</v>
      </c>
      <c r="P38" s="63" t="s">
        <v>178</v>
      </c>
      <c r="Q38" s="63" t="s">
        <v>178</v>
      </c>
      <c r="R38" s="63" t="s">
        <v>178</v>
      </c>
      <c r="S38" s="63" t="s">
        <v>178</v>
      </c>
      <c r="T38" s="63" t="s">
        <v>178</v>
      </c>
      <c r="U38" s="63" t="s">
        <v>178</v>
      </c>
      <c r="V38" s="63" t="s">
        <v>178</v>
      </c>
      <c r="W38" s="63" t="s">
        <v>178</v>
      </c>
      <c r="X38" s="63" t="s">
        <v>178</v>
      </c>
      <c r="Y38" s="63" t="s">
        <v>178</v>
      </c>
      <c r="Z38" s="63" t="s">
        <v>178</v>
      </c>
      <c r="AA38" s="63" t="s">
        <v>178</v>
      </c>
      <c r="AB38" s="63" t="s">
        <v>178</v>
      </c>
      <c r="AC38" s="63" t="s">
        <v>178</v>
      </c>
      <c r="AD38" s="63" t="s">
        <v>178</v>
      </c>
      <c r="AE38" s="63" t="s">
        <v>178</v>
      </c>
      <c r="AF38" s="63" t="s">
        <v>178</v>
      </c>
      <c r="AG38" s="63" t="s">
        <v>178</v>
      </c>
      <c r="AH38" s="63" t="s">
        <v>178</v>
      </c>
      <c r="AI38" s="63" t="s">
        <v>178</v>
      </c>
      <c r="AJ38" s="63" t="s">
        <v>178</v>
      </c>
      <c r="AK38" s="63" t="s">
        <v>178</v>
      </c>
      <c r="AL38" s="63" t="s">
        <v>178</v>
      </c>
      <c r="AM38" s="63" t="s">
        <v>178</v>
      </c>
      <c r="AN38" s="63" t="s">
        <v>178</v>
      </c>
      <c r="AO38" s="63" t="s">
        <v>178</v>
      </c>
      <c r="AP38" s="63" t="s">
        <v>178</v>
      </c>
      <c r="AQ38" s="63" t="s">
        <v>178</v>
      </c>
      <c r="AR38" s="63" t="s">
        <v>178</v>
      </c>
      <c r="AS38" s="63" t="s">
        <v>178</v>
      </c>
      <c r="AT38" s="63" t="s">
        <v>178</v>
      </c>
      <c r="AU38" s="63" t="s">
        <v>178</v>
      </c>
      <c r="AV38" s="63" t="s">
        <v>178</v>
      </c>
      <c r="AW38" s="63" t="s">
        <v>178</v>
      </c>
      <c r="AX38" s="63" t="s">
        <v>178</v>
      </c>
      <c r="AY38" s="63" t="s">
        <v>178</v>
      </c>
      <c r="AZ38" s="63" t="s">
        <v>178</v>
      </c>
      <c r="BA38" s="63" t="s">
        <v>178</v>
      </c>
      <c r="BB38" s="63" t="s">
        <v>178</v>
      </c>
      <c r="BC38" s="63" t="s">
        <v>178</v>
      </c>
      <c r="BD38" s="63" t="s">
        <v>178</v>
      </c>
      <c r="BE38" s="63" t="s">
        <v>178</v>
      </c>
      <c r="BF38" s="63" t="s">
        <v>178</v>
      </c>
      <c r="BG38" s="63" t="s">
        <v>178</v>
      </c>
      <c r="BH38" s="63" t="s">
        <v>178</v>
      </c>
      <c r="BI38" s="63" t="s">
        <v>178</v>
      </c>
      <c r="BJ38" s="63" t="s">
        <v>178</v>
      </c>
      <c r="BK38" s="63" t="s">
        <v>178</v>
      </c>
      <c r="BL38" s="63" t="s">
        <v>178</v>
      </c>
      <c r="BM38" s="63" t="s">
        <v>178</v>
      </c>
      <c r="BN38" s="63" t="s">
        <v>178</v>
      </c>
      <c r="BO38" s="63" t="s">
        <v>178</v>
      </c>
      <c r="BP38" s="63" t="s">
        <v>178</v>
      </c>
      <c r="BQ38" s="63" t="s">
        <v>178</v>
      </c>
      <c r="BR38" s="63" t="s">
        <v>178</v>
      </c>
      <c r="BS38" s="63" t="s">
        <v>178</v>
      </c>
      <c r="BT38" s="63" t="s">
        <v>178</v>
      </c>
      <c r="BU38" s="63" t="s">
        <v>178</v>
      </c>
      <c r="BV38" s="63" t="s">
        <v>178</v>
      </c>
      <c r="BW38" s="63" t="s">
        <v>178</v>
      </c>
      <c r="BX38" s="63" t="s">
        <v>178</v>
      </c>
      <c r="BY38" s="63" t="s">
        <v>178</v>
      </c>
      <c r="BZ38" s="63" t="s">
        <v>178</v>
      </c>
      <c r="CA38" s="63" t="s">
        <v>178</v>
      </c>
      <c r="CB38" s="63" t="s">
        <v>178</v>
      </c>
      <c r="CC38" s="63" t="s">
        <v>178</v>
      </c>
      <c r="CD38" s="63" t="s">
        <v>178</v>
      </c>
      <c r="CE38" s="63" t="s">
        <v>178</v>
      </c>
      <c r="CF38" s="63" t="s">
        <v>178</v>
      </c>
      <c r="CG38" s="63" t="s">
        <v>178</v>
      </c>
      <c r="CH38" s="63" t="s">
        <v>178</v>
      </c>
      <c r="CI38" s="63" t="s">
        <v>178</v>
      </c>
      <c r="CJ38" s="63" t="s">
        <v>178</v>
      </c>
      <c r="CK38" s="63" t="s">
        <v>178</v>
      </c>
      <c r="CL38" s="63" t="s">
        <v>178</v>
      </c>
      <c r="CM38" s="63" t="s">
        <v>178</v>
      </c>
      <c r="CN38" s="63" t="s">
        <v>178</v>
      </c>
      <c r="CO38" s="63" t="s">
        <v>178</v>
      </c>
      <c r="CP38" s="63" t="s">
        <v>178</v>
      </c>
      <c r="CQ38" s="63" t="s">
        <v>178</v>
      </c>
      <c r="CR38" s="63" t="s">
        <v>178</v>
      </c>
      <c r="CS38" s="63" t="s">
        <v>178</v>
      </c>
      <c r="CT38" s="63" t="s">
        <v>178</v>
      </c>
      <c r="CU38" s="63" t="s">
        <v>178</v>
      </c>
      <c r="CV38" s="63" t="s">
        <v>178</v>
      </c>
      <c r="CW38" s="63" t="s">
        <v>178</v>
      </c>
      <c r="CX38" s="63" t="s">
        <v>178</v>
      </c>
      <c r="CY38" s="63" t="s">
        <v>178</v>
      </c>
      <c r="CZ38" s="63" t="s">
        <v>178</v>
      </c>
    </row>
    <row r="39" spans="1:104" x14ac:dyDescent="0.25">
      <c r="A39" s="16" t="s">
        <v>599</v>
      </c>
      <c r="B39" s="9" t="s">
        <v>182</v>
      </c>
      <c r="C39" s="15" t="s">
        <v>253</v>
      </c>
      <c r="D39" s="15" t="s">
        <v>2</v>
      </c>
      <c r="E39" s="86" t="s">
        <v>178</v>
      </c>
      <c r="F39" s="63" t="s">
        <v>178</v>
      </c>
      <c r="G39" s="63" t="s">
        <v>178</v>
      </c>
      <c r="H39" s="63" t="s">
        <v>178</v>
      </c>
      <c r="I39" s="63" t="s">
        <v>178</v>
      </c>
      <c r="J39" s="63" t="s">
        <v>178</v>
      </c>
      <c r="K39" s="63" t="s">
        <v>178</v>
      </c>
      <c r="L39" s="63" t="s">
        <v>178</v>
      </c>
      <c r="M39" s="63" t="s">
        <v>178</v>
      </c>
      <c r="N39" s="63" t="s">
        <v>178</v>
      </c>
      <c r="O39" s="63" t="s">
        <v>178</v>
      </c>
      <c r="P39" s="63" t="s">
        <v>178</v>
      </c>
      <c r="Q39" s="63" t="s">
        <v>178</v>
      </c>
      <c r="R39" s="63" t="s">
        <v>178</v>
      </c>
      <c r="S39" s="63" t="s">
        <v>178</v>
      </c>
      <c r="T39" s="63" t="s">
        <v>178</v>
      </c>
      <c r="U39" s="63" t="s">
        <v>178</v>
      </c>
      <c r="V39" s="63" t="s">
        <v>178</v>
      </c>
      <c r="W39" s="63" t="s">
        <v>178</v>
      </c>
      <c r="X39" s="63" t="s">
        <v>178</v>
      </c>
      <c r="Y39" s="63" t="s">
        <v>178</v>
      </c>
      <c r="Z39" s="63" t="s">
        <v>178</v>
      </c>
      <c r="AA39" s="63" t="s">
        <v>178</v>
      </c>
      <c r="AB39" s="63" t="s">
        <v>178</v>
      </c>
      <c r="AC39" s="63" t="s">
        <v>178</v>
      </c>
      <c r="AD39" s="63" t="s">
        <v>178</v>
      </c>
      <c r="AE39" s="63" t="s">
        <v>178</v>
      </c>
      <c r="AF39" s="63" t="s">
        <v>178</v>
      </c>
      <c r="AG39" s="63" t="s">
        <v>178</v>
      </c>
      <c r="AH39" s="63" t="s">
        <v>178</v>
      </c>
      <c r="AI39" s="63" t="s">
        <v>178</v>
      </c>
      <c r="AJ39" s="63" t="s">
        <v>178</v>
      </c>
      <c r="AK39" s="63" t="s">
        <v>178</v>
      </c>
      <c r="AL39" s="63" t="s">
        <v>178</v>
      </c>
      <c r="AM39" s="63" t="s">
        <v>178</v>
      </c>
      <c r="AN39" s="63" t="s">
        <v>178</v>
      </c>
      <c r="AO39" s="63" t="s">
        <v>178</v>
      </c>
      <c r="AP39" s="63" t="s">
        <v>178</v>
      </c>
      <c r="AQ39" s="63" t="s">
        <v>178</v>
      </c>
      <c r="AR39" s="63" t="s">
        <v>178</v>
      </c>
      <c r="AS39" s="63" t="s">
        <v>178</v>
      </c>
      <c r="AT39" s="63" t="s">
        <v>178</v>
      </c>
      <c r="AU39" s="63" t="s">
        <v>178</v>
      </c>
      <c r="AV39" s="63" t="s">
        <v>178</v>
      </c>
      <c r="AW39" s="63" t="s">
        <v>178</v>
      </c>
      <c r="AX39" s="63" t="s">
        <v>178</v>
      </c>
      <c r="AY39" s="63" t="s">
        <v>178</v>
      </c>
      <c r="AZ39" s="63" t="s">
        <v>178</v>
      </c>
      <c r="BA39" s="63" t="s">
        <v>178</v>
      </c>
      <c r="BB39" s="63" t="s">
        <v>178</v>
      </c>
      <c r="BC39" s="63" t="s">
        <v>178</v>
      </c>
      <c r="BD39" s="63" t="s">
        <v>178</v>
      </c>
      <c r="BE39" s="63" t="s">
        <v>178</v>
      </c>
      <c r="BF39" s="63" t="s">
        <v>178</v>
      </c>
      <c r="BG39" s="63" t="s">
        <v>178</v>
      </c>
      <c r="BH39" s="63" t="s">
        <v>178</v>
      </c>
      <c r="BI39" s="63" t="s">
        <v>178</v>
      </c>
      <c r="BJ39" s="63" t="s">
        <v>178</v>
      </c>
      <c r="BK39" s="63" t="s">
        <v>178</v>
      </c>
      <c r="BL39" s="63" t="s">
        <v>178</v>
      </c>
      <c r="BM39" s="63" t="s">
        <v>178</v>
      </c>
      <c r="BN39" s="63" t="s">
        <v>178</v>
      </c>
      <c r="BO39" s="63" t="s">
        <v>178</v>
      </c>
      <c r="BP39" s="63" t="s">
        <v>178</v>
      </c>
      <c r="BQ39" s="63" t="s">
        <v>178</v>
      </c>
      <c r="BR39" s="63" t="s">
        <v>178</v>
      </c>
      <c r="BS39" s="63" t="s">
        <v>178</v>
      </c>
      <c r="BT39" s="63" t="s">
        <v>178</v>
      </c>
      <c r="BU39" s="63" t="s">
        <v>178</v>
      </c>
      <c r="BV39" s="63" t="s">
        <v>178</v>
      </c>
      <c r="BW39" s="63" t="s">
        <v>178</v>
      </c>
      <c r="BX39" s="63" t="s">
        <v>178</v>
      </c>
      <c r="BY39" s="63" t="s">
        <v>178</v>
      </c>
      <c r="BZ39" s="63" t="s">
        <v>178</v>
      </c>
      <c r="CA39" s="63" t="s">
        <v>178</v>
      </c>
      <c r="CB39" s="63" t="s">
        <v>178</v>
      </c>
      <c r="CC39" s="63" t="s">
        <v>178</v>
      </c>
      <c r="CD39" s="63" t="s">
        <v>178</v>
      </c>
      <c r="CE39" s="63" t="s">
        <v>178</v>
      </c>
      <c r="CF39" s="63" t="s">
        <v>178</v>
      </c>
      <c r="CG39" s="63" t="s">
        <v>178</v>
      </c>
      <c r="CH39" s="63" t="s">
        <v>178</v>
      </c>
      <c r="CI39" s="63" t="s">
        <v>178</v>
      </c>
      <c r="CJ39" s="63" t="s">
        <v>178</v>
      </c>
      <c r="CK39" s="63" t="s">
        <v>178</v>
      </c>
      <c r="CL39" s="63" t="s">
        <v>178</v>
      </c>
      <c r="CM39" s="63" t="s">
        <v>178</v>
      </c>
      <c r="CN39" s="63" t="s">
        <v>178</v>
      </c>
      <c r="CO39" s="63" t="s">
        <v>178</v>
      </c>
      <c r="CP39" s="63" t="s">
        <v>178</v>
      </c>
      <c r="CQ39" s="63" t="s">
        <v>178</v>
      </c>
      <c r="CR39" s="63" t="s">
        <v>178</v>
      </c>
      <c r="CS39" s="63" t="s">
        <v>178</v>
      </c>
      <c r="CT39" s="63" t="s">
        <v>178</v>
      </c>
      <c r="CU39" s="63" t="s">
        <v>178</v>
      </c>
      <c r="CV39" s="63" t="s">
        <v>178</v>
      </c>
      <c r="CW39" s="63" t="s">
        <v>178</v>
      </c>
      <c r="CX39" s="63" t="s">
        <v>178</v>
      </c>
      <c r="CY39" s="63" t="s">
        <v>178</v>
      </c>
      <c r="CZ39" s="63" t="s">
        <v>178</v>
      </c>
    </row>
    <row r="40" spans="1:104" x14ac:dyDescent="0.25">
      <c r="A40" s="16" t="s">
        <v>600</v>
      </c>
      <c r="B40" s="9" t="s">
        <v>183</v>
      </c>
      <c r="C40" s="15" t="s">
        <v>253</v>
      </c>
      <c r="D40" s="15" t="s">
        <v>2</v>
      </c>
      <c r="E40" s="86" t="s">
        <v>178</v>
      </c>
      <c r="F40" s="63" t="s">
        <v>178</v>
      </c>
      <c r="G40" s="63" t="s">
        <v>178</v>
      </c>
      <c r="H40" s="63" t="s">
        <v>178</v>
      </c>
      <c r="I40" s="63" t="s">
        <v>178</v>
      </c>
      <c r="J40" s="63" t="s">
        <v>178</v>
      </c>
      <c r="K40" s="63" t="s">
        <v>178</v>
      </c>
      <c r="L40" s="63" t="s">
        <v>178</v>
      </c>
      <c r="M40" s="63" t="s">
        <v>178</v>
      </c>
      <c r="N40" s="63" t="s">
        <v>178</v>
      </c>
      <c r="O40" s="63" t="s">
        <v>178</v>
      </c>
      <c r="P40" s="63" t="s">
        <v>178</v>
      </c>
      <c r="Q40" s="63" t="s">
        <v>178</v>
      </c>
      <c r="R40" s="63" t="s">
        <v>178</v>
      </c>
      <c r="S40" s="63" t="s">
        <v>178</v>
      </c>
      <c r="T40" s="63" t="s">
        <v>178</v>
      </c>
      <c r="U40" s="63" t="s">
        <v>178</v>
      </c>
      <c r="V40" s="63" t="s">
        <v>178</v>
      </c>
      <c r="W40" s="63" t="s">
        <v>178</v>
      </c>
      <c r="X40" s="63" t="s">
        <v>178</v>
      </c>
      <c r="Y40" s="63" t="s">
        <v>178</v>
      </c>
      <c r="Z40" s="63" t="s">
        <v>178</v>
      </c>
      <c r="AA40" s="63" t="s">
        <v>178</v>
      </c>
      <c r="AB40" s="63" t="s">
        <v>178</v>
      </c>
      <c r="AC40" s="63" t="s">
        <v>178</v>
      </c>
      <c r="AD40" s="63" t="s">
        <v>178</v>
      </c>
      <c r="AE40" s="63" t="s">
        <v>178</v>
      </c>
      <c r="AF40" s="63" t="s">
        <v>178</v>
      </c>
      <c r="AG40" s="63" t="s">
        <v>178</v>
      </c>
      <c r="AH40" s="63" t="s">
        <v>178</v>
      </c>
      <c r="AI40" s="63" t="s">
        <v>178</v>
      </c>
      <c r="AJ40" s="63" t="s">
        <v>178</v>
      </c>
      <c r="AK40" s="63" t="s">
        <v>178</v>
      </c>
      <c r="AL40" s="63" t="s">
        <v>178</v>
      </c>
      <c r="AM40" s="63" t="s">
        <v>178</v>
      </c>
      <c r="AN40" s="63" t="s">
        <v>178</v>
      </c>
      <c r="AO40" s="63" t="s">
        <v>178</v>
      </c>
      <c r="AP40" s="63" t="s">
        <v>178</v>
      </c>
      <c r="AQ40" s="63" t="s">
        <v>178</v>
      </c>
      <c r="AR40" s="63" t="s">
        <v>178</v>
      </c>
      <c r="AS40" s="63" t="s">
        <v>178</v>
      </c>
      <c r="AT40" s="63" t="s">
        <v>178</v>
      </c>
      <c r="AU40" s="63" t="s">
        <v>178</v>
      </c>
      <c r="AV40" s="63" t="s">
        <v>178</v>
      </c>
      <c r="AW40" s="63" t="s">
        <v>178</v>
      </c>
      <c r="AX40" s="63" t="s">
        <v>178</v>
      </c>
      <c r="AY40" s="63" t="s">
        <v>178</v>
      </c>
      <c r="AZ40" s="63" t="s">
        <v>178</v>
      </c>
      <c r="BA40" s="63" t="s">
        <v>178</v>
      </c>
      <c r="BB40" s="63" t="s">
        <v>178</v>
      </c>
      <c r="BC40" s="63" t="s">
        <v>178</v>
      </c>
      <c r="BD40" s="63" t="s">
        <v>178</v>
      </c>
      <c r="BE40" s="63" t="s">
        <v>178</v>
      </c>
      <c r="BF40" s="63" t="s">
        <v>178</v>
      </c>
      <c r="BG40" s="63" t="s">
        <v>178</v>
      </c>
      <c r="BH40" s="63" t="s">
        <v>178</v>
      </c>
      <c r="BI40" s="63" t="s">
        <v>178</v>
      </c>
      <c r="BJ40" s="63" t="s">
        <v>178</v>
      </c>
      <c r="BK40" s="63" t="s">
        <v>178</v>
      </c>
      <c r="BL40" s="63" t="s">
        <v>178</v>
      </c>
      <c r="BM40" s="63" t="s">
        <v>178</v>
      </c>
      <c r="BN40" s="63" t="s">
        <v>178</v>
      </c>
      <c r="BO40" s="63" t="s">
        <v>178</v>
      </c>
      <c r="BP40" s="63" t="s">
        <v>178</v>
      </c>
      <c r="BQ40" s="63" t="s">
        <v>178</v>
      </c>
      <c r="BR40" s="63" t="s">
        <v>178</v>
      </c>
      <c r="BS40" s="63" t="s">
        <v>178</v>
      </c>
      <c r="BT40" s="63" t="s">
        <v>178</v>
      </c>
      <c r="BU40" s="63" t="s">
        <v>178</v>
      </c>
      <c r="BV40" s="63" t="s">
        <v>178</v>
      </c>
      <c r="BW40" s="63" t="s">
        <v>178</v>
      </c>
      <c r="BX40" s="63" t="s">
        <v>178</v>
      </c>
      <c r="BY40" s="63" t="s">
        <v>178</v>
      </c>
      <c r="BZ40" s="63" t="s">
        <v>178</v>
      </c>
      <c r="CA40" s="63" t="s">
        <v>178</v>
      </c>
      <c r="CB40" s="63" t="s">
        <v>178</v>
      </c>
      <c r="CC40" s="63" t="s">
        <v>178</v>
      </c>
      <c r="CD40" s="63" t="s">
        <v>178</v>
      </c>
      <c r="CE40" s="63" t="s">
        <v>178</v>
      </c>
      <c r="CF40" s="63" t="s">
        <v>178</v>
      </c>
      <c r="CG40" s="63" t="s">
        <v>178</v>
      </c>
      <c r="CH40" s="63" t="s">
        <v>178</v>
      </c>
      <c r="CI40" s="63" t="s">
        <v>178</v>
      </c>
      <c r="CJ40" s="63" t="s">
        <v>178</v>
      </c>
      <c r="CK40" s="63" t="s">
        <v>178</v>
      </c>
      <c r="CL40" s="63" t="s">
        <v>178</v>
      </c>
      <c r="CM40" s="63" t="s">
        <v>178</v>
      </c>
      <c r="CN40" s="63" t="s">
        <v>178</v>
      </c>
      <c r="CO40" s="63" t="s">
        <v>178</v>
      </c>
      <c r="CP40" s="63" t="s">
        <v>178</v>
      </c>
      <c r="CQ40" s="63" t="s">
        <v>178</v>
      </c>
      <c r="CR40" s="63" t="s">
        <v>178</v>
      </c>
      <c r="CS40" s="63" t="s">
        <v>178</v>
      </c>
      <c r="CT40" s="63" t="s">
        <v>178</v>
      </c>
      <c r="CU40" s="63" t="s">
        <v>178</v>
      </c>
      <c r="CV40" s="63" t="s">
        <v>178</v>
      </c>
      <c r="CW40" s="63" t="s">
        <v>178</v>
      </c>
      <c r="CX40" s="63" t="s">
        <v>178</v>
      </c>
      <c r="CY40" s="63" t="s">
        <v>178</v>
      </c>
      <c r="CZ40" s="63" t="s">
        <v>178</v>
      </c>
    </row>
    <row r="41" spans="1:104" x14ac:dyDescent="0.25">
      <c r="A41" s="16" t="s">
        <v>601</v>
      </c>
      <c r="B41" s="9" t="s">
        <v>184</v>
      </c>
      <c r="C41" s="15" t="s">
        <v>256</v>
      </c>
      <c r="D41" s="15" t="s">
        <v>2</v>
      </c>
      <c r="E41" s="86"/>
      <c r="F41" s="63"/>
      <c r="G41" s="63"/>
      <c r="H41" s="63"/>
      <c r="I41" s="63"/>
      <c r="J41" s="63"/>
      <c r="K41" s="63"/>
      <c r="L41" s="63"/>
      <c r="M41" s="63"/>
      <c r="N41" s="63"/>
      <c r="O41" s="63"/>
      <c r="P41" s="63"/>
      <c r="Q41" s="63"/>
      <c r="R41" s="63"/>
      <c r="S41" s="63"/>
      <c r="T41" s="63"/>
      <c r="U41" s="63"/>
      <c r="V41" s="63"/>
      <c r="W41" s="63"/>
      <c r="X41" s="63"/>
      <c r="Y41" s="63"/>
      <c r="Z41" s="63"/>
      <c r="AA41" s="63"/>
      <c r="AB41" s="63"/>
      <c r="AC41" s="63"/>
      <c r="AD41" s="63"/>
      <c r="AE41" s="63"/>
      <c r="AF41" s="63"/>
      <c r="AG41" s="63"/>
      <c r="AH41" s="63"/>
      <c r="AI41" s="63"/>
      <c r="AJ41" s="63"/>
      <c r="AK41" s="63"/>
      <c r="AL41" s="63"/>
      <c r="AM41" s="63"/>
      <c r="AN41" s="63"/>
      <c r="AO41" s="63"/>
      <c r="AP41" s="63"/>
      <c r="AQ41" s="63"/>
      <c r="AR41" s="63"/>
      <c r="AS41" s="63"/>
      <c r="AT41" s="63"/>
      <c r="AU41" s="63"/>
      <c r="AV41" s="63"/>
      <c r="AW41" s="63"/>
      <c r="AX41" s="63"/>
      <c r="AY41" s="63"/>
      <c r="AZ41" s="63"/>
      <c r="BA41" s="63"/>
      <c r="BB41" s="63"/>
      <c r="BC41" s="63"/>
      <c r="BD41" s="63"/>
      <c r="BE41" s="63"/>
      <c r="BF41" s="63"/>
      <c r="BG41" s="63"/>
      <c r="BH41" s="63"/>
      <c r="BI41" s="63"/>
      <c r="BJ41" s="63"/>
      <c r="BK41" s="63"/>
      <c r="BL41" s="63"/>
      <c r="BM41" s="63"/>
      <c r="BN41" s="63"/>
      <c r="BO41" s="63"/>
      <c r="BP41" s="63"/>
      <c r="BQ41" s="63"/>
      <c r="BR41" s="63"/>
      <c r="BS41" s="63"/>
      <c r="BT41" s="63"/>
      <c r="BU41" s="63"/>
      <c r="BV41" s="63"/>
      <c r="BW41" s="63"/>
      <c r="BX41" s="63"/>
      <c r="BY41" s="63"/>
      <c r="BZ41" s="63"/>
      <c r="CA41" s="63"/>
      <c r="CB41" s="63"/>
      <c r="CC41" s="63"/>
      <c r="CD41" s="63"/>
      <c r="CE41" s="63"/>
      <c r="CF41" s="63"/>
      <c r="CG41" s="63"/>
      <c r="CH41" s="63"/>
      <c r="CI41" s="63"/>
      <c r="CJ41" s="63"/>
      <c r="CK41" s="63"/>
      <c r="CL41" s="63"/>
      <c r="CM41" s="63"/>
      <c r="CN41" s="63"/>
      <c r="CO41" s="63"/>
      <c r="CP41" s="63"/>
      <c r="CQ41" s="63"/>
      <c r="CR41" s="63"/>
      <c r="CS41" s="63"/>
      <c r="CT41" s="63"/>
      <c r="CU41" s="63"/>
      <c r="CV41" s="63"/>
      <c r="CW41" s="63"/>
      <c r="CX41" s="63"/>
      <c r="CY41" s="63"/>
      <c r="CZ41" s="63"/>
    </row>
    <row r="42" spans="1:104" ht="27.6" x14ac:dyDescent="0.25">
      <c r="A42" s="16" t="s">
        <v>602</v>
      </c>
      <c r="B42" s="9" t="s">
        <v>185</v>
      </c>
      <c r="C42" s="15" t="s">
        <v>254</v>
      </c>
      <c r="D42" s="15" t="s">
        <v>68</v>
      </c>
      <c r="E42" s="91"/>
      <c r="F42" s="92"/>
      <c r="G42" s="92"/>
      <c r="H42" s="92"/>
      <c r="I42" s="92"/>
      <c r="J42" s="92"/>
      <c r="K42" s="92"/>
      <c r="L42" s="92"/>
      <c r="M42" s="92"/>
      <c r="N42" s="92"/>
      <c r="O42" s="92"/>
      <c r="P42" s="92"/>
      <c r="Q42" s="92"/>
      <c r="R42" s="92"/>
      <c r="S42" s="92"/>
      <c r="T42" s="92"/>
      <c r="U42" s="92"/>
      <c r="V42" s="92"/>
      <c r="W42" s="92"/>
      <c r="X42" s="92"/>
      <c r="Y42" s="92"/>
      <c r="Z42" s="92"/>
      <c r="AA42" s="92"/>
      <c r="AB42" s="92"/>
      <c r="AC42" s="92"/>
      <c r="AD42" s="92"/>
      <c r="AE42" s="92"/>
      <c r="AF42" s="92"/>
      <c r="AG42" s="92"/>
      <c r="AH42" s="92"/>
      <c r="AI42" s="92"/>
      <c r="AJ42" s="92"/>
      <c r="AK42" s="92"/>
      <c r="AL42" s="92"/>
      <c r="AM42" s="92"/>
      <c r="AN42" s="92"/>
      <c r="AO42" s="92"/>
      <c r="AP42" s="92"/>
      <c r="AQ42" s="92"/>
      <c r="AR42" s="92"/>
      <c r="AS42" s="92"/>
      <c r="AT42" s="92"/>
      <c r="AU42" s="92"/>
      <c r="AV42" s="92"/>
      <c r="AW42" s="92"/>
      <c r="AX42" s="92"/>
      <c r="AY42" s="92"/>
      <c r="AZ42" s="92"/>
      <c r="BA42" s="92"/>
      <c r="BB42" s="92"/>
      <c r="BC42" s="92"/>
      <c r="BD42" s="92"/>
      <c r="BE42" s="92"/>
      <c r="BF42" s="92"/>
      <c r="BG42" s="92"/>
      <c r="BH42" s="92"/>
      <c r="BI42" s="92"/>
      <c r="BJ42" s="92"/>
      <c r="BK42" s="92"/>
      <c r="BL42" s="92"/>
      <c r="BM42" s="92"/>
      <c r="BN42" s="92"/>
      <c r="BO42" s="92"/>
      <c r="BP42" s="92"/>
      <c r="BQ42" s="92"/>
      <c r="BR42" s="92"/>
      <c r="BS42" s="92"/>
      <c r="BT42" s="92"/>
      <c r="BU42" s="92"/>
      <c r="BV42" s="92"/>
      <c r="BW42" s="92"/>
      <c r="BX42" s="92"/>
      <c r="BY42" s="92"/>
      <c r="BZ42" s="92"/>
      <c r="CA42" s="92"/>
      <c r="CB42" s="92"/>
      <c r="CC42" s="92"/>
      <c r="CD42" s="92"/>
      <c r="CE42" s="92"/>
      <c r="CF42" s="92"/>
      <c r="CG42" s="92"/>
      <c r="CH42" s="92"/>
      <c r="CI42" s="92"/>
      <c r="CJ42" s="92"/>
      <c r="CK42" s="92"/>
      <c r="CL42" s="92"/>
      <c r="CM42" s="92"/>
      <c r="CN42" s="92"/>
      <c r="CO42" s="92"/>
      <c r="CP42" s="92"/>
      <c r="CQ42" s="92"/>
      <c r="CR42" s="92"/>
      <c r="CS42" s="92"/>
      <c r="CT42" s="92"/>
      <c r="CU42" s="92"/>
      <c r="CV42" s="92"/>
      <c r="CW42" s="92"/>
      <c r="CX42" s="92"/>
      <c r="CY42" s="92"/>
      <c r="CZ42" s="92"/>
    </row>
    <row r="43" spans="1:104" ht="40.049999999999997" customHeight="1" x14ac:dyDescent="0.25">
      <c r="A43" s="16"/>
      <c r="B43" s="222" t="s">
        <v>553</v>
      </c>
      <c r="C43" s="15" t="s">
        <v>554</v>
      </c>
      <c r="D43" s="15" t="s">
        <v>243</v>
      </c>
      <c r="E43" s="210" t="s">
        <v>100</v>
      </c>
      <c r="F43" s="211" t="s">
        <v>100</v>
      </c>
      <c r="G43" s="211" t="s">
        <v>100</v>
      </c>
      <c r="H43" s="211" t="s">
        <v>100</v>
      </c>
      <c r="I43" s="211" t="s">
        <v>100</v>
      </c>
      <c r="J43" s="211" t="s">
        <v>100</v>
      </c>
      <c r="K43" s="211" t="s">
        <v>100</v>
      </c>
      <c r="L43" s="211" t="s">
        <v>100</v>
      </c>
      <c r="M43" s="211" t="s">
        <v>100</v>
      </c>
      <c r="N43" s="211" t="s">
        <v>100</v>
      </c>
      <c r="O43" s="211" t="s">
        <v>100</v>
      </c>
      <c r="P43" s="211" t="s">
        <v>100</v>
      </c>
      <c r="Q43" s="211" t="s">
        <v>100</v>
      </c>
      <c r="R43" s="211" t="s">
        <v>100</v>
      </c>
      <c r="S43" s="211" t="s">
        <v>100</v>
      </c>
      <c r="T43" s="211" t="s">
        <v>100</v>
      </c>
      <c r="U43" s="211" t="s">
        <v>100</v>
      </c>
      <c r="V43" s="211" t="s">
        <v>100</v>
      </c>
      <c r="W43" s="211" t="s">
        <v>100</v>
      </c>
      <c r="X43" s="211" t="s">
        <v>100</v>
      </c>
      <c r="Y43" s="211" t="s">
        <v>100</v>
      </c>
      <c r="Z43" s="211" t="s">
        <v>100</v>
      </c>
      <c r="AA43" s="211" t="s">
        <v>100</v>
      </c>
      <c r="AB43" s="211" t="s">
        <v>100</v>
      </c>
      <c r="AC43" s="211" t="s">
        <v>100</v>
      </c>
      <c r="AD43" s="211" t="s">
        <v>100</v>
      </c>
      <c r="AE43" s="211" t="s">
        <v>100</v>
      </c>
      <c r="AF43" s="211" t="s">
        <v>100</v>
      </c>
      <c r="AG43" s="211" t="s">
        <v>100</v>
      </c>
      <c r="AH43" s="211" t="s">
        <v>100</v>
      </c>
      <c r="AI43" s="211" t="s">
        <v>100</v>
      </c>
      <c r="AJ43" s="211" t="s">
        <v>100</v>
      </c>
      <c r="AK43" s="211" t="s">
        <v>100</v>
      </c>
      <c r="AL43" s="211" t="s">
        <v>100</v>
      </c>
      <c r="AM43" s="211" t="s">
        <v>100</v>
      </c>
      <c r="AN43" s="211" t="s">
        <v>100</v>
      </c>
      <c r="AO43" s="211" t="s">
        <v>100</v>
      </c>
      <c r="AP43" s="211" t="s">
        <v>100</v>
      </c>
      <c r="AQ43" s="211" t="s">
        <v>100</v>
      </c>
      <c r="AR43" s="211" t="s">
        <v>100</v>
      </c>
      <c r="AS43" s="211" t="s">
        <v>100</v>
      </c>
      <c r="AT43" s="211" t="s">
        <v>100</v>
      </c>
      <c r="AU43" s="211" t="s">
        <v>100</v>
      </c>
      <c r="AV43" s="211" t="s">
        <v>100</v>
      </c>
      <c r="AW43" s="211" t="s">
        <v>100</v>
      </c>
      <c r="AX43" s="211" t="s">
        <v>100</v>
      </c>
      <c r="AY43" s="211" t="s">
        <v>100</v>
      </c>
      <c r="AZ43" s="211" t="s">
        <v>100</v>
      </c>
      <c r="BA43" s="211" t="s">
        <v>100</v>
      </c>
      <c r="BB43" s="211" t="s">
        <v>100</v>
      </c>
      <c r="BC43" s="211" t="s">
        <v>100</v>
      </c>
      <c r="BD43" s="211" t="s">
        <v>100</v>
      </c>
      <c r="BE43" s="211" t="s">
        <v>100</v>
      </c>
      <c r="BF43" s="211" t="s">
        <v>100</v>
      </c>
      <c r="BG43" s="211" t="s">
        <v>100</v>
      </c>
      <c r="BH43" s="211" t="s">
        <v>100</v>
      </c>
      <c r="BI43" s="211" t="s">
        <v>100</v>
      </c>
      <c r="BJ43" s="211" t="s">
        <v>100</v>
      </c>
      <c r="BK43" s="211" t="s">
        <v>100</v>
      </c>
      <c r="BL43" s="211" t="s">
        <v>100</v>
      </c>
      <c r="BM43" s="211" t="s">
        <v>100</v>
      </c>
      <c r="BN43" s="211" t="s">
        <v>100</v>
      </c>
      <c r="BO43" s="211" t="s">
        <v>100</v>
      </c>
      <c r="BP43" s="211" t="s">
        <v>100</v>
      </c>
      <c r="BQ43" s="211" t="s">
        <v>100</v>
      </c>
      <c r="BR43" s="211" t="s">
        <v>100</v>
      </c>
      <c r="BS43" s="211" t="s">
        <v>100</v>
      </c>
      <c r="BT43" s="211" t="s">
        <v>100</v>
      </c>
      <c r="BU43" s="211" t="s">
        <v>100</v>
      </c>
      <c r="BV43" s="211" t="s">
        <v>100</v>
      </c>
      <c r="BW43" s="211" t="s">
        <v>100</v>
      </c>
      <c r="BX43" s="211" t="s">
        <v>100</v>
      </c>
      <c r="BY43" s="211" t="s">
        <v>100</v>
      </c>
      <c r="BZ43" s="211" t="s">
        <v>100</v>
      </c>
      <c r="CA43" s="211" t="s">
        <v>100</v>
      </c>
      <c r="CB43" s="211" t="s">
        <v>100</v>
      </c>
      <c r="CC43" s="211" t="s">
        <v>100</v>
      </c>
      <c r="CD43" s="211" t="s">
        <v>100</v>
      </c>
      <c r="CE43" s="211" t="s">
        <v>100</v>
      </c>
      <c r="CF43" s="211" t="s">
        <v>100</v>
      </c>
      <c r="CG43" s="211" t="s">
        <v>100</v>
      </c>
      <c r="CH43" s="211" t="s">
        <v>100</v>
      </c>
      <c r="CI43" s="211" t="s">
        <v>100</v>
      </c>
      <c r="CJ43" s="211" t="s">
        <v>100</v>
      </c>
      <c r="CK43" s="211" t="s">
        <v>100</v>
      </c>
      <c r="CL43" s="211" t="s">
        <v>100</v>
      </c>
      <c r="CM43" s="211" t="s">
        <v>100</v>
      </c>
      <c r="CN43" s="211" t="s">
        <v>100</v>
      </c>
      <c r="CO43" s="211" t="s">
        <v>100</v>
      </c>
      <c r="CP43" s="211" t="s">
        <v>100</v>
      </c>
      <c r="CQ43" s="211" t="s">
        <v>100</v>
      </c>
      <c r="CR43" s="211" t="s">
        <v>100</v>
      </c>
      <c r="CS43" s="211" t="s">
        <v>100</v>
      </c>
      <c r="CT43" s="211" t="s">
        <v>100</v>
      </c>
      <c r="CU43" s="211" t="s">
        <v>100</v>
      </c>
      <c r="CV43" s="211" t="s">
        <v>100</v>
      </c>
      <c r="CW43" s="211" t="s">
        <v>100</v>
      </c>
      <c r="CX43" s="211" t="s">
        <v>100</v>
      </c>
      <c r="CY43" s="211" t="s">
        <v>100</v>
      </c>
      <c r="CZ43" s="211" t="s">
        <v>100</v>
      </c>
    </row>
    <row r="44" spans="1:104" x14ac:dyDescent="0.25">
      <c r="A44" s="16" t="s">
        <v>603</v>
      </c>
      <c r="B44" s="9" t="s">
        <v>180</v>
      </c>
      <c r="C44" s="15" t="s">
        <v>253</v>
      </c>
      <c r="D44" s="15" t="s">
        <v>2</v>
      </c>
      <c r="E44" s="86" t="s">
        <v>178</v>
      </c>
      <c r="F44" s="63" t="s">
        <v>178</v>
      </c>
      <c r="G44" s="63" t="s">
        <v>178</v>
      </c>
      <c r="H44" s="63" t="s">
        <v>178</v>
      </c>
      <c r="I44" s="63" t="s">
        <v>178</v>
      </c>
      <c r="J44" s="63" t="s">
        <v>178</v>
      </c>
      <c r="K44" s="63" t="s">
        <v>178</v>
      </c>
      <c r="L44" s="63" t="s">
        <v>178</v>
      </c>
      <c r="M44" s="63" t="s">
        <v>178</v>
      </c>
      <c r="N44" s="63" t="s">
        <v>178</v>
      </c>
      <c r="O44" s="63" t="s">
        <v>178</v>
      </c>
      <c r="P44" s="63" t="s">
        <v>178</v>
      </c>
      <c r="Q44" s="63" t="s">
        <v>178</v>
      </c>
      <c r="R44" s="63" t="s">
        <v>178</v>
      </c>
      <c r="S44" s="63" t="s">
        <v>178</v>
      </c>
      <c r="T44" s="63" t="s">
        <v>178</v>
      </c>
      <c r="U44" s="63" t="s">
        <v>178</v>
      </c>
      <c r="V44" s="63" t="s">
        <v>178</v>
      </c>
      <c r="W44" s="63" t="s">
        <v>178</v>
      </c>
      <c r="X44" s="63" t="s">
        <v>178</v>
      </c>
      <c r="Y44" s="63" t="s">
        <v>178</v>
      </c>
      <c r="Z44" s="63" t="s">
        <v>178</v>
      </c>
      <c r="AA44" s="63" t="s">
        <v>178</v>
      </c>
      <c r="AB44" s="63" t="s">
        <v>178</v>
      </c>
      <c r="AC44" s="63" t="s">
        <v>178</v>
      </c>
      <c r="AD44" s="63" t="s">
        <v>178</v>
      </c>
      <c r="AE44" s="63" t="s">
        <v>178</v>
      </c>
      <c r="AF44" s="63" t="s">
        <v>178</v>
      </c>
      <c r="AG44" s="63" t="s">
        <v>178</v>
      </c>
      <c r="AH44" s="63" t="s">
        <v>178</v>
      </c>
      <c r="AI44" s="63" t="s">
        <v>178</v>
      </c>
      <c r="AJ44" s="63" t="s">
        <v>178</v>
      </c>
      <c r="AK44" s="63" t="s">
        <v>178</v>
      </c>
      <c r="AL44" s="63" t="s">
        <v>178</v>
      </c>
      <c r="AM44" s="63" t="s">
        <v>178</v>
      </c>
      <c r="AN44" s="63" t="s">
        <v>178</v>
      </c>
      <c r="AO44" s="63" t="s">
        <v>178</v>
      </c>
      <c r="AP44" s="63" t="s">
        <v>178</v>
      </c>
      <c r="AQ44" s="63" t="s">
        <v>178</v>
      </c>
      <c r="AR44" s="63" t="s">
        <v>178</v>
      </c>
      <c r="AS44" s="63" t="s">
        <v>178</v>
      </c>
      <c r="AT44" s="63" t="s">
        <v>178</v>
      </c>
      <c r="AU44" s="63" t="s">
        <v>178</v>
      </c>
      <c r="AV44" s="63" t="s">
        <v>178</v>
      </c>
      <c r="AW44" s="63" t="s">
        <v>178</v>
      </c>
      <c r="AX44" s="63" t="s">
        <v>178</v>
      </c>
      <c r="AY44" s="63" t="s">
        <v>178</v>
      </c>
      <c r="AZ44" s="63" t="s">
        <v>178</v>
      </c>
      <c r="BA44" s="63" t="s">
        <v>178</v>
      </c>
      <c r="BB44" s="63" t="s">
        <v>178</v>
      </c>
      <c r="BC44" s="63" t="s">
        <v>178</v>
      </c>
      <c r="BD44" s="63" t="s">
        <v>178</v>
      </c>
      <c r="BE44" s="63" t="s">
        <v>178</v>
      </c>
      <c r="BF44" s="63" t="s">
        <v>178</v>
      </c>
      <c r="BG44" s="63" t="s">
        <v>178</v>
      </c>
      <c r="BH44" s="63" t="s">
        <v>178</v>
      </c>
      <c r="BI44" s="63" t="s">
        <v>178</v>
      </c>
      <c r="BJ44" s="63" t="s">
        <v>178</v>
      </c>
      <c r="BK44" s="63" t="s">
        <v>178</v>
      </c>
      <c r="BL44" s="63" t="s">
        <v>178</v>
      </c>
      <c r="BM44" s="63" t="s">
        <v>178</v>
      </c>
      <c r="BN44" s="63" t="s">
        <v>178</v>
      </c>
      <c r="BO44" s="63" t="s">
        <v>178</v>
      </c>
      <c r="BP44" s="63" t="s">
        <v>178</v>
      </c>
      <c r="BQ44" s="63" t="s">
        <v>178</v>
      </c>
      <c r="BR44" s="63" t="s">
        <v>178</v>
      </c>
      <c r="BS44" s="63" t="s">
        <v>178</v>
      </c>
      <c r="BT44" s="63" t="s">
        <v>178</v>
      </c>
      <c r="BU44" s="63" t="s">
        <v>178</v>
      </c>
      <c r="BV44" s="63" t="s">
        <v>178</v>
      </c>
      <c r="BW44" s="63" t="s">
        <v>178</v>
      </c>
      <c r="BX44" s="63" t="s">
        <v>178</v>
      </c>
      <c r="BY44" s="63" t="s">
        <v>178</v>
      </c>
      <c r="BZ44" s="63" t="s">
        <v>178</v>
      </c>
      <c r="CA44" s="63" t="s">
        <v>178</v>
      </c>
      <c r="CB44" s="63" t="s">
        <v>178</v>
      </c>
      <c r="CC44" s="63" t="s">
        <v>178</v>
      </c>
      <c r="CD44" s="63" t="s">
        <v>178</v>
      </c>
      <c r="CE44" s="63" t="s">
        <v>178</v>
      </c>
      <c r="CF44" s="63" t="s">
        <v>178</v>
      </c>
      <c r="CG44" s="63" t="s">
        <v>178</v>
      </c>
      <c r="CH44" s="63" t="s">
        <v>178</v>
      </c>
      <c r="CI44" s="63" t="s">
        <v>178</v>
      </c>
      <c r="CJ44" s="63" t="s">
        <v>178</v>
      </c>
      <c r="CK44" s="63" t="s">
        <v>178</v>
      </c>
      <c r="CL44" s="63" t="s">
        <v>178</v>
      </c>
      <c r="CM44" s="63" t="s">
        <v>178</v>
      </c>
      <c r="CN44" s="63" t="s">
        <v>178</v>
      </c>
      <c r="CO44" s="63" t="s">
        <v>178</v>
      </c>
      <c r="CP44" s="63" t="s">
        <v>178</v>
      </c>
      <c r="CQ44" s="63" t="s">
        <v>178</v>
      </c>
      <c r="CR44" s="63" t="s">
        <v>178</v>
      </c>
      <c r="CS44" s="63" t="s">
        <v>178</v>
      </c>
      <c r="CT44" s="63" t="s">
        <v>178</v>
      </c>
      <c r="CU44" s="63" t="s">
        <v>178</v>
      </c>
      <c r="CV44" s="63" t="s">
        <v>178</v>
      </c>
      <c r="CW44" s="63" t="s">
        <v>178</v>
      </c>
      <c r="CX44" s="63" t="s">
        <v>178</v>
      </c>
      <c r="CY44" s="63" t="s">
        <v>178</v>
      </c>
      <c r="CZ44" s="63" t="s">
        <v>178</v>
      </c>
    </row>
    <row r="45" spans="1:104" x14ac:dyDescent="0.25">
      <c r="A45" s="16" t="s">
        <v>604</v>
      </c>
      <c r="B45" s="9" t="s">
        <v>181</v>
      </c>
      <c r="C45" s="15" t="s">
        <v>253</v>
      </c>
      <c r="D45" s="15" t="s">
        <v>2</v>
      </c>
      <c r="E45" s="86" t="s">
        <v>178</v>
      </c>
      <c r="F45" s="63" t="s">
        <v>178</v>
      </c>
      <c r="G45" s="63" t="s">
        <v>178</v>
      </c>
      <c r="H45" s="63" t="s">
        <v>178</v>
      </c>
      <c r="I45" s="63" t="s">
        <v>178</v>
      </c>
      <c r="J45" s="63" t="s">
        <v>178</v>
      </c>
      <c r="K45" s="63" t="s">
        <v>178</v>
      </c>
      <c r="L45" s="63" t="s">
        <v>178</v>
      </c>
      <c r="M45" s="63" t="s">
        <v>178</v>
      </c>
      <c r="N45" s="63" t="s">
        <v>178</v>
      </c>
      <c r="O45" s="63" t="s">
        <v>178</v>
      </c>
      <c r="P45" s="63" t="s">
        <v>178</v>
      </c>
      <c r="Q45" s="63" t="s">
        <v>178</v>
      </c>
      <c r="R45" s="63" t="s">
        <v>178</v>
      </c>
      <c r="S45" s="63" t="s">
        <v>178</v>
      </c>
      <c r="T45" s="63" t="s">
        <v>178</v>
      </c>
      <c r="U45" s="63" t="s">
        <v>178</v>
      </c>
      <c r="V45" s="63" t="s">
        <v>178</v>
      </c>
      <c r="W45" s="63" t="s">
        <v>178</v>
      </c>
      <c r="X45" s="63" t="s">
        <v>178</v>
      </c>
      <c r="Y45" s="63" t="s">
        <v>178</v>
      </c>
      <c r="Z45" s="63" t="s">
        <v>178</v>
      </c>
      <c r="AA45" s="63" t="s">
        <v>178</v>
      </c>
      <c r="AB45" s="63" t="s">
        <v>178</v>
      </c>
      <c r="AC45" s="63" t="s">
        <v>178</v>
      </c>
      <c r="AD45" s="63" t="s">
        <v>178</v>
      </c>
      <c r="AE45" s="63" t="s">
        <v>178</v>
      </c>
      <c r="AF45" s="63" t="s">
        <v>178</v>
      </c>
      <c r="AG45" s="63" t="s">
        <v>178</v>
      </c>
      <c r="AH45" s="63" t="s">
        <v>178</v>
      </c>
      <c r="AI45" s="63" t="s">
        <v>178</v>
      </c>
      <c r="AJ45" s="63" t="s">
        <v>178</v>
      </c>
      <c r="AK45" s="63" t="s">
        <v>178</v>
      </c>
      <c r="AL45" s="63" t="s">
        <v>178</v>
      </c>
      <c r="AM45" s="63" t="s">
        <v>178</v>
      </c>
      <c r="AN45" s="63" t="s">
        <v>178</v>
      </c>
      <c r="AO45" s="63" t="s">
        <v>178</v>
      </c>
      <c r="AP45" s="63" t="s">
        <v>178</v>
      </c>
      <c r="AQ45" s="63" t="s">
        <v>178</v>
      </c>
      <c r="AR45" s="63" t="s">
        <v>178</v>
      </c>
      <c r="AS45" s="63" t="s">
        <v>178</v>
      </c>
      <c r="AT45" s="63" t="s">
        <v>178</v>
      </c>
      <c r="AU45" s="63" t="s">
        <v>178</v>
      </c>
      <c r="AV45" s="63" t="s">
        <v>178</v>
      </c>
      <c r="AW45" s="63" t="s">
        <v>178</v>
      </c>
      <c r="AX45" s="63" t="s">
        <v>178</v>
      </c>
      <c r="AY45" s="63" t="s">
        <v>178</v>
      </c>
      <c r="AZ45" s="63" t="s">
        <v>178</v>
      </c>
      <c r="BA45" s="63" t="s">
        <v>178</v>
      </c>
      <c r="BB45" s="63" t="s">
        <v>178</v>
      </c>
      <c r="BC45" s="63" t="s">
        <v>178</v>
      </c>
      <c r="BD45" s="63" t="s">
        <v>178</v>
      </c>
      <c r="BE45" s="63" t="s">
        <v>178</v>
      </c>
      <c r="BF45" s="63" t="s">
        <v>178</v>
      </c>
      <c r="BG45" s="63" t="s">
        <v>178</v>
      </c>
      <c r="BH45" s="63" t="s">
        <v>178</v>
      </c>
      <c r="BI45" s="63" t="s">
        <v>178</v>
      </c>
      <c r="BJ45" s="63" t="s">
        <v>178</v>
      </c>
      <c r="BK45" s="63" t="s">
        <v>178</v>
      </c>
      <c r="BL45" s="63" t="s">
        <v>178</v>
      </c>
      <c r="BM45" s="63" t="s">
        <v>178</v>
      </c>
      <c r="BN45" s="63" t="s">
        <v>178</v>
      </c>
      <c r="BO45" s="63" t="s">
        <v>178</v>
      </c>
      <c r="BP45" s="63" t="s">
        <v>178</v>
      </c>
      <c r="BQ45" s="63" t="s">
        <v>178</v>
      </c>
      <c r="BR45" s="63" t="s">
        <v>178</v>
      </c>
      <c r="BS45" s="63" t="s">
        <v>178</v>
      </c>
      <c r="BT45" s="63" t="s">
        <v>178</v>
      </c>
      <c r="BU45" s="63" t="s">
        <v>178</v>
      </c>
      <c r="BV45" s="63" t="s">
        <v>178</v>
      </c>
      <c r="BW45" s="63" t="s">
        <v>178</v>
      </c>
      <c r="BX45" s="63" t="s">
        <v>178</v>
      </c>
      <c r="BY45" s="63" t="s">
        <v>178</v>
      </c>
      <c r="BZ45" s="63" t="s">
        <v>178</v>
      </c>
      <c r="CA45" s="63" t="s">
        <v>178</v>
      </c>
      <c r="CB45" s="63" t="s">
        <v>178</v>
      </c>
      <c r="CC45" s="63" t="s">
        <v>178</v>
      </c>
      <c r="CD45" s="63" t="s">
        <v>178</v>
      </c>
      <c r="CE45" s="63" t="s">
        <v>178</v>
      </c>
      <c r="CF45" s="63" t="s">
        <v>178</v>
      </c>
      <c r="CG45" s="63" t="s">
        <v>178</v>
      </c>
      <c r="CH45" s="63" t="s">
        <v>178</v>
      </c>
      <c r="CI45" s="63" t="s">
        <v>178</v>
      </c>
      <c r="CJ45" s="63" t="s">
        <v>178</v>
      </c>
      <c r="CK45" s="63" t="s">
        <v>178</v>
      </c>
      <c r="CL45" s="63" t="s">
        <v>178</v>
      </c>
      <c r="CM45" s="63" t="s">
        <v>178</v>
      </c>
      <c r="CN45" s="63" t="s">
        <v>178</v>
      </c>
      <c r="CO45" s="63" t="s">
        <v>178</v>
      </c>
      <c r="CP45" s="63" t="s">
        <v>178</v>
      </c>
      <c r="CQ45" s="63" t="s">
        <v>178</v>
      </c>
      <c r="CR45" s="63" t="s">
        <v>178</v>
      </c>
      <c r="CS45" s="63" t="s">
        <v>178</v>
      </c>
      <c r="CT45" s="63" t="s">
        <v>178</v>
      </c>
      <c r="CU45" s="63" t="s">
        <v>178</v>
      </c>
      <c r="CV45" s="63" t="s">
        <v>178</v>
      </c>
      <c r="CW45" s="63" t="s">
        <v>178</v>
      </c>
      <c r="CX45" s="63" t="s">
        <v>178</v>
      </c>
      <c r="CY45" s="63" t="s">
        <v>178</v>
      </c>
      <c r="CZ45" s="63" t="s">
        <v>178</v>
      </c>
    </row>
    <row r="46" spans="1:104" x14ac:dyDescent="0.25">
      <c r="A46" s="16" t="s">
        <v>596</v>
      </c>
      <c r="B46" s="9" t="s">
        <v>182</v>
      </c>
      <c r="C46" s="15" t="s">
        <v>253</v>
      </c>
      <c r="D46" s="15" t="s">
        <v>2</v>
      </c>
      <c r="E46" s="86" t="s">
        <v>178</v>
      </c>
      <c r="F46" s="63" t="s">
        <v>178</v>
      </c>
      <c r="G46" s="63" t="s">
        <v>178</v>
      </c>
      <c r="H46" s="63" t="s">
        <v>178</v>
      </c>
      <c r="I46" s="63" t="s">
        <v>178</v>
      </c>
      <c r="J46" s="63" t="s">
        <v>178</v>
      </c>
      <c r="K46" s="63" t="s">
        <v>178</v>
      </c>
      <c r="L46" s="63" t="s">
        <v>178</v>
      </c>
      <c r="M46" s="63" t="s">
        <v>178</v>
      </c>
      <c r="N46" s="63" t="s">
        <v>178</v>
      </c>
      <c r="O46" s="63" t="s">
        <v>178</v>
      </c>
      <c r="P46" s="63" t="s">
        <v>178</v>
      </c>
      <c r="Q46" s="63" t="s">
        <v>178</v>
      </c>
      <c r="R46" s="63" t="s">
        <v>178</v>
      </c>
      <c r="S46" s="63" t="s">
        <v>178</v>
      </c>
      <c r="T46" s="63" t="s">
        <v>178</v>
      </c>
      <c r="U46" s="63" t="s">
        <v>178</v>
      </c>
      <c r="V46" s="63" t="s">
        <v>178</v>
      </c>
      <c r="W46" s="63" t="s">
        <v>178</v>
      </c>
      <c r="X46" s="63" t="s">
        <v>178</v>
      </c>
      <c r="Y46" s="63" t="s">
        <v>178</v>
      </c>
      <c r="Z46" s="63" t="s">
        <v>178</v>
      </c>
      <c r="AA46" s="63" t="s">
        <v>178</v>
      </c>
      <c r="AB46" s="63" t="s">
        <v>178</v>
      </c>
      <c r="AC46" s="63" t="s">
        <v>178</v>
      </c>
      <c r="AD46" s="63" t="s">
        <v>178</v>
      </c>
      <c r="AE46" s="63" t="s">
        <v>178</v>
      </c>
      <c r="AF46" s="63" t="s">
        <v>178</v>
      </c>
      <c r="AG46" s="63" t="s">
        <v>178</v>
      </c>
      <c r="AH46" s="63" t="s">
        <v>178</v>
      </c>
      <c r="AI46" s="63" t="s">
        <v>178</v>
      </c>
      <c r="AJ46" s="63" t="s">
        <v>178</v>
      </c>
      <c r="AK46" s="63" t="s">
        <v>178</v>
      </c>
      <c r="AL46" s="63" t="s">
        <v>178</v>
      </c>
      <c r="AM46" s="63" t="s">
        <v>178</v>
      </c>
      <c r="AN46" s="63" t="s">
        <v>178</v>
      </c>
      <c r="AO46" s="63" t="s">
        <v>178</v>
      </c>
      <c r="AP46" s="63" t="s">
        <v>178</v>
      </c>
      <c r="AQ46" s="63" t="s">
        <v>178</v>
      </c>
      <c r="AR46" s="63" t="s">
        <v>178</v>
      </c>
      <c r="AS46" s="63" t="s">
        <v>178</v>
      </c>
      <c r="AT46" s="63" t="s">
        <v>178</v>
      </c>
      <c r="AU46" s="63" t="s">
        <v>178</v>
      </c>
      <c r="AV46" s="63" t="s">
        <v>178</v>
      </c>
      <c r="AW46" s="63" t="s">
        <v>178</v>
      </c>
      <c r="AX46" s="63" t="s">
        <v>178</v>
      </c>
      <c r="AY46" s="63" t="s">
        <v>178</v>
      </c>
      <c r="AZ46" s="63" t="s">
        <v>178</v>
      </c>
      <c r="BA46" s="63" t="s">
        <v>178</v>
      </c>
      <c r="BB46" s="63" t="s">
        <v>178</v>
      </c>
      <c r="BC46" s="63" t="s">
        <v>178</v>
      </c>
      <c r="BD46" s="63" t="s">
        <v>178</v>
      </c>
      <c r="BE46" s="63" t="s">
        <v>178</v>
      </c>
      <c r="BF46" s="63" t="s">
        <v>178</v>
      </c>
      <c r="BG46" s="63" t="s">
        <v>178</v>
      </c>
      <c r="BH46" s="63" t="s">
        <v>178</v>
      </c>
      <c r="BI46" s="63" t="s">
        <v>178</v>
      </c>
      <c r="BJ46" s="63" t="s">
        <v>178</v>
      </c>
      <c r="BK46" s="63" t="s">
        <v>178</v>
      </c>
      <c r="BL46" s="63" t="s">
        <v>178</v>
      </c>
      <c r="BM46" s="63" t="s">
        <v>178</v>
      </c>
      <c r="BN46" s="63" t="s">
        <v>178</v>
      </c>
      <c r="BO46" s="63" t="s">
        <v>178</v>
      </c>
      <c r="BP46" s="63" t="s">
        <v>178</v>
      </c>
      <c r="BQ46" s="63" t="s">
        <v>178</v>
      </c>
      <c r="BR46" s="63" t="s">
        <v>178</v>
      </c>
      <c r="BS46" s="63" t="s">
        <v>178</v>
      </c>
      <c r="BT46" s="63" t="s">
        <v>178</v>
      </c>
      <c r="BU46" s="63" t="s">
        <v>178</v>
      </c>
      <c r="BV46" s="63" t="s">
        <v>178</v>
      </c>
      <c r="BW46" s="63" t="s">
        <v>178</v>
      </c>
      <c r="BX46" s="63" t="s">
        <v>178</v>
      </c>
      <c r="BY46" s="63" t="s">
        <v>178</v>
      </c>
      <c r="BZ46" s="63" t="s">
        <v>178</v>
      </c>
      <c r="CA46" s="63" t="s">
        <v>178</v>
      </c>
      <c r="CB46" s="63" t="s">
        <v>178</v>
      </c>
      <c r="CC46" s="63" t="s">
        <v>178</v>
      </c>
      <c r="CD46" s="63" t="s">
        <v>178</v>
      </c>
      <c r="CE46" s="63" t="s">
        <v>178</v>
      </c>
      <c r="CF46" s="63" t="s">
        <v>178</v>
      </c>
      <c r="CG46" s="63" t="s">
        <v>178</v>
      </c>
      <c r="CH46" s="63" t="s">
        <v>178</v>
      </c>
      <c r="CI46" s="63" t="s">
        <v>178</v>
      </c>
      <c r="CJ46" s="63" t="s">
        <v>178</v>
      </c>
      <c r="CK46" s="63" t="s">
        <v>178</v>
      </c>
      <c r="CL46" s="63" t="s">
        <v>178</v>
      </c>
      <c r="CM46" s="63" t="s">
        <v>178</v>
      </c>
      <c r="CN46" s="63" t="s">
        <v>178</v>
      </c>
      <c r="CO46" s="63" t="s">
        <v>178</v>
      </c>
      <c r="CP46" s="63" t="s">
        <v>178</v>
      </c>
      <c r="CQ46" s="63" t="s">
        <v>178</v>
      </c>
      <c r="CR46" s="63" t="s">
        <v>178</v>
      </c>
      <c r="CS46" s="63" t="s">
        <v>178</v>
      </c>
      <c r="CT46" s="63" t="s">
        <v>178</v>
      </c>
      <c r="CU46" s="63" t="s">
        <v>178</v>
      </c>
      <c r="CV46" s="63" t="s">
        <v>178</v>
      </c>
      <c r="CW46" s="63" t="s">
        <v>178</v>
      </c>
      <c r="CX46" s="63" t="s">
        <v>178</v>
      </c>
      <c r="CY46" s="63" t="s">
        <v>178</v>
      </c>
      <c r="CZ46" s="63" t="s">
        <v>178</v>
      </c>
    </row>
    <row r="47" spans="1:104" x14ac:dyDescent="0.25">
      <c r="A47" s="16" t="s">
        <v>605</v>
      </c>
      <c r="B47" s="9" t="s">
        <v>183</v>
      </c>
      <c r="C47" s="15" t="s">
        <v>253</v>
      </c>
      <c r="D47" s="15" t="s">
        <v>2</v>
      </c>
      <c r="E47" s="86" t="s">
        <v>178</v>
      </c>
      <c r="F47" s="63" t="s">
        <v>178</v>
      </c>
      <c r="G47" s="63" t="s">
        <v>178</v>
      </c>
      <c r="H47" s="63" t="s">
        <v>178</v>
      </c>
      <c r="I47" s="63" t="s">
        <v>178</v>
      </c>
      <c r="J47" s="63" t="s">
        <v>178</v>
      </c>
      <c r="K47" s="63" t="s">
        <v>178</v>
      </c>
      <c r="L47" s="63" t="s">
        <v>178</v>
      </c>
      <c r="M47" s="63" t="s">
        <v>178</v>
      </c>
      <c r="N47" s="63" t="s">
        <v>178</v>
      </c>
      <c r="O47" s="63" t="s">
        <v>178</v>
      </c>
      <c r="P47" s="63" t="s">
        <v>178</v>
      </c>
      <c r="Q47" s="63" t="s">
        <v>178</v>
      </c>
      <c r="R47" s="63" t="s">
        <v>178</v>
      </c>
      <c r="S47" s="63" t="s">
        <v>178</v>
      </c>
      <c r="T47" s="63" t="s">
        <v>178</v>
      </c>
      <c r="U47" s="63" t="s">
        <v>178</v>
      </c>
      <c r="V47" s="63" t="s">
        <v>178</v>
      </c>
      <c r="W47" s="63" t="s">
        <v>178</v>
      </c>
      <c r="X47" s="63" t="s">
        <v>178</v>
      </c>
      <c r="Y47" s="63" t="s">
        <v>178</v>
      </c>
      <c r="Z47" s="63" t="s">
        <v>178</v>
      </c>
      <c r="AA47" s="63" t="s">
        <v>178</v>
      </c>
      <c r="AB47" s="63" t="s">
        <v>178</v>
      </c>
      <c r="AC47" s="63" t="s">
        <v>178</v>
      </c>
      <c r="AD47" s="63" t="s">
        <v>178</v>
      </c>
      <c r="AE47" s="63" t="s">
        <v>178</v>
      </c>
      <c r="AF47" s="63" t="s">
        <v>178</v>
      </c>
      <c r="AG47" s="63" t="s">
        <v>178</v>
      </c>
      <c r="AH47" s="63" t="s">
        <v>178</v>
      </c>
      <c r="AI47" s="63" t="s">
        <v>178</v>
      </c>
      <c r="AJ47" s="63" t="s">
        <v>178</v>
      </c>
      <c r="AK47" s="63" t="s">
        <v>178</v>
      </c>
      <c r="AL47" s="63" t="s">
        <v>178</v>
      </c>
      <c r="AM47" s="63" t="s">
        <v>178</v>
      </c>
      <c r="AN47" s="63" t="s">
        <v>178</v>
      </c>
      <c r="AO47" s="63" t="s">
        <v>178</v>
      </c>
      <c r="AP47" s="63" t="s">
        <v>178</v>
      </c>
      <c r="AQ47" s="63" t="s">
        <v>178</v>
      </c>
      <c r="AR47" s="63" t="s">
        <v>178</v>
      </c>
      <c r="AS47" s="63" t="s">
        <v>178</v>
      </c>
      <c r="AT47" s="63" t="s">
        <v>178</v>
      </c>
      <c r="AU47" s="63" t="s">
        <v>178</v>
      </c>
      <c r="AV47" s="63" t="s">
        <v>178</v>
      </c>
      <c r="AW47" s="63" t="s">
        <v>178</v>
      </c>
      <c r="AX47" s="63" t="s">
        <v>178</v>
      </c>
      <c r="AY47" s="63" t="s">
        <v>178</v>
      </c>
      <c r="AZ47" s="63" t="s">
        <v>178</v>
      </c>
      <c r="BA47" s="63" t="s">
        <v>178</v>
      </c>
      <c r="BB47" s="63" t="s">
        <v>178</v>
      </c>
      <c r="BC47" s="63" t="s">
        <v>178</v>
      </c>
      <c r="BD47" s="63" t="s">
        <v>178</v>
      </c>
      <c r="BE47" s="63" t="s">
        <v>178</v>
      </c>
      <c r="BF47" s="63" t="s">
        <v>178</v>
      </c>
      <c r="BG47" s="63" t="s">
        <v>178</v>
      </c>
      <c r="BH47" s="63" t="s">
        <v>178</v>
      </c>
      <c r="BI47" s="63" t="s">
        <v>178</v>
      </c>
      <c r="BJ47" s="63" t="s">
        <v>178</v>
      </c>
      <c r="BK47" s="63" t="s">
        <v>178</v>
      </c>
      <c r="BL47" s="63" t="s">
        <v>178</v>
      </c>
      <c r="BM47" s="63" t="s">
        <v>178</v>
      </c>
      <c r="BN47" s="63" t="s">
        <v>178</v>
      </c>
      <c r="BO47" s="63" t="s">
        <v>178</v>
      </c>
      <c r="BP47" s="63" t="s">
        <v>178</v>
      </c>
      <c r="BQ47" s="63" t="s">
        <v>178</v>
      </c>
      <c r="BR47" s="63" t="s">
        <v>178</v>
      </c>
      <c r="BS47" s="63" t="s">
        <v>178</v>
      </c>
      <c r="BT47" s="63" t="s">
        <v>178</v>
      </c>
      <c r="BU47" s="63" t="s">
        <v>178</v>
      </c>
      <c r="BV47" s="63" t="s">
        <v>178</v>
      </c>
      <c r="BW47" s="63" t="s">
        <v>178</v>
      </c>
      <c r="BX47" s="63" t="s">
        <v>178</v>
      </c>
      <c r="BY47" s="63" t="s">
        <v>178</v>
      </c>
      <c r="BZ47" s="63" t="s">
        <v>178</v>
      </c>
      <c r="CA47" s="63" t="s">
        <v>178</v>
      </c>
      <c r="CB47" s="63" t="s">
        <v>178</v>
      </c>
      <c r="CC47" s="63" t="s">
        <v>178</v>
      </c>
      <c r="CD47" s="63" t="s">
        <v>178</v>
      </c>
      <c r="CE47" s="63" t="s">
        <v>178</v>
      </c>
      <c r="CF47" s="63" t="s">
        <v>178</v>
      </c>
      <c r="CG47" s="63" t="s">
        <v>178</v>
      </c>
      <c r="CH47" s="63" t="s">
        <v>178</v>
      </c>
      <c r="CI47" s="63" t="s">
        <v>178</v>
      </c>
      <c r="CJ47" s="63" t="s">
        <v>178</v>
      </c>
      <c r="CK47" s="63" t="s">
        <v>178</v>
      </c>
      <c r="CL47" s="63" t="s">
        <v>178</v>
      </c>
      <c r="CM47" s="63" t="s">
        <v>178</v>
      </c>
      <c r="CN47" s="63" t="s">
        <v>178</v>
      </c>
      <c r="CO47" s="63" t="s">
        <v>178</v>
      </c>
      <c r="CP47" s="63" t="s">
        <v>178</v>
      </c>
      <c r="CQ47" s="63" t="s">
        <v>178</v>
      </c>
      <c r="CR47" s="63" t="s">
        <v>178</v>
      </c>
      <c r="CS47" s="63" t="s">
        <v>178</v>
      </c>
      <c r="CT47" s="63" t="s">
        <v>178</v>
      </c>
      <c r="CU47" s="63" t="s">
        <v>178</v>
      </c>
      <c r="CV47" s="63" t="s">
        <v>178</v>
      </c>
      <c r="CW47" s="63" t="s">
        <v>178</v>
      </c>
      <c r="CX47" s="63" t="s">
        <v>178</v>
      </c>
      <c r="CY47" s="63" t="s">
        <v>178</v>
      </c>
      <c r="CZ47" s="63" t="s">
        <v>178</v>
      </c>
    </row>
    <row r="48" spans="1:104" x14ac:dyDescent="0.25">
      <c r="A48" s="16" t="s">
        <v>606</v>
      </c>
      <c r="B48" s="9" t="s">
        <v>184</v>
      </c>
      <c r="C48" s="15" t="s">
        <v>256</v>
      </c>
      <c r="D48" s="15" t="s">
        <v>2</v>
      </c>
      <c r="E48" s="86"/>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63"/>
      <c r="BG48" s="63"/>
      <c r="BH48" s="63"/>
      <c r="BI48" s="63"/>
      <c r="BJ48" s="63"/>
      <c r="BK48" s="63"/>
      <c r="BL48" s="63"/>
      <c r="BM48" s="63"/>
      <c r="BN48" s="63"/>
      <c r="BO48" s="63"/>
      <c r="BP48" s="63"/>
      <c r="BQ48" s="63"/>
      <c r="BR48" s="63"/>
      <c r="BS48" s="63"/>
      <c r="BT48" s="63"/>
      <c r="BU48" s="63"/>
      <c r="BV48" s="63"/>
      <c r="BW48" s="63"/>
      <c r="BX48" s="63"/>
      <c r="BY48" s="63"/>
      <c r="BZ48" s="63"/>
      <c r="CA48" s="63"/>
      <c r="CB48" s="63"/>
      <c r="CC48" s="63"/>
      <c r="CD48" s="63"/>
      <c r="CE48" s="63"/>
      <c r="CF48" s="63"/>
      <c r="CG48" s="63"/>
      <c r="CH48" s="63"/>
      <c r="CI48" s="63"/>
      <c r="CJ48" s="63"/>
      <c r="CK48" s="63"/>
      <c r="CL48" s="63"/>
      <c r="CM48" s="63"/>
      <c r="CN48" s="63"/>
      <c r="CO48" s="63"/>
      <c r="CP48" s="63"/>
      <c r="CQ48" s="63"/>
      <c r="CR48" s="63"/>
      <c r="CS48" s="63"/>
      <c r="CT48" s="63"/>
      <c r="CU48" s="63"/>
      <c r="CV48" s="63"/>
      <c r="CW48" s="63"/>
      <c r="CX48" s="63"/>
      <c r="CY48" s="63"/>
      <c r="CZ48" s="63"/>
    </row>
    <row r="49" spans="1:104" ht="27.6" x14ac:dyDescent="0.25">
      <c r="A49" s="16" t="s">
        <v>607</v>
      </c>
      <c r="B49" s="9" t="s">
        <v>185</v>
      </c>
      <c r="C49" s="15" t="s">
        <v>254</v>
      </c>
      <c r="D49" s="15" t="s">
        <v>68</v>
      </c>
      <c r="E49" s="91"/>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c r="AT49" s="92"/>
      <c r="AU49" s="92"/>
      <c r="AV49" s="92"/>
      <c r="AW49" s="92"/>
      <c r="AX49" s="92"/>
      <c r="AY49" s="92"/>
      <c r="AZ49" s="92"/>
      <c r="BA49" s="92"/>
      <c r="BB49" s="92"/>
      <c r="BC49" s="92"/>
      <c r="BD49" s="92"/>
      <c r="BE49" s="92"/>
      <c r="BF49" s="92"/>
      <c r="BG49" s="92"/>
      <c r="BH49" s="92"/>
      <c r="BI49" s="92"/>
      <c r="BJ49" s="92"/>
      <c r="BK49" s="92"/>
      <c r="BL49" s="92"/>
      <c r="BM49" s="92"/>
      <c r="BN49" s="92"/>
      <c r="BO49" s="92"/>
      <c r="BP49" s="92"/>
      <c r="BQ49" s="92"/>
      <c r="BR49" s="92"/>
      <c r="BS49" s="92"/>
      <c r="BT49" s="92"/>
      <c r="BU49" s="92"/>
      <c r="BV49" s="92"/>
      <c r="BW49" s="92"/>
      <c r="BX49" s="92"/>
      <c r="BY49" s="92"/>
      <c r="BZ49" s="92"/>
      <c r="CA49" s="92"/>
      <c r="CB49" s="92"/>
      <c r="CC49" s="92"/>
      <c r="CD49" s="92"/>
      <c r="CE49" s="92"/>
      <c r="CF49" s="92"/>
      <c r="CG49" s="92"/>
      <c r="CH49" s="92"/>
      <c r="CI49" s="92"/>
      <c r="CJ49" s="92"/>
      <c r="CK49" s="92"/>
      <c r="CL49" s="92"/>
      <c r="CM49" s="92"/>
      <c r="CN49" s="92"/>
      <c r="CO49" s="92"/>
      <c r="CP49" s="92"/>
      <c r="CQ49" s="92"/>
      <c r="CR49" s="92"/>
      <c r="CS49" s="92"/>
      <c r="CT49" s="92"/>
      <c r="CU49" s="92"/>
      <c r="CV49" s="92"/>
      <c r="CW49" s="92"/>
      <c r="CX49" s="92"/>
      <c r="CY49" s="92"/>
      <c r="CZ49" s="92"/>
    </row>
    <row r="50" spans="1:104" ht="106.5" hidden="1" customHeight="1" thickBot="1" x14ac:dyDescent="0.3">
      <c r="A50" s="26" t="s">
        <v>123</v>
      </c>
      <c r="B50" s="27" t="s">
        <v>122</v>
      </c>
      <c r="C50" s="27" t="s">
        <v>124</v>
      </c>
      <c r="D50" s="28" t="s">
        <v>68</v>
      </c>
      <c r="E50" s="212"/>
      <c r="F50" s="213"/>
      <c r="G50" s="213"/>
      <c r="H50" s="213"/>
      <c r="I50" s="213"/>
      <c r="J50" s="213"/>
      <c r="K50" s="213"/>
      <c r="L50" s="213"/>
      <c r="M50" s="213"/>
      <c r="N50" s="213"/>
      <c r="O50" s="213"/>
      <c r="P50" s="213"/>
      <c r="Q50" s="213"/>
      <c r="R50" s="213"/>
      <c r="S50" s="213"/>
      <c r="T50" s="213"/>
      <c r="U50" s="213"/>
      <c r="V50" s="213"/>
      <c r="W50" s="213"/>
      <c r="X50" s="213"/>
      <c r="Y50" s="213"/>
      <c r="Z50" s="213"/>
      <c r="AA50" s="213"/>
      <c r="AB50" s="213"/>
      <c r="AC50" s="213"/>
      <c r="AD50" s="213"/>
      <c r="AE50" s="213"/>
      <c r="AF50" s="213"/>
      <c r="AG50" s="213"/>
      <c r="AH50" s="213"/>
      <c r="AI50" s="213"/>
      <c r="AJ50" s="213"/>
      <c r="AK50" s="213"/>
      <c r="AL50" s="213"/>
      <c r="AM50" s="213"/>
      <c r="AN50" s="213"/>
      <c r="AO50" s="213"/>
      <c r="AP50" s="213"/>
      <c r="AQ50" s="213"/>
      <c r="AR50" s="213"/>
      <c r="AS50" s="213"/>
      <c r="AT50" s="213"/>
      <c r="AU50" s="213"/>
      <c r="AV50" s="213"/>
      <c r="AW50" s="213"/>
      <c r="AX50" s="213"/>
      <c r="AY50" s="213"/>
      <c r="AZ50" s="213"/>
      <c r="BA50" s="213"/>
      <c r="BB50" s="213"/>
      <c r="BC50" s="213"/>
      <c r="BD50" s="213"/>
      <c r="BE50" s="213"/>
      <c r="BF50" s="213"/>
      <c r="BG50" s="213"/>
      <c r="BH50" s="213"/>
      <c r="BI50" s="213"/>
      <c r="BJ50" s="213"/>
      <c r="BK50" s="213"/>
      <c r="BL50" s="213"/>
      <c r="BM50" s="213"/>
      <c r="BN50" s="213"/>
      <c r="BO50" s="213"/>
      <c r="BP50" s="213"/>
      <c r="BQ50" s="213"/>
      <c r="BR50" s="213"/>
      <c r="BS50" s="213"/>
      <c r="BT50" s="213"/>
      <c r="BU50" s="213"/>
      <c r="BV50" s="213"/>
      <c r="BW50" s="213"/>
      <c r="BX50" s="213"/>
      <c r="BY50" s="213"/>
      <c r="BZ50" s="213"/>
      <c r="CA50" s="213"/>
      <c r="CB50" s="213"/>
      <c r="CC50" s="213"/>
      <c r="CD50" s="213"/>
      <c r="CE50" s="213"/>
      <c r="CF50" s="213"/>
      <c r="CG50" s="213"/>
      <c r="CH50" s="213"/>
      <c r="CI50" s="213"/>
      <c r="CJ50" s="213"/>
      <c r="CK50" s="213"/>
      <c r="CL50" s="213"/>
      <c r="CM50" s="213"/>
      <c r="CN50" s="213"/>
      <c r="CO50" s="213"/>
      <c r="CP50" s="213"/>
      <c r="CQ50" s="213"/>
      <c r="CR50" s="213"/>
      <c r="CS50" s="213"/>
      <c r="CT50" s="213"/>
      <c r="CU50" s="213"/>
      <c r="CV50" s="213"/>
      <c r="CW50" s="213"/>
      <c r="CX50" s="213"/>
      <c r="CY50" s="213"/>
      <c r="CZ50" s="213"/>
    </row>
    <row r="51" spans="1:104" ht="21" customHeight="1" x14ac:dyDescent="0.35">
      <c r="A51" s="66"/>
      <c r="B51" s="66" t="s">
        <v>127</v>
      </c>
      <c r="E51" s="71"/>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c r="BG51" s="32"/>
      <c r="BH51" s="32"/>
      <c r="BI51" s="32"/>
      <c r="BJ51" s="32"/>
      <c r="BK51" s="32"/>
      <c r="BL51" s="32"/>
      <c r="BM51" s="32"/>
      <c r="BN51" s="32"/>
      <c r="BO51" s="32"/>
      <c r="BP51" s="32"/>
      <c r="BQ51" s="32"/>
      <c r="BR51" s="32"/>
      <c r="BS51" s="32"/>
      <c r="BT51" s="32"/>
      <c r="BU51" s="32"/>
      <c r="BV51" s="32"/>
      <c r="BW51" s="32"/>
      <c r="BX51" s="32"/>
      <c r="BY51" s="32"/>
      <c r="BZ51" s="32"/>
      <c r="CA51" s="32"/>
      <c r="CB51" s="32"/>
      <c r="CC51" s="32"/>
      <c r="CD51" s="32"/>
      <c r="CE51" s="32"/>
      <c r="CF51" s="32"/>
      <c r="CG51" s="32"/>
      <c r="CH51" s="32"/>
      <c r="CI51" s="32"/>
      <c r="CJ51" s="32"/>
      <c r="CK51" s="32"/>
      <c r="CL51" s="32"/>
      <c r="CM51" s="32"/>
      <c r="CN51" s="32"/>
      <c r="CO51" s="32"/>
      <c r="CP51" s="32"/>
      <c r="CQ51" s="32"/>
      <c r="CR51" s="32"/>
      <c r="CS51" s="32"/>
      <c r="CT51" s="32"/>
      <c r="CU51" s="32"/>
      <c r="CV51" s="32"/>
      <c r="CW51" s="32"/>
      <c r="CX51" s="32"/>
      <c r="CY51" s="32"/>
      <c r="CZ51" s="32"/>
    </row>
    <row r="52" spans="1:104" ht="40.049999999999997" customHeight="1" x14ac:dyDescent="0.25">
      <c r="A52" s="234"/>
      <c r="B52" s="222" t="s">
        <v>278</v>
      </c>
      <c r="C52" s="15" t="s">
        <v>555</v>
      </c>
      <c r="D52" s="15" t="s">
        <v>243</v>
      </c>
      <c r="E52" s="210" t="s">
        <v>100</v>
      </c>
      <c r="F52" s="211" t="s">
        <v>100</v>
      </c>
      <c r="G52" s="211" t="s">
        <v>100</v>
      </c>
      <c r="H52" s="211" t="s">
        <v>100</v>
      </c>
      <c r="I52" s="211" t="s">
        <v>100</v>
      </c>
      <c r="J52" s="211" t="s">
        <v>100</v>
      </c>
      <c r="K52" s="211" t="s">
        <v>100</v>
      </c>
      <c r="L52" s="211" t="s">
        <v>100</v>
      </c>
      <c r="M52" s="211" t="s">
        <v>100</v>
      </c>
      <c r="N52" s="211" t="s">
        <v>100</v>
      </c>
      <c r="O52" s="211" t="s">
        <v>100</v>
      </c>
      <c r="P52" s="211" t="s">
        <v>100</v>
      </c>
      <c r="Q52" s="211" t="s">
        <v>100</v>
      </c>
      <c r="R52" s="211" t="s">
        <v>100</v>
      </c>
      <c r="S52" s="211" t="s">
        <v>100</v>
      </c>
      <c r="T52" s="211" t="s">
        <v>100</v>
      </c>
      <c r="U52" s="211" t="s">
        <v>100</v>
      </c>
      <c r="V52" s="211" t="s">
        <v>100</v>
      </c>
      <c r="W52" s="211" t="s">
        <v>100</v>
      </c>
      <c r="X52" s="211" t="s">
        <v>100</v>
      </c>
      <c r="Y52" s="211" t="s">
        <v>100</v>
      </c>
      <c r="Z52" s="211" t="s">
        <v>100</v>
      </c>
      <c r="AA52" s="211" t="s">
        <v>100</v>
      </c>
      <c r="AB52" s="211" t="s">
        <v>100</v>
      </c>
      <c r="AC52" s="211" t="s">
        <v>100</v>
      </c>
      <c r="AD52" s="211" t="s">
        <v>100</v>
      </c>
      <c r="AE52" s="211" t="s">
        <v>100</v>
      </c>
      <c r="AF52" s="211" t="s">
        <v>100</v>
      </c>
      <c r="AG52" s="211" t="s">
        <v>100</v>
      </c>
      <c r="AH52" s="211" t="s">
        <v>100</v>
      </c>
      <c r="AI52" s="211" t="s">
        <v>100</v>
      </c>
      <c r="AJ52" s="211" t="s">
        <v>100</v>
      </c>
      <c r="AK52" s="211" t="s">
        <v>100</v>
      </c>
      <c r="AL52" s="211" t="s">
        <v>100</v>
      </c>
      <c r="AM52" s="211" t="s">
        <v>100</v>
      </c>
      <c r="AN52" s="211" t="s">
        <v>100</v>
      </c>
      <c r="AO52" s="211" t="s">
        <v>100</v>
      </c>
      <c r="AP52" s="211" t="s">
        <v>100</v>
      </c>
      <c r="AQ52" s="211" t="s">
        <v>100</v>
      </c>
      <c r="AR52" s="211" t="s">
        <v>100</v>
      </c>
      <c r="AS52" s="211" t="s">
        <v>100</v>
      </c>
      <c r="AT52" s="211" t="s">
        <v>100</v>
      </c>
      <c r="AU52" s="211" t="s">
        <v>100</v>
      </c>
      <c r="AV52" s="211" t="s">
        <v>100</v>
      </c>
      <c r="AW52" s="211" t="s">
        <v>100</v>
      </c>
      <c r="AX52" s="211" t="s">
        <v>100</v>
      </c>
      <c r="AY52" s="211" t="s">
        <v>100</v>
      </c>
      <c r="AZ52" s="211" t="s">
        <v>100</v>
      </c>
      <c r="BA52" s="211" t="s">
        <v>100</v>
      </c>
      <c r="BB52" s="211" t="s">
        <v>100</v>
      </c>
      <c r="BC52" s="211" t="s">
        <v>100</v>
      </c>
      <c r="BD52" s="211" t="s">
        <v>100</v>
      </c>
      <c r="BE52" s="211" t="s">
        <v>100</v>
      </c>
      <c r="BF52" s="211" t="s">
        <v>100</v>
      </c>
      <c r="BG52" s="211" t="s">
        <v>100</v>
      </c>
      <c r="BH52" s="211" t="s">
        <v>100</v>
      </c>
      <c r="BI52" s="211" t="s">
        <v>100</v>
      </c>
      <c r="BJ52" s="211" t="s">
        <v>100</v>
      </c>
      <c r="BK52" s="211" t="s">
        <v>100</v>
      </c>
      <c r="BL52" s="211" t="s">
        <v>100</v>
      </c>
      <c r="BM52" s="211" t="s">
        <v>100</v>
      </c>
      <c r="BN52" s="211" t="s">
        <v>100</v>
      </c>
      <c r="BO52" s="211" t="s">
        <v>100</v>
      </c>
      <c r="BP52" s="211" t="s">
        <v>100</v>
      </c>
      <c r="BQ52" s="211" t="s">
        <v>100</v>
      </c>
      <c r="BR52" s="211" t="s">
        <v>100</v>
      </c>
      <c r="BS52" s="211" t="s">
        <v>100</v>
      </c>
      <c r="BT52" s="211" t="s">
        <v>100</v>
      </c>
      <c r="BU52" s="211" t="s">
        <v>100</v>
      </c>
      <c r="BV52" s="211" t="s">
        <v>100</v>
      </c>
      <c r="BW52" s="211" t="s">
        <v>100</v>
      </c>
      <c r="BX52" s="211" t="s">
        <v>100</v>
      </c>
      <c r="BY52" s="211" t="s">
        <v>100</v>
      </c>
      <c r="BZ52" s="211" t="s">
        <v>100</v>
      </c>
      <c r="CA52" s="211" t="s">
        <v>100</v>
      </c>
      <c r="CB52" s="211" t="s">
        <v>100</v>
      </c>
      <c r="CC52" s="211" t="s">
        <v>100</v>
      </c>
      <c r="CD52" s="211" t="s">
        <v>100</v>
      </c>
      <c r="CE52" s="211" t="s">
        <v>100</v>
      </c>
      <c r="CF52" s="211" t="s">
        <v>100</v>
      </c>
      <c r="CG52" s="211" t="s">
        <v>100</v>
      </c>
      <c r="CH52" s="211" t="s">
        <v>100</v>
      </c>
      <c r="CI52" s="211" t="s">
        <v>100</v>
      </c>
      <c r="CJ52" s="211" t="s">
        <v>100</v>
      </c>
      <c r="CK52" s="211" t="s">
        <v>100</v>
      </c>
      <c r="CL52" s="211" t="s">
        <v>100</v>
      </c>
      <c r="CM52" s="211" t="s">
        <v>100</v>
      </c>
      <c r="CN52" s="211" t="s">
        <v>100</v>
      </c>
      <c r="CO52" s="211" t="s">
        <v>100</v>
      </c>
      <c r="CP52" s="211" t="s">
        <v>100</v>
      </c>
      <c r="CQ52" s="211" t="s">
        <v>100</v>
      </c>
      <c r="CR52" s="211" t="s">
        <v>100</v>
      </c>
      <c r="CS52" s="211" t="s">
        <v>100</v>
      </c>
      <c r="CT52" s="211" t="s">
        <v>100</v>
      </c>
      <c r="CU52" s="211" t="s">
        <v>100</v>
      </c>
      <c r="CV52" s="211" t="s">
        <v>100</v>
      </c>
      <c r="CW52" s="211" t="s">
        <v>100</v>
      </c>
      <c r="CX52" s="211" t="s">
        <v>100</v>
      </c>
      <c r="CY52" s="211" t="s">
        <v>100</v>
      </c>
      <c r="CZ52" s="211" t="s">
        <v>100</v>
      </c>
    </row>
    <row r="53" spans="1:104" x14ac:dyDescent="0.25">
      <c r="A53" s="16" t="s">
        <v>608</v>
      </c>
      <c r="B53" s="9" t="s">
        <v>180</v>
      </c>
      <c r="C53" s="15" t="s">
        <v>253</v>
      </c>
      <c r="D53" s="15" t="s">
        <v>2</v>
      </c>
      <c r="E53" s="86" t="s">
        <v>178</v>
      </c>
      <c r="F53" s="63" t="s">
        <v>178</v>
      </c>
      <c r="G53" s="63" t="s">
        <v>178</v>
      </c>
      <c r="H53" s="63" t="s">
        <v>178</v>
      </c>
      <c r="I53" s="63" t="s">
        <v>178</v>
      </c>
      <c r="J53" s="63" t="s">
        <v>178</v>
      </c>
      <c r="K53" s="63" t="s">
        <v>178</v>
      </c>
      <c r="L53" s="63" t="s">
        <v>178</v>
      </c>
      <c r="M53" s="63" t="s">
        <v>178</v>
      </c>
      <c r="N53" s="63" t="s">
        <v>178</v>
      </c>
      <c r="O53" s="63" t="s">
        <v>178</v>
      </c>
      <c r="P53" s="63" t="s">
        <v>178</v>
      </c>
      <c r="Q53" s="63" t="s">
        <v>178</v>
      </c>
      <c r="R53" s="63" t="s">
        <v>178</v>
      </c>
      <c r="S53" s="63" t="s">
        <v>178</v>
      </c>
      <c r="T53" s="63" t="s">
        <v>178</v>
      </c>
      <c r="U53" s="63" t="s">
        <v>178</v>
      </c>
      <c r="V53" s="63" t="s">
        <v>178</v>
      </c>
      <c r="W53" s="63" t="s">
        <v>178</v>
      </c>
      <c r="X53" s="63" t="s">
        <v>178</v>
      </c>
      <c r="Y53" s="63" t="s">
        <v>178</v>
      </c>
      <c r="Z53" s="63" t="s">
        <v>178</v>
      </c>
      <c r="AA53" s="63" t="s">
        <v>178</v>
      </c>
      <c r="AB53" s="63" t="s">
        <v>178</v>
      </c>
      <c r="AC53" s="63" t="s">
        <v>178</v>
      </c>
      <c r="AD53" s="63" t="s">
        <v>178</v>
      </c>
      <c r="AE53" s="63" t="s">
        <v>178</v>
      </c>
      <c r="AF53" s="63" t="s">
        <v>178</v>
      </c>
      <c r="AG53" s="63" t="s">
        <v>178</v>
      </c>
      <c r="AH53" s="63" t="s">
        <v>178</v>
      </c>
      <c r="AI53" s="63" t="s">
        <v>178</v>
      </c>
      <c r="AJ53" s="63" t="s">
        <v>178</v>
      </c>
      <c r="AK53" s="63" t="s">
        <v>178</v>
      </c>
      <c r="AL53" s="63" t="s">
        <v>178</v>
      </c>
      <c r="AM53" s="63" t="s">
        <v>178</v>
      </c>
      <c r="AN53" s="63" t="s">
        <v>178</v>
      </c>
      <c r="AO53" s="63" t="s">
        <v>178</v>
      </c>
      <c r="AP53" s="63" t="s">
        <v>178</v>
      </c>
      <c r="AQ53" s="63" t="s">
        <v>178</v>
      </c>
      <c r="AR53" s="63" t="s">
        <v>178</v>
      </c>
      <c r="AS53" s="63" t="s">
        <v>178</v>
      </c>
      <c r="AT53" s="63" t="s">
        <v>178</v>
      </c>
      <c r="AU53" s="63" t="s">
        <v>178</v>
      </c>
      <c r="AV53" s="63" t="s">
        <v>178</v>
      </c>
      <c r="AW53" s="63" t="s">
        <v>178</v>
      </c>
      <c r="AX53" s="63" t="s">
        <v>178</v>
      </c>
      <c r="AY53" s="63" t="s">
        <v>178</v>
      </c>
      <c r="AZ53" s="63" t="s">
        <v>178</v>
      </c>
      <c r="BA53" s="63" t="s">
        <v>178</v>
      </c>
      <c r="BB53" s="63" t="s">
        <v>178</v>
      </c>
      <c r="BC53" s="63" t="s">
        <v>178</v>
      </c>
      <c r="BD53" s="63" t="s">
        <v>178</v>
      </c>
      <c r="BE53" s="63" t="s">
        <v>178</v>
      </c>
      <c r="BF53" s="63" t="s">
        <v>178</v>
      </c>
      <c r="BG53" s="63" t="s">
        <v>178</v>
      </c>
      <c r="BH53" s="63" t="s">
        <v>178</v>
      </c>
      <c r="BI53" s="63" t="s">
        <v>178</v>
      </c>
      <c r="BJ53" s="63" t="s">
        <v>178</v>
      </c>
      <c r="BK53" s="63" t="s">
        <v>178</v>
      </c>
      <c r="BL53" s="63" t="s">
        <v>178</v>
      </c>
      <c r="BM53" s="63" t="s">
        <v>178</v>
      </c>
      <c r="BN53" s="63" t="s">
        <v>178</v>
      </c>
      <c r="BO53" s="63" t="s">
        <v>178</v>
      </c>
      <c r="BP53" s="63" t="s">
        <v>178</v>
      </c>
      <c r="BQ53" s="63" t="s">
        <v>178</v>
      </c>
      <c r="BR53" s="63" t="s">
        <v>178</v>
      </c>
      <c r="BS53" s="63" t="s">
        <v>178</v>
      </c>
      <c r="BT53" s="63" t="s">
        <v>178</v>
      </c>
      <c r="BU53" s="63" t="s">
        <v>178</v>
      </c>
      <c r="BV53" s="63" t="s">
        <v>178</v>
      </c>
      <c r="BW53" s="63" t="s">
        <v>178</v>
      </c>
      <c r="BX53" s="63" t="s">
        <v>178</v>
      </c>
      <c r="BY53" s="63" t="s">
        <v>178</v>
      </c>
      <c r="BZ53" s="63" t="s">
        <v>178</v>
      </c>
      <c r="CA53" s="63" t="s">
        <v>178</v>
      </c>
      <c r="CB53" s="63" t="s">
        <v>178</v>
      </c>
      <c r="CC53" s="63" t="s">
        <v>178</v>
      </c>
      <c r="CD53" s="63" t="s">
        <v>178</v>
      </c>
      <c r="CE53" s="63" t="s">
        <v>178</v>
      </c>
      <c r="CF53" s="63" t="s">
        <v>178</v>
      </c>
      <c r="CG53" s="63" t="s">
        <v>178</v>
      </c>
      <c r="CH53" s="63" t="s">
        <v>178</v>
      </c>
      <c r="CI53" s="63" t="s">
        <v>178</v>
      </c>
      <c r="CJ53" s="63" t="s">
        <v>178</v>
      </c>
      <c r="CK53" s="63" t="s">
        <v>178</v>
      </c>
      <c r="CL53" s="63" t="s">
        <v>178</v>
      </c>
      <c r="CM53" s="63" t="s">
        <v>178</v>
      </c>
      <c r="CN53" s="63" t="s">
        <v>178</v>
      </c>
      <c r="CO53" s="63" t="s">
        <v>178</v>
      </c>
      <c r="CP53" s="63" t="s">
        <v>178</v>
      </c>
      <c r="CQ53" s="63" t="s">
        <v>178</v>
      </c>
      <c r="CR53" s="63" t="s">
        <v>178</v>
      </c>
      <c r="CS53" s="63" t="s">
        <v>178</v>
      </c>
      <c r="CT53" s="63" t="s">
        <v>178</v>
      </c>
      <c r="CU53" s="63" t="s">
        <v>178</v>
      </c>
      <c r="CV53" s="63" t="s">
        <v>178</v>
      </c>
      <c r="CW53" s="63" t="s">
        <v>178</v>
      </c>
      <c r="CX53" s="63" t="s">
        <v>178</v>
      </c>
      <c r="CY53" s="63" t="s">
        <v>178</v>
      </c>
      <c r="CZ53" s="63" t="s">
        <v>178</v>
      </c>
    </row>
    <row r="54" spans="1:104" x14ac:dyDescent="0.25">
      <c r="A54" s="16" t="s">
        <v>609</v>
      </c>
      <c r="B54" s="9" t="s">
        <v>181</v>
      </c>
      <c r="C54" s="15" t="s">
        <v>253</v>
      </c>
      <c r="D54" s="15" t="s">
        <v>2</v>
      </c>
      <c r="E54" s="86" t="s">
        <v>178</v>
      </c>
      <c r="F54" s="63" t="s">
        <v>178</v>
      </c>
      <c r="G54" s="63" t="s">
        <v>178</v>
      </c>
      <c r="H54" s="63" t="s">
        <v>178</v>
      </c>
      <c r="I54" s="63" t="s">
        <v>178</v>
      </c>
      <c r="J54" s="63" t="s">
        <v>178</v>
      </c>
      <c r="K54" s="63" t="s">
        <v>178</v>
      </c>
      <c r="L54" s="63" t="s">
        <v>178</v>
      </c>
      <c r="M54" s="63" t="s">
        <v>178</v>
      </c>
      <c r="N54" s="63" t="s">
        <v>178</v>
      </c>
      <c r="O54" s="63" t="s">
        <v>178</v>
      </c>
      <c r="P54" s="63" t="s">
        <v>178</v>
      </c>
      <c r="Q54" s="63" t="s">
        <v>178</v>
      </c>
      <c r="R54" s="63" t="s">
        <v>178</v>
      </c>
      <c r="S54" s="63" t="s">
        <v>178</v>
      </c>
      <c r="T54" s="63" t="s">
        <v>178</v>
      </c>
      <c r="U54" s="63" t="s">
        <v>178</v>
      </c>
      <c r="V54" s="63" t="s">
        <v>178</v>
      </c>
      <c r="W54" s="63" t="s">
        <v>178</v>
      </c>
      <c r="X54" s="63" t="s">
        <v>178</v>
      </c>
      <c r="Y54" s="63" t="s">
        <v>178</v>
      </c>
      <c r="Z54" s="63" t="s">
        <v>178</v>
      </c>
      <c r="AA54" s="63" t="s">
        <v>178</v>
      </c>
      <c r="AB54" s="63" t="s">
        <v>178</v>
      </c>
      <c r="AC54" s="63" t="s">
        <v>178</v>
      </c>
      <c r="AD54" s="63" t="s">
        <v>178</v>
      </c>
      <c r="AE54" s="63" t="s">
        <v>178</v>
      </c>
      <c r="AF54" s="63" t="s">
        <v>178</v>
      </c>
      <c r="AG54" s="63" t="s">
        <v>178</v>
      </c>
      <c r="AH54" s="63" t="s">
        <v>178</v>
      </c>
      <c r="AI54" s="63" t="s">
        <v>178</v>
      </c>
      <c r="AJ54" s="63" t="s">
        <v>178</v>
      </c>
      <c r="AK54" s="63" t="s">
        <v>178</v>
      </c>
      <c r="AL54" s="63" t="s">
        <v>178</v>
      </c>
      <c r="AM54" s="63" t="s">
        <v>178</v>
      </c>
      <c r="AN54" s="63" t="s">
        <v>178</v>
      </c>
      <c r="AO54" s="63" t="s">
        <v>178</v>
      </c>
      <c r="AP54" s="63" t="s">
        <v>178</v>
      </c>
      <c r="AQ54" s="63" t="s">
        <v>178</v>
      </c>
      <c r="AR54" s="63" t="s">
        <v>178</v>
      </c>
      <c r="AS54" s="63" t="s">
        <v>178</v>
      </c>
      <c r="AT54" s="63" t="s">
        <v>178</v>
      </c>
      <c r="AU54" s="63" t="s">
        <v>178</v>
      </c>
      <c r="AV54" s="63" t="s">
        <v>178</v>
      </c>
      <c r="AW54" s="63" t="s">
        <v>178</v>
      </c>
      <c r="AX54" s="63" t="s">
        <v>178</v>
      </c>
      <c r="AY54" s="63" t="s">
        <v>178</v>
      </c>
      <c r="AZ54" s="63" t="s">
        <v>178</v>
      </c>
      <c r="BA54" s="63" t="s">
        <v>178</v>
      </c>
      <c r="BB54" s="63" t="s">
        <v>178</v>
      </c>
      <c r="BC54" s="63" t="s">
        <v>178</v>
      </c>
      <c r="BD54" s="63" t="s">
        <v>178</v>
      </c>
      <c r="BE54" s="63" t="s">
        <v>178</v>
      </c>
      <c r="BF54" s="63" t="s">
        <v>178</v>
      </c>
      <c r="BG54" s="63" t="s">
        <v>178</v>
      </c>
      <c r="BH54" s="63" t="s">
        <v>178</v>
      </c>
      <c r="BI54" s="63" t="s">
        <v>178</v>
      </c>
      <c r="BJ54" s="63" t="s">
        <v>178</v>
      </c>
      <c r="BK54" s="63" t="s">
        <v>178</v>
      </c>
      <c r="BL54" s="63" t="s">
        <v>178</v>
      </c>
      <c r="BM54" s="63" t="s">
        <v>178</v>
      </c>
      <c r="BN54" s="63" t="s">
        <v>178</v>
      </c>
      <c r="BO54" s="63" t="s">
        <v>178</v>
      </c>
      <c r="BP54" s="63" t="s">
        <v>178</v>
      </c>
      <c r="BQ54" s="63" t="s">
        <v>178</v>
      </c>
      <c r="BR54" s="63" t="s">
        <v>178</v>
      </c>
      <c r="BS54" s="63" t="s">
        <v>178</v>
      </c>
      <c r="BT54" s="63" t="s">
        <v>178</v>
      </c>
      <c r="BU54" s="63" t="s">
        <v>178</v>
      </c>
      <c r="BV54" s="63" t="s">
        <v>178</v>
      </c>
      <c r="BW54" s="63" t="s">
        <v>178</v>
      </c>
      <c r="BX54" s="63" t="s">
        <v>178</v>
      </c>
      <c r="BY54" s="63" t="s">
        <v>178</v>
      </c>
      <c r="BZ54" s="63" t="s">
        <v>178</v>
      </c>
      <c r="CA54" s="63" t="s">
        <v>178</v>
      </c>
      <c r="CB54" s="63" t="s">
        <v>178</v>
      </c>
      <c r="CC54" s="63" t="s">
        <v>178</v>
      </c>
      <c r="CD54" s="63" t="s">
        <v>178</v>
      </c>
      <c r="CE54" s="63" t="s">
        <v>178</v>
      </c>
      <c r="CF54" s="63" t="s">
        <v>178</v>
      </c>
      <c r="CG54" s="63" t="s">
        <v>178</v>
      </c>
      <c r="CH54" s="63" t="s">
        <v>178</v>
      </c>
      <c r="CI54" s="63" t="s">
        <v>178</v>
      </c>
      <c r="CJ54" s="63" t="s">
        <v>178</v>
      </c>
      <c r="CK54" s="63" t="s">
        <v>178</v>
      </c>
      <c r="CL54" s="63" t="s">
        <v>178</v>
      </c>
      <c r="CM54" s="63" t="s">
        <v>178</v>
      </c>
      <c r="CN54" s="63" t="s">
        <v>178</v>
      </c>
      <c r="CO54" s="63" t="s">
        <v>178</v>
      </c>
      <c r="CP54" s="63" t="s">
        <v>178</v>
      </c>
      <c r="CQ54" s="63" t="s">
        <v>178</v>
      </c>
      <c r="CR54" s="63" t="s">
        <v>178</v>
      </c>
      <c r="CS54" s="63" t="s">
        <v>178</v>
      </c>
      <c r="CT54" s="63" t="s">
        <v>178</v>
      </c>
      <c r="CU54" s="63" t="s">
        <v>178</v>
      </c>
      <c r="CV54" s="63" t="s">
        <v>178</v>
      </c>
      <c r="CW54" s="63" t="s">
        <v>178</v>
      </c>
      <c r="CX54" s="63" t="s">
        <v>178</v>
      </c>
      <c r="CY54" s="63" t="s">
        <v>178</v>
      </c>
      <c r="CZ54" s="63" t="s">
        <v>178</v>
      </c>
    </row>
    <row r="55" spans="1:104" x14ac:dyDescent="0.25">
      <c r="A55" s="16" t="s">
        <v>610</v>
      </c>
      <c r="B55" s="9" t="s">
        <v>182</v>
      </c>
      <c r="C55" s="15" t="s">
        <v>253</v>
      </c>
      <c r="D55" s="15" t="s">
        <v>2</v>
      </c>
      <c r="E55" s="86" t="s">
        <v>178</v>
      </c>
      <c r="F55" s="63" t="s">
        <v>178</v>
      </c>
      <c r="G55" s="63" t="s">
        <v>178</v>
      </c>
      <c r="H55" s="63" t="s">
        <v>178</v>
      </c>
      <c r="I55" s="63" t="s">
        <v>178</v>
      </c>
      <c r="J55" s="63" t="s">
        <v>178</v>
      </c>
      <c r="K55" s="63" t="s">
        <v>178</v>
      </c>
      <c r="L55" s="63" t="s">
        <v>178</v>
      </c>
      <c r="M55" s="63" t="s">
        <v>178</v>
      </c>
      <c r="N55" s="63" t="s">
        <v>178</v>
      </c>
      <c r="O55" s="63" t="s">
        <v>178</v>
      </c>
      <c r="P55" s="63" t="s">
        <v>178</v>
      </c>
      <c r="Q55" s="63" t="s">
        <v>178</v>
      </c>
      <c r="R55" s="63" t="s">
        <v>178</v>
      </c>
      <c r="S55" s="63" t="s">
        <v>178</v>
      </c>
      <c r="T55" s="63" t="s">
        <v>178</v>
      </c>
      <c r="U55" s="63" t="s">
        <v>178</v>
      </c>
      <c r="V55" s="63" t="s">
        <v>178</v>
      </c>
      <c r="W55" s="63" t="s">
        <v>178</v>
      </c>
      <c r="X55" s="63" t="s">
        <v>178</v>
      </c>
      <c r="Y55" s="63" t="s">
        <v>178</v>
      </c>
      <c r="Z55" s="63" t="s">
        <v>178</v>
      </c>
      <c r="AA55" s="63" t="s">
        <v>178</v>
      </c>
      <c r="AB55" s="63" t="s">
        <v>178</v>
      </c>
      <c r="AC55" s="63" t="s">
        <v>178</v>
      </c>
      <c r="AD55" s="63" t="s">
        <v>178</v>
      </c>
      <c r="AE55" s="63" t="s">
        <v>178</v>
      </c>
      <c r="AF55" s="63" t="s">
        <v>178</v>
      </c>
      <c r="AG55" s="63" t="s">
        <v>178</v>
      </c>
      <c r="AH55" s="63" t="s">
        <v>178</v>
      </c>
      <c r="AI55" s="63" t="s">
        <v>178</v>
      </c>
      <c r="AJ55" s="63" t="s">
        <v>178</v>
      </c>
      <c r="AK55" s="63" t="s">
        <v>178</v>
      </c>
      <c r="AL55" s="63" t="s">
        <v>178</v>
      </c>
      <c r="AM55" s="63" t="s">
        <v>178</v>
      </c>
      <c r="AN55" s="63" t="s">
        <v>178</v>
      </c>
      <c r="AO55" s="63" t="s">
        <v>178</v>
      </c>
      <c r="AP55" s="63" t="s">
        <v>178</v>
      </c>
      <c r="AQ55" s="63" t="s">
        <v>178</v>
      </c>
      <c r="AR55" s="63" t="s">
        <v>178</v>
      </c>
      <c r="AS55" s="63" t="s">
        <v>178</v>
      </c>
      <c r="AT55" s="63" t="s">
        <v>178</v>
      </c>
      <c r="AU55" s="63" t="s">
        <v>178</v>
      </c>
      <c r="AV55" s="63" t="s">
        <v>178</v>
      </c>
      <c r="AW55" s="63" t="s">
        <v>178</v>
      </c>
      <c r="AX55" s="63" t="s">
        <v>178</v>
      </c>
      <c r="AY55" s="63" t="s">
        <v>178</v>
      </c>
      <c r="AZ55" s="63" t="s">
        <v>178</v>
      </c>
      <c r="BA55" s="63" t="s">
        <v>178</v>
      </c>
      <c r="BB55" s="63" t="s">
        <v>178</v>
      </c>
      <c r="BC55" s="63" t="s">
        <v>178</v>
      </c>
      <c r="BD55" s="63" t="s">
        <v>178</v>
      </c>
      <c r="BE55" s="63" t="s">
        <v>178</v>
      </c>
      <c r="BF55" s="63" t="s">
        <v>178</v>
      </c>
      <c r="BG55" s="63" t="s">
        <v>178</v>
      </c>
      <c r="BH55" s="63" t="s">
        <v>178</v>
      </c>
      <c r="BI55" s="63" t="s">
        <v>178</v>
      </c>
      <c r="BJ55" s="63" t="s">
        <v>178</v>
      </c>
      <c r="BK55" s="63" t="s">
        <v>178</v>
      </c>
      <c r="BL55" s="63" t="s">
        <v>178</v>
      </c>
      <c r="BM55" s="63" t="s">
        <v>178</v>
      </c>
      <c r="BN55" s="63" t="s">
        <v>178</v>
      </c>
      <c r="BO55" s="63" t="s">
        <v>178</v>
      </c>
      <c r="BP55" s="63" t="s">
        <v>178</v>
      </c>
      <c r="BQ55" s="63" t="s">
        <v>178</v>
      </c>
      <c r="BR55" s="63" t="s">
        <v>178</v>
      </c>
      <c r="BS55" s="63" t="s">
        <v>178</v>
      </c>
      <c r="BT55" s="63" t="s">
        <v>178</v>
      </c>
      <c r="BU55" s="63" t="s">
        <v>178</v>
      </c>
      <c r="BV55" s="63" t="s">
        <v>178</v>
      </c>
      <c r="BW55" s="63" t="s">
        <v>178</v>
      </c>
      <c r="BX55" s="63" t="s">
        <v>178</v>
      </c>
      <c r="BY55" s="63" t="s">
        <v>178</v>
      </c>
      <c r="BZ55" s="63" t="s">
        <v>178</v>
      </c>
      <c r="CA55" s="63" t="s">
        <v>178</v>
      </c>
      <c r="CB55" s="63" t="s">
        <v>178</v>
      </c>
      <c r="CC55" s="63" t="s">
        <v>178</v>
      </c>
      <c r="CD55" s="63" t="s">
        <v>178</v>
      </c>
      <c r="CE55" s="63" t="s">
        <v>178</v>
      </c>
      <c r="CF55" s="63" t="s">
        <v>178</v>
      </c>
      <c r="CG55" s="63" t="s">
        <v>178</v>
      </c>
      <c r="CH55" s="63" t="s">
        <v>178</v>
      </c>
      <c r="CI55" s="63" t="s">
        <v>178</v>
      </c>
      <c r="CJ55" s="63" t="s">
        <v>178</v>
      </c>
      <c r="CK55" s="63" t="s">
        <v>178</v>
      </c>
      <c r="CL55" s="63" t="s">
        <v>178</v>
      </c>
      <c r="CM55" s="63" t="s">
        <v>178</v>
      </c>
      <c r="CN55" s="63" t="s">
        <v>178</v>
      </c>
      <c r="CO55" s="63" t="s">
        <v>178</v>
      </c>
      <c r="CP55" s="63" t="s">
        <v>178</v>
      </c>
      <c r="CQ55" s="63" t="s">
        <v>178</v>
      </c>
      <c r="CR55" s="63" t="s">
        <v>178</v>
      </c>
      <c r="CS55" s="63" t="s">
        <v>178</v>
      </c>
      <c r="CT55" s="63" t="s">
        <v>178</v>
      </c>
      <c r="CU55" s="63" t="s">
        <v>178</v>
      </c>
      <c r="CV55" s="63" t="s">
        <v>178</v>
      </c>
      <c r="CW55" s="63" t="s">
        <v>178</v>
      </c>
      <c r="CX55" s="63" t="s">
        <v>178</v>
      </c>
      <c r="CY55" s="63" t="s">
        <v>178</v>
      </c>
      <c r="CZ55" s="63" t="s">
        <v>178</v>
      </c>
    </row>
    <row r="56" spans="1:104" x14ac:dyDescent="0.25">
      <c r="A56" s="16" t="s">
        <v>611</v>
      </c>
      <c r="B56" s="9" t="s">
        <v>183</v>
      </c>
      <c r="C56" s="15" t="s">
        <v>253</v>
      </c>
      <c r="D56" s="15" t="s">
        <v>2</v>
      </c>
      <c r="E56" s="86" t="s">
        <v>178</v>
      </c>
      <c r="F56" s="63" t="s">
        <v>178</v>
      </c>
      <c r="G56" s="63" t="s">
        <v>178</v>
      </c>
      <c r="H56" s="63" t="s">
        <v>178</v>
      </c>
      <c r="I56" s="63" t="s">
        <v>178</v>
      </c>
      <c r="J56" s="63" t="s">
        <v>178</v>
      </c>
      <c r="K56" s="63" t="s">
        <v>178</v>
      </c>
      <c r="L56" s="63" t="s">
        <v>178</v>
      </c>
      <c r="M56" s="63" t="s">
        <v>178</v>
      </c>
      <c r="N56" s="63" t="s">
        <v>178</v>
      </c>
      <c r="O56" s="63" t="s">
        <v>178</v>
      </c>
      <c r="P56" s="63" t="s">
        <v>178</v>
      </c>
      <c r="Q56" s="63" t="s">
        <v>178</v>
      </c>
      <c r="R56" s="63" t="s">
        <v>178</v>
      </c>
      <c r="S56" s="63" t="s">
        <v>178</v>
      </c>
      <c r="T56" s="63" t="s">
        <v>178</v>
      </c>
      <c r="U56" s="63" t="s">
        <v>178</v>
      </c>
      <c r="V56" s="63" t="s">
        <v>178</v>
      </c>
      <c r="W56" s="63" t="s">
        <v>178</v>
      </c>
      <c r="X56" s="63" t="s">
        <v>178</v>
      </c>
      <c r="Y56" s="63" t="s">
        <v>178</v>
      </c>
      <c r="Z56" s="63" t="s">
        <v>178</v>
      </c>
      <c r="AA56" s="63" t="s">
        <v>178</v>
      </c>
      <c r="AB56" s="63" t="s">
        <v>178</v>
      </c>
      <c r="AC56" s="63" t="s">
        <v>178</v>
      </c>
      <c r="AD56" s="63" t="s">
        <v>178</v>
      </c>
      <c r="AE56" s="63" t="s">
        <v>178</v>
      </c>
      <c r="AF56" s="63" t="s">
        <v>178</v>
      </c>
      <c r="AG56" s="63" t="s">
        <v>178</v>
      </c>
      <c r="AH56" s="63" t="s">
        <v>178</v>
      </c>
      <c r="AI56" s="63" t="s">
        <v>178</v>
      </c>
      <c r="AJ56" s="63" t="s">
        <v>178</v>
      </c>
      <c r="AK56" s="63" t="s">
        <v>178</v>
      </c>
      <c r="AL56" s="63" t="s">
        <v>178</v>
      </c>
      <c r="AM56" s="63" t="s">
        <v>178</v>
      </c>
      <c r="AN56" s="63" t="s">
        <v>178</v>
      </c>
      <c r="AO56" s="63" t="s">
        <v>178</v>
      </c>
      <c r="AP56" s="63" t="s">
        <v>178</v>
      </c>
      <c r="AQ56" s="63" t="s">
        <v>178</v>
      </c>
      <c r="AR56" s="63" t="s">
        <v>178</v>
      </c>
      <c r="AS56" s="63" t="s">
        <v>178</v>
      </c>
      <c r="AT56" s="63" t="s">
        <v>178</v>
      </c>
      <c r="AU56" s="63" t="s">
        <v>178</v>
      </c>
      <c r="AV56" s="63" t="s">
        <v>178</v>
      </c>
      <c r="AW56" s="63" t="s">
        <v>178</v>
      </c>
      <c r="AX56" s="63" t="s">
        <v>178</v>
      </c>
      <c r="AY56" s="63" t="s">
        <v>178</v>
      </c>
      <c r="AZ56" s="63" t="s">
        <v>178</v>
      </c>
      <c r="BA56" s="63" t="s">
        <v>178</v>
      </c>
      <c r="BB56" s="63" t="s">
        <v>178</v>
      </c>
      <c r="BC56" s="63" t="s">
        <v>178</v>
      </c>
      <c r="BD56" s="63" t="s">
        <v>178</v>
      </c>
      <c r="BE56" s="63" t="s">
        <v>178</v>
      </c>
      <c r="BF56" s="63" t="s">
        <v>178</v>
      </c>
      <c r="BG56" s="63" t="s">
        <v>178</v>
      </c>
      <c r="BH56" s="63" t="s">
        <v>178</v>
      </c>
      <c r="BI56" s="63" t="s">
        <v>178</v>
      </c>
      <c r="BJ56" s="63" t="s">
        <v>178</v>
      </c>
      <c r="BK56" s="63" t="s">
        <v>178</v>
      </c>
      <c r="BL56" s="63" t="s">
        <v>178</v>
      </c>
      <c r="BM56" s="63" t="s">
        <v>178</v>
      </c>
      <c r="BN56" s="63" t="s">
        <v>178</v>
      </c>
      <c r="BO56" s="63" t="s">
        <v>178</v>
      </c>
      <c r="BP56" s="63" t="s">
        <v>178</v>
      </c>
      <c r="BQ56" s="63" t="s">
        <v>178</v>
      </c>
      <c r="BR56" s="63" t="s">
        <v>178</v>
      </c>
      <c r="BS56" s="63" t="s">
        <v>178</v>
      </c>
      <c r="BT56" s="63" t="s">
        <v>178</v>
      </c>
      <c r="BU56" s="63" t="s">
        <v>178</v>
      </c>
      <c r="BV56" s="63" t="s">
        <v>178</v>
      </c>
      <c r="BW56" s="63" t="s">
        <v>178</v>
      </c>
      <c r="BX56" s="63" t="s">
        <v>178</v>
      </c>
      <c r="BY56" s="63" t="s">
        <v>178</v>
      </c>
      <c r="BZ56" s="63" t="s">
        <v>178</v>
      </c>
      <c r="CA56" s="63" t="s">
        <v>178</v>
      </c>
      <c r="CB56" s="63" t="s">
        <v>178</v>
      </c>
      <c r="CC56" s="63" t="s">
        <v>178</v>
      </c>
      <c r="CD56" s="63" t="s">
        <v>178</v>
      </c>
      <c r="CE56" s="63" t="s">
        <v>178</v>
      </c>
      <c r="CF56" s="63" t="s">
        <v>178</v>
      </c>
      <c r="CG56" s="63" t="s">
        <v>178</v>
      </c>
      <c r="CH56" s="63" t="s">
        <v>178</v>
      </c>
      <c r="CI56" s="63" t="s">
        <v>178</v>
      </c>
      <c r="CJ56" s="63" t="s">
        <v>178</v>
      </c>
      <c r="CK56" s="63" t="s">
        <v>178</v>
      </c>
      <c r="CL56" s="63" t="s">
        <v>178</v>
      </c>
      <c r="CM56" s="63" t="s">
        <v>178</v>
      </c>
      <c r="CN56" s="63" t="s">
        <v>178</v>
      </c>
      <c r="CO56" s="63" t="s">
        <v>178</v>
      </c>
      <c r="CP56" s="63" t="s">
        <v>178</v>
      </c>
      <c r="CQ56" s="63" t="s">
        <v>178</v>
      </c>
      <c r="CR56" s="63" t="s">
        <v>178</v>
      </c>
      <c r="CS56" s="63" t="s">
        <v>178</v>
      </c>
      <c r="CT56" s="63" t="s">
        <v>178</v>
      </c>
      <c r="CU56" s="63" t="s">
        <v>178</v>
      </c>
      <c r="CV56" s="63" t="s">
        <v>178</v>
      </c>
      <c r="CW56" s="63" t="s">
        <v>178</v>
      </c>
      <c r="CX56" s="63" t="s">
        <v>178</v>
      </c>
      <c r="CY56" s="63" t="s">
        <v>178</v>
      </c>
      <c r="CZ56" s="63" t="s">
        <v>178</v>
      </c>
    </row>
    <row r="57" spans="1:104" x14ac:dyDescent="0.25">
      <c r="A57" s="16" t="s">
        <v>612</v>
      </c>
      <c r="B57" s="9" t="s">
        <v>184</v>
      </c>
      <c r="C57" s="15" t="s">
        <v>256</v>
      </c>
      <c r="D57" s="15" t="s">
        <v>2</v>
      </c>
      <c r="E57" s="86"/>
      <c r="F57" s="63"/>
      <c r="G57" s="63"/>
      <c r="H57" s="63"/>
      <c r="I57" s="63"/>
      <c r="J57" s="63"/>
      <c r="K57" s="63"/>
      <c r="L57" s="63"/>
      <c r="M57" s="63"/>
      <c r="N57" s="63"/>
      <c r="O57" s="63"/>
      <c r="P57" s="63"/>
      <c r="Q57" s="63"/>
      <c r="R57" s="63"/>
      <c r="S57" s="63"/>
      <c r="T57" s="63"/>
      <c r="U57" s="63"/>
      <c r="V57" s="63"/>
      <c r="W57" s="63"/>
      <c r="X57" s="63"/>
      <c r="Y57" s="63"/>
      <c r="Z57" s="63"/>
      <c r="AA57" s="63"/>
      <c r="AB57" s="63"/>
      <c r="AC57" s="63"/>
      <c r="AD57" s="63"/>
      <c r="AE57" s="63"/>
      <c r="AF57" s="63"/>
      <c r="AG57" s="63"/>
      <c r="AH57" s="63"/>
      <c r="AI57" s="63"/>
      <c r="AJ57" s="63"/>
      <c r="AK57" s="63"/>
      <c r="AL57" s="63"/>
      <c r="AM57" s="63"/>
      <c r="AN57" s="63"/>
      <c r="AO57" s="63"/>
      <c r="AP57" s="63"/>
      <c r="AQ57" s="63"/>
      <c r="AR57" s="63"/>
      <c r="AS57" s="63"/>
      <c r="AT57" s="63"/>
      <c r="AU57" s="63"/>
      <c r="AV57" s="63"/>
      <c r="AW57" s="63"/>
      <c r="AX57" s="63"/>
      <c r="AY57" s="63"/>
      <c r="AZ57" s="63"/>
      <c r="BA57" s="63"/>
      <c r="BB57" s="63"/>
      <c r="BC57" s="63"/>
      <c r="BD57" s="63"/>
      <c r="BE57" s="63"/>
      <c r="BF57" s="63"/>
      <c r="BG57" s="63"/>
      <c r="BH57" s="63"/>
      <c r="BI57" s="63"/>
      <c r="BJ57" s="63"/>
      <c r="BK57" s="63"/>
      <c r="BL57" s="63"/>
      <c r="BM57" s="63"/>
      <c r="BN57" s="63"/>
      <c r="BO57" s="63"/>
      <c r="BP57" s="63"/>
      <c r="BQ57" s="63"/>
      <c r="BR57" s="63"/>
      <c r="BS57" s="63"/>
      <c r="BT57" s="63"/>
      <c r="BU57" s="63"/>
      <c r="BV57" s="63"/>
      <c r="BW57" s="63"/>
      <c r="BX57" s="63"/>
      <c r="BY57" s="63"/>
      <c r="BZ57" s="63"/>
      <c r="CA57" s="63"/>
      <c r="CB57" s="63"/>
      <c r="CC57" s="63"/>
      <c r="CD57" s="63"/>
      <c r="CE57" s="63"/>
      <c r="CF57" s="63"/>
      <c r="CG57" s="63"/>
      <c r="CH57" s="63"/>
      <c r="CI57" s="63"/>
      <c r="CJ57" s="63"/>
      <c r="CK57" s="63"/>
      <c r="CL57" s="63"/>
      <c r="CM57" s="63"/>
      <c r="CN57" s="63"/>
      <c r="CO57" s="63"/>
      <c r="CP57" s="63"/>
      <c r="CQ57" s="63"/>
      <c r="CR57" s="63"/>
      <c r="CS57" s="63"/>
      <c r="CT57" s="63"/>
      <c r="CU57" s="63"/>
      <c r="CV57" s="63"/>
      <c r="CW57" s="63"/>
      <c r="CX57" s="63"/>
      <c r="CY57" s="63"/>
      <c r="CZ57" s="63"/>
    </row>
    <row r="58" spans="1:104" ht="27.6" x14ac:dyDescent="0.25">
      <c r="A58" s="16" t="s">
        <v>613</v>
      </c>
      <c r="B58" s="9" t="s">
        <v>185</v>
      </c>
      <c r="C58" s="15" t="s">
        <v>254</v>
      </c>
      <c r="D58" s="15" t="s">
        <v>68</v>
      </c>
      <c r="E58" s="91"/>
      <c r="F58" s="92"/>
      <c r="G58" s="92"/>
      <c r="H58" s="92"/>
      <c r="I58" s="92"/>
      <c r="J58" s="92"/>
      <c r="K58" s="92"/>
      <c r="L58" s="92"/>
      <c r="M58" s="92"/>
      <c r="N58" s="92"/>
      <c r="O58" s="92"/>
      <c r="P58" s="92"/>
      <c r="Q58" s="92"/>
      <c r="R58" s="92"/>
      <c r="S58" s="92"/>
      <c r="T58" s="92"/>
      <c r="U58" s="92"/>
      <c r="V58" s="92"/>
      <c r="W58" s="92"/>
      <c r="X58" s="92"/>
      <c r="Y58" s="92"/>
      <c r="Z58" s="92"/>
      <c r="AA58" s="92"/>
      <c r="AB58" s="92"/>
      <c r="AC58" s="92"/>
      <c r="AD58" s="92"/>
      <c r="AE58" s="92"/>
      <c r="AF58" s="92"/>
      <c r="AG58" s="92"/>
      <c r="AH58" s="92"/>
      <c r="AI58" s="92"/>
      <c r="AJ58" s="92"/>
      <c r="AK58" s="92"/>
      <c r="AL58" s="92"/>
      <c r="AM58" s="92"/>
      <c r="AN58" s="92"/>
      <c r="AO58" s="92"/>
      <c r="AP58" s="92"/>
      <c r="AQ58" s="92"/>
      <c r="AR58" s="92"/>
      <c r="AS58" s="92"/>
      <c r="AT58" s="92"/>
      <c r="AU58" s="92"/>
      <c r="AV58" s="92"/>
      <c r="AW58" s="92"/>
      <c r="AX58" s="92"/>
      <c r="AY58" s="92"/>
      <c r="AZ58" s="92"/>
      <c r="BA58" s="92"/>
      <c r="BB58" s="92"/>
      <c r="BC58" s="92"/>
      <c r="BD58" s="92"/>
      <c r="BE58" s="92"/>
      <c r="BF58" s="92"/>
      <c r="BG58" s="92"/>
      <c r="BH58" s="92"/>
      <c r="BI58" s="92"/>
      <c r="BJ58" s="92"/>
      <c r="BK58" s="92"/>
      <c r="BL58" s="92"/>
      <c r="BM58" s="92"/>
      <c r="BN58" s="92"/>
      <c r="BO58" s="92"/>
      <c r="BP58" s="92"/>
      <c r="BQ58" s="92"/>
      <c r="BR58" s="92"/>
      <c r="BS58" s="92"/>
      <c r="BT58" s="92"/>
      <c r="BU58" s="92"/>
      <c r="BV58" s="92"/>
      <c r="BW58" s="92"/>
      <c r="BX58" s="92"/>
      <c r="BY58" s="92"/>
      <c r="BZ58" s="92"/>
      <c r="CA58" s="92"/>
      <c r="CB58" s="92"/>
      <c r="CC58" s="92"/>
      <c r="CD58" s="92"/>
      <c r="CE58" s="92"/>
      <c r="CF58" s="92"/>
      <c r="CG58" s="92"/>
      <c r="CH58" s="92"/>
      <c r="CI58" s="92"/>
      <c r="CJ58" s="92"/>
      <c r="CK58" s="92"/>
      <c r="CL58" s="92"/>
      <c r="CM58" s="92"/>
      <c r="CN58" s="92"/>
      <c r="CO58" s="92"/>
      <c r="CP58" s="92"/>
      <c r="CQ58" s="92"/>
      <c r="CR58" s="92"/>
      <c r="CS58" s="92"/>
      <c r="CT58" s="92"/>
      <c r="CU58" s="92"/>
      <c r="CV58" s="92"/>
      <c r="CW58" s="92"/>
      <c r="CX58" s="92"/>
      <c r="CY58" s="92"/>
      <c r="CZ58" s="92"/>
    </row>
    <row r="59" spans="1:104" ht="40.049999999999997" customHeight="1" x14ac:dyDescent="0.25">
      <c r="A59" s="222"/>
      <c r="B59" s="222" t="s">
        <v>277</v>
      </c>
      <c r="C59" s="15" t="s">
        <v>280</v>
      </c>
      <c r="D59" s="15" t="s">
        <v>243</v>
      </c>
      <c r="E59" s="210" t="s">
        <v>100</v>
      </c>
      <c r="F59" s="211" t="s">
        <v>100</v>
      </c>
      <c r="G59" s="211" t="s">
        <v>100</v>
      </c>
      <c r="H59" s="211" t="s">
        <v>100</v>
      </c>
      <c r="I59" s="211" t="s">
        <v>100</v>
      </c>
      <c r="J59" s="211" t="s">
        <v>100</v>
      </c>
      <c r="K59" s="211" t="s">
        <v>100</v>
      </c>
      <c r="L59" s="211" t="s">
        <v>100</v>
      </c>
      <c r="M59" s="211" t="s">
        <v>100</v>
      </c>
      <c r="N59" s="211" t="s">
        <v>100</v>
      </c>
      <c r="O59" s="211" t="s">
        <v>100</v>
      </c>
      <c r="P59" s="211" t="s">
        <v>100</v>
      </c>
      <c r="Q59" s="211" t="s">
        <v>100</v>
      </c>
      <c r="R59" s="211" t="s">
        <v>100</v>
      </c>
      <c r="S59" s="211" t="s">
        <v>100</v>
      </c>
      <c r="T59" s="211" t="s">
        <v>100</v>
      </c>
      <c r="U59" s="211" t="s">
        <v>100</v>
      </c>
      <c r="V59" s="211" t="s">
        <v>100</v>
      </c>
      <c r="W59" s="211" t="s">
        <v>100</v>
      </c>
      <c r="X59" s="211" t="s">
        <v>100</v>
      </c>
      <c r="Y59" s="211" t="s">
        <v>100</v>
      </c>
      <c r="Z59" s="211" t="s">
        <v>100</v>
      </c>
      <c r="AA59" s="211" t="s">
        <v>100</v>
      </c>
      <c r="AB59" s="211" t="s">
        <v>100</v>
      </c>
      <c r="AC59" s="211" t="s">
        <v>100</v>
      </c>
      <c r="AD59" s="211" t="s">
        <v>100</v>
      </c>
      <c r="AE59" s="211" t="s">
        <v>100</v>
      </c>
      <c r="AF59" s="211" t="s">
        <v>100</v>
      </c>
      <c r="AG59" s="211" t="s">
        <v>100</v>
      </c>
      <c r="AH59" s="211" t="s">
        <v>100</v>
      </c>
      <c r="AI59" s="211" t="s">
        <v>100</v>
      </c>
      <c r="AJ59" s="211" t="s">
        <v>100</v>
      </c>
      <c r="AK59" s="211" t="s">
        <v>100</v>
      </c>
      <c r="AL59" s="211" t="s">
        <v>100</v>
      </c>
      <c r="AM59" s="211" t="s">
        <v>100</v>
      </c>
      <c r="AN59" s="211" t="s">
        <v>100</v>
      </c>
      <c r="AO59" s="211" t="s">
        <v>100</v>
      </c>
      <c r="AP59" s="211" t="s">
        <v>100</v>
      </c>
      <c r="AQ59" s="211" t="s">
        <v>100</v>
      </c>
      <c r="AR59" s="211" t="s">
        <v>100</v>
      </c>
      <c r="AS59" s="211" t="s">
        <v>100</v>
      </c>
      <c r="AT59" s="211" t="s">
        <v>100</v>
      </c>
      <c r="AU59" s="211" t="s">
        <v>100</v>
      </c>
      <c r="AV59" s="211" t="s">
        <v>100</v>
      </c>
      <c r="AW59" s="211" t="s">
        <v>100</v>
      </c>
      <c r="AX59" s="211" t="s">
        <v>100</v>
      </c>
      <c r="AY59" s="211" t="s">
        <v>100</v>
      </c>
      <c r="AZ59" s="211" t="s">
        <v>100</v>
      </c>
      <c r="BA59" s="211" t="s">
        <v>100</v>
      </c>
      <c r="BB59" s="211" t="s">
        <v>100</v>
      </c>
      <c r="BC59" s="211" t="s">
        <v>100</v>
      </c>
      <c r="BD59" s="211" t="s">
        <v>100</v>
      </c>
      <c r="BE59" s="211" t="s">
        <v>100</v>
      </c>
      <c r="BF59" s="211" t="s">
        <v>100</v>
      </c>
      <c r="BG59" s="211" t="s">
        <v>100</v>
      </c>
      <c r="BH59" s="211" t="s">
        <v>100</v>
      </c>
      <c r="BI59" s="211" t="s">
        <v>100</v>
      </c>
      <c r="BJ59" s="211" t="s">
        <v>100</v>
      </c>
      <c r="BK59" s="211" t="s">
        <v>100</v>
      </c>
      <c r="BL59" s="211" t="s">
        <v>100</v>
      </c>
      <c r="BM59" s="211" t="s">
        <v>100</v>
      </c>
      <c r="BN59" s="211" t="s">
        <v>100</v>
      </c>
      <c r="BO59" s="211" t="s">
        <v>100</v>
      </c>
      <c r="BP59" s="211" t="s">
        <v>100</v>
      </c>
      <c r="BQ59" s="211" t="s">
        <v>100</v>
      </c>
      <c r="BR59" s="211" t="s">
        <v>100</v>
      </c>
      <c r="BS59" s="211" t="s">
        <v>100</v>
      </c>
      <c r="BT59" s="211" t="s">
        <v>100</v>
      </c>
      <c r="BU59" s="211" t="s">
        <v>100</v>
      </c>
      <c r="BV59" s="211" t="s">
        <v>100</v>
      </c>
      <c r="BW59" s="211" t="s">
        <v>100</v>
      </c>
      <c r="BX59" s="211" t="s">
        <v>100</v>
      </c>
      <c r="BY59" s="211" t="s">
        <v>100</v>
      </c>
      <c r="BZ59" s="211" t="s">
        <v>100</v>
      </c>
      <c r="CA59" s="211" t="s">
        <v>100</v>
      </c>
      <c r="CB59" s="211" t="s">
        <v>100</v>
      </c>
      <c r="CC59" s="211" t="s">
        <v>100</v>
      </c>
      <c r="CD59" s="211" t="s">
        <v>100</v>
      </c>
      <c r="CE59" s="211" t="s">
        <v>100</v>
      </c>
      <c r="CF59" s="211" t="s">
        <v>100</v>
      </c>
      <c r="CG59" s="211" t="s">
        <v>100</v>
      </c>
      <c r="CH59" s="211" t="s">
        <v>100</v>
      </c>
      <c r="CI59" s="211" t="s">
        <v>100</v>
      </c>
      <c r="CJ59" s="211" t="s">
        <v>100</v>
      </c>
      <c r="CK59" s="211" t="s">
        <v>100</v>
      </c>
      <c r="CL59" s="211" t="s">
        <v>100</v>
      </c>
      <c r="CM59" s="211" t="s">
        <v>100</v>
      </c>
      <c r="CN59" s="211" t="s">
        <v>100</v>
      </c>
      <c r="CO59" s="211" t="s">
        <v>100</v>
      </c>
      <c r="CP59" s="211" t="s">
        <v>100</v>
      </c>
      <c r="CQ59" s="211" t="s">
        <v>100</v>
      </c>
      <c r="CR59" s="211" t="s">
        <v>100</v>
      </c>
      <c r="CS59" s="211" t="s">
        <v>100</v>
      </c>
      <c r="CT59" s="211" t="s">
        <v>100</v>
      </c>
      <c r="CU59" s="211" t="s">
        <v>100</v>
      </c>
      <c r="CV59" s="211" t="s">
        <v>100</v>
      </c>
      <c r="CW59" s="211" t="s">
        <v>100</v>
      </c>
      <c r="CX59" s="211" t="s">
        <v>100</v>
      </c>
      <c r="CY59" s="211" t="s">
        <v>100</v>
      </c>
      <c r="CZ59" s="211" t="s">
        <v>100</v>
      </c>
    </row>
    <row r="60" spans="1:104" x14ac:dyDescent="0.25">
      <c r="A60" s="16" t="s">
        <v>635</v>
      </c>
      <c r="B60" s="9" t="s">
        <v>180</v>
      </c>
      <c r="C60" s="15" t="s">
        <v>253</v>
      </c>
      <c r="D60" s="15" t="s">
        <v>2</v>
      </c>
      <c r="E60" s="86" t="s">
        <v>178</v>
      </c>
      <c r="F60" s="63" t="s">
        <v>178</v>
      </c>
      <c r="G60" s="63" t="s">
        <v>178</v>
      </c>
      <c r="H60" s="63" t="s">
        <v>178</v>
      </c>
      <c r="I60" s="63" t="s">
        <v>178</v>
      </c>
      <c r="J60" s="63" t="s">
        <v>178</v>
      </c>
      <c r="K60" s="63" t="s">
        <v>178</v>
      </c>
      <c r="L60" s="63" t="s">
        <v>178</v>
      </c>
      <c r="M60" s="63" t="s">
        <v>178</v>
      </c>
      <c r="N60" s="63" t="s">
        <v>178</v>
      </c>
      <c r="O60" s="63" t="s">
        <v>178</v>
      </c>
      <c r="P60" s="63" t="s">
        <v>178</v>
      </c>
      <c r="Q60" s="63" t="s">
        <v>178</v>
      </c>
      <c r="R60" s="63" t="s">
        <v>178</v>
      </c>
      <c r="S60" s="63" t="s">
        <v>178</v>
      </c>
      <c r="T60" s="63" t="s">
        <v>178</v>
      </c>
      <c r="U60" s="63" t="s">
        <v>178</v>
      </c>
      <c r="V60" s="63" t="s">
        <v>178</v>
      </c>
      <c r="W60" s="63" t="s">
        <v>178</v>
      </c>
      <c r="X60" s="63" t="s">
        <v>178</v>
      </c>
      <c r="Y60" s="63" t="s">
        <v>178</v>
      </c>
      <c r="Z60" s="63" t="s">
        <v>178</v>
      </c>
      <c r="AA60" s="63" t="s">
        <v>178</v>
      </c>
      <c r="AB60" s="63" t="s">
        <v>178</v>
      </c>
      <c r="AC60" s="63" t="s">
        <v>178</v>
      </c>
      <c r="AD60" s="63" t="s">
        <v>178</v>
      </c>
      <c r="AE60" s="63" t="s">
        <v>178</v>
      </c>
      <c r="AF60" s="63" t="s">
        <v>178</v>
      </c>
      <c r="AG60" s="63" t="s">
        <v>178</v>
      </c>
      <c r="AH60" s="63" t="s">
        <v>178</v>
      </c>
      <c r="AI60" s="63" t="s">
        <v>178</v>
      </c>
      <c r="AJ60" s="63" t="s">
        <v>178</v>
      </c>
      <c r="AK60" s="63" t="s">
        <v>178</v>
      </c>
      <c r="AL60" s="63" t="s">
        <v>178</v>
      </c>
      <c r="AM60" s="63" t="s">
        <v>178</v>
      </c>
      <c r="AN60" s="63" t="s">
        <v>178</v>
      </c>
      <c r="AO60" s="63" t="s">
        <v>178</v>
      </c>
      <c r="AP60" s="63" t="s">
        <v>178</v>
      </c>
      <c r="AQ60" s="63" t="s">
        <v>178</v>
      </c>
      <c r="AR60" s="63" t="s">
        <v>178</v>
      </c>
      <c r="AS60" s="63" t="s">
        <v>178</v>
      </c>
      <c r="AT60" s="63" t="s">
        <v>178</v>
      </c>
      <c r="AU60" s="63" t="s">
        <v>178</v>
      </c>
      <c r="AV60" s="63" t="s">
        <v>178</v>
      </c>
      <c r="AW60" s="63" t="s">
        <v>178</v>
      </c>
      <c r="AX60" s="63" t="s">
        <v>178</v>
      </c>
      <c r="AY60" s="63" t="s">
        <v>178</v>
      </c>
      <c r="AZ60" s="63" t="s">
        <v>178</v>
      </c>
      <c r="BA60" s="63" t="s">
        <v>178</v>
      </c>
      <c r="BB60" s="63" t="s">
        <v>178</v>
      </c>
      <c r="BC60" s="63" t="s">
        <v>178</v>
      </c>
      <c r="BD60" s="63" t="s">
        <v>178</v>
      </c>
      <c r="BE60" s="63" t="s">
        <v>178</v>
      </c>
      <c r="BF60" s="63" t="s">
        <v>178</v>
      </c>
      <c r="BG60" s="63" t="s">
        <v>178</v>
      </c>
      <c r="BH60" s="63" t="s">
        <v>178</v>
      </c>
      <c r="BI60" s="63" t="s">
        <v>178</v>
      </c>
      <c r="BJ60" s="63" t="s">
        <v>178</v>
      </c>
      <c r="BK60" s="63" t="s">
        <v>178</v>
      </c>
      <c r="BL60" s="63" t="s">
        <v>178</v>
      </c>
      <c r="BM60" s="63" t="s">
        <v>178</v>
      </c>
      <c r="BN60" s="63" t="s">
        <v>178</v>
      </c>
      <c r="BO60" s="63" t="s">
        <v>178</v>
      </c>
      <c r="BP60" s="63" t="s">
        <v>178</v>
      </c>
      <c r="BQ60" s="63" t="s">
        <v>178</v>
      </c>
      <c r="BR60" s="63" t="s">
        <v>178</v>
      </c>
      <c r="BS60" s="63" t="s">
        <v>178</v>
      </c>
      <c r="BT60" s="63" t="s">
        <v>178</v>
      </c>
      <c r="BU60" s="63" t="s">
        <v>178</v>
      </c>
      <c r="BV60" s="63" t="s">
        <v>178</v>
      </c>
      <c r="BW60" s="63" t="s">
        <v>178</v>
      </c>
      <c r="BX60" s="63" t="s">
        <v>178</v>
      </c>
      <c r="BY60" s="63" t="s">
        <v>178</v>
      </c>
      <c r="BZ60" s="63" t="s">
        <v>178</v>
      </c>
      <c r="CA60" s="63" t="s">
        <v>178</v>
      </c>
      <c r="CB60" s="63" t="s">
        <v>178</v>
      </c>
      <c r="CC60" s="63" t="s">
        <v>178</v>
      </c>
      <c r="CD60" s="63" t="s">
        <v>178</v>
      </c>
      <c r="CE60" s="63" t="s">
        <v>178</v>
      </c>
      <c r="CF60" s="63" t="s">
        <v>178</v>
      </c>
      <c r="CG60" s="63" t="s">
        <v>178</v>
      </c>
      <c r="CH60" s="63" t="s">
        <v>178</v>
      </c>
      <c r="CI60" s="63" t="s">
        <v>178</v>
      </c>
      <c r="CJ60" s="63" t="s">
        <v>178</v>
      </c>
      <c r="CK60" s="63" t="s">
        <v>178</v>
      </c>
      <c r="CL60" s="63" t="s">
        <v>178</v>
      </c>
      <c r="CM60" s="63" t="s">
        <v>178</v>
      </c>
      <c r="CN60" s="63" t="s">
        <v>178</v>
      </c>
      <c r="CO60" s="63" t="s">
        <v>178</v>
      </c>
      <c r="CP60" s="63" t="s">
        <v>178</v>
      </c>
      <c r="CQ60" s="63" t="s">
        <v>178</v>
      </c>
      <c r="CR60" s="63" t="s">
        <v>178</v>
      </c>
      <c r="CS60" s="63" t="s">
        <v>178</v>
      </c>
      <c r="CT60" s="63" t="s">
        <v>178</v>
      </c>
      <c r="CU60" s="63" t="s">
        <v>178</v>
      </c>
      <c r="CV60" s="63" t="s">
        <v>178</v>
      </c>
      <c r="CW60" s="63" t="s">
        <v>178</v>
      </c>
      <c r="CX60" s="63" t="s">
        <v>178</v>
      </c>
      <c r="CY60" s="63" t="s">
        <v>178</v>
      </c>
      <c r="CZ60" s="63" t="s">
        <v>178</v>
      </c>
    </row>
    <row r="61" spans="1:104" x14ac:dyDescent="0.25">
      <c r="A61" s="16" t="s">
        <v>634</v>
      </c>
      <c r="B61" s="9" t="s">
        <v>181</v>
      </c>
      <c r="C61" s="15" t="s">
        <v>253</v>
      </c>
      <c r="D61" s="15" t="s">
        <v>2</v>
      </c>
      <c r="E61" s="86" t="s">
        <v>178</v>
      </c>
      <c r="F61" s="63" t="s">
        <v>178</v>
      </c>
      <c r="G61" s="63" t="s">
        <v>178</v>
      </c>
      <c r="H61" s="63" t="s">
        <v>178</v>
      </c>
      <c r="I61" s="63" t="s">
        <v>178</v>
      </c>
      <c r="J61" s="63" t="s">
        <v>178</v>
      </c>
      <c r="K61" s="63" t="s">
        <v>178</v>
      </c>
      <c r="L61" s="63" t="s">
        <v>178</v>
      </c>
      <c r="M61" s="63" t="s">
        <v>178</v>
      </c>
      <c r="N61" s="63" t="s">
        <v>178</v>
      </c>
      <c r="O61" s="63" t="s">
        <v>178</v>
      </c>
      <c r="P61" s="63" t="s">
        <v>178</v>
      </c>
      <c r="Q61" s="63" t="s">
        <v>178</v>
      </c>
      <c r="R61" s="63" t="s">
        <v>178</v>
      </c>
      <c r="S61" s="63" t="s">
        <v>178</v>
      </c>
      <c r="T61" s="63" t="s">
        <v>178</v>
      </c>
      <c r="U61" s="63" t="s">
        <v>178</v>
      </c>
      <c r="V61" s="63" t="s">
        <v>178</v>
      </c>
      <c r="W61" s="63" t="s">
        <v>178</v>
      </c>
      <c r="X61" s="63" t="s">
        <v>178</v>
      </c>
      <c r="Y61" s="63" t="s">
        <v>178</v>
      </c>
      <c r="Z61" s="63" t="s">
        <v>178</v>
      </c>
      <c r="AA61" s="63" t="s">
        <v>178</v>
      </c>
      <c r="AB61" s="63" t="s">
        <v>178</v>
      </c>
      <c r="AC61" s="63" t="s">
        <v>178</v>
      </c>
      <c r="AD61" s="63" t="s">
        <v>178</v>
      </c>
      <c r="AE61" s="63" t="s">
        <v>178</v>
      </c>
      <c r="AF61" s="63" t="s">
        <v>178</v>
      </c>
      <c r="AG61" s="63" t="s">
        <v>178</v>
      </c>
      <c r="AH61" s="63" t="s">
        <v>178</v>
      </c>
      <c r="AI61" s="63" t="s">
        <v>178</v>
      </c>
      <c r="AJ61" s="63" t="s">
        <v>178</v>
      </c>
      <c r="AK61" s="63" t="s">
        <v>178</v>
      </c>
      <c r="AL61" s="63" t="s">
        <v>178</v>
      </c>
      <c r="AM61" s="63" t="s">
        <v>178</v>
      </c>
      <c r="AN61" s="63" t="s">
        <v>178</v>
      </c>
      <c r="AO61" s="63" t="s">
        <v>178</v>
      </c>
      <c r="AP61" s="63" t="s">
        <v>178</v>
      </c>
      <c r="AQ61" s="63" t="s">
        <v>178</v>
      </c>
      <c r="AR61" s="63" t="s">
        <v>178</v>
      </c>
      <c r="AS61" s="63" t="s">
        <v>178</v>
      </c>
      <c r="AT61" s="63" t="s">
        <v>178</v>
      </c>
      <c r="AU61" s="63" t="s">
        <v>178</v>
      </c>
      <c r="AV61" s="63" t="s">
        <v>178</v>
      </c>
      <c r="AW61" s="63" t="s">
        <v>178</v>
      </c>
      <c r="AX61" s="63" t="s">
        <v>178</v>
      </c>
      <c r="AY61" s="63" t="s">
        <v>178</v>
      </c>
      <c r="AZ61" s="63" t="s">
        <v>178</v>
      </c>
      <c r="BA61" s="63" t="s">
        <v>178</v>
      </c>
      <c r="BB61" s="63" t="s">
        <v>178</v>
      </c>
      <c r="BC61" s="63" t="s">
        <v>178</v>
      </c>
      <c r="BD61" s="63" t="s">
        <v>178</v>
      </c>
      <c r="BE61" s="63" t="s">
        <v>178</v>
      </c>
      <c r="BF61" s="63" t="s">
        <v>178</v>
      </c>
      <c r="BG61" s="63" t="s">
        <v>178</v>
      </c>
      <c r="BH61" s="63" t="s">
        <v>178</v>
      </c>
      <c r="BI61" s="63" t="s">
        <v>178</v>
      </c>
      <c r="BJ61" s="63" t="s">
        <v>178</v>
      </c>
      <c r="BK61" s="63" t="s">
        <v>178</v>
      </c>
      <c r="BL61" s="63" t="s">
        <v>178</v>
      </c>
      <c r="BM61" s="63" t="s">
        <v>178</v>
      </c>
      <c r="BN61" s="63" t="s">
        <v>178</v>
      </c>
      <c r="BO61" s="63" t="s">
        <v>178</v>
      </c>
      <c r="BP61" s="63" t="s">
        <v>178</v>
      </c>
      <c r="BQ61" s="63" t="s">
        <v>178</v>
      </c>
      <c r="BR61" s="63" t="s">
        <v>178</v>
      </c>
      <c r="BS61" s="63" t="s">
        <v>178</v>
      </c>
      <c r="BT61" s="63" t="s">
        <v>178</v>
      </c>
      <c r="BU61" s="63" t="s">
        <v>178</v>
      </c>
      <c r="BV61" s="63" t="s">
        <v>178</v>
      </c>
      <c r="BW61" s="63" t="s">
        <v>178</v>
      </c>
      <c r="BX61" s="63" t="s">
        <v>178</v>
      </c>
      <c r="BY61" s="63" t="s">
        <v>178</v>
      </c>
      <c r="BZ61" s="63" t="s">
        <v>178</v>
      </c>
      <c r="CA61" s="63" t="s">
        <v>178</v>
      </c>
      <c r="CB61" s="63" t="s">
        <v>178</v>
      </c>
      <c r="CC61" s="63" t="s">
        <v>178</v>
      </c>
      <c r="CD61" s="63" t="s">
        <v>178</v>
      </c>
      <c r="CE61" s="63" t="s">
        <v>178</v>
      </c>
      <c r="CF61" s="63" t="s">
        <v>178</v>
      </c>
      <c r="CG61" s="63" t="s">
        <v>178</v>
      </c>
      <c r="CH61" s="63" t="s">
        <v>178</v>
      </c>
      <c r="CI61" s="63" t="s">
        <v>178</v>
      </c>
      <c r="CJ61" s="63" t="s">
        <v>178</v>
      </c>
      <c r="CK61" s="63" t="s">
        <v>178</v>
      </c>
      <c r="CL61" s="63" t="s">
        <v>178</v>
      </c>
      <c r="CM61" s="63" t="s">
        <v>178</v>
      </c>
      <c r="CN61" s="63" t="s">
        <v>178</v>
      </c>
      <c r="CO61" s="63" t="s">
        <v>178</v>
      </c>
      <c r="CP61" s="63" t="s">
        <v>178</v>
      </c>
      <c r="CQ61" s="63" t="s">
        <v>178</v>
      </c>
      <c r="CR61" s="63" t="s">
        <v>178</v>
      </c>
      <c r="CS61" s="63" t="s">
        <v>178</v>
      </c>
      <c r="CT61" s="63" t="s">
        <v>178</v>
      </c>
      <c r="CU61" s="63" t="s">
        <v>178</v>
      </c>
      <c r="CV61" s="63" t="s">
        <v>178</v>
      </c>
      <c r="CW61" s="63" t="s">
        <v>178</v>
      </c>
      <c r="CX61" s="63" t="s">
        <v>178</v>
      </c>
      <c r="CY61" s="63" t="s">
        <v>178</v>
      </c>
      <c r="CZ61" s="63" t="s">
        <v>178</v>
      </c>
    </row>
    <row r="62" spans="1:104" x14ac:dyDescent="0.25">
      <c r="A62" s="16" t="s">
        <v>636</v>
      </c>
      <c r="B62" s="9" t="s">
        <v>182</v>
      </c>
      <c r="C62" s="15" t="s">
        <v>253</v>
      </c>
      <c r="D62" s="15" t="s">
        <v>2</v>
      </c>
      <c r="E62" s="86" t="s">
        <v>178</v>
      </c>
      <c r="F62" s="63" t="s">
        <v>178</v>
      </c>
      <c r="G62" s="63" t="s">
        <v>178</v>
      </c>
      <c r="H62" s="63" t="s">
        <v>178</v>
      </c>
      <c r="I62" s="63" t="s">
        <v>178</v>
      </c>
      <c r="J62" s="63" t="s">
        <v>178</v>
      </c>
      <c r="K62" s="63" t="s">
        <v>178</v>
      </c>
      <c r="L62" s="63" t="s">
        <v>178</v>
      </c>
      <c r="M62" s="63" t="s">
        <v>178</v>
      </c>
      <c r="N62" s="63" t="s">
        <v>178</v>
      </c>
      <c r="O62" s="63" t="s">
        <v>178</v>
      </c>
      <c r="P62" s="63" t="s">
        <v>178</v>
      </c>
      <c r="Q62" s="63" t="s">
        <v>178</v>
      </c>
      <c r="R62" s="63" t="s">
        <v>178</v>
      </c>
      <c r="S62" s="63" t="s">
        <v>178</v>
      </c>
      <c r="T62" s="63" t="s">
        <v>178</v>
      </c>
      <c r="U62" s="63" t="s">
        <v>178</v>
      </c>
      <c r="V62" s="63" t="s">
        <v>178</v>
      </c>
      <c r="W62" s="63" t="s">
        <v>178</v>
      </c>
      <c r="X62" s="63" t="s">
        <v>178</v>
      </c>
      <c r="Y62" s="63" t="s">
        <v>178</v>
      </c>
      <c r="Z62" s="63" t="s">
        <v>178</v>
      </c>
      <c r="AA62" s="63" t="s">
        <v>178</v>
      </c>
      <c r="AB62" s="63" t="s">
        <v>178</v>
      </c>
      <c r="AC62" s="63" t="s">
        <v>178</v>
      </c>
      <c r="AD62" s="63" t="s">
        <v>178</v>
      </c>
      <c r="AE62" s="63" t="s">
        <v>178</v>
      </c>
      <c r="AF62" s="63" t="s">
        <v>178</v>
      </c>
      <c r="AG62" s="63" t="s">
        <v>178</v>
      </c>
      <c r="AH62" s="63" t="s">
        <v>178</v>
      </c>
      <c r="AI62" s="63" t="s">
        <v>178</v>
      </c>
      <c r="AJ62" s="63" t="s">
        <v>178</v>
      </c>
      <c r="AK62" s="63" t="s">
        <v>178</v>
      </c>
      <c r="AL62" s="63" t="s">
        <v>178</v>
      </c>
      <c r="AM62" s="63" t="s">
        <v>178</v>
      </c>
      <c r="AN62" s="63" t="s">
        <v>178</v>
      </c>
      <c r="AO62" s="63" t="s">
        <v>178</v>
      </c>
      <c r="AP62" s="63" t="s">
        <v>178</v>
      </c>
      <c r="AQ62" s="63" t="s">
        <v>178</v>
      </c>
      <c r="AR62" s="63" t="s">
        <v>178</v>
      </c>
      <c r="AS62" s="63" t="s">
        <v>178</v>
      </c>
      <c r="AT62" s="63" t="s">
        <v>178</v>
      </c>
      <c r="AU62" s="63" t="s">
        <v>178</v>
      </c>
      <c r="AV62" s="63" t="s">
        <v>178</v>
      </c>
      <c r="AW62" s="63" t="s">
        <v>178</v>
      </c>
      <c r="AX62" s="63" t="s">
        <v>178</v>
      </c>
      <c r="AY62" s="63" t="s">
        <v>178</v>
      </c>
      <c r="AZ62" s="63" t="s">
        <v>178</v>
      </c>
      <c r="BA62" s="63" t="s">
        <v>178</v>
      </c>
      <c r="BB62" s="63" t="s">
        <v>178</v>
      </c>
      <c r="BC62" s="63" t="s">
        <v>178</v>
      </c>
      <c r="BD62" s="63" t="s">
        <v>178</v>
      </c>
      <c r="BE62" s="63" t="s">
        <v>178</v>
      </c>
      <c r="BF62" s="63" t="s">
        <v>178</v>
      </c>
      <c r="BG62" s="63" t="s">
        <v>178</v>
      </c>
      <c r="BH62" s="63" t="s">
        <v>178</v>
      </c>
      <c r="BI62" s="63" t="s">
        <v>178</v>
      </c>
      <c r="BJ62" s="63" t="s">
        <v>178</v>
      </c>
      <c r="BK62" s="63" t="s">
        <v>178</v>
      </c>
      <c r="BL62" s="63" t="s">
        <v>178</v>
      </c>
      <c r="BM62" s="63" t="s">
        <v>178</v>
      </c>
      <c r="BN62" s="63" t="s">
        <v>178</v>
      </c>
      <c r="BO62" s="63" t="s">
        <v>178</v>
      </c>
      <c r="BP62" s="63" t="s">
        <v>178</v>
      </c>
      <c r="BQ62" s="63" t="s">
        <v>178</v>
      </c>
      <c r="BR62" s="63" t="s">
        <v>178</v>
      </c>
      <c r="BS62" s="63" t="s">
        <v>178</v>
      </c>
      <c r="BT62" s="63" t="s">
        <v>178</v>
      </c>
      <c r="BU62" s="63" t="s">
        <v>178</v>
      </c>
      <c r="BV62" s="63" t="s">
        <v>178</v>
      </c>
      <c r="BW62" s="63" t="s">
        <v>178</v>
      </c>
      <c r="BX62" s="63" t="s">
        <v>178</v>
      </c>
      <c r="BY62" s="63" t="s">
        <v>178</v>
      </c>
      <c r="BZ62" s="63" t="s">
        <v>178</v>
      </c>
      <c r="CA62" s="63" t="s">
        <v>178</v>
      </c>
      <c r="CB62" s="63" t="s">
        <v>178</v>
      </c>
      <c r="CC62" s="63" t="s">
        <v>178</v>
      </c>
      <c r="CD62" s="63" t="s">
        <v>178</v>
      </c>
      <c r="CE62" s="63" t="s">
        <v>178</v>
      </c>
      <c r="CF62" s="63" t="s">
        <v>178</v>
      </c>
      <c r="CG62" s="63" t="s">
        <v>178</v>
      </c>
      <c r="CH62" s="63" t="s">
        <v>178</v>
      </c>
      <c r="CI62" s="63" t="s">
        <v>178</v>
      </c>
      <c r="CJ62" s="63" t="s">
        <v>178</v>
      </c>
      <c r="CK62" s="63" t="s">
        <v>178</v>
      </c>
      <c r="CL62" s="63" t="s">
        <v>178</v>
      </c>
      <c r="CM62" s="63" t="s">
        <v>178</v>
      </c>
      <c r="CN62" s="63" t="s">
        <v>178</v>
      </c>
      <c r="CO62" s="63" t="s">
        <v>178</v>
      </c>
      <c r="CP62" s="63" t="s">
        <v>178</v>
      </c>
      <c r="CQ62" s="63" t="s">
        <v>178</v>
      </c>
      <c r="CR62" s="63" t="s">
        <v>178</v>
      </c>
      <c r="CS62" s="63" t="s">
        <v>178</v>
      </c>
      <c r="CT62" s="63" t="s">
        <v>178</v>
      </c>
      <c r="CU62" s="63" t="s">
        <v>178</v>
      </c>
      <c r="CV62" s="63" t="s">
        <v>178</v>
      </c>
      <c r="CW62" s="63" t="s">
        <v>178</v>
      </c>
      <c r="CX62" s="63" t="s">
        <v>178</v>
      </c>
      <c r="CY62" s="63" t="s">
        <v>178</v>
      </c>
      <c r="CZ62" s="63" t="s">
        <v>178</v>
      </c>
    </row>
    <row r="63" spans="1:104" x14ac:dyDescent="0.25">
      <c r="A63" s="16" t="s">
        <v>637</v>
      </c>
      <c r="B63" s="9" t="s">
        <v>183</v>
      </c>
      <c r="C63" s="15" t="s">
        <v>253</v>
      </c>
      <c r="D63" s="15" t="s">
        <v>2</v>
      </c>
      <c r="E63" s="86" t="s">
        <v>178</v>
      </c>
      <c r="F63" s="63" t="s">
        <v>178</v>
      </c>
      <c r="G63" s="63" t="s">
        <v>178</v>
      </c>
      <c r="H63" s="63" t="s">
        <v>178</v>
      </c>
      <c r="I63" s="63" t="s">
        <v>178</v>
      </c>
      <c r="J63" s="63" t="s">
        <v>178</v>
      </c>
      <c r="K63" s="63" t="s">
        <v>178</v>
      </c>
      <c r="L63" s="63" t="s">
        <v>178</v>
      </c>
      <c r="M63" s="63" t="s">
        <v>178</v>
      </c>
      <c r="N63" s="63" t="s">
        <v>178</v>
      </c>
      <c r="O63" s="63" t="s">
        <v>178</v>
      </c>
      <c r="P63" s="63" t="s">
        <v>178</v>
      </c>
      <c r="Q63" s="63" t="s">
        <v>178</v>
      </c>
      <c r="R63" s="63" t="s">
        <v>178</v>
      </c>
      <c r="S63" s="63" t="s">
        <v>178</v>
      </c>
      <c r="T63" s="63" t="s">
        <v>178</v>
      </c>
      <c r="U63" s="63" t="s">
        <v>178</v>
      </c>
      <c r="V63" s="63" t="s">
        <v>178</v>
      </c>
      <c r="W63" s="63" t="s">
        <v>178</v>
      </c>
      <c r="X63" s="63" t="s">
        <v>178</v>
      </c>
      <c r="Y63" s="63" t="s">
        <v>178</v>
      </c>
      <c r="Z63" s="63" t="s">
        <v>178</v>
      </c>
      <c r="AA63" s="63" t="s">
        <v>178</v>
      </c>
      <c r="AB63" s="63" t="s">
        <v>178</v>
      </c>
      <c r="AC63" s="63" t="s">
        <v>178</v>
      </c>
      <c r="AD63" s="63" t="s">
        <v>178</v>
      </c>
      <c r="AE63" s="63" t="s">
        <v>178</v>
      </c>
      <c r="AF63" s="63" t="s">
        <v>178</v>
      </c>
      <c r="AG63" s="63" t="s">
        <v>178</v>
      </c>
      <c r="AH63" s="63" t="s">
        <v>178</v>
      </c>
      <c r="AI63" s="63" t="s">
        <v>178</v>
      </c>
      <c r="AJ63" s="63" t="s">
        <v>178</v>
      </c>
      <c r="AK63" s="63" t="s">
        <v>178</v>
      </c>
      <c r="AL63" s="63" t="s">
        <v>178</v>
      </c>
      <c r="AM63" s="63" t="s">
        <v>178</v>
      </c>
      <c r="AN63" s="63" t="s">
        <v>178</v>
      </c>
      <c r="AO63" s="63" t="s">
        <v>178</v>
      </c>
      <c r="AP63" s="63" t="s">
        <v>178</v>
      </c>
      <c r="AQ63" s="63" t="s">
        <v>178</v>
      </c>
      <c r="AR63" s="63" t="s">
        <v>178</v>
      </c>
      <c r="AS63" s="63" t="s">
        <v>178</v>
      </c>
      <c r="AT63" s="63" t="s">
        <v>178</v>
      </c>
      <c r="AU63" s="63" t="s">
        <v>178</v>
      </c>
      <c r="AV63" s="63" t="s">
        <v>178</v>
      </c>
      <c r="AW63" s="63" t="s">
        <v>178</v>
      </c>
      <c r="AX63" s="63" t="s">
        <v>178</v>
      </c>
      <c r="AY63" s="63" t="s">
        <v>178</v>
      </c>
      <c r="AZ63" s="63" t="s">
        <v>178</v>
      </c>
      <c r="BA63" s="63" t="s">
        <v>178</v>
      </c>
      <c r="BB63" s="63" t="s">
        <v>178</v>
      </c>
      <c r="BC63" s="63" t="s">
        <v>178</v>
      </c>
      <c r="BD63" s="63" t="s">
        <v>178</v>
      </c>
      <c r="BE63" s="63" t="s">
        <v>178</v>
      </c>
      <c r="BF63" s="63" t="s">
        <v>178</v>
      </c>
      <c r="BG63" s="63" t="s">
        <v>178</v>
      </c>
      <c r="BH63" s="63" t="s">
        <v>178</v>
      </c>
      <c r="BI63" s="63" t="s">
        <v>178</v>
      </c>
      <c r="BJ63" s="63" t="s">
        <v>178</v>
      </c>
      <c r="BK63" s="63" t="s">
        <v>178</v>
      </c>
      <c r="BL63" s="63" t="s">
        <v>178</v>
      </c>
      <c r="BM63" s="63" t="s">
        <v>178</v>
      </c>
      <c r="BN63" s="63" t="s">
        <v>178</v>
      </c>
      <c r="BO63" s="63" t="s">
        <v>178</v>
      </c>
      <c r="BP63" s="63" t="s">
        <v>178</v>
      </c>
      <c r="BQ63" s="63" t="s">
        <v>178</v>
      </c>
      <c r="BR63" s="63" t="s">
        <v>178</v>
      </c>
      <c r="BS63" s="63" t="s">
        <v>178</v>
      </c>
      <c r="BT63" s="63" t="s">
        <v>178</v>
      </c>
      <c r="BU63" s="63" t="s">
        <v>178</v>
      </c>
      <c r="BV63" s="63" t="s">
        <v>178</v>
      </c>
      <c r="BW63" s="63" t="s">
        <v>178</v>
      </c>
      <c r="BX63" s="63" t="s">
        <v>178</v>
      </c>
      <c r="BY63" s="63" t="s">
        <v>178</v>
      </c>
      <c r="BZ63" s="63" t="s">
        <v>178</v>
      </c>
      <c r="CA63" s="63" t="s">
        <v>178</v>
      </c>
      <c r="CB63" s="63" t="s">
        <v>178</v>
      </c>
      <c r="CC63" s="63" t="s">
        <v>178</v>
      </c>
      <c r="CD63" s="63" t="s">
        <v>178</v>
      </c>
      <c r="CE63" s="63" t="s">
        <v>178</v>
      </c>
      <c r="CF63" s="63" t="s">
        <v>178</v>
      </c>
      <c r="CG63" s="63" t="s">
        <v>178</v>
      </c>
      <c r="CH63" s="63" t="s">
        <v>178</v>
      </c>
      <c r="CI63" s="63" t="s">
        <v>178</v>
      </c>
      <c r="CJ63" s="63" t="s">
        <v>178</v>
      </c>
      <c r="CK63" s="63" t="s">
        <v>178</v>
      </c>
      <c r="CL63" s="63" t="s">
        <v>178</v>
      </c>
      <c r="CM63" s="63" t="s">
        <v>178</v>
      </c>
      <c r="CN63" s="63" t="s">
        <v>178</v>
      </c>
      <c r="CO63" s="63" t="s">
        <v>178</v>
      </c>
      <c r="CP63" s="63" t="s">
        <v>178</v>
      </c>
      <c r="CQ63" s="63" t="s">
        <v>178</v>
      </c>
      <c r="CR63" s="63" t="s">
        <v>178</v>
      </c>
      <c r="CS63" s="63" t="s">
        <v>178</v>
      </c>
      <c r="CT63" s="63" t="s">
        <v>178</v>
      </c>
      <c r="CU63" s="63" t="s">
        <v>178</v>
      </c>
      <c r="CV63" s="63" t="s">
        <v>178</v>
      </c>
      <c r="CW63" s="63" t="s">
        <v>178</v>
      </c>
      <c r="CX63" s="63" t="s">
        <v>178</v>
      </c>
      <c r="CY63" s="63" t="s">
        <v>178</v>
      </c>
      <c r="CZ63" s="63" t="s">
        <v>178</v>
      </c>
    </row>
    <row r="64" spans="1:104" x14ac:dyDescent="0.25">
      <c r="A64" s="16" t="s">
        <v>638</v>
      </c>
      <c r="B64" s="9" t="s">
        <v>184</v>
      </c>
      <c r="C64" s="15" t="s">
        <v>281</v>
      </c>
      <c r="D64" s="15" t="s">
        <v>2</v>
      </c>
      <c r="E64" s="86"/>
      <c r="F64" s="63"/>
      <c r="G64" s="63"/>
      <c r="H64" s="63"/>
      <c r="I64" s="63"/>
      <c r="J64" s="63"/>
      <c r="K64" s="63"/>
      <c r="L64" s="63"/>
      <c r="M64" s="63"/>
      <c r="N64" s="63"/>
      <c r="O64" s="63"/>
      <c r="P64" s="63"/>
      <c r="Q64" s="63"/>
      <c r="R64" s="63"/>
      <c r="S64" s="63"/>
      <c r="T64" s="63"/>
      <c r="U64" s="63"/>
      <c r="V64" s="63"/>
      <c r="W64" s="63"/>
      <c r="X64" s="63"/>
      <c r="Y64" s="63"/>
      <c r="Z64" s="63"/>
      <c r="AA64" s="63"/>
      <c r="AB64" s="63"/>
      <c r="AC64" s="63"/>
      <c r="AD64" s="63"/>
      <c r="AE64" s="63"/>
      <c r="AF64" s="63"/>
      <c r="AG64" s="63"/>
      <c r="AH64" s="63"/>
      <c r="AI64" s="63"/>
      <c r="AJ64" s="63"/>
      <c r="AK64" s="63"/>
      <c r="AL64" s="63"/>
      <c r="AM64" s="63"/>
      <c r="AN64" s="63"/>
      <c r="AO64" s="63"/>
      <c r="AP64" s="63"/>
      <c r="AQ64" s="63"/>
      <c r="AR64" s="63"/>
      <c r="AS64" s="63"/>
      <c r="AT64" s="63"/>
      <c r="AU64" s="63"/>
      <c r="AV64" s="63"/>
      <c r="AW64" s="63"/>
      <c r="AX64" s="63"/>
      <c r="AY64" s="63"/>
      <c r="AZ64" s="63"/>
      <c r="BA64" s="63"/>
      <c r="BB64" s="63"/>
      <c r="BC64" s="63"/>
      <c r="BD64" s="63"/>
      <c r="BE64" s="63"/>
      <c r="BF64" s="63"/>
      <c r="BG64" s="63"/>
      <c r="BH64" s="63"/>
      <c r="BI64" s="63"/>
      <c r="BJ64" s="63"/>
      <c r="BK64" s="63"/>
      <c r="BL64" s="63"/>
      <c r="BM64" s="63"/>
      <c r="BN64" s="63"/>
      <c r="BO64" s="63"/>
      <c r="BP64" s="63"/>
      <c r="BQ64" s="63"/>
      <c r="BR64" s="63"/>
      <c r="BS64" s="63"/>
      <c r="BT64" s="63"/>
      <c r="BU64" s="63"/>
      <c r="BV64" s="63"/>
      <c r="BW64" s="63"/>
      <c r="BX64" s="63"/>
      <c r="BY64" s="63"/>
      <c r="BZ64" s="63"/>
      <c r="CA64" s="63"/>
      <c r="CB64" s="63"/>
      <c r="CC64" s="63"/>
      <c r="CD64" s="63"/>
      <c r="CE64" s="63"/>
      <c r="CF64" s="63"/>
      <c r="CG64" s="63"/>
      <c r="CH64" s="63"/>
      <c r="CI64" s="63"/>
      <c r="CJ64" s="63"/>
      <c r="CK64" s="63"/>
      <c r="CL64" s="63"/>
      <c r="CM64" s="63"/>
      <c r="CN64" s="63"/>
      <c r="CO64" s="63"/>
      <c r="CP64" s="63"/>
      <c r="CQ64" s="63"/>
      <c r="CR64" s="63"/>
      <c r="CS64" s="63"/>
      <c r="CT64" s="63"/>
      <c r="CU64" s="63"/>
      <c r="CV64" s="63"/>
      <c r="CW64" s="63"/>
      <c r="CX64" s="63"/>
      <c r="CY64" s="63"/>
      <c r="CZ64" s="63"/>
    </row>
    <row r="65" spans="1:104" ht="27.6" x14ac:dyDescent="0.25">
      <c r="A65" s="16" t="s">
        <v>639</v>
      </c>
      <c r="B65" s="9" t="s">
        <v>185</v>
      </c>
      <c r="C65" s="15" t="s">
        <v>254</v>
      </c>
      <c r="D65" s="15" t="s">
        <v>68</v>
      </c>
      <c r="E65" s="91"/>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c r="AT65" s="92"/>
      <c r="AU65" s="92"/>
      <c r="AV65" s="92"/>
      <c r="AW65" s="92"/>
      <c r="AX65" s="92"/>
      <c r="AY65" s="92"/>
      <c r="AZ65" s="92"/>
      <c r="BA65" s="92"/>
      <c r="BB65" s="92"/>
      <c r="BC65" s="92"/>
      <c r="BD65" s="92"/>
      <c r="BE65" s="92"/>
      <c r="BF65" s="92"/>
      <c r="BG65" s="92"/>
      <c r="BH65" s="92"/>
      <c r="BI65" s="92"/>
      <c r="BJ65" s="92"/>
      <c r="BK65" s="92"/>
      <c r="BL65" s="92"/>
      <c r="BM65" s="92"/>
      <c r="BN65" s="92"/>
      <c r="BO65" s="92"/>
      <c r="BP65" s="92"/>
      <c r="BQ65" s="92"/>
      <c r="BR65" s="92"/>
      <c r="BS65" s="92"/>
      <c r="BT65" s="92"/>
      <c r="BU65" s="92"/>
      <c r="BV65" s="92"/>
      <c r="BW65" s="92"/>
      <c r="BX65" s="92"/>
      <c r="BY65" s="92"/>
      <c r="BZ65" s="92"/>
      <c r="CA65" s="92"/>
      <c r="CB65" s="92"/>
      <c r="CC65" s="92"/>
      <c r="CD65" s="92"/>
      <c r="CE65" s="92"/>
      <c r="CF65" s="92"/>
      <c r="CG65" s="92"/>
      <c r="CH65" s="92"/>
      <c r="CI65" s="92"/>
      <c r="CJ65" s="92"/>
      <c r="CK65" s="92"/>
      <c r="CL65" s="92"/>
      <c r="CM65" s="92"/>
      <c r="CN65" s="92"/>
      <c r="CO65" s="92"/>
      <c r="CP65" s="92"/>
      <c r="CQ65" s="92"/>
      <c r="CR65" s="92"/>
      <c r="CS65" s="92"/>
      <c r="CT65" s="92"/>
      <c r="CU65" s="92"/>
      <c r="CV65" s="92"/>
      <c r="CW65" s="92"/>
      <c r="CX65" s="92"/>
      <c r="CY65" s="92"/>
      <c r="CZ65" s="92"/>
    </row>
    <row r="66" spans="1:104" ht="23.4" customHeight="1" x14ac:dyDescent="0.35">
      <c r="A66" s="66"/>
      <c r="B66" s="66" t="s">
        <v>106</v>
      </c>
      <c r="E66" s="71"/>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c r="BB66" s="32"/>
      <c r="BC66" s="32"/>
      <c r="BD66" s="32"/>
      <c r="BE66" s="32"/>
      <c r="BF66" s="32"/>
      <c r="BG66" s="32"/>
      <c r="BH66" s="32"/>
      <c r="BI66" s="32"/>
      <c r="BJ66" s="32"/>
      <c r="BK66" s="32"/>
      <c r="BL66" s="32"/>
      <c r="BM66" s="32"/>
      <c r="BN66" s="32"/>
      <c r="BO66" s="32"/>
      <c r="BP66" s="32"/>
      <c r="BQ66" s="32"/>
      <c r="BR66" s="32"/>
      <c r="BS66" s="32"/>
      <c r="BT66" s="32"/>
      <c r="BU66" s="32"/>
      <c r="BV66" s="32"/>
      <c r="BW66" s="32"/>
      <c r="BX66" s="32"/>
      <c r="BY66" s="32"/>
      <c r="BZ66" s="32"/>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row>
    <row r="67" spans="1:104" ht="40.049999999999997" customHeight="1" x14ac:dyDescent="0.25">
      <c r="A67" s="222"/>
      <c r="B67" s="222" t="s">
        <v>279</v>
      </c>
      <c r="C67" s="15" t="s">
        <v>556</v>
      </c>
      <c r="D67" s="15" t="s">
        <v>243</v>
      </c>
      <c r="E67" s="210" t="s">
        <v>100</v>
      </c>
      <c r="F67" s="211" t="s">
        <v>100</v>
      </c>
      <c r="G67" s="211" t="s">
        <v>100</v>
      </c>
      <c r="H67" s="211" t="s">
        <v>100</v>
      </c>
      <c r="I67" s="211" t="s">
        <v>100</v>
      </c>
      <c r="J67" s="211" t="s">
        <v>100</v>
      </c>
      <c r="K67" s="211" t="s">
        <v>100</v>
      </c>
      <c r="L67" s="211" t="s">
        <v>100</v>
      </c>
      <c r="M67" s="211" t="s">
        <v>100</v>
      </c>
      <c r="N67" s="211" t="s">
        <v>100</v>
      </c>
      <c r="O67" s="211" t="s">
        <v>100</v>
      </c>
      <c r="P67" s="211" t="s">
        <v>100</v>
      </c>
      <c r="Q67" s="211" t="s">
        <v>100</v>
      </c>
      <c r="R67" s="211" t="s">
        <v>100</v>
      </c>
      <c r="S67" s="211" t="s">
        <v>100</v>
      </c>
      <c r="T67" s="211" t="s">
        <v>100</v>
      </c>
      <c r="U67" s="211" t="s">
        <v>100</v>
      </c>
      <c r="V67" s="211" t="s">
        <v>100</v>
      </c>
      <c r="W67" s="211" t="s">
        <v>100</v>
      </c>
      <c r="X67" s="211" t="s">
        <v>100</v>
      </c>
      <c r="Y67" s="211" t="s">
        <v>100</v>
      </c>
      <c r="Z67" s="211" t="s">
        <v>100</v>
      </c>
      <c r="AA67" s="211" t="s">
        <v>100</v>
      </c>
      <c r="AB67" s="211" t="s">
        <v>100</v>
      </c>
      <c r="AC67" s="211" t="s">
        <v>100</v>
      </c>
      <c r="AD67" s="211" t="s">
        <v>100</v>
      </c>
      <c r="AE67" s="211" t="s">
        <v>100</v>
      </c>
      <c r="AF67" s="211" t="s">
        <v>100</v>
      </c>
      <c r="AG67" s="211" t="s">
        <v>100</v>
      </c>
      <c r="AH67" s="211" t="s">
        <v>100</v>
      </c>
      <c r="AI67" s="211" t="s">
        <v>100</v>
      </c>
      <c r="AJ67" s="211" t="s">
        <v>100</v>
      </c>
      <c r="AK67" s="211" t="s">
        <v>100</v>
      </c>
      <c r="AL67" s="211" t="s">
        <v>100</v>
      </c>
      <c r="AM67" s="211" t="s">
        <v>100</v>
      </c>
      <c r="AN67" s="211" t="s">
        <v>100</v>
      </c>
      <c r="AO67" s="211" t="s">
        <v>100</v>
      </c>
      <c r="AP67" s="211" t="s">
        <v>100</v>
      </c>
      <c r="AQ67" s="211" t="s">
        <v>100</v>
      </c>
      <c r="AR67" s="211" t="s">
        <v>100</v>
      </c>
      <c r="AS67" s="211" t="s">
        <v>100</v>
      </c>
      <c r="AT67" s="211" t="s">
        <v>100</v>
      </c>
      <c r="AU67" s="211" t="s">
        <v>100</v>
      </c>
      <c r="AV67" s="211" t="s">
        <v>100</v>
      </c>
      <c r="AW67" s="211" t="s">
        <v>100</v>
      </c>
      <c r="AX67" s="211" t="s">
        <v>100</v>
      </c>
      <c r="AY67" s="211" t="s">
        <v>100</v>
      </c>
      <c r="AZ67" s="211" t="s">
        <v>100</v>
      </c>
      <c r="BA67" s="211" t="s">
        <v>100</v>
      </c>
      <c r="BB67" s="211" t="s">
        <v>100</v>
      </c>
      <c r="BC67" s="211" t="s">
        <v>100</v>
      </c>
      <c r="BD67" s="211" t="s">
        <v>100</v>
      </c>
      <c r="BE67" s="211" t="s">
        <v>100</v>
      </c>
      <c r="BF67" s="211" t="s">
        <v>100</v>
      </c>
      <c r="BG67" s="211" t="s">
        <v>100</v>
      </c>
      <c r="BH67" s="211" t="s">
        <v>100</v>
      </c>
      <c r="BI67" s="211" t="s">
        <v>100</v>
      </c>
      <c r="BJ67" s="211" t="s">
        <v>100</v>
      </c>
      <c r="BK67" s="211" t="s">
        <v>100</v>
      </c>
      <c r="BL67" s="211" t="s">
        <v>100</v>
      </c>
      <c r="BM67" s="211" t="s">
        <v>100</v>
      </c>
      <c r="BN67" s="211" t="s">
        <v>100</v>
      </c>
      <c r="BO67" s="211" t="s">
        <v>100</v>
      </c>
      <c r="BP67" s="211" t="s">
        <v>100</v>
      </c>
      <c r="BQ67" s="211" t="s">
        <v>100</v>
      </c>
      <c r="BR67" s="211" t="s">
        <v>100</v>
      </c>
      <c r="BS67" s="211" t="s">
        <v>100</v>
      </c>
      <c r="BT67" s="211" t="s">
        <v>100</v>
      </c>
      <c r="BU67" s="211" t="s">
        <v>100</v>
      </c>
      <c r="BV67" s="211" t="s">
        <v>100</v>
      </c>
      <c r="BW67" s="211" t="s">
        <v>100</v>
      </c>
      <c r="BX67" s="211" t="s">
        <v>100</v>
      </c>
      <c r="BY67" s="211" t="s">
        <v>100</v>
      </c>
      <c r="BZ67" s="211" t="s">
        <v>100</v>
      </c>
      <c r="CA67" s="211" t="s">
        <v>100</v>
      </c>
      <c r="CB67" s="211" t="s">
        <v>100</v>
      </c>
      <c r="CC67" s="211" t="s">
        <v>100</v>
      </c>
      <c r="CD67" s="211" t="s">
        <v>100</v>
      </c>
      <c r="CE67" s="211" t="s">
        <v>100</v>
      </c>
      <c r="CF67" s="211" t="s">
        <v>100</v>
      </c>
      <c r="CG67" s="211" t="s">
        <v>100</v>
      </c>
      <c r="CH67" s="211" t="s">
        <v>100</v>
      </c>
      <c r="CI67" s="211" t="s">
        <v>100</v>
      </c>
      <c r="CJ67" s="211" t="s">
        <v>100</v>
      </c>
      <c r="CK67" s="211" t="s">
        <v>100</v>
      </c>
      <c r="CL67" s="211" t="s">
        <v>100</v>
      </c>
      <c r="CM67" s="211" t="s">
        <v>100</v>
      </c>
      <c r="CN67" s="211" t="s">
        <v>100</v>
      </c>
      <c r="CO67" s="211" t="s">
        <v>100</v>
      </c>
      <c r="CP67" s="211" t="s">
        <v>100</v>
      </c>
      <c r="CQ67" s="211" t="s">
        <v>100</v>
      </c>
      <c r="CR67" s="211" t="s">
        <v>100</v>
      </c>
      <c r="CS67" s="211" t="s">
        <v>100</v>
      </c>
      <c r="CT67" s="211" t="s">
        <v>100</v>
      </c>
      <c r="CU67" s="211" t="s">
        <v>100</v>
      </c>
      <c r="CV67" s="211" t="s">
        <v>100</v>
      </c>
      <c r="CW67" s="211" t="s">
        <v>100</v>
      </c>
      <c r="CX67" s="211" t="s">
        <v>100</v>
      </c>
      <c r="CY67" s="211" t="s">
        <v>100</v>
      </c>
      <c r="CZ67" s="211" t="s">
        <v>100</v>
      </c>
    </row>
    <row r="68" spans="1:104" x14ac:dyDescent="0.25">
      <c r="A68" s="16" t="s">
        <v>614</v>
      </c>
      <c r="B68" s="9" t="s">
        <v>180</v>
      </c>
      <c r="C68" s="15" t="s">
        <v>253</v>
      </c>
      <c r="D68" s="15" t="s">
        <v>2</v>
      </c>
      <c r="E68" s="86" t="s">
        <v>178</v>
      </c>
      <c r="F68" s="63" t="s">
        <v>178</v>
      </c>
      <c r="G68" s="63" t="s">
        <v>178</v>
      </c>
      <c r="H68" s="63" t="s">
        <v>178</v>
      </c>
      <c r="I68" s="63" t="s">
        <v>178</v>
      </c>
      <c r="J68" s="63" t="s">
        <v>178</v>
      </c>
      <c r="K68" s="63" t="s">
        <v>178</v>
      </c>
      <c r="L68" s="63" t="s">
        <v>178</v>
      </c>
      <c r="M68" s="63" t="s">
        <v>178</v>
      </c>
      <c r="N68" s="63" t="s">
        <v>178</v>
      </c>
      <c r="O68" s="63" t="s">
        <v>178</v>
      </c>
      <c r="P68" s="63" t="s">
        <v>178</v>
      </c>
      <c r="Q68" s="63" t="s">
        <v>178</v>
      </c>
      <c r="R68" s="63" t="s">
        <v>178</v>
      </c>
      <c r="S68" s="63" t="s">
        <v>178</v>
      </c>
      <c r="T68" s="63" t="s">
        <v>178</v>
      </c>
      <c r="U68" s="63" t="s">
        <v>178</v>
      </c>
      <c r="V68" s="63" t="s">
        <v>178</v>
      </c>
      <c r="W68" s="63" t="s">
        <v>178</v>
      </c>
      <c r="X68" s="63" t="s">
        <v>178</v>
      </c>
      <c r="Y68" s="63" t="s">
        <v>178</v>
      </c>
      <c r="Z68" s="63" t="s">
        <v>178</v>
      </c>
      <c r="AA68" s="63" t="s">
        <v>178</v>
      </c>
      <c r="AB68" s="63" t="s">
        <v>178</v>
      </c>
      <c r="AC68" s="63" t="s">
        <v>178</v>
      </c>
      <c r="AD68" s="63" t="s">
        <v>178</v>
      </c>
      <c r="AE68" s="63" t="s">
        <v>178</v>
      </c>
      <c r="AF68" s="63" t="s">
        <v>178</v>
      </c>
      <c r="AG68" s="63" t="s">
        <v>178</v>
      </c>
      <c r="AH68" s="63" t="s">
        <v>178</v>
      </c>
      <c r="AI68" s="63" t="s">
        <v>178</v>
      </c>
      <c r="AJ68" s="63" t="s">
        <v>178</v>
      </c>
      <c r="AK68" s="63" t="s">
        <v>178</v>
      </c>
      <c r="AL68" s="63" t="s">
        <v>178</v>
      </c>
      <c r="AM68" s="63" t="s">
        <v>178</v>
      </c>
      <c r="AN68" s="63" t="s">
        <v>178</v>
      </c>
      <c r="AO68" s="63" t="s">
        <v>178</v>
      </c>
      <c r="AP68" s="63" t="s">
        <v>178</v>
      </c>
      <c r="AQ68" s="63" t="s">
        <v>178</v>
      </c>
      <c r="AR68" s="63" t="s">
        <v>178</v>
      </c>
      <c r="AS68" s="63" t="s">
        <v>178</v>
      </c>
      <c r="AT68" s="63" t="s">
        <v>178</v>
      </c>
      <c r="AU68" s="63" t="s">
        <v>178</v>
      </c>
      <c r="AV68" s="63" t="s">
        <v>178</v>
      </c>
      <c r="AW68" s="63" t="s">
        <v>178</v>
      </c>
      <c r="AX68" s="63" t="s">
        <v>178</v>
      </c>
      <c r="AY68" s="63" t="s">
        <v>178</v>
      </c>
      <c r="AZ68" s="63" t="s">
        <v>178</v>
      </c>
      <c r="BA68" s="63" t="s">
        <v>178</v>
      </c>
      <c r="BB68" s="63" t="s">
        <v>178</v>
      </c>
      <c r="BC68" s="63" t="s">
        <v>178</v>
      </c>
      <c r="BD68" s="63" t="s">
        <v>178</v>
      </c>
      <c r="BE68" s="63" t="s">
        <v>178</v>
      </c>
      <c r="BF68" s="63" t="s">
        <v>178</v>
      </c>
      <c r="BG68" s="63" t="s">
        <v>178</v>
      </c>
      <c r="BH68" s="63" t="s">
        <v>178</v>
      </c>
      <c r="BI68" s="63" t="s">
        <v>178</v>
      </c>
      <c r="BJ68" s="63" t="s">
        <v>178</v>
      </c>
      <c r="BK68" s="63" t="s">
        <v>178</v>
      </c>
      <c r="BL68" s="63" t="s">
        <v>178</v>
      </c>
      <c r="BM68" s="63" t="s">
        <v>178</v>
      </c>
      <c r="BN68" s="63" t="s">
        <v>178</v>
      </c>
      <c r="BO68" s="63" t="s">
        <v>178</v>
      </c>
      <c r="BP68" s="63" t="s">
        <v>178</v>
      </c>
      <c r="BQ68" s="63" t="s">
        <v>178</v>
      </c>
      <c r="BR68" s="63" t="s">
        <v>178</v>
      </c>
      <c r="BS68" s="63" t="s">
        <v>178</v>
      </c>
      <c r="BT68" s="63" t="s">
        <v>178</v>
      </c>
      <c r="BU68" s="63" t="s">
        <v>178</v>
      </c>
      <c r="BV68" s="63" t="s">
        <v>178</v>
      </c>
      <c r="BW68" s="63" t="s">
        <v>178</v>
      </c>
      <c r="BX68" s="63" t="s">
        <v>178</v>
      </c>
      <c r="BY68" s="63" t="s">
        <v>178</v>
      </c>
      <c r="BZ68" s="63" t="s">
        <v>178</v>
      </c>
      <c r="CA68" s="63" t="s">
        <v>178</v>
      </c>
      <c r="CB68" s="63" t="s">
        <v>178</v>
      </c>
      <c r="CC68" s="63" t="s">
        <v>178</v>
      </c>
      <c r="CD68" s="63" t="s">
        <v>178</v>
      </c>
      <c r="CE68" s="63" t="s">
        <v>178</v>
      </c>
      <c r="CF68" s="63" t="s">
        <v>178</v>
      </c>
      <c r="CG68" s="63" t="s">
        <v>178</v>
      </c>
      <c r="CH68" s="63" t="s">
        <v>178</v>
      </c>
      <c r="CI68" s="63" t="s">
        <v>178</v>
      </c>
      <c r="CJ68" s="63" t="s">
        <v>178</v>
      </c>
      <c r="CK68" s="63" t="s">
        <v>178</v>
      </c>
      <c r="CL68" s="63" t="s">
        <v>178</v>
      </c>
      <c r="CM68" s="63" t="s">
        <v>178</v>
      </c>
      <c r="CN68" s="63" t="s">
        <v>178</v>
      </c>
      <c r="CO68" s="63" t="s">
        <v>178</v>
      </c>
      <c r="CP68" s="63" t="s">
        <v>178</v>
      </c>
      <c r="CQ68" s="63" t="s">
        <v>178</v>
      </c>
      <c r="CR68" s="63" t="s">
        <v>178</v>
      </c>
      <c r="CS68" s="63" t="s">
        <v>178</v>
      </c>
      <c r="CT68" s="63" t="s">
        <v>178</v>
      </c>
      <c r="CU68" s="63" t="s">
        <v>178</v>
      </c>
      <c r="CV68" s="63" t="s">
        <v>178</v>
      </c>
      <c r="CW68" s="63" t="s">
        <v>178</v>
      </c>
      <c r="CX68" s="63" t="s">
        <v>178</v>
      </c>
      <c r="CY68" s="63" t="s">
        <v>178</v>
      </c>
      <c r="CZ68" s="63" t="s">
        <v>178</v>
      </c>
    </row>
    <row r="69" spans="1:104" x14ac:dyDescent="0.25">
      <c r="A69" s="16" t="s">
        <v>615</v>
      </c>
      <c r="B69" s="9" t="s">
        <v>181</v>
      </c>
      <c r="C69" s="15" t="s">
        <v>253</v>
      </c>
      <c r="D69" s="15" t="s">
        <v>2</v>
      </c>
      <c r="E69" s="86" t="s">
        <v>178</v>
      </c>
      <c r="F69" s="63" t="s">
        <v>178</v>
      </c>
      <c r="G69" s="63" t="s">
        <v>178</v>
      </c>
      <c r="H69" s="63" t="s">
        <v>178</v>
      </c>
      <c r="I69" s="63" t="s">
        <v>178</v>
      </c>
      <c r="J69" s="63" t="s">
        <v>178</v>
      </c>
      <c r="K69" s="63" t="s">
        <v>178</v>
      </c>
      <c r="L69" s="63" t="s">
        <v>178</v>
      </c>
      <c r="M69" s="63" t="s">
        <v>178</v>
      </c>
      <c r="N69" s="63" t="s">
        <v>178</v>
      </c>
      <c r="O69" s="63" t="s">
        <v>178</v>
      </c>
      <c r="P69" s="63" t="s">
        <v>178</v>
      </c>
      <c r="Q69" s="63" t="s">
        <v>178</v>
      </c>
      <c r="R69" s="63" t="s">
        <v>178</v>
      </c>
      <c r="S69" s="63" t="s">
        <v>178</v>
      </c>
      <c r="T69" s="63" t="s">
        <v>178</v>
      </c>
      <c r="U69" s="63" t="s">
        <v>178</v>
      </c>
      <c r="V69" s="63" t="s">
        <v>178</v>
      </c>
      <c r="W69" s="63" t="s">
        <v>178</v>
      </c>
      <c r="X69" s="63" t="s">
        <v>178</v>
      </c>
      <c r="Y69" s="63" t="s">
        <v>178</v>
      </c>
      <c r="Z69" s="63" t="s">
        <v>178</v>
      </c>
      <c r="AA69" s="63" t="s">
        <v>178</v>
      </c>
      <c r="AB69" s="63" t="s">
        <v>178</v>
      </c>
      <c r="AC69" s="63" t="s">
        <v>178</v>
      </c>
      <c r="AD69" s="63" t="s">
        <v>178</v>
      </c>
      <c r="AE69" s="63" t="s">
        <v>178</v>
      </c>
      <c r="AF69" s="63" t="s">
        <v>178</v>
      </c>
      <c r="AG69" s="63" t="s">
        <v>178</v>
      </c>
      <c r="AH69" s="63" t="s">
        <v>178</v>
      </c>
      <c r="AI69" s="63" t="s">
        <v>178</v>
      </c>
      <c r="AJ69" s="63" t="s">
        <v>178</v>
      </c>
      <c r="AK69" s="63" t="s">
        <v>178</v>
      </c>
      <c r="AL69" s="63" t="s">
        <v>178</v>
      </c>
      <c r="AM69" s="63" t="s">
        <v>178</v>
      </c>
      <c r="AN69" s="63" t="s">
        <v>178</v>
      </c>
      <c r="AO69" s="63" t="s">
        <v>178</v>
      </c>
      <c r="AP69" s="63" t="s">
        <v>178</v>
      </c>
      <c r="AQ69" s="63" t="s">
        <v>178</v>
      </c>
      <c r="AR69" s="63" t="s">
        <v>178</v>
      </c>
      <c r="AS69" s="63" t="s">
        <v>178</v>
      </c>
      <c r="AT69" s="63" t="s">
        <v>178</v>
      </c>
      <c r="AU69" s="63" t="s">
        <v>178</v>
      </c>
      <c r="AV69" s="63" t="s">
        <v>178</v>
      </c>
      <c r="AW69" s="63" t="s">
        <v>178</v>
      </c>
      <c r="AX69" s="63" t="s">
        <v>178</v>
      </c>
      <c r="AY69" s="63" t="s">
        <v>178</v>
      </c>
      <c r="AZ69" s="63" t="s">
        <v>178</v>
      </c>
      <c r="BA69" s="63" t="s">
        <v>178</v>
      </c>
      <c r="BB69" s="63" t="s">
        <v>178</v>
      </c>
      <c r="BC69" s="63" t="s">
        <v>178</v>
      </c>
      <c r="BD69" s="63" t="s">
        <v>178</v>
      </c>
      <c r="BE69" s="63" t="s">
        <v>178</v>
      </c>
      <c r="BF69" s="63" t="s">
        <v>178</v>
      </c>
      <c r="BG69" s="63" t="s">
        <v>178</v>
      </c>
      <c r="BH69" s="63" t="s">
        <v>178</v>
      </c>
      <c r="BI69" s="63" t="s">
        <v>178</v>
      </c>
      <c r="BJ69" s="63" t="s">
        <v>178</v>
      </c>
      <c r="BK69" s="63" t="s">
        <v>178</v>
      </c>
      <c r="BL69" s="63" t="s">
        <v>178</v>
      </c>
      <c r="BM69" s="63" t="s">
        <v>178</v>
      </c>
      <c r="BN69" s="63" t="s">
        <v>178</v>
      </c>
      <c r="BO69" s="63" t="s">
        <v>178</v>
      </c>
      <c r="BP69" s="63" t="s">
        <v>178</v>
      </c>
      <c r="BQ69" s="63" t="s">
        <v>178</v>
      </c>
      <c r="BR69" s="63" t="s">
        <v>178</v>
      </c>
      <c r="BS69" s="63" t="s">
        <v>178</v>
      </c>
      <c r="BT69" s="63" t="s">
        <v>178</v>
      </c>
      <c r="BU69" s="63" t="s">
        <v>178</v>
      </c>
      <c r="BV69" s="63" t="s">
        <v>178</v>
      </c>
      <c r="BW69" s="63" t="s">
        <v>178</v>
      </c>
      <c r="BX69" s="63" t="s">
        <v>178</v>
      </c>
      <c r="BY69" s="63" t="s">
        <v>178</v>
      </c>
      <c r="BZ69" s="63" t="s">
        <v>178</v>
      </c>
      <c r="CA69" s="63" t="s">
        <v>178</v>
      </c>
      <c r="CB69" s="63" t="s">
        <v>178</v>
      </c>
      <c r="CC69" s="63" t="s">
        <v>178</v>
      </c>
      <c r="CD69" s="63" t="s">
        <v>178</v>
      </c>
      <c r="CE69" s="63" t="s">
        <v>178</v>
      </c>
      <c r="CF69" s="63" t="s">
        <v>178</v>
      </c>
      <c r="CG69" s="63" t="s">
        <v>178</v>
      </c>
      <c r="CH69" s="63" t="s">
        <v>178</v>
      </c>
      <c r="CI69" s="63" t="s">
        <v>178</v>
      </c>
      <c r="CJ69" s="63" t="s">
        <v>178</v>
      </c>
      <c r="CK69" s="63" t="s">
        <v>178</v>
      </c>
      <c r="CL69" s="63" t="s">
        <v>178</v>
      </c>
      <c r="CM69" s="63" t="s">
        <v>178</v>
      </c>
      <c r="CN69" s="63" t="s">
        <v>178</v>
      </c>
      <c r="CO69" s="63" t="s">
        <v>178</v>
      </c>
      <c r="CP69" s="63" t="s">
        <v>178</v>
      </c>
      <c r="CQ69" s="63" t="s">
        <v>178</v>
      </c>
      <c r="CR69" s="63" t="s">
        <v>178</v>
      </c>
      <c r="CS69" s="63" t="s">
        <v>178</v>
      </c>
      <c r="CT69" s="63" t="s">
        <v>178</v>
      </c>
      <c r="CU69" s="63" t="s">
        <v>178</v>
      </c>
      <c r="CV69" s="63" t="s">
        <v>178</v>
      </c>
      <c r="CW69" s="63" t="s">
        <v>178</v>
      </c>
      <c r="CX69" s="63" t="s">
        <v>178</v>
      </c>
      <c r="CY69" s="63" t="s">
        <v>178</v>
      </c>
      <c r="CZ69" s="63" t="s">
        <v>178</v>
      </c>
    </row>
    <row r="70" spans="1:104" x14ac:dyDescent="0.25">
      <c r="A70" s="16" t="s">
        <v>616</v>
      </c>
      <c r="B70" s="9" t="s">
        <v>182</v>
      </c>
      <c r="C70" s="15" t="s">
        <v>253</v>
      </c>
      <c r="D70" s="15" t="s">
        <v>2</v>
      </c>
      <c r="E70" s="86" t="s">
        <v>178</v>
      </c>
      <c r="F70" s="63" t="s">
        <v>178</v>
      </c>
      <c r="G70" s="63" t="s">
        <v>178</v>
      </c>
      <c r="H70" s="63" t="s">
        <v>178</v>
      </c>
      <c r="I70" s="63" t="s">
        <v>178</v>
      </c>
      <c r="J70" s="63" t="s">
        <v>178</v>
      </c>
      <c r="K70" s="63" t="s">
        <v>178</v>
      </c>
      <c r="L70" s="63" t="s">
        <v>178</v>
      </c>
      <c r="M70" s="63" t="s">
        <v>178</v>
      </c>
      <c r="N70" s="63" t="s">
        <v>178</v>
      </c>
      <c r="O70" s="63" t="s">
        <v>178</v>
      </c>
      <c r="P70" s="63" t="s">
        <v>178</v>
      </c>
      <c r="Q70" s="63" t="s">
        <v>178</v>
      </c>
      <c r="R70" s="63" t="s">
        <v>178</v>
      </c>
      <c r="S70" s="63" t="s">
        <v>178</v>
      </c>
      <c r="T70" s="63" t="s">
        <v>178</v>
      </c>
      <c r="U70" s="63" t="s">
        <v>178</v>
      </c>
      <c r="V70" s="63" t="s">
        <v>178</v>
      </c>
      <c r="W70" s="63" t="s">
        <v>178</v>
      </c>
      <c r="X70" s="63" t="s">
        <v>178</v>
      </c>
      <c r="Y70" s="63" t="s">
        <v>178</v>
      </c>
      <c r="Z70" s="63" t="s">
        <v>178</v>
      </c>
      <c r="AA70" s="63" t="s">
        <v>178</v>
      </c>
      <c r="AB70" s="63" t="s">
        <v>178</v>
      </c>
      <c r="AC70" s="63" t="s">
        <v>178</v>
      </c>
      <c r="AD70" s="63" t="s">
        <v>178</v>
      </c>
      <c r="AE70" s="63" t="s">
        <v>178</v>
      </c>
      <c r="AF70" s="63" t="s">
        <v>178</v>
      </c>
      <c r="AG70" s="63" t="s">
        <v>178</v>
      </c>
      <c r="AH70" s="63" t="s">
        <v>178</v>
      </c>
      <c r="AI70" s="63" t="s">
        <v>178</v>
      </c>
      <c r="AJ70" s="63" t="s">
        <v>178</v>
      </c>
      <c r="AK70" s="63" t="s">
        <v>178</v>
      </c>
      <c r="AL70" s="63" t="s">
        <v>178</v>
      </c>
      <c r="AM70" s="63" t="s">
        <v>178</v>
      </c>
      <c r="AN70" s="63" t="s">
        <v>178</v>
      </c>
      <c r="AO70" s="63" t="s">
        <v>178</v>
      </c>
      <c r="AP70" s="63" t="s">
        <v>178</v>
      </c>
      <c r="AQ70" s="63" t="s">
        <v>178</v>
      </c>
      <c r="AR70" s="63" t="s">
        <v>178</v>
      </c>
      <c r="AS70" s="63" t="s">
        <v>178</v>
      </c>
      <c r="AT70" s="63" t="s">
        <v>178</v>
      </c>
      <c r="AU70" s="63" t="s">
        <v>178</v>
      </c>
      <c r="AV70" s="63" t="s">
        <v>178</v>
      </c>
      <c r="AW70" s="63" t="s">
        <v>178</v>
      </c>
      <c r="AX70" s="63" t="s">
        <v>178</v>
      </c>
      <c r="AY70" s="63" t="s">
        <v>178</v>
      </c>
      <c r="AZ70" s="63" t="s">
        <v>178</v>
      </c>
      <c r="BA70" s="63" t="s">
        <v>178</v>
      </c>
      <c r="BB70" s="63" t="s">
        <v>178</v>
      </c>
      <c r="BC70" s="63" t="s">
        <v>178</v>
      </c>
      <c r="BD70" s="63" t="s">
        <v>178</v>
      </c>
      <c r="BE70" s="63" t="s">
        <v>178</v>
      </c>
      <c r="BF70" s="63" t="s">
        <v>178</v>
      </c>
      <c r="BG70" s="63" t="s">
        <v>178</v>
      </c>
      <c r="BH70" s="63" t="s">
        <v>178</v>
      </c>
      <c r="BI70" s="63" t="s">
        <v>178</v>
      </c>
      <c r="BJ70" s="63" t="s">
        <v>178</v>
      </c>
      <c r="BK70" s="63" t="s">
        <v>178</v>
      </c>
      <c r="BL70" s="63" t="s">
        <v>178</v>
      </c>
      <c r="BM70" s="63" t="s">
        <v>178</v>
      </c>
      <c r="BN70" s="63" t="s">
        <v>178</v>
      </c>
      <c r="BO70" s="63" t="s">
        <v>178</v>
      </c>
      <c r="BP70" s="63" t="s">
        <v>178</v>
      </c>
      <c r="BQ70" s="63" t="s">
        <v>178</v>
      </c>
      <c r="BR70" s="63" t="s">
        <v>178</v>
      </c>
      <c r="BS70" s="63" t="s">
        <v>178</v>
      </c>
      <c r="BT70" s="63" t="s">
        <v>178</v>
      </c>
      <c r="BU70" s="63" t="s">
        <v>178</v>
      </c>
      <c r="BV70" s="63" t="s">
        <v>178</v>
      </c>
      <c r="BW70" s="63" t="s">
        <v>178</v>
      </c>
      <c r="BX70" s="63" t="s">
        <v>178</v>
      </c>
      <c r="BY70" s="63" t="s">
        <v>178</v>
      </c>
      <c r="BZ70" s="63" t="s">
        <v>178</v>
      </c>
      <c r="CA70" s="63" t="s">
        <v>178</v>
      </c>
      <c r="CB70" s="63" t="s">
        <v>178</v>
      </c>
      <c r="CC70" s="63" t="s">
        <v>178</v>
      </c>
      <c r="CD70" s="63" t="s">
        <v>178</v>
      </c>
      <c r="CE70" s="63" t="s">
        <v>178</v>
      </c>
      <c r="CF70" s="63" t="s">
        <v>178</v>
      </c>
      <c r="CG70" s="63" t="s">
        <v>178</v>
      </c>
      <c r="CH70" s="63" t="s">
        <v>178</v>
      </c>
      <c r="CI70" s="63" t="s">
        <v>178</v>
      </c>
      <c r="CJ70" s="63" t="s">
        <v>178</v>
      </c>
      <c r="CK70" s="63" t="s">
        <v>178</v>
      </c>
      <c r="CL70" s="63" t="s">
        <v>178</v>
      </c>
      <c r="CM70" s="63" t="s">
        <v>178</v>
      </c>
      <c r="CN70" s="63" t="s">
        <v>178</v>
      </c>
      <c r="CO70" s="63" t="s">
        <v>178</v>
      </c>
      <c r="CP70" s="63" t="s">
        <v>178</v>
      </c>
      <c r="CQ70" s="63" t="s">
        <v>178</v>
      </c>
      <c r="CR70" s="63" t="s">
        <v>178</v>
      </c>
      <c r="CS70" s="63" t="s">
        <v>178</v>
      </c>
      <c r="CT70" s="63" t="s">
        <v>178</v>
      </c>
      <c r="CU70" s="63" t="s">
        <v>178</v>
      </c>
      <c r="CV70" s="63" t="s">
        <v>178</v>
      </c>
      <c r="CW70" s="63" t="s">
        <v>178</v>
      </c>
      <c r="CX70" s="63" t="s">
        <v>178</v>
      </c>
      <c r="CY70" s="63" t="s">
        <v>178</v>
      </c>
      <c r="CZ70" s="63" t="s">
        <v>178</v>
      </c>
    </row>
    <row r="71" spans="1:104" x14ac:dyDescent="0.25">
      <c r="A71" s="16" t="s">
        <v>617</v>
      </c>
      <c r="B71" s="9" t="s">
        <v>183</v>
      </c>
      <c r="C71" s="15" t="s">
        <v>253</v>
      </c>
      <c r="D71" s="15" t="s">
        <v>2</v>
      </c>
      <c r="E71" s="86" t="s">
        <v>178</v>
      </c>
      <c r="F71" s="63" t="s">
        <v>178</v>
      </c>
      <c r="G71" s="63" t="s">
        <v>178</v>
      </c>
      <c r="H71" s="63" t="s">
        <v>178</v>
      </c>
      <c r="I71" s="63" t="s">
        <v>178</v>
      </c>
      <c r="J71" s="63" t="s">
        <v>178</v>
      </c>
      <c r="K71" s="63" t="s">
        <v>178</v>
      </c>
      <c r="L71" s="63" t="s">
        <v>178</v>
      </c>
      <c r="M71" s="63" t="s">
        <v>178</v>
      </c>
      <c r="N71" s="63" t="s">
        <v>178</v>
      </c>
      <c r="O71" s="63" t="s">
        <v>178</v>
      </c>
      <c r="P71" s="63" t="s">
        <v>178</v>
      </c>
      <c r="Q71" s="63" t="s">
        <v>178</v>
      </c>
      <c r="R71" s="63" t="s">
        <v>178</v>
      </c>
      <c r="S71" s="63" t="s">
        <v>178</v>
      </c>
      <c r="T71" s="63" t="s">
        <v>178</v>
      </c>
      <c r="U71" s="63" t="s">
        <v>178</v>
      </c>
      <c r="V71" s="63" t="s">
        <v>178</v>
      </c>
      <c r="W71" s="63" t="s">
        <v>178</v>
      </c>
      <c r="X71" s="63" t="s">
        <v>178</v>
      </c>
      <c r="Y71" s="63" t="s">
        <v>178</v>
      </c>
      <c r="Z71" s="63" t="s">
        <v>178</v>
      </c>
      <c r="AA71" s="63" t="s">
        <v>178</v>
      </c>
      <c r="AB71" s="63" t="s">
        <v>178</v>
      </c>
      <c r="AC71" s="63" t="s">
        <v>178</v>
      </c>
      <c r="AD71" s="63" t="s">
        <v>178</v>
      </c>
      <c r="AE71" s="63" t="s">
        <v>178</v>
      </c>
      <c r="AF71" s="63" t="s">
        <v>178</v>
      </c>
      <c r="AG71" s="63" t="s">
        <v>178</v>
      </c>
      <c r="AH71" s="63" t="s">
        <v>178</v>
      </c>
      <c r="AI71" s="63" t="s">
        <v>178</v>
      </c>
      <c r="AJ71" s="63" t="s">
        <v>178</v>
      </c>
      <c r="AK71" s="63" t="s">
        <v>178</v>
      </c>
      <c r="AL71" s="63" t="s">
        <v>178</v>
      </c>
      <c r="AM71" s="63" t="s">
        <v>178</v>
      </c>
      <c r="AN71" s="63" t="s">
        <v>178</v>
      </c>
      <c r="AO71" s="63" t="s">
        <v>178</v>
      </c>
      <c r="AP71" s="63" t="s">
        <v>178</v>
      </c>
      <c r="AQ71" s="63" t="s">
        <v>178</v>
      </c>
      <c r="AR71" s="63" t="s">
        <v>178</v>
      </c>
      <c r="AS71" s="63" t="s">
        <v>178</v>
      </c>
      <c r="AT71" s="63" t="s">
        <v>178</v>
      </c>
      <c r="AU71" s="63" t="s">
        <v>178</v>
      </c>
      <c r="AV71" s="63" t="s">
        <v>178</v>
      </c>
      <c r="AW71" s="63" t="s">
        <v>178</v>
      </c>
      <c r="AX71" s="63" t="s">
        <v>178</v>
      </c>
      <c r="AY71" s="63" t="s">
        <v>178</v>
      </c>
      <c r="AZ71" s="63" t="s">
        <v>178</v>
      </c>
      <c r="BA71" s="63" t="s">
        <v>178</v>
      </c>
      <c r="BB71" s="63" t="s">
        <v>178</v>
      </c>
      <c r="BC71" s="63" t="s">
        <v>178</v>
      </c>
      <c r="BD71" s="63" t="s">
        <v>178</v>
      </c>
      <c r="BE71" s="63" t="s">
        <v>178</v>
      </c>
      <c r="BF71" s="63" t="s">
        <v>178</v>
      </c>
      <c r="BG71" s="63" t="s">
        <v>178</v>
      </c>
      <c r="BH71" s="63" t="s">
        <v>178</v>
      </c>
      <c r="BI71" s="63" t="s">
        <v>178</v>
      </c>
      <c r="BJ71" s="63" t="s">
        <v>178</v>
      </c>
      <c r="BK71" s="63" t="s">
        <v>178</v>
      </c>
      <c r="BL71" s="63" t="s">
        <v>178</v>
      </c>
      <c r="BM71" s="63" t="s">
        <v>178</v>
      </c>
      <c r="BN71" s="63" t="s">
        <v>178</v>
      </c>
      <c r="BO71" s="63" t="s">
        <v>178</v>
      </c>
      <c r="BP71" s="63" t="s">
        <v>178</v>
      </c>
      <c r="BQ71" s="63" t="s">
        <v>178</v>
      </c>
      <c r="BR71" s="63" t="s">
        <v>178</v>
      </c>
      <c r="BS71" s="63" t="s">
        <v>178</v>
      </c>
      <c r="BT71" s="63" t="s">
        <v>178</v>
      </c>
      <c r="BU71" s="63" t="s">
        <v>178</v>
      </c>
      <c r="BV71" s="63" t="s">
        <v>178</v>
      </c>
      <c r="BW71" s="63" t="s">
        <v>178</v>
      </c>
      <c r="BX71" s="63" t="s">
        <v>178</v>
      </c>
      <c r="BY71" s="63" t="s">
        <v>178</v>
      </c>
      <c r="BZ71" s="63" t="s">
        <v>178</v>
      </c>
      <c r="CA71" s="63" t="s">
        <v>178</v>
      </c>
      <c r="CB71" s="63" t="s">
        <v>178</v>
      </c>
      <c r="CC71" s="63" t="s">
        <v>178</v>
      </c>
      <c r="CD71" s="63" t="s">
        <v>178</v>
      </c>
      <c r="CE71" s="63" t="s">
        <v>178</v>
      </c>
      <c r="CF71" s="63" t="s">
        <v>178</v>
      </c>
      <c r="CG71" s="63" t="s">
        <v>178</v>
      </c>
      <c r="CH71" s="63" t="s">
        <v>178</v>
      </c>
      <c r="CI71" s="63" t="s">
        <v>178</v>
      </c>
      <c r="CJ71" s="63" t="s">
        <v>178</v>
      </c>
      <c r="CK71" s="63" t="s">
        <v>178</v>
      </c>
      <c r="CL71" s="63" t="s">
        <v>178</v>
      </c>
      <c r="CM71" s="63" t="s">
        <v>178</v>
      </c>
      <c r="CN71" s="63" t="s">
        <v>178</v>
      </c>
      <c r="CO71" s="63" t="s">
        <v>178</v>
      </c>
      <c r="CP71" s="63" t="s">
        <v>178</v>
      </c>
      <c r="CQ71" s="63" t="s">
        <v>178</v>
      </c>
      <c r="CR71" s="63" t="s">
        <v>178</v>
      </c>
      <c r="CS71" s="63" t="s">
        <v>178</v>
      </c>
      <c r="CT71" s="63" t="s">
        <v>178</v>
      </c>
      <c r="CU71" s="63" t="s">
        <v>178</v>
      </c>
      <c r="CV71" s="63" t="s">
        <v>178</v>
      </c>
      <c r="CW71" s="63" t="s">
        <v>178</v>
      </c>
      <c r="CX71" s="63" t="s">
        <v>178</v>
      </c>
      <c r="CY71" s="63" t="s">
        <v>178</v>
      </c>
      <c r="CZ71" s="63" t="s">
        <v>178</v>
      </c>
    </row>
    <row r="72" spans="1:104" x14ac:dyDescent="0.25">
      <c r="A72" s="16" t="s">
        <v>618</v>
      </c>
      <c r="B72" s="9" t="s">
        <v>184</v>
      </c>
      <c r="C72" s="15" t="s">
        <v>256</v>
      </c>
      <c r="D72" s="15" t="s">
        <v>2</v>
      </c>
      <c r="E72" s="86"/>
      <c r="F72" s="63"/>
      <c r="G72" s="63"/>
      <c r="H72" s="63"/>
      <c r="I72" s="63"/>
      <c r="J72" s="63"/>
      <c r="K72" s="63"/>
      <c r="L72" s="63"/>
      <c r="M72" s="63"/>
      <c r="N72" s="63"/>
      <c r="O72" s="63"/>
      <c r="P72" s="63"/>
      <c r="Q72" s="63"/>
      <c r="R72" s="63"/>
      <c r="S72" s="63"/>
      <c r="T72" s="63"/>
      <c r="U72" s="63"/>
      <c r="V72" s="63"/>
      <c r="W72" s="63"/>
      <c r="X72" s="63"/>
      <c r="Y72" s="63"/>
      <c r="Z72" s="63"/>
      <c r="AA72" s="63"/>
      <c r="AB72" s="63"/>
      <c r="AC72" s="63"/>
      <c r="AD72" s="63"/>
      <c r="AE72" s="63"/>
      <c r="AF72" s="63"/>
      <c r="AG72" s="63"/>
      <c r="AH72" s="63"/>
      <c r="AI72" s="63"/>
      <c r="AJ72" s="63"/>
      <c r="AK72" s="63"/>
      <c r="AL72" s="63"/>
      <c r="AM72" s="63"/>
      <c r="AN72" s="63"/>
      <c r="AO72" s="63"/>
      <c r="AP72" s="63"/>
      <c r="AQ72" s="63"/>
      <c r="AR72" s="63"/>
      <c r="AS72" s="63"/>
      <c r="AT72" s="63"/>
      <c r="AU72" s="63"/>
      <c r="AV72" s="63"/>
      <c r="AW72" s="63"/>
      <c r="AX72" s="63"/>
      <c r="AY72" s="63"/>
      <c r="AZ72" s="63"/>
      <c r="BA72" s="63"/>
      <c r="BB72" s="63"/>
      <c r="BC72" s="63"/>
      <c r="BD72" s="63"/>
      <c r="BE72" s="63"/>
      <c r="BF72" s="63"/>
      <c r="BG72" s="63"/>
      <c r="BH72" s="63"/>
      <c r="BI72" s="63"/>
      <c r="BJ72" s="63"/>
      <c r="BK72" s="63"/>
      <c r="BL72" s="63"/>
      <c r="BM72" s="63"/>
      <c r="BN72" s="63"/>
      <c r="BO72" s="63"/>
      <c r="BP72" s="63"/>
      <c r="BQ72" s="63"/>
      <c r="BR72" s="63"/>
      <c r="BS72" s="63"/>
      <c r="BT72" s="63"/>
      <c r="BU72" s="63"/>
      <c r="BV72" s="63"/>
      <c r="BW72" s="63"/>
      <c r="BX72" s="63"/>
      <c r="BY72" s="63"/>
      <c r="BZ72" s="63"/>
      <c r="CA72" s="63"/>
      <c r="CB72" s="63"/>
      <c r="CC72" s="63"/>
      <c r="CD72" s="63"/>
      <c r="CE72" s="63"/>
      <c r="CF72" s="63"/>
      <c r="CG72" s="63"/>
      <c r="CH72" s="63"/>
      <c r="CI72" s="63"/>
      <c r="CJ72" s="63"/>
      <c r="CK72" s="63"/>
      <c r="CL72" s="63"/>
      <c r="CM72" s="63"/>
      <c r="CN72" s="63"/>
      <c r="CO72" s="63"/>
      <c r="CP72" s="63"/>
      <c r="CQ72" s="63"/>
      <c r="CR72" s="63"/>
      <c r="CS72" s="63"/>
      <c r="CT72" s="63"/>
      <c r="CU72" s="63"/>
      <c r="CV72" s="63"/>
      <c r="CW72" s="63"/>
      <c r="CX72" s="63"/>
      <c r="CY72" s="63"/>
      <c r="CZ72" s="63"/>
    </row>
    <row r="73" spans="1:104" ht="27.6" x14ac:dyDescent="0.25">
      <c r="A73" s="16" t="s">
        <v>619</v>
      </c>
      <c r="B73" s="9" t="s">
        <v>185</v>
      </c>
      <c r="C73" s="15" t="s">
        <v>255</v>
      </c>
      <c r="D73" s="15" t="s">
        <v>68</v>
      </c>
      <c r="E73" s="91"/>
      <c r="F73" s="92"/>
      <c r="G73" s="92"/>
      <c r="H73" s="92"/>
      <c r="I73" s="92"/>
      <c r="J73" s="92"/>
      <c r="K73" s="92"/>
      <c r="L73" s="92"/>
      <c r="M73" s="92"/>
      <c r="N73" s="92"/>
      <c r="O73" s="92"/>
      <c r="P73" s="92"/>
      <c r="Q73" s="92"/>
      <c r="R73" s="92"/>
      <c r="S73" s="92"/>
      <c r="T73" s="92"/>
      <c r="U73" s="92"/>
      <c r="V73" s="92"/>
      <c r="W73" s="92"/>
      <c r="X73" s="92"/>
      <c r="Y73" s="92"/>
      <c r="Z73" s="92"/>
      <c r="AA73" s="92"/>
      <c r="AB73" s="92"/>
      <c r="AC73" s="92"/>
      <c r="AD73" s="92"/>
      <c r="AE73" s="92"/>
      <c r="AF73" s="92"/>
      <c r="AG73" s="92"/>
      <c r="AH73" s="92"/>
      <c r="AI73" s="92"/>
      <c r="AJ73" s="92"/>
      <c r="AK73" s="92"/>
      <c r="AL73" s="92"/>
      <c r="AM73" s="92"/>
      <c r="AN73" s="92"/>
      <c r="AO73" s="92"/>
      <c r="AP73" s="92"/>
      <c r="AQ73" s="92"/>
      <c r="AR73" s="92"/>
      <c r="AS73" s="92"/>
      <c r="AT73" s="92"/>
      <c r="AU73" s="92"/>
      <c r="AV73" s="92"/>
      <c r="AW73" s="92"/>
      <c r="AX73" s="92"/>
      <c r="AY73" s="92"/>
      <c r="AZ73" s="92"/>
      <c r="BA73" s="92"/>
      <c r="BB73" s="92"/>
      <c r="BC73" s="92"/>
      <c r="BD73" s="92"/>
      <c r="BE73" s="92"/>
      <c r="BF73" s="92"/>
      <c r="BG73" s="92"/>
      <c r="BH73" s="92"/>
      <c r="BI73" s="92"/>
      <c r="BJ73" s="92"/>
      <c r="BK73" s="92"/>
      <c r="BL73" s="92"/>
      <c r="BM73" s="92"/>
      <c r="BN73" s="92"/>
      <c r="BO73" s="92"/>
      <c r="BP73" s="92"/>
      <c r="BQ73" s="92"/>
      <c r="BR73" s="92"/>
      <c r="BS73" s="92"/>
      <c r="BT73" s="92"/>
      <c r="BU73" s="92"/>
      <c r="BV73" s="92"/>
      <c r="BW73" s="92"/>
      <c r="BX73" s="92"/>
      <c r="BY73" s="92"/>
      <c r="BZ73" s="92"/>
      <c r="CA73" s="92"/>
      <c r="CB73" s="92"/>
      <c r="CC73" s="92"/>
      <c r="CD73" s="92"/>
      <c r="CE73" s="92"/>
      <c r="CF73" s="92"/>
      <c r="CG73" s="92"/>
      <c r="CH73" s="92"/>
      <c r="CI73" s="92"/>
      <c r="CJ73" s="92"/>
      <c r="CK73" s="92"/>
      <c r="CL73" s="92"/>
      <c r="CM73" s="92"/>
      <c r="CN73" s="92"/>
      <c r="CO73" s="92"/>
      <c r="CP73" s="92"/>
      <c r="CQ73" s="92"/>
      <c r="CR73" s="92"/>
      <c r="CS73" s="92"/>
      <c r="CT73" s="92"/>
      <c r="CU73" s="92"/>
      <c r="CV73" s="92"/>
      <c r="CW73" s="92"/>
      <c r="CX73" s="92"/>
      <c r="CY73" s="92"/>
      <c r="CZ73" s="92"/>
    </row>
    <row r="75" spans="1:104" s="73" customFormat="1" ht="17.399999999999999" x14ac:dyDescent="0.3">
      <c r="A75" s="72"/>
      <c r="C75" s="74"/>
      <c r="D75" s="74"/>
    </row>
    <row r="76" spans="1:104" ht="14.25" customHeight="1" x14ac:dyDescent="0.25"/>
    <row r="77" spans="1:104" ht="14.25" customHeight="1" x14ac:dyDescent="0.25"/>
    <row r="78" spans="1:104" ht="14.25" customHeight="1" x14ac:dyDescent="0.25"/>
    <row r="79" spans="1:104" ht="14.25" customHeight="1" x14ac:dyDescent="0.25"/>
    <row r="80" spans="1:104"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sheetData>
  <sheetProtection algorithmName="SHA-512" hashValue="Mcar+dBhvdr3w+VGNLTYxTMIQWWYB8n46Xj75FOQqQuyfS7BMHF0kcTrGFGnN37N517mstbY8IN/0BrjPuYBOw==" saltValue="LgZZF2e/K1hKqWquG2AQ/Q==" spinCount="100000" sheet="1" objects="1" scenarios="1"/>
  <mergeCells count="5">
    <mergeCell ref="A3:C3"/>
    <mergeCell ref="A10:C10"/>
    <mergeCell ref="B13:C13"/>
    <mergeCell ref="B14:C14"/>
    <mergeCell ref="A24:D24"/>
  </mergeCells>
  <conditionalFormatting sqref="A9:A26">
    <cfRule type="expression" dxfId="21" priority="2">
      <formula>$D$5="Yes, the plan complies based on all analyses"</formula>
    </cfRule>
  </conditionalFormatting>
  <conditionalFormatting sqref="B9:D9 E9:CZ24 D10 B11:D23 A27:CZ73">
    <cfRule type="expression" dxfId="17" priority="3">
      <formula>$D$5="Yes, the plan complies based on all analyses"</formula>
    </cfRule>
  </conditionalFormatting>
  <conditionalFormatting sqref="B25:CZ26">
    <cfRule type="expression" dxfId="16" priority="1">
      <formula>$D$5="Yes, the plan complies based on all analyses"</formula>
    </cfRule>
  </conditionalFormatting>
  <dataValidations count="2">
    <dataValidation allowBlank="1" prompt="To enter free text, select cell and type - do not click into cell" sqref="E37:CZ42 E44:CZ49 E68:CZ73 E60:CZ65 E53:CZ58" xr:uid="{9B2947E4-AB4D-4C76-9468-14A822BD51AA}"/>
    <dataValidation allowBlank="1" sqref="E30:CZ35" xr:uid="{FDCB2E13-CFB3-4C5D-8F72-5DF5112BB180}"/>
  </dataValidations>
  <hyperlinks>
    <hyperlink ref="B14" location="SectionE_AnalysisMethods" display="Return to the Analysis Methods section in the &quot;State and program information&quot; tab to change whether a method is used." xr:uid="{0C0F6DDF-C868-4E6E-918D-4C2014E29BF3}"/>
    <hyperlink ref="A8" location="'III_Plan comp 438.206 All plans'!A1" display="Click to go to section B: Assurance of plan compliance for 42 C.F.R. § 438.206" xr:uid="{3D94F870-3839-4E88-B328-80F7F337856C}"/>
    <hyperlink ref="A26" location="SectionE_AnalysisMethods" display="Click to return to the Analysis Methods section in the &quot;State and Program Information&quot; tab to change whether a method is used." xr:uid="{050FF0C7-EA0E-48AB-9132-B7034C835E3D}"/>
  </hyperlink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6" id="{BA6FC3FA-0BED-47A8-8356-835FB6B0A8BA}">
            <xm:f>OR(ISBLANK('I_State and program information'!$E$50),'I_State and program information'!$E$50="No")</xm:f>
            <x14:dxf>
              <fill>
                <patternFill patternType="lightUp"/>
              </fill>
            </x14:dxf>
          </x14:cfRule>
          <xm:sqref>A28:CZ49</xm:sqref>
        </x14:conditionalFormatting>
        <x14:conditionalFormatting xmlns:xm="http://schemas.microsoft.com/office/excel/2006/main">
          <x14:cfRule type="expression" priority="5" id="{2BB1C758-3D93-4384-AB83-747FC61DD6F8}">
            <xm:f>OR(ISBLANK('I_State and program information'!$E$54),'I_State and program information'!$E$54="No")</xm:f>
            <x14:dxf>
              <fill>
                <patternFill patternType="lightUp"/>
              </fill>
            </x14:dxf>
          </x14:cfRule>
          <xm:sqref>A51:CZ65</xm:sqref>
        </x14:conditionalFormatting>
        <x14:conditionalFormatting xmlns:xm="http://schemas.microsoft.com/office/excel/2006/main">
          <x14:cfRule type="expression" priority="4" id="{04E494AB-331C-4B4E-924E-5F1B38A04B7E}">
            <xm:f>OR(ISBLANK('I_State and program information'!$E$62),'I_State and program information'!$E$62="No")</xm:f>
            <x14:dxf>
              <fill>
                <patternFill patternType="lightUp"/>
              </fill>
            </x14:dxf>
          </x14:cfRule>
          <xm:sqref>A66:CZ73</xm:sqref>
        </x14:conditionalFormatting>
      </x14:conditionalFormattings>
    </ext>
    <ext xmlns:x14="http://schemas.microsoft.com/office/spreadsheetml/2009/9/main" uri="{CCE6A557-97BC-4b89-ADB6-D9C93CAAB3DF}">
      <x14:dataValidations xmlns:xm="http://schemas.microsoft.com/office/excel/2006/main" count="103">
        <x14:dataValidation type="list" allowBlank="1" showInputMessage="1" showErrorMessage="1" xr:uid="{9D1191BA-683D-46FD-8C89-3BA18A9D30FF}">
          <x14:formula1>
            <xm:f>'Set Values'!$FB$112:$FB$121</xm:f>
          </x14:formula1>
          <xm:sqref>CU15</xm:sqref>
        </x14:dataValidation>
        <x14:dataValidation type="list" allowBlank="1" showInputMessage="1" showErrorMessage="1" xr:uid="{060296EF-7C64-4DF6-A911-69D137C86080}">
          <x14:formula1>
            <xm:f>'Set Values'!$AB$3:$AB$4</xm:f>
          </x14:formula1>
          <xm:sqref>E20:CZ20</xm:sqref>
        </x14:dataValidation>
        <x14:dataValidation type="list" allowBlank="1" showInputMessage="1" showErrorMessage="1" xr:uid="{BA7381A6-1FED-44FF-978D-3CC1EF27C585}">
          <x14:formula1>
            <xm:f>'Set Values'!$Z$3:$Z$4</xm:f>
          </x14:formula1>
          <xm:sqref>D5</xm:sqref>
        </x14:dataValidation>
        <x14:dataValidation type="list" allowBlank="1" showInputMessage="1" showErrorMessage="1" xr:uid="{3B43FE17-183E-4909-8F21-070AC5C24718}">
          <x14:formula1>
            <xm:f>'Set Values'!$BM$112:$BM$121</xm:f>
          </x14:formula1>
          <xm:sqref>F15</xm:sqref>
        </x14:dataValidation>
        <x14:dataValidation type="list" allowBlank="1" showInputMessage="1" showErrorMessage="1" xr:uid="{5C1F2299-187E-4361-A7A1-FBF03ED8FE70}">
          <x14:formula1>
            <xm:f>'Set Values'!$BL$112:$BL$121</xm:f>
          </x14:formula1>
          <xm:sqref>E15</xm:sqref>
        </x14:dataValidation>
        <x14:dataValidation type="list" allowBlank="1" showInputMessage="1" showErrorMessage="1" xr:uid="{D3BFA295-10E5-4FB1-97CF-156ACC71DE8F}">
          <x14:formula1>
            <xm:f>'Set Values'!$BN$112:$BN$121</xm:f>
          </x14:formula1>
          <xm:sqref>G15</xm:sqref>
        </x14:dataValidation>
        <x14:dataValidation type="list" allowBlank="1" showInputMessage="1" showErrorMessage="1" xr:uid="{D7ED7FD4-BEAE-4F68-BCF0-08DBA1BCAF35}">
          <x14:formula1>
            <xm:f>'Set Values'!$BO$112:$BO$121</xm:f>
          </x14:formula1>
          <xm:sqref>H15</xm:sqref>
        </x14:dataValidation>
        <x14:dataValidation type="list" allowBlank="1" showInputMessage="1" showErrorMessage="1" xr:uid="{AFD10F31-EBAD-4B32-86A6-1D37F824C579}">
          <x14:formula1>
            <xm:f>'Set Values'!$BP$112:$BP$121</xm:f>
          </x14:formula1>
          <xm:sqref>I15</xm:sqref>
        </x14:dataValidation>
        <x14:dataValidation type="list" allowBlank="1" showInputMessage="1" showErrorMessage="1" xr:uid="{4AD7D143-55C9-4F92-8D42-E926BA1FC8EE}">
          <x14:formula1>
            <xm:f>'Set Values'!$BQ$112:$BQ$121</xm:f>
          </x14:formula1>
          <xm:sqref>J15</xm:sqref>
        </x14:dataValidation>
        <x14:dataValidation type="list" allowBlank="1" showInputMessage="1" showErrorMessage="1" xr:uid="{C4392765-DD9D-43EE-9BF8-F04B6D8A8DB7}">
          <x14:formula1>
            <xm:f>'Set Values'!$BR$112:$BR$121</xm:f>
          </x14:formula1>
          <xm:sqref>K15</xm:sqref>
        </x14:dataValidation>
        <x14:dataValidation type="list" allowBlank="1" showInputMessage="1" showErrorMessage="1" xr:uid="{DF818B0F-4BBC-48B0-996D-B898AF72755E}">
          <x14:formula1>
            <xm:f>'Set Values'!$BS$112:$BS$121</xm:f>
          </x14:formula1>
          <xm:sqref>L15</xm:sqref>
        </x14:dataValidation>
        <x14:dataValidation type="list" allowBlank="1" showInputMessage="1" showErrorMessage="1" xr:uid="{93E6CEFC-EB43-4058-97F8-969C59AD245B}">
          <x14:formula1>
            <xm:f>'Set Values'!$BU$112:$BU$121</xm:f>
          </x14:formula1>
          <xm:sqref>N15</xm:sqref>
        </x14:dataValidation>
        <x14:dataValidation type="list" allowBlank="1" showInputMessage="1" showErrorMessage="1" xr:uid="{69F824C6-8586-496D-824E-20CE775568BC}">
          <x14:formula1>
            <xm:f>'Set Values'!$BV$112:$BV$121</xm:f>
          </x14:formula1>
          <xm:sqref>O15</xm:sqref>
        </x14:dataValidation>
        <x14:dataValidation type="list" allowBlank="1" showInputMessage="1" showErrorMessage="1" xr:uid="{97A51D28-86F7-4F4C-A902-0821C963C640}">
          <x14:formula1>
            <xm:f>'Set Values'!$BW$112:$BW$121</xm:f>
          </x14:formula1>
          <xm:sqref>P15</xm:sqref>
        </x14:dataValidation>
        <x14:dataValidation type="list" allowBlank="1" showInputMessage="1" showErrorMessage="1" xr:uid="{CA91C332-DE01-438C-9F50-D8C845200C53}">
          <x14:formula1>
            <xm:f>'Set Values'!$BX$112:$BX$121</xm:f>
          </x14:formula1>
          <xm:sqref>Q15</xm:sqref>
        </x14:dataValidation>
        <x14:dataValidation type="list" allowBlank="1" showInputMessage="1" showErrorMessage="1" xr:uid="{036FD3DC-8791-4989-879A-6850BCD89360}">
          <x14:formula1>
            <xm:f>'Set Values'!$BY$112:$BY$121</xm:f>
          </x14:formula1>
          <xm:sqref>R15</xm:sqref>
        </x14:dataValidation>
        <x14:dataValidation type="list" allowBlank="1" showInputMessage="1" showErrorMessage="1" xr:uid="{D3E798F5-AB6F-4C3E-948A-0C3D45EC9EC7}">
          <x14:formula1>
            <xm:f>'Set Values'!$BZ$112:$BZ$121</xm:f>
          </x14:formula1>
          <xm:sqref>S15</xm:sqref>
        </x14:dataValidation>
        <x14:dataValidation type="list" allowBlank="1" showInputMessage="1" showErrorMessage="1" xr:uid="{0D9F485C-264D-479E-9845-9B98FFFF9F4C}">
          <x14:formula1>
            <xm:f>'Set Values'!$CA$112:$CA$121</xm:f>
          </x14:formula1>
          <xm:sqref>T15</xm:sqref>
        </x14:dataValidation>
        <x14:dataValidation type="list" allowBlank="1" showInputMessage="1" showErrorMessage="1" xr:uid="{EB0ACC13-2F12-45F1-9F9B-43D53F55164A}">
          <x14:formula1>
            <xm:f>'Set Values'!$CB$112:$CB$121</xm:f>
          </x14:formula1>
          <xm:sqref>U15</xm:sqref>
        </x14:dataValidation>
        <x14:dataValidation type="list" allowBlank="1" showInputMessage="1" showErrorMessage="1" xr:uid="{26D5D455-3800-4C49-83AA-D77B3B47CF32}">
          <x14:formula1>
            <xm:f>'Set Values'!$CC$112:$CC$121</xm:f>
          </x14:formula1>
          <xm:sqref>V15</xm:sqref>
        </x14:dataValidation>
        <x14:dataValidation type="list" allowBlank="1" showInputMessage="1" showErrorMessage="1" xr:uid="{9F4B330E-A442-4E16-827C-FC52901BF392}">
          <x14:formula1>
            <xm:f>'Set Values'!$CD$112:$CD$121</xm:f>
          </x14:formula1>
          <xm:sqref>W15</xm:sqref>
        </x14:dataValidation>
        <x14:dataValidation type="list" allowBlank="1" showInputMessage="1" showErrorMessage="1" xr:uid="{56AE67F6-247B-4148-B2F7-05216C9E6618}">
          <x14:formula1>
            <xm:f>'Set Values'!$AA$3</xm:f>
          </x14:formula1>
          <xm:sqref>E12:CZ12</xm:sqref>
        </x14:dataValidation>
        <x14:dataValidation type="list" allowBlank="1" showInputMessage="1" showErrorMessage="1" xr:uid="{89334EAA-6D37-4DA9-A5EC-D5C39ACC70A3}">
          <x14:formula1>
            <xm:f>'Set Values'!$CE$112:$CE$121</xm:f>
          </x14:formula1>
          <xm:sqref>X15</xm:sqref>
        </x14:dataValidation>
        <x14:dataValidation type="list" allowBlank="1" showInputMessage="1" showErrorMessage="1" xr:uid="{CE1D8FBA-7C68-40AA-86CA-15AE10054EB8}">
          <x14:formula1>
            <xm:f>'Set Values'!$CF$112:$CF$121</xm:f>
          </x14:formula1>
          <xm:sqref>Y15</xm:sqref>
        </x14:dataValidation>
        <x14:dataValidation type="list" allowBlank="1" showInputMessage="1" showErrorMessage="1" xr:uid="{419B3614-E09B-4971-AC4D-E4036F44DB29}">
          <x14:formula1>
            <xm:f>'Set Values'!$CG$112:$CG$121</xm:f>
          </x14:formula1>
          <xm:sqref>Z15</xm:sqref>
        </x14:dataValidation>
        <x14:dataValidation type="list" allowBlank="1" showInputMessage="1" showErrorMessage="1" xr:uid="{485B1C43-3F4F-4F36-AE57-6512069A52C4}">
          <x14:formula1>
            <xm:f>'Set Values'!$CH$112:$CH$121</xm:f>
          </x14:formula1>
          <xm:sqref>AA15</xm:sqref>
        </x14:dataValidation>
        <x14:dataValidation type="list" allowBlank="1" showInputMessage="1" showErrorMessage="1" xr:uid="{935509E1-68C5-4F0B-BD28-18FFDA4EDFCF}">
          <x14:formula1>
            <xm:f>'Set Values'!$CI$112:$CI$121</xm:f>
          </x14:formula1>
          <xm:sqref>AB15</xm:sqref>
        </x14:dataValidation>
        <x14:dataValidation type="list" allowBlank="1" showInputMessage="1" showErrorMessage="1" xr:uid="{A3815089-5AEB-4C81-96BB-D52A8824657A}">
          <x14:formula1>
            <xm:f>'Set Values'!$CJ$112:$CJ$121</xm:f>
          </x14:formula1>
          <xm:sqref>AC15</xm:sqref>
        </x14:dataValidation>
        <x14:dataValidation type="list" allowBlank="1" showInputMessage="1" showErrorMessage="1" xr:uid="{1E6A3220-308C-4687-A484-9E93C02DE103}">
          <x14:formula1>
            <xm:f>'Set Values'!$CK$112:$CK$121</xm:f>
          </x14:formula1>
          <xm:sqref>AD15</xm:sqref>
        </x14:dataValidation>
        <x14:dataValidation type="list" allowBlank="1" showInputMessage="1" showErrorMessage="1" xr:uid="{9C315BFC-27C3-4556-8EA0-8234D93781AD}">
          <x14:formula1>
            <xm:f>'Set Values'!$CL$112:$CL$121</xm:f>
          </x14:formula1>
          <xm:sqref>AE15</xm:sqref>
        </x14:dataValidation>
        <x14:dataValidation type="list" allowBlank="1" showInputMessage="1" showErrorMessage="1" xr:uid="{413F99F5-2D19-4E6E-BF3A-76B72663D36D}">
          <x14:formula1>
            <xm:f>'Set Values'!$CM$112:$CM$121</xm:f>
          </x14:formula1>
          <xm:sqref>AF15</xm:sqref>
        </x14:dataValidation>
        <x14:dataValidation type="list" allowBlank="1" showInputMessage="1" showErrorMessage="1" xr:uid="{33BDD61D-5E96-483D-AF6A-34CEC4ACA670}">
          <x14:formula1>
            <xm:f>'Set Values'!$CN$112:$CN$121</xm:f>
          </x14:formula1>
          <xm:sqref>AG15</xm:sqref>
        </x14:dataValidation>
        <x14:dataValidation type="list" allowBlank="1" showInputMessage="1" showErrorMessage="1" xr:uid="{D653D551-772B-47F1-921E-E67A1FB47234}">
          <x14:formula1>
            <xm:f>'Set Values'!$CO$112:$CO$121</xm:f>
          </x14:formula1>
          <xm:sqref>AH15</xm:sqref>
        </x14:dataValidation>
        <x14:dataValidation type="list" allowBlank="1" showInputMessage="1" showErrorMessage="1" xr:uid="{354D0FF5-66A2-40E6-92F7-C24D6A7DF530}">
          <x14:formula1>
            <xm:f>'Set Values'!$CP$112:$CP$121</xm:f>
          </x14:formula1>
          <xm:sqref>AI15</xm:sqref>
        </x14:dataValidation>
        <x14:dataValidation type="list" allowBlank="1" showInputMessage="1" showErrorMessage="1" xr:uid="{1C323CCE-116A-4788-AA6A-9FDDBAF3DA6E}">
          <x14:formula1>
            <xm:f>'Set Values'!$CQ$112:$CQ$121</xm:f>
          </x14:formula1>
          <xm:sqref>AJ15</xm:sqref>
        </x14:dataValidation>
        <x14:dataValidation type="list" allowBlank="1" showInputMessage="1" showErrorMessage="1" xr:uid="{163D87AD-6D16-4082-81D8-DD583B71877B}">
          <x14:formula1>
            <xm:f>'Set Values'!$CR$112:$CR$121</xm:f>
          </x14:formula1>
          <xm:sqref>AK15</xm:sqref>
        </x14:dataValidation>
        <x14:dataValidation type="list" allowBlank="1" showInputMessage="1" showErrorMessage="1" xr:uid="{5D728A84-C72F-4429-91ED-F60F4D0F1EFD}">
          <x14:formula1>
            <xm:f>'Set Values'!$CS$112:$CS$121</xm:f>
          </x14:formula1>
          <xm:sqref>AL15</xm:sqref>
        </x14:dataValidation>
        <x14:dataValidation type="list" allowBlank="1" showInputMessage="1" showErrorMessage="1" xr:uid="{CEC8B9D8-F013-45CA-957E-F02373D0A97D}">
          <x14:formula1>
            <xm:f>'Set Values'!$CT$112:$CT$121</xm:f>
          </x14:formula1>
          <xm:sqref>AM15</xm:sqref>
        </x14:dataValidation>
        <x14:dataValidation type="list" allowBlank="1" showInputMessage="1" showErrorMessage="1" xr:uid="{89F29B00-0264-4121-A5D0-6B139FC8C45C}">
          <x14:formula1>
            <xm:f>'Set Values'!$CU$112:$CU$121</xm:f>
          </x14:formula1>
          <xm:sqref>AN15</xm:sqref>
        </x14:dataValidation>
        <x14:dataValidation type="list" allowBlank="1" showInputMessage="1" showErrorMessage="1" xr:uid="{6ABE9AE4-24DE-404E-BACB-B543340A7E9C}">
          <x14:formula1>
            <xm:f>'Set Values'!$CV$112:$CV$121</xm:f>
          </x14:formula1>
          <xm:sqref>AO15</xm:sqref>
        </x14:dataValidation>
        <x14:dataValidation type="list" allowBlank="1" showInputMessage="1" showErrorMessage="1" xr:uid="{C3CDF09F-592B-4CD1-91FB-E5CC9734EB5A}">
          <x14:formula1>
            <xm:f>'Set Values'!$CW$112:$CW$121</xm:f>
          </x14:formula1>
          <xm:sqref>AP15</xm:sqref>
        </x14:dataValidation>
        <x14:dataValidation type="list" allowBlank="1" showInputMessage="1" showErrorMessage="1" xr:uid="{EA35AA63-BCF6-4D97-BBBE-654DCCCE1DC1}">
          <x14:formula1>
            <xm:f>'Set Values'!$CX$112:$CX$121</xm:f>
          </x14:formula1>
          <xm:sqref>AQ15</xm:sqref>
        </x14:dataValidation>
        <x14:dataValidation type="list" allowBlank="1" showInputMessage="1" showErrorMessage="1" xr:uid="{C53C1D55-464B-40F7-81A6-A06FB00B8750}">
          <x14:formula1>
            <xm:f>'Set Values'!$CY$112:$CY$121</xm:f>
          </x14:formula1>
          <xm:sqref>AR15</xm:sqref>
        </x14:dataValidation>
        <x14:dataValidation type="list" allowBlank="1" showInputMessage="1" showErrorMessage="1" xr:uid="{7D3AC203-52C5-4696-A252-4A666F3D1ACA}">
          <x14:formula1>
            <xm:f>'Set Values'!$CZ$112:$CZ$121</xm:f>
          </x14:formula1>
          <xm:sqref>AS15</xm:sqref>
        </x14:dataValidation>
        <x14:dataValidation type="list" allowBlank="1" showInputMessage="1" showErrorMessage="1" xr:uid="{9ABDC9A1-2EDD-42DA-926C-0E81C0661DDC}">
          <x14:formula1>
            <xm:f>'Set Values'!$DA$112:$DA$121</xm:f>
          </x14:formula1>
          <xm:sqref>AT15</xm:sqref>
        </x14:dataValidation>
        <x14:dataValidation type="list" allowBlank="1" showInputMessage="1" showErrorMessage="1" xr:uid="{E2272913-0227-4B3F-BE89-71F0AD70F54A}">
          <x14:formula1>
            <xm:f>'Set Values'!$DB$112:$DB$121</xm:f>
          </x14:formula1>
          <xm:sqref>AU15</xm:sqref>
        </x14:dataValidation>
        <x14:dataValidation type="list" allowBlank="1" showInputMessage="1" showErrorMessage="1" xr:uid="{B4FA01D5-67F1-4325-9ADD-832CD202231B}">
          <x14:formula1>
            <xm:f>'Set Values'!$DC$112:$DC$121</xm:f>
          </x14:formula1>
          <xm:sqref>AV15</xm:sqref>
        </x14:dataValidation>
        <x14:dataValidation type="list" allowBlank="1" showInputMessage="1" showErrorMessage="1" xr:uid="{F1CE25B1-61CF-4C1F-81FE-2B5EE3541EF8}">
          <x14:formula1>
            <xm:f>'Set Values'!$DD$112:$DD$121</xm:f>
          </x14:formula1>
          <xm:sqref>AW15</xm:sqref>
        </x14:dataValidation>
        <x14:dataValidation type="list" allowBlank="1" showInputMessage="1" showErrorMessage="1" xr:uid="{9A96E621-DEF6-4CA4-938E-BFF293799025}">
          <x14:formula1>
            <xm:f>'Set Values'!$DE$112:$DE$121</xm:f>
          </x14:formula1>
          <xm:sqref>AX15</xm:sqref>
        </x14:dataValidation>
        <x14:dataValidation type="list" allowBlank="1" showInputMessage="1" showErrorMessage="1" xr:uid="{18397D1D-C823-4D48-93C8-BD887F8C89BB}">
          <x14:formula1>
            <xm:f>'Set Values'!$DF$112:$DF$121</xm:f>
          </x14:formula1>
          <xm:sqref>AY15</xm:sqref>
        </x14:dataValidation>
        <x14:dataValidation type="list" allowBlank="1" showInputMessage="1" showErrorMessage="1" xr:uid="{0B179D96-1DB9-4863-A27D-39A2E2390D6C}">
          <x14:formula1>
            <xm:f>'Set Values'!$DG$112:$DG$121</xm:f>
          </x14:formula1>
          <xm:sqref>AZ15</xm:sqref>
        </x14:dataValidation>
        <x14:dataValidation type="list" allowBlank="1" showInputMessage="1" showErrorMessage="1" xr:uid="{8E96D717-697C-4563-BEC7-2951303D1188}">
          <x14:formula1>
            <xm:f>'Set Values'!$DH$112:$DH$121</xm:f>
          </x14:formula1>
          <xm:sqref>BA15</xm:sqref>
        </x14:dataValidation>
        <x14:dataValidation type="list" allowBlank="1" showInputMessage="1" showErrorMessage="1" xr:uid="{3AADA10E-659A-4C2A-86F9-466586B4800D}">
          <x14:formula1>
            <xm:f>'Set Values'!$DI$112:$DI$121</xm:f>
          </x14:formula1>
          <xm:sqref>BB15</xm:sqref>
        </x14:dataValidation>
        <x14:dataValidation type="list" allowBlank="1" showInputMessage="1" showErrorMessage="1" xr:uid="{7861A496-B9A8-4230-BCA0-6FB5195B0EC2}">
          <x14:formula1>
            <xm:f>'Set Values'!$DJ$112:$DJ$121</xm:f>
          </x14:formula1>
          <xm:sqref>BC15</xm:sqref>
        </x14:dataValidation>
        <x14:dataValidation type="list" allowBlank="1" showInputMessage="1" showErrorMessage="1" xr:uid="{69065A87-1CA5-4899-97F2-A80D8FF291FD}">
          <x14:formula1>
            <xm:f>'Set Values'!$DK$112:$DK$121</xm:f>
          </x14:formula1>
          <xm:sqref>BD15</xm:sqref>
        </x14:dataValidation>
        <x14:dataValidation type="list" allowBlank="1" showInputMessage="1" showErrorMessage="1" xr:uid="{53144199-4D61-418F-987E-3E71EAB71ED9}">
          <x14:formula1>
            <xm:f>'Set Values'!$DL$112:$DL$121</xm:f>
          </x14:formula1>
          <xm:sqref>BE15</xm:sqref>
        </x14:dataValidation>
        <x14:dataValidation type="list" allowBlank="1" showInputMessage="1" showErrorMessage="1" xr:uid="{D42A272D-EFE8-4A58-939A-7D6E37CC74E8}">
          <x14:formula1>
            <xm:f>'Set Values'!$DM$112:$DM$121</xm:f>
          </x14:formula1>
          <xm:sqref>BF15</xm:sqref>
        </x14:dataValidation>
        <x14:dataValidation type="list" allowBlank="1" showInputMessage="1" showErrorMessage="1" xr:uid="{371B87C9-4A66-4BFE-ACF1-878918BD4DC4}">
          <x14:formula1>
            <xm:f>'Set Values'!$DN$112:$DN$121</xm:f>
          </x14:formula1>
          <xm:sqref>BG15</xm:sqref>
        </x14:dataValidation>
        <x14:dataValidation type="list" allowBlank="1" showInputMessage="1" showErrorMessage="1" xr:uid="{B3893F36-2A72-4843-9DA3-AB9C8C010177}">
          <x14:formula1>
            <xm:f>'Set Values'!$DO$112:$DO$121</xm:f>
          </x14:formula1>
          <xm:sqref>BH15</xm:sqref>
        </x14:dataValidation>
        <x14:dataValidation type="list" allowBlank="1" showInputMessage="1" showErrorMessage="1" xr:uid="{54A0EC16-E2FB-44DE-B7AD-733D878E7B8C}">
          <x14:formula1>
            <xm:f>'Set Values'!$DP$112:$DP$121</xm:f>
          </x14:formula1>
          <xm:sqref>BI15</xm:sqref>
        </x14:dataValidation>
        <x14:dataValidation type="list" allowBlank="1" showInputMessage="1" showErrorMessage="1" xr:uid="{E77914A5-38FF-43E2-91AA-9CD79B43B252}">
          <x14:formula1>
            <xm:f>'Set Values'!$DQ$112:$DQ$121</xm:f>
          </x14:formula1>
          <xm:sqref>BJ15</xm:sqref>
        </x14:dataValidation>
        <x14:dataValidation type="list" allowBlank="1" showInputMessage="1" showErrorMessage="1" xr:uid="{C92CE9A8-0AE7-4B7E-9649-5CC30843D374}">
          <x14:formula1>
            <xm:f>'Set Values'!$DR$112:$DR$121</xm:f>
          </x14:formula1>
          <xm:sqref>BK15</xm:sqref>
        </x14:dataValidation>
        <x14:dataValidation type="list" allowBlank="1" showInputMessage="1" showErrorMessage="1" xr:uid="{F5E21F27-A6EB-4959-9A8F-27F77C1E4A7B}">
          <x14:formula1>
            <xm:f>'Set Values'!$DS$112:$DS$121</xm:f>
          </x14:formula1>
          <xm:sqref>BL15</xm:sqref>
        </x14:dataValidation>
        <x14:dataValidation type="list" allowBlank="1" showInputMessage="1" showErrorMessage="1" xr:uid="{53BBE7A7-DFF9-43E8-8EB0-9CD4E509FB17}">
          <x14:formula1>
            <xm:f>'Set Values'!$DT$112:$DT$121</xm:f>
          </x14:formula1>
          <xm:sqref>BM15</xm:sqref>
        </x14:dataValidation>
        <x14:dataValidation type="list" allowBlank="1" showInputMessage="1" showErrorMessage="1" xr:uid="{7AFA05C9-3179-4D9A-9946-491CC2271326}">
          <x14:formula1>
            <xm:f>'Set Values'!$DU$112:$DU$121</xm:f>
          </x14:formula1>
          <xm:sqref>BN15</xm:sqref>
        </x14:dataValidation>
        <x14:dataValidation type="list" allowBlank="1" showInputMessage="1" showErrorMessage="1" xr:uid="{A421A9EC-1F53-439A-BA30-3DB4A379AA90}">
          <x14:formula1>
            <xm:f>'Set Values'!$DV$112:$DV$121</xm:f>
          </x14:formula1>
          <xm:sqref>BO15</xm:sqref>
        </x14:dataValidation>
        <x14:dataValidation type="list" allowBlank="1" showInputMessage="1" showErrorMessage="1" xr:uid="{84DB7C5F-1C05-4AE9-9089-FC69AC354812}">
          <x14:formula1>
            <xm:f>'Set Values'!$DW$112:$DW$121</xm:f>
          </x14:formula1>
          <xm:sqref>BP15</xm:sqref>
        </x14:dataValidation>
        <x14:dataValidation type="list" allowBlank="1" showInputMessage="1" showErrorMessage="1" xr:uid="{FAB25757-E055-4BF1-BD29-E2FFB98069EB}">
          <x14:formula1>
            <xm:f>'Set Values'!$DX$112:$DX$121</xm:f>
          </x14:formula1>
          <xm:sqref>BQ15</xm:sqref>
        </x14:dataValidation>
        <x14:dataValidation type="list" allowBlank="1" showInputMessage="1" showErrorMessage="1" xr:uid="{2433E9EE-3CC7-4D17-A45F-C69FFFA81B8A}">
          <x14:formula1>
            <xm:f>'Set Values'!$DY$112:$DY$121</xm:f>
          </x14:formula1>
          <xm:sqref>BR15</xm:sqref>
        </x14:dataValidation>
        <x14:dataValidation type="list" allowBlank="1" showInputMessage="1" showErrorMessage="1" xr:uid="{C93C3735-F208-4CD8-9E65-E54647886E95}">
          <x14:formula1>
            <xm:f>'Set Values'!$DZ$112:$DZ$121</xm:f>
          </x14:formula1>
          <xm:sqref>BS15</xm:sqref>
        </x14:dataValidation>
        <x14:dataValidation type="list" allowBlank="1" showInputMessage="1" showErrorMessage="1" xr:uid="{3867E6FA-1404-4414-8FFA-0565BF5222A0}">
          <x14:formula1>
            <xm:f>'Set Values'!$EA$112:$EA$121</xm:f>
          </x14:formula1>
          <xm:sqref>BT15</xm:sqref>
        </x14:dataValidation>
        <x14:dataValidation type="list" allowBlank="1" showInputMessage="1" showErrorMessage="1" xr:uid="{0A0FA74E-D3FE-4299-9D4D-54F4F6EE3B3B}">
          <x14:formula1>
            <xm:f>'Set Values'!$EB$112:$EB$121</xm:f>
          </x14:formula1>
          <xm:sqref>BU15</xm:sqref>
        </x14:dataValidation>
        <x14:dataValidation type="list" allowBlank="1" showInputMessage="1" showErrorMessage="1" xr:uid="{0A245ED3-0CAB-437B-8533-CCF21BAB3A5F}">
          <x14:formula1>
            <xm:f>'Set Values'!$EC$112:$EC$121</xm:f>
          </x14:formula1>
          <xm:sqref>BV15</xm:sqref>
        </x14:dataValidation>
        <x14:dataValidation type="list" allowBlank="1" showInputMessage="1" showErrorMessage="1" xr:uid="{5B5257E9-7FAB-4960-892F-28EC8CD2680C}">
          <x14:formula1>
            <xm:f>'Set Values'!$ED$112:$ED$121</xm:f>
          </x14:formula1>
          <xm:sqref>BW15</xm:sqref>
        </x14:dataValidation>
        <x14:dataValidation type="list" allowBlank="1" showInputMessage="1" showErrorMessage="1" xr:uid="{4E95A0B3-CA3C-467E-8087-7E177E0EAF9F}">
          <x14:formula1>
            <xm:f>'Set Values'!$EE$112:$EE$121</xm:f>
          </x14:formula1>
          <xm:sqref>BX15</xm:sqref>
        </x14:dataValidation>
        <x14:dataValidation type="list" allowBlank="1" showInputMessage="1" showErrorMessage="1" xr:uid="{7A335B2E-DC7F-44EC-8A72-5DA5B6A28D82}">
          <x14:formula1>
            <xm:f>'Set Values'!$EF$112:$EF$121</xm:f>
          </x14:formula1>
          <xm:sqref>BY15</xm:sqref>
        </x14:dataValidation>
        <x14:dataValidation type="list" allowBlank="1" showInputMessage="1" showErrorMessage="1" xr:uid="{C85D4BA3-42E7-4105-AB66-4B867395C3C3}">
          <x14:formula1>
            <xm:f>'Set Values'!$EG$112:$EG$121</xm:f>
          </x14:formula1>
          <xm:sqref>BZ15</xm:sqref>
        </x14:dataValidation>
        <x14:dataValidation type="list" allowBlank="1" showInputMessage="1" showErrorMessage="1" xr:uid="{4D87B2FF-C3B8-43BA-A94F-BD4049F3B977}">
          <x14:formula1>
            <xm:f>'Set Values'!$EH$112:$EH$121</xm:f>
          </x14:formula1>
          <xm:sqref>CA15</xm:sqref>
        </x14:dataValidation>
        <x14:dataValidation type="list" allowBlank="1" showInputMessage="1" showErrorMessage="1" xr:uid="{4D613B8F-35E3-4578-8093-F05744D6C9CE}">
          <x14:formula1>
            <xm:f>'Set Values'!$EI$112:$EI$121</xm:f>
          </x14:formula1>
          <xm:sqref>CB15</xm:sqref>
        </x14:dataValidation>
        <x14:dataValidation type="list" allowBlank="1" showInputMessage="1" showErrorMessage="1" xr:uid="{3014E90F-58AA-4E98-B96E-B7034A67DA26}">
          <x14:formula1>
            <xm:f>'Set Values'!$EJ$112:$EJ$121</xm:f>
          </x14:formula1>
          <xm:sqref>CC15</xm:sqref>
        </x14:dataValidation>
        <x14:dataValidation type="list" allowBlank="1" showInputMessage="1" showErrorMessage="1" xr:uid="{1DC00BA0-7382-41C8-8594-2A074923C3C9}">
          <x14:formula1>
            <xm:f>'Set Values'!$EK$112:$EK$121</xm:f>
          </x14:formula1>
          <xm:sqref>CD15</xm:sqref>
        </x14:dataValidation>
        <x14:dataValidation type="list" allowBlank="1" showInputMessage="1" showErrorMessage="1" xr:uid="{E923EB64-85B5-4F69-8F69-7CE01BDB4DC8}">
          <x14:formula1>
            <xm:f>'Set Values'!$EL$112:$EL$121</xm:f>
          </x14:formula1>
          <xm:sqref>CE15</xm:sqref>
        </x14:dataValidation>
        <x14:dataValidation type="list" allowBlank="1" showInputMessage="1" showErrorMessage="1" xr:uid="{6A3813A3-49FE-409F-B8F1-78F9DC611BD4}">
          <x14:formula1>
            <xm:f>'Set Values'!$EM$112:$EM$121</xm:f>
          </x14:formula1>
          <xm:sqref>CF15</xm:sqref>
        </x14:dataValidation>
        <x14:dataValidation type="list" allowBlank="1" showInputMessage="1" showErrorMessage="1" xr:uid="{5525B752-7791-4143-814F-058CE00F7690}">
          <x14:formula1>
            <xm:f>'Set Values'!$EN$112:$EN$121</xm:f>
          </x14:formula1>
          <xm:sqref>CG15</xm:sqref>
        </x14:dataValidation>
        <x14:dataValidation type="list" allowBlank="1" showInputMessage="1" showErrorMessage="1" xr:uid="{81A1D9E4-5F5B-499A-B478-B0AA188AAD56}">
          <x14:formula1>
            <xm:f>'Set Values'!$EO$112:$EO$121</xm:f>
          </x14:formula1>
          <xm:sqref>CH15</xm:sqref>
        </x14:dataValidation>
        <x14:dataValidation type="list" allowBlank="1" showInputMessage="1" showErrorMessage="1" xr:uid="{4FD5DCA6-A4EE-450C-93F0-98F143FFE798}">
          <x14:formula1>
            <xm:f>'Set Values'!$EP$112:$EP$121</xm:f>
          </x14:formula1>
          <xm:sqref>CI15</xm:sqref>
        </x14:dataValidation>
        <x14:dataValidation type="list" allowBlank="1" showInputMessage="1" showErrorMessage="1" xr:uid="{2D6DA7DA-2375-4F31-9BDD-49357BBCF1E1}">
          <x14:formula1>
            <xm:f>'Set Values'!$EQ$112:$EQ$121</xm:f>
          </x14:formula1>
          <xm:sqref>CJ15</xm:sqref>
        </x14:dataValidation>
        <x14:dataValidation type="list" allowBlank="1" showInputMessage="1" showErrorMessage="1" xr:uid="{937130C4-30F7-47AF-BD8B-92FA8E29E4FA}">
          <x14:formula1>
            <xm:f>'Set Values'!$ER$112:$ER$121</xm:f>
          </x14:formula1>
          <xm:sqref>CK15</xm:sqref>
        </x14:dataValidation>
        <x14:dataValidation type="list" allowBlank="1" showInputMessage="1" showErrorMessage="1" xr:uid="{0642A968-0F11-4B86-886C-644847A34124}">
          <x14:formula1>
            <xm:f>'Set Values'!$ES$112:$ES$121</xm:f>
          </x14:formula1>
          <xm:sqref>CL15</xm:sqref>
        </x14:dataValidation>
        <x14:dataValidation type="list" allowBlank="1" showInputMessage="1" showErrorMessage="1" xr:uid="{C049007A-3116-4B65-8D13-212D19030831}">
          <x14:formula1>
            <xm:f>'Set Values'!$ET$112:$ET$121</xm:f>
          </x14:formula1>
          <xm:sqref>CM15</xm:sqref>
        </x14:dataValidation>
        <x14:dataValidation type="list" allowBlank="1" showInputMessage="1" showErrorMessage="1" xr:uid="{72D9A35F-F33F-4D2A-9CCC-2E571BC82273}">
          <x14:formula1>
            <xm:f>'Set Values'!$EU$112:$EU$121</xm:f>
          </x14:formula1>
          <xm:sqref>CN15</xm:sqref>
        </x14:dataValidation>
        <x14:dataValidation type="list" allowBlank="1" showInputMessage="1" showErrorMessage="1" xr:uid="{DF7BC81B-0F4E-42C1-B780-FDEE117414FE}">
          <x14:formula1>
            <xm:f>'Set Values'!$EV$112:$EV$121</xm:f>
          </x14:formula1>
          <xm:sqref>CO15</xm:sqref>
        </x14:dataValidation>
        <x14:dataValidation type="list" allowBlank="1" showInputMessage="1" showErrorMessage="1" xr:uid="{8393BB99-910D-4881-9874-273DD6937038}">
          <x14:formula1>
            <xm:f>'Set Values'!$EW$112:$EW$121</xm:f>
          </x14:formula1>
          <xm:sqref>CP15</xm:sqref>
        </x14:dataValidation>
        <x14:dataValidation type="list" allowBlank="1" showInputMessage="1" showErrorMessage="1" xr:uid="{D7FFBF05-E8D8-4103-9822-A8F7C77A00C2}">
          <x14:formula1>
            <xm:f>'Set Values'!$EX$112:$EX$121</xm:f>
          </x14:formula1>
          <xm:sqref>CQ15</xm:sqref>
        </x14:dataValidation>
        <x14:dataValidation type="list" allowBlank="1" showInputMessage="1" showErrorMessage="1" xr:uid="{D201D143-9496-4F8B-B402-1925727418D8}">
          <x14:formula1>
            <xm:f>'Set Values'!$EY$112:$EY$121</xm:f>
          </x14:formula1>
          <xm:sqref>CR15</xm:sqref>
        </x14:dataValidation>
        <x14:dataValidation type="list" allowBlank="1" showInputMessage="1" showErrorMessage="1" xr:uid="{F46A33B4-4DA2-4312-B2EF-75905DDFA5F3}">
          <x14:formula1>
            <xm:f>'Set Values'!$EZ$112:$EZ$121</xm:f>
          </x14:formula1>
          <xm:sqref>CS15</xm:sqref>
        </x14:dataValidation>
        <x14:dataValidation type="list" allowBlank="1" showInputMessage="1" showErrorMessage="1" xr:uid="{ABD61541-CBBF-4288-B192-402C0429CDB2}">
          <x14:formula1>
            <xm:f>'Set Values'!$FA$112:$FA$121</xm:f>
          </x14:formula1>
          <xm:sqref>CT15</xm:sqref>
        </x14:dataValidation>
        <x14:dataValidation type="list" allowBlank="1" showInputMessage="1" showErrorMessage="1" xr:uid="{BF5D828F-004C-49E8-A28C-FF02D30E30EB}">
          <x14:formula1>
            <xm:f>'Set Values'!$FC$112:$FC$121</xm:f>
          </x14:formula1>
          <xm:sqref>CV15</xm:sqref>
        </x14:dataValidation>
        <x14:dataValidation type="list" allowBlank="1" showInputMessage="1" showErrorMessage="1" xr:uid="{624BB2B9-CFB7-462F-A7AD-44E47FD04048}">
          <x14:formula1>
            <xm:f>'Set Values'!$FD$112:$FD$121</xm:f>
          </x14:formula1>
          <xm:sqref>CW15</xm:sqref>
        </x14:dataValidation>
        <x14:dataValidation type="list" allowBlank="1" showInputMessage="1" showErrorMessage="1" xr:uid="{0E9FACEC-9240-429A-BFBC-46420E41565B}">
          <x14:formula1>
            <xm:f>'Set Values'!$FE$112:$FE$121</xm:f>
          </x14:formula1>
          <xm:sqref>CX15</xm:sqref>
        </x14:dataValidation>
        <x14:dataValidation type="list" allowBlank="1" showInputMessage="1" showErrorMessage="1" xr:uid="{69F84459-AF8F-46CC-9D9E-DDC8D4B5DCEA}">
          <x14:formula1>
            <xm:f>'Set Values'!$FF$112:$FF$121</xm:f>
          </x14:formula1>
          <xm:sqref>CY15</xm:sqref>
        </x14:dataValidation>
        <x14:dataValidation type="list" allowBlank="1" showInputMessage="1" showErrorMessage="1" xr:uid="{44508FF9-4F35-4F30-938C-2442D732919A}">
          <x14:formula1>
            <xm:f>'Set Values'!$FG$112:$FG$121</xm:f>
          </x14:formula1>
          <xm:sqref>CZ15</xm:sqref>
        </x14:dataValidation>
        <x14:dataValidation type="list" allowBlank="1" showInputMessage="1" showErrorMessage="1" xr:uid="{6254513E-34C6-426E-BD4D-3DDAAC5276CF}">
          <x14:formula1>
            <xm:f>'Set Values'!$BT$112:$BT$121</xm:f>
          </x14:formula1>
          <xm:sqref>M15</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FC48E-29F2-4FE4-87A7-645272E19C45}">
  <dimension ref="A1:CZ108"/>
  <sheetViews>
    <sheetView showGridLines="0" zoomScale="70" zoomScaleNormal="70" workbookViewId="0">
      <pane xSplit="4" ySplit="11" topLeftCell="E12" activePane="bottomRight" state="frozen"/>
      <selection activeCell="D20" sqref="D20"/>
      <selection pane="topRight" activeCell="D20" sqref="D20"/>
      <selection pane="bottomLeft" activeCell="D20" sqref="D20"/>
      <selection pane="bottomRight"/>
    </sheetView>
  </sheetViews>
  <sheetFormatPr defaultColWidth="9.21875" defaultRowHeight="13.8" x14ac:dyDescent="0.25"/>
  <cols>
    <col min="1" max="1" width="9.33203125" style="2" customWidth="1"/>
    <col min="2" max="2" width="39.5546875" style="2" customWidth="1"/>
    <col min="3" max="3" width="71.5546875" style="5" customWidth="1"/>
    <col min="4" max="4" width="30.77734375" style="5" customWidth="1"/>
    <col min="5" max="104" width="40.77734375" style="2" customWidth="1"/>
    <col min="105" max="16384" width="9.21875" style="2"/>
  </cols>
  <sheetData>
    <row r="1" spans="1:104" s="78" customFormat="1" ht="21" x14ac:dyDescent="0.35">
      <c r="A1" s="75" t="s">
        <v>585</v>
      </c>
      <c r="B1" s="75"/>
      <c r="C1" s="76"/>
      <c r="D1" s="77"/>
      <c r="E1" s="75" t="s">
        <v>401</v>
      </c>
      <c r="F1" s="75" t="s">
        <v>402</v>
      </c>
      <c r="G1" s="75" t="s">
        <v>403</v>
      </c>
      <c r="H1" s="75" t="s">
        <v>404</v>
      </c>
      <c r="I1" s="75" t="s">
        <v>405</v>
      </c>
      <c r="J1" s="75" t="s">
        <v>406</v>
      </c>
      <c r="K1" s="75" t="s">
        <v>407</v>
      </c>
      <c r="L1" s="75" t="s">
        <v>408</v>
      </c>
      <c r="M1" s="75" t="s">
        <v>409</v>
      </c>
      <c r="N1" s="75" t="s">
        <v>410</v>
      </c>
      <c r="O1" s="75" t="s">
        <v>411</v>
      </c>
      <c r="P1" s="75" t="s">
        <v>412</v>
      </c>
      <c r="Q1" s="75" t="s">
        <v>413</v>
      </c>
      <c r="R1" s="75" t="s">
        <v>414</v>
      </c>
      <c r="S1" s="75" t="s">
        <v>415</v>
      </c>
      <c r="T1" s="75" t="s">
        <v>416</v>
      </c>
      <c r="U1" s="75" t="s">
        <v>417</v>
      </c>
      <c r="V1" s="75" t="s">
        <v>418</v>
      </c>
      <c r="W1" s="75" t="s">
        <v>419</v>
      </c>
      <c r="X1" s="75" t="s">
        <v>420</v>
      </c>
      <c r="Y1" s="75" t="s">
        <v>421</v>
      </c>
      <c r="Z1" s="75" t="s">
        <v>422</v>
      </c>
      <c r="AA1" s="75" t="s">
        <v>423</v>
      </c>
      <c r="AB1" s="75" t="s">
        <v>424</v>
      </c>
      <c r="AC1" s="75" t="s">
        <v>425</v>
      </c>
      <c r="AD1" s="75" t="s">
        <v>426</v>
      </c>
      <c r="AE1" s="75" t="s">
        <v>427</v>
      </c>
      <c r="AF1" s="75" t="s">
        <v>428</v>
      </c>
      <c r="AG1" s="75" t="s">
        <v>429</v>
      </c>
      <c r="AH1" s="75" t="s">
        <v>430</v>
      </c>
      <c r="AI1" s="75" t="s">
        <v>431</v>
      </c>
      <c r="AJ1" s="75" t="s">
        <v>432</v>
      </c>
      <c r="AK1" s="75" t="s">
        <v>433</v>
      </c>
      <c r="AL1" s="75" t="s">
        <v>434</v>
      </c>
      <c r="AM1" s="75" t="s">
        <v>435</v>
      </c>
      <c r="AN1" s="75" t="s">
        <v>436</v>
      </c>
      <c r="AO1" s="75" t="s">
        <v>437</v>
      </c>
      <c r="AP1" s="75" t="s">
        <v>438</v>
      </c>
      <c r="AQ1" s="75" t="s">
        <v>439</v>
      </c>
      <c r="AR1" s="75" t="s">
        <v>440</v>
      </c>
      <c r="AS1" s="75" t="s">
        <v>441</v>
      </c>
      <c r="AT1" s="75" t="s">
        <v>442</v>
      </c>
      <c r="AU1" s="75" t="s">
        <v>443</v>
      </c>
      <c r="AV1" s="75" t="s">
        <v>444</v>
      </c>
      <c r="AW1" s="75" t="s">
        <v>445</v>
      </c>
      <c r="AX1" s="75" t="s">
        <v>446</v>
      </c>
      <c r="AY1" s="75" t="s">
        <v>447</v>
      </c>
      <c r="AZ1" s="75" t="s">
        <v>448</v>
      </c>
      <c r="BA1" s="75" t="s">
        <v>449</v>
      </c>
      <c r="BB1" s="75" t="s">
        <v>450</v>
      </c>
      <c r="BC1" s="75" t="s">
        <v>451</v>
      </c>
      <c r="BD1" s="75" t="s">
        <v>452</v>
      </c>
      <c r="BE1" s="75" t="s">
        <v>453</v>
      </c>
      <c r="BF1" s="75" t="s">
        <v>454</v>
      </c>
      <c r="BG1" s="75" t="s">
        <v>455</v>
      </c>
      <c r="BH1" s="75" t="s">
        <v>456</v>
      </c>
      <c r="BI1" s="75" t="s">
        <v>457</v>
      </c>
      <c r="BJ1" s="75" t="s">
        <v>458</v>
      </c>
      <c r="BK1" s="75" t="s">
        <v>459</v>
      </c>
      <c r="BL1" s="75" t="s">
        <v>460</v>
      </c>
      <c r="BM1" s="75" t="s">
        <v>461</v>
      </c>
      <c r="BN1" s="75" t="s">
        <v>462</v>
      </c>
      <c r="BO1" s="75" t="s">
        <v>463</v>
      </c>
      <c r="BP1" s="75" t="s">
        <v>464</v>
      </c>
      <c r="BQ1" s="75" t="s">
        <v>465</v>
      </c>
      <c r="BR1" s="75" t="s">
        <v>466</v>
      </c>
      <c r="BS1" s="75" t="s">
        <v>467</v>
      </c>
      <c r="BT1" s="75" t="s">
        <v>468</v>
      </c>
      <c r="BU1" s="75" t="s">
        <v>469</v>
      </c>
      <c r="BV1" s="75" t="s">
        <v>470</v>
      </c>
      <c r="BW1" s="75" t="s">
        <v>471</v>
      </c>
      <c r="BX1" s="75" t="s">
        <v>472</v>
      </c>
      <c r="BY1" s="75" t="s">
        <v>473</v>
      </c>
      <c r="BZ1" s="75" t="s">
        <v>474</v>
      </c>
      <c r="CA1" s="75" t="s">
        <v>475</v>
      </c>
      <c r="CB1" s="75" t="s">
        <v>476</v>
      </c>
      <c r="CC1" s="75" t="s">
        <v>477</v>
      </c>
      <c r="CD1" s="75" t="s">
        <v>478</v>
      </c>
      <c r="CE1" s="75" t="s">
        <v>479</v>
      </c>
      <c r="CF1" s="75" t="s">
        <v>480</v>
      </c>
      <c r="CG1" s="75" t="s">
        <v>481</v>
      </c>
      <c r="CH1" s="75" t="s">
        <v>482</v>
      </c>
      <c r="CI1" s="75" t="s">
        <v>483</v>
      </c>
      <c r="CJ1" s="75" t="s">
        <v>484</v>
      </c>
      <c r="CK1" s="75" t="s">
        <v>485</v>
      </c>
      <c r="CL1" s="75" t="s">
        <v>486</v>
      </c>
      <c r="CM1" s="75" t="s">
        <v>487</v>
      </c>
      <c r="CN1" s="75" t="s">
        <v>488</v>
      </c>
      <c r="CO1" s="75" t="s">
        <v>489</v>
      </c>
      <c r="CP1" s="75" t="s">
        <v>490</v>
      </c>
      <c r="CQ1" s="75" t="s">
        <v>491</v>
      </c>
      <c r="CR1" s="75" t="s">
        <v>492</v>
      </c>
      <c r="CS1" s="75" t="s">
        <v>493</v>
      </c>
      <c r="CT1" s="75" t="s">
        <v>494</v>
      </c>
      <c r="CU1" s="75" t="s">
        <v>495</v>
      </c>
      <c r="CV1" s="75" t="s">
        <v>496</v>
      </c>
      <c r="CW1" s="75" t="s">
        <v>497</v>
      </c>
      <c r="CX1" s="75" t="s">
        <v>498</v>
      </c>
      <c r="CY1" s="75" t="s">
        <v>499</v>
      </c>
      <c r="CZ1" s="75" t="s">
        <v>500</v>
      </c>
    </row>
    <row r="2" spans="1:104" ht="28.5" customHeight="1" x14ac:dyDescent="0.4">
      <c r="A2" s="24" t="s">
        <v>672</v>
      </c>
      <c r="C2" s="24"/>
      <c r="D2" s="1"/>
    </row>
    <row r="3" spans="1:104" ht="31.2" customHeight="1" x14ac:dyDescent="0.25">
      <c r="A3" s="301" t="s">
        <v>673</v>
      </c>
      <c r="B3" s="302"/>
      <c r="C3" s="302"/>
      <c r="D3" s="58"/>
    </row>
    <row r="4" spans="1:104" x14ac:dyDescent="0.25">
      <c r="A4" s="55" t="s">
        <v>0</v>
      </c>
      <c r="B4" s="56" t="s">
        <v>1</v>
      </c>
      <c r="C4" s="56" t="s">
        <v>5</v>
      </c>
      <c r="D4" s="89" t="str">
        <f>IF('I_State and program information'!E34="","[Plan 10]",'I_State and program information'!E34)</f>
        <v>[Plan 10]</v>
      </c>
    </row>
    <row r="5" spans="1:104" ht="55.2" x14ac:dyDescent="0.25">
      <c r="A5" s="16" t="s">
        <v>579</v>
      </c>
      <c r="B5" s="84" t="s">
        <v>118</v>
      </c>
      <c r="C5" s="15" t="s">
        <v>273</v>
      </c>
      <c r="D5" s="57"/>
    </row>
    <row r="6" spans="1:104" ht="15" customHeight="1" x14ac:dyDescent="0.25">
      <c r="A6" s="62"/>
      <c r="B6" s="62"/>
      <c r="C6" s="62"/>
      <c r="D6" s="62"/>
    </row>
    <row r="7" spans="1:104" ht="15" customHeight="1" x14ac:dyDescent="0.25">
      <c r="A7" s="263" t="s">
        <v>644</v>
      </c>
      <c r="B7" s="62"/>
      <c r="C7" s="62"/>
      <c r="D7" s="62"/>
    </row>
    <row r="8" spans="1:104" ht="15" customHeight="1" x14ac:dyDescent="0.25">
      <c r="A8" s="259" t="s">
        <v>674</v>
      </c>
      <c r="B8" s="62"/>
      <c r="C8" s="62"/>
      <c r="D8" s="62"/>
    </row>
    <row r="9" spans="1:104" ht="35.4" customHeight="1" x14ac:dyDescent="0.4">
      <c r="A9" s="24" t="s">
        <v>647</v>
      </c>
      <c r="B9" s="24"/>
      <c r="D9" s="2"/>
    </row>
    <row r="10" spans="1:104" ht="39.6" customHeight="1" x14ac:dyDescent="0.25">
      <c r="A10" s="282" t="s">
        <v>586</v>
      </c>
      <c r="B10" s="283"/>
      <c r="C10" s="283"/>
      <c r="D10" s="230"/>
    </row>
    <row r="11" spans="1:104" ht="41.4" x14ac:dyDescent="0.25">
      <c r="A11" s="49" t="s">
        <v>0</v>
      </c>
      <c r="B11" s="47" t="s">
        <v>1</v>
      </c>
      <c r="C11" s="47" t="s">
        <v>5</v>
      </c>
      <c r="D11" s="244" t="s">
        <v>65</v>
      </c>
      <c r="E11" s="240" t="str">
        <f>"Standard #1:"&amp;CHAR(10)&amp;CHAR(10)&amp;IF('II_Program-level standards'!E7="","",'II_Program-level standards'!E7&amp;"; "&amp;CHAR(10)&amp;'II_Program-level standards'!E9&amp;"; "&amp;CHAR(10)&amp;'II_Program-level standards'!E14&amp;"; "&amp;CHAR(10)&amp;'II_Program-level standards'!E15)</f>
        <v xml:space="preserve">Standard #1:
</v>
      </c>
      <c r="F11" s="87" t="str">
        <f>"Standard #2:"&amp;CHAR(10)&amp;CHAR(10)&amp;IF('II_Program-level standards'!F7="","",'II_Program-level standards'!F7&amp;"; "&amp;CHAR(10)&amp;'II_Program-level standards'!F9&amp;"; "&amp;CHAR(10)&amp;'II_Program-level standards'!F14&amp;"; "&amp;CHAR(10)&amp;'II_Program-level standards'!F15)</f>
        <v xml:space="preserve">Standard #2:
</v>
      </c>
      <c r="G11" s="87" t="str">
        <f>"Standard #3:"&amp;CHAR(10)&amp;CHAR(10)&amp;IF('II_Program-level standards'!G7="","",'II_Program-level standards'!G7&amp;"; "&amp;CHAR(10)&amp;'II_Program-level standards'!G9&amp;"; "&amp;CHAR(10)&amp;'II_Program-level standards'!G14&amp;"; "&amp;CHAR(10)&amp;'II_Program-level standards'!G15)</f>
        <v xml:space="preserve">Standard #3:
</v>
      </c>
      <c r="H11" s="87" t="str">
        <f>"Standard #4:"&amp;CHAR(10)&amp;CHAR(10)&amp;IF('II_Program-level standards'!H7="","",'II_Program-level standards'!H7&amp;"; "&amp;CHAR(10)&amp;'II_Program-level standards'!H9&amp;"; "&amp;CHAR(10)&amp;'II_Program-level standards'!H14&amp;"; "&amp;CHAR(10)&amp;'II_Program-level standards'!H15)</f>
        <v xml:space="preserve">Standard #4:
</v>
      </c>
      <c r="I11" s="87" t="str">
        <f>"Standard #5:"&amp;CHAR(10)&amp;CHAR(10)&amp;IF('II_Program-level standards'!I7="","",'II_Program-level standards'!I7&amp;"; "&amp;CHAR(10)&amp;'II_Program-level standards'!I9&amp;"; "&amp;CHAR(10)&amp;'II_Program-level standards'!I14&amp;"; "&amp;CHAR(10)&amp;'II_Program-level standards'!I15)</f>
        <v xml:space="preserve">Standard #5:
</v>
      </c>
      <c r="J11" s="87" t="str">
        <f>"Standard #6:"&amp;CHAR(10)&amp;CHAR(10)&amp;IF('II_Program-level standards'!J7="","",'II_Program-level standards'!J7&amp;"; "&amp;CHAR(10)&amp;'II_Program-level standards'!J9&amp;"; "&amp;CHAR(10)&amp;'II_Program-level standards'!J14&amp;"; "&amp;CHAR(10)&amp;'II_Program-level standards'!J15)</f>
        <v xml:space="preserve">Standard #6:
</v>
      </c>
      <c r="K11" s="87" t="str">
        <f>"Standard #7:"&amp;CHAR(10)&amp;CHAR(10)&amp;IF('II_Program-level standards'!K7="","",'II_Program-level standards'!K7&amp;"; "&amp;CHAR(10)&amp;'II_Program-level standards'!K9&amp;"; "&amp;CHAR(10)&amp;'II_Program-level standards'!K14&amp;"; "&amp;CHAR(10)&amp;'II_Program-level standards'!K15)</f>
        <v xml:space="preserve">Standard #7:
</v>
      </c>
      <c r="L11" s="87" t="str">
        <f>"Standard #8:"&amp;CHAR(10)&amp;CHAR(10)&amp;IF('II_Program-level standards'!L7="","",'II_Program-level standards'!L7&amp;"; "&amp;CHAR(10)&amp;'II_Program-level standards'!L9&amp;"; "&amp;CHAR(10)&amp;'II_Program-level standards'!L14&amp;"; "&amp;CHAR(10)&amp;'II_Program-level standards'!L15)</f>
        <v xml:space="preserve">Standard #8:
</v>
      </c>
      <c r="M11" s="87" t="str">
        <f>"Standard #9:"&amp;CHAR(10)&amp;CHAR(10)&amp;IF('II_Program-level standards'!M7="","",'II_Program-level standards'!M7&amp;"; "&amp;CHAR(10)&amp;'II_Program-level standards'!M9&amp;"; "&amp;CHAR(10)&amp;'II_Program-level standards'!M14&amp;"; "&amp;CHAR(10)&amp;'II_Program-level standards'!M15)</f>
        <v xml:space="preserve">Standard #9:
</v>
      </c>
      <c r="N11" s="87" t="str">
        <f>"Standard #10:"&amp;CHAR(10)&amp;CHAR(10)&amp;IF('II_Program-level standards'!N7="","",'II_Program-level standards'!N7&amp;"; "&amp;CHAR(10)&amp;'II_Program-level standards'!N9&amp;"; "&amp;CHAR(10)&amp;'II_Program-level standards'!N14&amp;"; "&amp;CHAR(10)&amp;'II_Program-level standards'!N15)</f>
        <v xml:space="preserve">Standard #10:
</v>
      </c>
      <c r="O11" s="87" t="str">
        <f>"Standard #11:"&amp;CHAR(10)&amp;CHAR(10)&amp;IF('II_Program-level standards'!O7="","",'II_Program-level standards'!O7&amp;"; "&amp;CHAR(10)&amp;'II_Program-level standards'!O9&amp;"; "&amp;CHAR(10)&amp;'II_Program-level standards'!O14&amp;"; "&amp;CHAR(10)&amp;'II_Program-level standards'!O15)</f>
        <v xml:space="preserve">Standard #11:
</v>
      </c>
      <c r="P11" s="87" t="str">
        <f>"Standard #12:"&amp;CHAR(10)&amp;CHAR(10)&amp;IF('II_Program-level standards'!P7="","",'II_Program-level standards'!P7&amp;"; "&amp;CHAR(10)&amp;'II_Program-level standards'!P9&amp;"; "&amp;CHAR(10)&amp;'II_Program-level standards'!P14&amp;"; "&amp;CHAR(10)&amp;'II_Program-level standards'!P15)</f>
        <v xml:space="preserve">Standard #12:
</v>
      </c>
      <c r="Q11" s="87" t="str">
        <f>"Standard #13:"&amp;CHAR(10)&amp;CHAR(10)&amp;IF('II_Program-level standards'!Q7="","",'II_Program-level standards'!Q7&amp;"; "&amp;CHAR(10)&amp;'II_Program-level standards'!Q9&amp;"; "&amp;CHAR(10)&amp;'II_Program-level standards'!Q14&amp;"; "&amp;CHAR(10)&amp;'II_Program-level standards'!Q15)</f>
        <v xml:space="preserve">Standard #13:
</v>
      </c>
      <c r="R11" s="87" t="str">
        <f>"Standard #14:"&amp;CHAR(10)&amp;CHAR(10)&amp;IF('II_Program-level standards'!R7="","",'II_Program-level standards'!R7&amp;"; "&amp;CHAR(10)&amp;'II_Program-level standards'!R9&amp;"; "&amp;CHAR(10)&amp;'II_Program-level standards'!R14&amp;"; "&amp;CHAR(10)&amp;'II_Program-level standards'!R15)</f>
        <v xml:space="preserve">Standard #14:
</v>
      </c>
      <c r="S11" s="87" t="str">
        <f>"Standard #15:"&amp;CHAR(10)&amp;CHAR(10)&amp;IF('II_Program-level standards'!S7="","",'II_Program-level standards'!S7&amp;"; "&amp;CHAR(10)&amp;'II_Program-level standards'!S9&amp;"; "&amp;CHAR(10)&amp;'II_Program-level standards'!S14&amp;"; "&amp;CHAR(10)&amp;'II_Program-level standards'!S15)</f>
        <v xml:space="preserve">Standard #15:
</v>
      </c>
      <c r="T11" s="87" t="str">
        <f>"Standard #16:"&amp;CHAR(10)&amp;CHAR(10)&amp;IF('II_Program-level standards'!T7="","",'II_Program-level standards'!T7&amp;"; "&amp;CHAR(10)&amp;'II_Program-level standards'!T9&amp;"; "&amp;CHAR(10)&amp;'II_Program-level standards'!T14&amp;"; "&amp;CHAR(10)&amp;'II_Program-level standards'!T15)</f>
        <v xml:space="preserve">Standard #16:
</v>
      </c>
      <c r="U11" s="87" t="str">
        <f>"Standard #17:"&amp;CHAR(10)&amp;CHAR(10)&amp;IF('II_Program-level standards'!U7="","",'II_Program-level standards'!U7&amp;"; "&amp;CHAR(10)&amp;'II_Program-level standards'!U9&amp;"; "&amp;CHAR(10)&amp;'II_Program-level standards'!U14&amp;"; "&amp;CHAR(10)&amp;'II_Program-level standards'!U15)</f>
        <v xml:space="preserve">Standard #17:
</v>
      </c>
      <c r="V11" s="87" t="str">
        <f>"Standard #18:"&amp;CHAR(10)&amp;CHAR(10)&amp;IF('II_Program-level standards'!V7="","",'II_Program-level standards'!V7&amp;"; "&amp;CHAR(10)&amp;'II_Program-level standards'!V9&amp;"; "&amp;CHAR(10)&amp;'II_Program-level standards'!V14&amp;"; "&amp;CHAR(10)&amp;'II_Program-level standards'!V15)</f>
        <v xml:space="preserve">Standard #18:
</v>
      </c>
      <c r="W11" s="87" t="str">
        <f>"Standard #19:"&amp;CHAR(10)&amp;CHAR(10)&amp;IF('II_Program-level standards'!W7="","",'II_Program-level standards'!W7&amp;"; "&amp;CHAR(10)&amp;'II_Program-level standards'!W9&amp;"; "&amp;CHAR(10)&amp;'II_Program-level standards'!W14&amp;"; "&amp;CHAR(10)&amp;'II_Program-level standards'!W15)</f>
        <v xml:space="preserve">Standard #19:
</v>
      </c>
      <c r="X11" s="87" t="str">
        <f>"Standard #20:"&amp;CHAR(10)&amp;CHAR(10)&amp;IF('II_Program-level standards'!X7="","",'II_Program-level standards'!X7&amp;"; "&amp;CHAR(10)&amp;'II_Program-level standards'!X9&amp;"; "&amp;CHAR(10)&amp;'II_Program-level standards'!X14&amp;"; "&amp;CHAR(10)&amp;'II_Program-level standards'!X15)</f>
        <v xml:space="preserve">Standard #20:
</v>
      </c>
      <c r="Y11" s="87" t="str">
        <f>"Standard #21:"&amp;CHAR(10)&amp;CHAR(10)&amp;IF('II_Program-level standards'!Y7="","",'II_Program-level standards'!Y7&amp;"; "&amp;CHAR(10)&amp;'II_Program-level standards'!Y9&amp;"; "&amp;CHAR(10)&amp;'II_Program-level standards'!Y14&amp;"; "&amp;CHAR(10)&amp;'II_Program-level standards'!Y15)</f>
        <v xml:space="preserve">Standard #21:
</v>
      </c>
      <c r="Z11" s="87" t="str">
        <f>"Standard #22:"&amp;CHAR(10)&amp;CHAR(10)&amp;IF('II_Program-level standards'!Z7="","",'II_Program-level standards'!Z7&amp;"; "&amp;CHAR(10)&amp;'II_Program-level standards'!Z9&amp;"; "&amp;CHAR(10)&amp;'II_Program-level standards'!Z14&amp;"; "&amp;CHAR(10)&amp;'II_Program-level standards'!Z15)</f>
        <v xml:space="preserve">Standard #22:
</v>
      </c>
      <c r="AA11" s="87" t="str">
        <f>"Standard #23:"&amp;CHAR(10)&amp;CHAR(10)&amp;IF('II_Program-level standards'!AA7="","",'II_Program-level standards'!AA7&amp;"; "&amp;CHAR(10)&amp;'II_Program-level standards'!AA9&amp;"; "&amp;CHAR(10)&amp;'II_Program-level standards'!AA14&amp;"; "&amp;CHAR(10)&amp;'II_Program-level standards'!AA15)</f>
        <v xml:space="preserve">Standard #23:
</v>
      </c>
      <c r="AB11" s="87" t="str">
        <f>"Standard #24:"&amp;CHAR(10)&amp;CHAR(10)&amp;IF('II_Program-level standards'!AB7="","",'II_Program-level standards'!AB7&amp;"; "&amp;CHAR(10)&amp;'II_Program-level standards'!AB9&amp;"; "&amp;CHAR(10)&amp;'II_Program-level standards'!AB14&amp;"; "&amp;CHAR(10)&amp;'II_Program-level standards'!AB15)</f>
        <v xml:space="preserve">Standard #24:
</v>
      </c>
      <c r="AC11" s="87" t="str">
        <f>"Standard #25:"&amp;CHAR(10)&amp;CHAR(10)&amp;IF('II_Program-level standards'!AC7="","",'II_Program-level standards'!AC7&amp;"; "&amp;CHAR(10)&amp;'II_Program-level standards'!AC9&amp;"; "&amp;CHAR(10)&amp;'II_Program-level standards'!AC14&amp;"; "&amp;CHAR(10)&amp;'II_Program-level standards'!AC15)</f>
        <v xml:space="preserve">Standard #25:
</v>
      </c>
      <c r="AD11" s="87" t="str">
        <f>"Standard #26:"&amp;CHAR(10)&amp;CHAR(10)&amp;IF('II_Program-level standards'!AD7="","",'II_Program-level standards'!AD7&amp;"; "&amp;CHAR(10)&amp;'II_Program-level standards'!AD9&amp;"; "&amp;CHAR(10)&amp;'II_Program-level standards'!AD14&amp;"; "&amp;CHAR(10)&amp;'II_Program-level standards'!AD15)</f>
        <v xml:space="preserve">Standard #26:
</v>
      </c>
      <c r="AE11" s="87" t="str">
        <f>"Standard #27:"&amp;CHAR(10)&amp;CHAR(10)&amp;IF('II_Program-level standards'!AE7="","",'II_Program-level standards'!AE7&amp;"; "&amp;CHAR(10)&amp;'II_Program-level standards'!AE9&amp;"; "&amp;CHAR(10)&amp;'II_Program-level standards'!AE14&amp;"; "&amp;CHAR(10)&amp;'II_Program-level standards'!AE15)</f>
        <v xml:space="preserve">Standard #27:
</v>
      </c>
      <c r="AF11" s="87" t="str">
        <f>"Standard #28:"&amp;CHAR(10)&amp;CHAR(10)&amp;IF('II_Program-level standards'!AF7="","",'II_Program-level standards'!AF7&amp;"; "&amp;CHAR(10)&amp;'II_Program-level standards'!AF9&amp;"; "&amp;CHAR(10)&amp;'II_Program-level standards'!AF14&amp;"; "&amp;CHAR(10)&amp;'II_Program-level standards'!AF15)</f>
        <v xml:space="preserve">Standard #28:
</v>
      </c>
      <c r="AG11" s="87" t="str">
        <f>"Standard #29:"&amp;CHAR(10)&amp;CHAR(10)&amp;IF('II_Program-level standards'!AG7="","",'II_Program-level standards'!AG7&amp;"; "&amp;CHAR(10)&amp;'II_Program-level standards'!AG9&amp;"; "&amp;CHAR(10)&amp;'II_Program-level standards'!AG14&amp;"; "&amp;CHAR(10)&amp;'II_Program-level standards'!AG15)</f>
        <v xml:space="preserve">Standard #29:
</v>
      </c>
      <c r="AH11" s="87" t="str">
        <f>"Standard #30:"&amp;CHAR(10)&amp;CHAR(10)&amp;IF('II_Program-level standards'!AH7="","",'II_Program-level standards'!AH7&amp;"; "&amp;CHAR(10)&amp;'II_Program-level standards'!AH9&amp;"; "&amp;CHAR(10)&amp;'II_Program-level standards'!AH14&amp;"; "&amp;CHAR(10)&amp;'II_Program-level standards'!AH15)</f>
        <v xml:space="preserve">Standard #30:
</v>
      </c>
      <c r="AI11" s="87" t="str">
        <f>"Standard #31:"&amp;CHAR(10)&amp;CHAR(10)&amp;IF('II_Program-level standards'!AI7="","",'II_Program-level standards'!AI7&amp;"; "&amp;CHAR(10)&amp;'II_Program-level standards'!AI9&amp;"; "&amp;CHAR(10)&amp;'II_Program-level standards'!AI14&amp;"; "&amp;CHAR(10)&amp;'II_Program-level standards'!AI15)</f>
        <v xml:space="preserve">Standard #31:
</v>
      </c>
      <c r="AJ11" s="87" t="str">
        <f>"Standard #32:"&amp;CHAR(10)&amp;CHAR(10)&amp;IF('II_Program-level standards'!AJ7="","",'II_Program-level standards'!AJ7&amp;"; "&amp;CHAR(10)&amp;'II_Program-level standards'!AJ9&amp;"; "&amp;CHAR(10)&amp;'II_Program-level standards'!AJ14&amp;"; "&amp;CHAR(10)&amp;'II_Program-level standards'!AJ15)</f>
        <v xml:space="preserve">Standard #32:
</v>
      </c>
      <c r="AK11" s="87" t="str">
        <f>"Standard #33:"&amp;CHAR(10)&amp;CHAR(10)&amp;IF('II_Program-level standards'!AK7="","",'II_Program-level standards'!AK7&amp;"; "&amp;CHAR(10)&amp;'II_Program-level standards'!AK9&amp;"; "&amp;CHAR(10)&amp;'II_Program-level standards'!AK14&amp;"; "&amp;CHAR(10)&amp;'II_Program-level standards'!AK15)</f>
        <v xml:space="preserve">Standard #33:
</v>
      </c>
      <c r="AL11" s="87" t="str">
        <f>"Standard #34:"&amp;CHAR(10)&amp;CHAR(10)&amp;IF('II_Program-level standards'!AL7="","",'II_Program-level standards'!AL7&amp;"; "&amp;CHAR(10)&amp;'II_Program-level standards'!AL9&amp;"; "&amp;CHAR(10)&amp;'II_Program-level standards'!AL14&amp;"; "&amp;CHAR(10)&amp;'II_Program-level standards'!AL15)</f>
        <v xml:space="preserve">Standard #34:
</v>
      </c>
      <c r="AM11" s="87" t="str">
        <f>"Standard #35:"&amp;CHAR(10)&amp;CHAR(10)&amp;IF('II_Program-level standards'!AM7="","",'II_Program-level standards'!AM7&amp;"; "&amp;CHAR(10)&amp;'II_Program-level standards'!AM9&amp;"; "&amp;CHAR(10)&amp;'II_Program-level standards'!AM14&amp;"; "&amp;CHAR(10)&amp;'II_Program-level standards'!AM15)</f>
        <v xml:space="preserve">Standard #35:
</v>
      </c>
      <c r="AN11" s="87" t="str">
        <f>"Standard #36:"&amp;CHAR(10)&amp;CHAR(10)&amp;IF('II_Program-level standards'!AN7="","",'II_Program-level standards'!AN7&amp;"; "&amp;CHAR(10)&amp;'II_Program-level standards'!AN9&amp;"; "&amp;CHAR(10)&amp;'II_Program-level standards'!AN14&amp;"; "&amp;CHAR(10)&amp;'II_Program-level standards'!AN15)</f>
        <v xml:space="preserve">Standard #36:
</v>
      </c>
      <c r="AO11" s="87" t="str">
        <f>"Standard #37:"&amp;CHAR(10)&amp;CHAR(10)&amp;IF('II_Program-level standards'!AO7="","",'II_Program-level standards'!AO7&amp;"; "&amp;CHAR(10)&amp;'II_Program-level standards'!AO9&amp;"; "&amp;CHAR(10)&amp;'II_Program-level standards'!AO14&amp;"; "&amp;CHAR(10)&amp;'II_Program-level standards'!AO15)</f>
        <v xml:space="preserve">Standard #37:
</v>
      </c>
      <c r="AP11" s="87" t="str">
        <f>"Standard #38:"&amp;CHAR(10)&amp;CHAR(10)&amp;IF('II_Program-level standards'!AP7="","",'II_Program-level standards'!AP7&amp;"; "&amp;CHAR(10)&amp;'II_Program-level standards'!AP9&amp;"; "&amp;CHAR(10)&amp;'II_Program-level standards'!AP14&amp;"; "&amp;CHAR(10)&amp;'II_Program-level standards'!AP15)</f>
        <v xml:space="preserve">Standard #38:
</v>
      </c>
      <c r="AQ11" s="87" t="str">
        <f>"Standard #39:"&amp;CHAR(10)&amp;CHAR(10)&amp;IF('II_Program-level standards'!AQ7="","",'II_Program-level standards'!AQ7&amp;"; "&amp;CHAR(10)&amp;'II_Program-level standards'!AQ9&amp;"; "&amp;CHAR(10)&amp;'II_Program-level standards'!AQ14&amp;"; "&amp;CHAR(10)&amp;'II_Program-level standards'!AQ15)</f>
        <v xml:space="preserve">Standard #39:
</v>
      </c>
      <c r="AR11" s="87" t="str">
        <f>"Standard #40:"&amp;CHAR(10)&amp;CHAR(10)&amp;IF('II_Program-level standards'!AR7="","",'II_Program-level standards'!AR7&amp;"; "&amp;CHAR(10)&amp;'II_Program-level standards'!AR9&amp;"; "&amp;CHAR(10)&amp;'II_Program-level standards'!AR14&amp;"; "&amp;CHAR(10)&amp;'II_Program-level standards'!AR15)</f>
        <v xml:space="preserve">Standard #40:
</v>
      </c>
      <c r="AS11" s="87" t="str">
        <f>"Standard #41:"&amp;CHAR(10)&amp;CHAR(10)&amp;IF('II_Program-level standards'!AS7="","",'II_Program-level standards'!AS7&amp;"; "&amp;CHAR(10)&amp;'II_Program-level standards'!AS9&amp;"; "&amp;CHAR(10)&amp;'II_Program-level standards'!AS14&amp;"; "&amp;CHAR(10)&amp;'II_Program-level standards'!AS15)</f>
        <v xml:space="preserve">Standard #41:
</v>
      </c>
      <c r="AT11" s="87" t="str">
        <f>"Standard #42:"&amp;CHAR(10)&amp;CHAR(10)&amp;IF('II_Program-level standards'!AT7="","",'II_Program-level standards'!AT7&amp;"; "&amp;CHAR(10)&amp;'II_Program-level standards'!AT9&amp;"; "&amp;CHAR(10)&amp;'II_Program-level standards'!AT14&amp;"; "&amp;CHAR(10)&amp;'II_Program-level standards'!AT15)</f>
        <v xml:space="preserve">Standard #42:
</v>
      </c>
      <c r="AU11" s="87" t="str">
        <f>"Standard #43:"&amp;CHAR(10)&amp;CHAR(10)&amp;IF('II_Program-level standards'!AU7="","",'II_Program-level standards'!AU7&amp;"; "&amp;CHAR(10)&amp;'II_Program-level standards'!AU9&amp;"; "&amp;CHAR(10)&amp;'II_Program-level standards'!AU14&amp;"; "&amp;CHAR(10)&amp;'II_Program-level standards'!AU15)</f>
        <v xml:space="preserve">Standard #43:
</v>
      </c>
      <c r="AV11" s="87" t="str">
        <f>"Standard #44:"&amp;CHAR(10)&amp;CHAR(10)&amp;IF('II_Program-level standards'!AV7="","",'II_Program-level standards'!AV7&amp;"; "&amp;CHAR(10)&amp;'II_Program-level standards'!AV9&amp;"; "&amp;CHAR(10)&amp;'II_Program-level standards'!AV14&amp;"; "&amp;CHAR(10)&amp;'II_Program-level standards'!AV15)</f>
        <v xml:space="preserve">Standard #44:
</v>
      </c>
      <c r="AW11" s="87" t="str">
        <f>"Standard #45:"&amp;CHAR(10)&amp;CHAR(10)&amp;IF('II_Program-level standards'!AW7="","",'II_Program-level standards'!AW7&amp;"; "&amp;CHAR(10)&amp;'II_Program-level standards'!AW9&amp;"; "&amp;CHAR(10)&amp;'II_Program-level standards'!AW14&amp;"; "&amp;CHAR(10)&amp;'II_Program-level standards'!AW15)</f>
        <v xml:space="preserve">Standard #45:
</v>
      </c>
      <c r="AX11" s="87" t="str">
        <f>"Standard #46:"&amp;CHAR(10)&amp;CHAR(10)&amp;IF('II_Program-level standards'!AX7="","",'II_Program-level standards'!AX7&amp;"; "&amp;CHAR(10)&amp;'II_Program-level standards'!AX9&amp;"; "&amp;CHAR(10)&amp;'II_Program-level standards'!AX14&amp;"; "&amp;CHAR(10)&amp;'II_Program-level standards'!AX15)</f>
        <v xml:space="preserve">Standard #46:
</v>
      </c>
      <c r="AY11" s="87" t="str">
        <f>"Standard #47:"&amp;CHAR(10)&amp;CHAR(10)&amp;IF('II_Program-level standards'!AY7="","",'II_Program-level standards'!AY7&amp;"; "&amp;CHAR(10)&amp;'II_Program-level standards'!AY9&amp;"; "&amp;CHAR(10)&amp;'II_Program-level standards'!AY14&amp;"; "&amp;CHAR(10)&amp;'II_Program-level standards'!AY15)</f>
        <v xml:space="preserve">Standard #47:
</v>
      </c>
      <c r="AZ11" s="87" t="str">
        <f>"Standard #48:"&amp;CHAR(10)&amp;CHAR(10)&amp;IF('II_Program-level standards'!AZ7="","",'II_Program-level standards'!AZ7&amp;"; "&amp;CHAR(10)&amp;'II_Program-level standards'!AZ9&amp;"; "&amp;CHAR(10)&amp;'II_Program-level standards'!AZ14&amp;"; "&amp;CHAR(10)&amp;'II_Program-level standards'!AZ15)</f>
        <v xml:space="preserve">Standard #48:
</v>
      </c>
      <c r="BA11" s="87" t="str">
        <f>"Standard #49:"&amp;CHAR(10)&amp;CHAR(10)&amp;IF('II_Program-level standards'!BA7="","",'II_Program-level standards'!BA7&amp;"; "&amp;CHAR(10)&amp;'II_Program-level standards'!BA9&amp;"; "&amp;CHAR(10)&amp;'II_Program-level standards'!BA14&amp;"; "&amp;CHAR(10)&amp;'II_Program-level standards'!BA15)</f>
        <v xml:space="preserve">Standard #49:
</v>
      </c>
      <c r="BB11" s="87" t="str">
        <f>"Standard #50:"&amp;CHAR(10)&amp;CHAR(10)&amp;IF('II_Program-level standards'!BB7="","",'II_Program-level standards'!BB7&amp;"; "&amp;CHAR(10)&amp;'II_Program-level standards'!BB9&amp;"; "&amp;CHAR(10)&amp;'II_Program-level standards'!BB14&amp;"; "&amp;CHAR(10)&amp;'II_Program-level standards'!BB15)</f>
        <v xml:space="preserve">Standard #50:
</v>
      </c>
      <c r="BC11" s="87" t="str">
        <f>"Standard #51:"&amp;CHAR(10)&amp;CHAR(10)&amp;IF('II_Program-level standards'!BC7="","",'II_Program-level standards'!BC7&amp;"; "&amp;CHAR(10)&amp;'II_Program-level standards'!BC9&amp;"; "&amp;CHAR(10)&amp;'II_Program-level standards'!BC14&amp;"; "&amp;CHAR(10)&amp;'II_Program-level standards'!BC15)</f>
        <v xml:space="preserve">Standard #51:
</v>
      </c>
      <c r="BD11" s="87" t="str">
        <f>"Standard #52:"&amp;CHAR(10)&amp;CHAR(10)&amp;IF('II_Program-level standards'!BD7="","",'II_Program-level standards'!BD7&amp;"; "&amp;CHAR(10)&amp;'II_Program-level standards'!BD9&amp;"; "&amp;CHAR(10)&amp;'II_Program-level standards'!BD14&amp;"; "&amp;CHAR(10)&amp;'II_Program-level standards'!BD15)</f>
        <v xml:space="preserve">Standard #52:
</v>
      </c>
      <c r="BE11" s="87" t="str">
        <f>"Standard #53:"&amp;CHAR(10)&amp;CHAR(10)&amp;IF('II_Program-level standards'!BE7="","",'II_Program-level standards'!BE7&amp;"; "&amp;CHAR(10)&amp;'II_Program-level standards'!BE9&amp;"; "&amp;CHAR(10)&amp;'II_Program-level standards'!BE14&amp;"; "&amp;CHAR(10)&amp;'II_Program-level standards'!BE15)</f>
        <v xml:space="preserve">Standard #53:
</v>
      </c>
      <c r="BF11" s="87" t="str">
        <f>"Standard #54:"&amp;CHAR(10)&amp;CHAR(10)&amp;IF('II_Program-level standards'!BF7="","",'II_Program-level standards'!BF7&amp;"; "&amp;CHAR(10)&amp;'II_Program-level standards'!BF9&amp;"; "&amp;CHAR(10)&amp;'II_Program-level standards'!BF14&amp;"; "&amp;CHAR(10)&amp;'II_Program-level standards'!BF15)</f>
        <v xml:space="preserve">Standard #54:
</v>
      </c>
      <c r="BG11" s="87" t="str">
        <f>"Standard #55:"&amp;CHAR(10)&amp;CHAR(10)&amp;IF('II_Program-level standards'!BG7="","",'II_Program-level standards'!BG7&amp;"; "&amp;CHAR(10)&amp;'II_Program-level standards'!BG9&amp;"; "&amp;CHAR(10)&amp;'II_Program-level standards'!BG14&amp;"; "&amp;CHAR(10)&amp;'II_Program-level standards'!BG15)</f>
        <v xml:space="preserve">Standard #55:
</v>
      </c>
      <c r="BH11" s="87" t="str">
        <f>"Standard #56:"&amp;CHAR(10)&amp;CHAR(10)&amp;IF('II_Program-level standards'!BH7="","",'II_Program-level standards'!BH7&amp;"; "&amp;CHAR(10)&amp;'II_Program-level standards'!BH9&amp;"; "&amp;CHAR(10)&amp;'II_Program-level standards'!BH14&amp;"; "&amp;CHAR(10)&amp;'II_Program-level standards'!BH15)</f>
        <v xml:space="preserve">Standard #56:
</v>
      </c>
      <c r="BI11" s="87" t="str">
        <f>"Standard #57:"&amp;CHAR(10)&amp;CHAR(10)&amp;IF('II_Program-level standards'!BI7="","",'II_Program-level standards'!BI7&amp;"; "&amp;CHAR(10)&amp;'II_Program-level standards'!BI9&amp;"; "&amp;CHAR(10)&amp;'II_Program-level standards'!BI14&amp;"; "&amp;CHAR(10)&amp;'II_Program-level standards'!BI15)</f>
        <v xml:space="preserve">Standard #57:
</v>
      </c>
      <c r="BJ11" s="87" t="str">
        <f>"Standard #58:"&amp;CHAR(10)&amp;CHAR(10)&amp;IF('II_Program-level standards'!BJ7="","",'II_Program-level standards'!BJ7&amp;"; "&amp;CHAR(10)&amp;'II_Program-level standards'!BJ9&amp;"; "&amp;CHAR(10)&amp;'II_Program-level standards'!BJ14&amp;"; "&amp;CHAR(10)&amp;'II_Program-level standards'!BJ15)</f>
        <v xml:space="preserve">Standard #58:
</v>
      </c>
      <c r="BK11" s="87" t="str">
        <f>"Standard #59:"&amp;CHAR(10)&amp;CHAR(10)&amp;IF('II_Program-level standards'!BK7="","",'II_Program-level standards'!BK7&amp;"; "&amp;CHAR(10)&amp;'II_Program-level standards'!BK9&amp;"; "&amp;CHAR(10)&amp;'II_Program-level standards'!BK14&amp;"; "&amp;CHAR(10)&amp;'II_Program-level standards'!BK15)</f>
        <v xml:space="preserve">Standard #59:
</v>
      </c>
      <c r="BL11" s="87" t="str">
        <f>"Standard #60:"&amp;CHAR(10)&amp;CHAR(10)&amp;IF('II_Program-level standards'!BL7="","",'II_Program-level standards'!BL7&amp;"; "&amp;CHAR(10)&amp;'II_Program-level standards'!BL9&amp;"; "&amp;CHAR(10)&amp;'II_Program-level standards'!BL14&amp;"; "&amp;CHAR(10)&amp;'II_Program-level standards'!BL15)</f>
        <v xml:space="preserve">Standard #60:
</v>
      </c>
      <c r="BM11" s="87" t="str">
        <f>"Standard #61:"&amp;CHAR(10)&amp;CHAR(10)&amp;IF('II_Program-level standards'!BM7="","",'II_Program-level standards'!BM7&amp;"; "&amp;CHAR(10)&amp;'II_Program-level standards'!BM9&amp;"; "&amp;CHAR(10)&amp;'II_Program-level standards'!BM14&amp;"; "&amp;CHAR(10)&amp;'II_Program-level standards'!BM15)</f>
        <v xml:space="preserve">Standard #61:
</v>
      </c>
      <c r="BN11" s="87" t="str">
        <f>"Standard #62:"&amp;CHAR(10)&amp;CHAR(10)&amp;IF('II_Program-level standards'!BN7="","",'II_Program-level standards'!BN7&amp;"; "&amp;CHAR(10)&amp;'II_Program-level standards'!BN9&amp;"; "&amp;CHAR(10)&amp;'II_Program-level standards'!BN14&amp;"; "&amp;CHAR(10)&amp;'II_Program-level standards'!BN15)</f>
        <v xml:space="preserve">Standard #62:
</v>
      </c>
      <c r="BO11" s="87" t="str">
        <f>"Standard #63:"&amp;CHAR(10)&amp;CHAR(10)&amp;IF('II_Program-level standards'!BO7="","",'II_Program-level standards'!BO7&amp;"; "&amp;CHAR(10)&amp;'II_Program-level standards'!BO9&amp;"; "&amp;CHAR(10)&amp;'II_Program-level standards'!BO14&amp;"; "&amp;CHAR(10)&amp;'II_Program-level standards'!BO15)</f>
        <v xml:space="preserve">Standard #63:
</v>
      </c>
      <c r="BP11" s="87" t="str">
        <f>"Standard #64:"&amp;CHAR(10)&amp;CHAR(10)&amp;IF('II_Program-level standards'!BP7="","",'II_Program-level standards'!BP7&amp;"; "&amp;CHAR(10)&amp;'II_Program-level standards'!BP9&amp;"; "&amp;CHAR(10)&amp;'II_Program-level standards'!BP14&amp;"; "&amp;CHAR(10)&amp;'II_Program-level standards'!BP15)</f>
        <v xml:space="preserve">Standard #64:
</v>
      </c>
      <c r="BQ11" s="87" t="str">
        <f>"Standard #65:"&amp;CHAR(10)&amp;CHAR(10)&amp;IF('II_Program-level standards'!BQ7="","",'II_Program-level standards'!BQ7&amp;"; "&amp;CHAR(10)&amp;'II_Program-level standards'!BQ9&amp;"; "&amp;CHAR(10)&amp;'II_Program-level standards'!BQ14&amp;"; "&amp;CHAR(10)&amp;'II_Program-level standards'!BQ15)</f>
        <v xml:space="preserve">Standard #65:
</v>
      </c>
      <c r="BR11" s="87" t="str">
        <f>"Standard #66:"&amp;CHAR(10)&amp;CHAR(10)&amp;IF('II_Program-level standards'!BR7="","",'II_Program-level standards'!BR7&amp;"; "&amp;CHAR(10)&amp;'II_Program-level standards'!BR9&amp;"; "&amp;CHAR(10)&amp;'II_Program-level standards'!BR14&amp;"; "&amp;CHAR(10)&amp;'II_Program-level standards'!BR15)</f>
        <v xml:space="preserve">Standard #66:
</v>
      </c>
      <c r="BS11" s="87" t="str">
        <f>"Standard #67:"&amp;CHAR(10)&amp;CHAR(10)&amp;IF('II_Program-level standards'!BS7="","",'II_Program-level standards'!BS7&amp;"; "&amp;CHAR(10)&amp;'II_Program-level standards'!BS9&amp;"; "&amp;CHAR(10)&amp;'II_Program-level standards'!BS14&amp;"; "&amp;CHAR(10)&amp;'II_Program-level standards'!BS15)</f>
        <v xml:space="preserve">Standard #67:
</v>
      </c>
      <c r="BT11" s="87" t="str">
        <f>"Standard #68:"&amp;CHAR(10)&amp;CHAR(10)&amp;IF('II_Program-level standards'!BT7="","",'II_Program-level standards'!BT7&amp;"; "&amp;CHAR(10)&amp;'II_Program-level standards'!BT9&amp;"; "&amp;CHAR(10)&amp;'II_Program-level standards'!BT14&amp;"; "&amp;CHAR(10)&amp;'II_Program-level standards'!BT15)</f>
        <v xml:space="preserve">Standard #68:
</v>
      </c>
      <c r="BU11" s="87" t="str">
        <f>"Standard #69:"&amp;CHAR(10)&amp;CHAR(10)&amp;IF('II_Program-level standards'!BU7="","",'II_Program-level standards'!BU7&amp;"; "&amp;CHAR(10)&amp;'II_Program-level standards'!BU9&amp;"; "&amp;CHAR(10)&amp;'II_Program-level standards'!BU14&amp;"; "&amp;CHAR(10)&amp;'II_Program-level standards'!BU15)</f>
        <v xml:space="preserve">Standard #69:
</v>
      </c>
      <c r="BV11" s="87" t="str">
        <f>"Standard #70:"&amp;CHAR(10)&amp;CHAR(10)&amp;IF('II_Program-level standards'!BV7="","",'II_Program-level standards'!BV7&amp;"; "&amp;CHAR(10)&amp;'II_Program-level standards'!BV9&amp;"; "&amp;CHAR(10)&amp;'II_Program-level standards'!BV14&amp;"; "&amp;CHAR(10)&amp;'II_Program-level standards'!BV15)</f>
        <v xml:space="preserve">Standard #70:
</v>
      </c>
      <c r="BW11" s="87" t="str">
        <f>"Standard #71:"&amp;CHAR(10)&amp;CHAR(10)&amp;IF('II_Program-level standards'!BW7="","",'II_Program-level standards'!BW7&amp;"; "&amp;CHAR(10)&amp;'II_Program-level standards'!BW9&amp;"; "&amp;CHAR(10)&amp;'II_Program-level standards'!BW14&amp;"; "&amp;CHAR(10)&amp;'II_Program-level standards'!BW15)</f>
        <v xml:space="preserve">Standard #71:
</v>
      </c>
      <c r="BX11" s="87" t="str">
        <f>"Standard #72:"&amp;CHAR(10)&amp;CHAR(10)&amp;IF('II_Program-level standards'!BX7="","",'II_Program-level standards'!BX7&amp;"; "&amp;CHAR(10)&amp;'II_Program-level standards'!BX9&amp;"; "&amp;CHAR(10)&amp;'II_Program-level standards'!BX14&amp;"; "&amp;CHAR(10)&amp;'II_Program-level standards'!BX15)</f>
        <v xml:space="preserve">Standard #72:
</v>
      </c>
      <c r="BY11" s="87" t="str">
        <f>"Standard #73:"&amp;CHAR(10)&amp;CHAR(10)&amp;IF('II_Program-level standards'!BY7="","",'II_Program-level standards'!BY7&amp;"; "&amp;CHAR(10)&amp;'II_Program-level standards'!BY9&amp;"; "&amp;CHAR(10)&amp;'II_Program-level standards'!BY14&amp;"; "&amp;CHAR(10)&amp;'II_Program-level standards'!BY15)</f>
        <v xml:space="preserve">Standard #73:
</v>
      </c>
      <c r="BZ11" s="87" t="str">
        <f>"Standard #74:"&amp;CHAR(10)&amp;CHAR(10)&amp;IF('II_Program-level standards'!BZ7="","",'II_Program-level standards'!BZ7&amp;"; "&amp;CHAR(10)&amp;'II_Program-level standards'!BZ9&amp;"; "&amp;CHAR(10)&amp;'II_Program-level standards'!BZ14&amp;"; "&amp;CHAR(10)&amp;'II_Program-level standards'!BZ15)</f>
        <v xml:space="preserve">Standard #74:
</v>
      </c>
      <c r="CA11" s="87" t="str">
        <f>"Standard #75:"&amp;CHAR(10)&amp;CHAR(10)&amp;IF('II_Program-level standards'!CA7="","",'II_Program-level standards'!CA7&amp;"; "&amp;CHAR(10)&amp;'II_Program-level standards'!CA9&amp;"; "&amp;CHAR(10)&amp;'II_Program-level standards'!CA14&amp;"; "&amp;CHAR(10)&amp;'II_Program-level standards'!CA15)</f>
        <v xml:space="preserve">Standard #75:
</v>
      </c>
      <c r="CB11" s="87" t="str">
        <f>"Standard #76:"&amp;CHAR(10)&amp;CHAR(10)&amp;IF('II_Program-level standards'!CB7="","",'II_Program-level standards'!CB7&amp;"; "&amp;CHAR(10)&amp;'II_Program-level standards'!CB9&amp;"; "&amp;CHAR(10)&amp;'II_Program-level standards'!CB14&amp;"; "&amp;CHAR(10)&amp;'II_Program-level standards'!CB15)</f>
        <v xml:space="preserve">Standard #76:
</v>
      </c>
      <c r="CC11" s="87" t="str">
        <f>"Standard #77:"&amp;CHAR(10)&amp;CHAR(10)&amp;IF('II_Program-level standards'!CC7="","",'II_Program-level standards'!CC7&amp;"; "&amp;CHAR(10)&amp;'II_Program-level standards'!CC9&amp;"; "&amp;CHAR(10)&amp;'II_Program-level standards'!CC14&amp;"; "&amp;CHAR(10)&amp;'II_Program-level standards'!CC15)</f>
        <v xml:space="preserve">Standard #77:
</v>
      </c>
      <c r="CD11" s="87" t="str">
        <f>"Standard #78:"&amp;CHAR(10)&amp;CHAR(10)&amp;IF('II_Program-level standards'!CD7="","",'II_Program-level standards'!CD7&amp;"; "&amp;CHAR(10)&amp;'II_Program-level standards'!CD9&amp;"; "&amp;CHAR(10)&amp;'II_Program-level standards'!CD14&amp;"; "&amp;CHAR(10)&amp;'II_Program-level standards'!CD15)</f>
        <v xml:space="preserve">Standard #78:
</v>
      </c>
      <c r="CE11" s="87" t="str">
        <f>"Standard #79:"&amp;CHAR(10)&amp;CHAR(10)&amp;IF('II_Program-level standards'!CE7="","",'II_Program-level standards'!CE7&amp;"; "&amp;CHAR(10)&amp;'II_Program-level standards'!CE9&amp;"; "&amp;CHAR(10)&amp;'II_Program-level standards'!CE14&amp;"; "&amp;CHAR(10)&amp;'II_Program-level standards'!CE15)</f>
        <v xml:space="preserve">Standard #79:
</v>
      </c>
      <c r="CF11" s="87" t="str">
        <f>"Standard #80:"&amp;CHAR(10)&amp;CHAR(10)&amp;IF('II_Program-level standards'!CF7="","",'II_Program-level standards'!CF7&amp;"; "&amp;CHAR(10)&amp;'II_Program-level standards'!CF9&amp;"; "&amp;CHAR(10)&amp;'II_Program-level standards'!CF14&amp;"; "&amp;CHAR(10)&amp;'II_Program-level standards'!CF15)</f>
        <v xml:space="preserve">Standard #80:
</v>
      </c>
      <c r="CG11" s="87" t="str">
        <f>"Standard #81:"&amp;CHAR(10)&amp;CHAR(10)&amp;IF('II_Program-level standards'!CG7="","",'II_Program-level standards'!CG7&amp;"; "&amp;CHAR(10)&amp;'II_Program-level standards'!CG9&amp;"; "&amp;CHAR(10)&amp;'II_Program-level standards'!CG14&amp;"; "&amp;CHAR(10)&amp;'II_Program-level standards'!CG15)</f>
        <v xml:space="preserve">Standard #81:
</v>
      </c>
      <c r="CH11" s="87" t="str">
        <f>"Standard #82:"&amp;CHAR(10)&amp;CHAR(10)&amp;IF('II_Program-level standards'!CH7="","",'II_Program-level standards'!CH7&amp;"; "&amp;CHAR(10)&amp;'II_Program-level standards'!CH9&amp;"; "&amp;CHAR(10)&amp;'II_Program-level standards'!CH14&amp;"; "&amp;CHAR(10)&amp;'II_Program-level standards'!CH15)</f>
        <v xml:space="preserve">Standard #82:
</v>
      </c>
      <c r="CI11" s="87" t="str">
        <f>"Standard #83:"&amp;CHAR(10)&amp;CHAR(10)&amp;IF('II_Program-level standards'!CI7="","",'II_Program-level standards'!CI7&amp;"; "&amp;CHAR(10)&amp;'II_Program-level standards'!CI9&amp;"; "&amp;CHAR(10)&amp;'II_Program-level standards'!CI14&amp;"; "&amp;CHAR(10)&amp;'II_Program-level standards'!CI15)</f>
        <v xml:space="preserve">Standard #83:
</v>
      </c>
      <c r="CJ11" s="87" t="str">
        <f>"Standard #84:"&amp;CHAR(10)&amp;CHAR(10)&amp;IF('II_Program-level standards'!CJ7="","",'II_Program-level standards'!CJ7&amp;"; "&amp;CHAR(10)&amp;'II_Program-level standards'!CJ9&amp;"; "&amp;CHAR(10)&amp;'II_Program-level standards'!CJ14&amp;"; "&amp;CHAR(10)&amp;'II_Program-level standards'!CJ15)</f>
        <v xml:space="preserve">Standard #84:
</v>
      </c>
      <c r="CK11" s="87" t="str">
        <f>"Standard #85:"&amp;CHAR(10)&amp;CHAR(10)&amp;IF('II_Program-level standards'!CK7="","",'II_Program-level standards'!CK7&amp;"; "&amp;CHAR(10)&amp;'II_Program-level standards'!CK9&amp;"; "&amp;CHAR(10)&amp;'II_Program-level standards'!CK14&amp;"; "&amp;CHAR(10)&amp;'II_Program-level standards'!CK15)</f>
        <v xml:space="preserve">Standard #85:
</v>
      </c>
      <c r="CL11" s="87" t="str">
        <f>"Standard #86:"&amp;CHAR(10)&amp;CHAR(10)&amp;IF('II_Program-level standards'!CL7="","",'II_Program-level standards'!CL7&amp;"; "&amp;CHAR(10)&amp;'II_Program-level standards'!CL9&amp;"; "&amp;CHAR(10)&amp;'II_Program-level standards'!CL14&amp;"; "&amp;CHAR(10)&amp;'II_Program-level standards'!CL15)</f>
        <v xml:space="preserve">Standard #86:
</v>
      </c>
      <c r="CM11" s="87" t="str">
        <f>"Standard #87:"&amp;CHAR(10)&amp;CHAR(10)&amp;IF('II_Program-level standards'!CM7="","",'II_Program-level standards'!CM7&amp;"; "&amp;CHAR(10)&amp;'II_Program-level standards'!CM9&amp;"; "&amp;CHAR(10)&amp;'II_Program-level standards'!CM14&amp;"; "&amp;CHAR(10)&amp;'II_Program-level standards'!CM15)</f>
        <v xml:space="preserve">Standard #87:
</v>
      </c>
      <c r="CN11" s="87" t="str">
        <f>"Standard #88:"&amp;CHAR(10)&amp;CHAR(10)&amp;IF('II_Program-level standards'!CN7="","",'II_Program-level standards'!CN7&amp;"; "&amp;CHAR(10)&amp;'II_Program-level standards'!CN9&amp;"; "&amp;CHAR(10)&amp;'II_Program-level standards'!CN14&amp;"; "&amp;CHAR(10)&amp;'II_Program-level standards'!CN15)</f>
        <v xml:space="preserve">Standard #88:
</v>
      </c>
      <c r="CO11" s="87" t="str">
        <f>"Standard #89:"&amp;CHAR(10)&amp;CHAR(10)&amp;IF('II_Program-level standards'!CO7="","",'II_Program-level standards'!CO7&amp;"; "&amp;CHAR(10)&amp;'II_Program-level standards'!CO9&amp;"; "&amp;CHAR(10)&amp;'II_Program-level standards'!CO14&amp;"; "&amp;CHAR(10)&amp;'II_Program-level standards'!CO15)</f>
        <v xml:space="preserve">Standard #89:
</v>
      </c>
      <c r="CP11" s="87" t="str">
        <f>"Standard #90:"&amp;CHAR(10)&amp;CHAR(10)&amp;IF('II_Program-level standards'!CP7="","",'II_Program-level standards'!CP7&amp;"; "&amp;CHAR(10)&amp;'II_Program-level standards'!CP9&amp;"; "&amp;CHAR(10)&amp;'II_Program-level standards'!CP14&amp;"; "&amp;CHAR(10)&amp;'II_Program-level standards'!CP15)</f>
        <v xml:space="preserve">Standard #90:
</v>
      </c>
      <c r="CQ11" s="87" t="str">
        <f>"Standard #91:"&amp;CHAR(10)&amp;CHAR(10)&amp;IF('II_Program-level standards'!CQ7="","",'II_Program-level standards'!CQ7&amp;"; "&amp;CHAR(10)&amp;'II_Program-level standards'!CQ9&amp;"; "&amp;CHAR(10)&amp;'II_Program-level standards'!CQ14&amp;"; "&amp;CHAR(10)&amp;'II_Program-level standards'!CQ15)</f>
        <v xml:space="preserve">Standard #91:
</v>
      </c>
      <c r="CR11" s="87" t="str">
        <f>"Standard #92:"&amp;CHAR(10)&amp;CHAR(10)&amp;IF('II_Program-level standards'!CR7="","",'II_Program-level standards'!CR7&amp;"; "&amp;CHAR(10)&amp;'II_Program-level standards'!CR9&amp;"; "&amp;CHAR(10)&amp;'II_Program-level standards'!CR14&amp;"; "&amp;CHAR(10)&amp;'II_Program-level standards'!CR15)</f>
        <v xml:space="preserve">Standard #92:
</v>
      </c>
      <c r="CS11" s="87" t="str">
        <f>"Standard #93:"&amp;CHAR(10)&amp;CHAR(10)&amp;IF('II_Program-level standards'!CS7="","",'II_Program-level standards'!CS7&amp;"; "&amp;CHAR(10)&amp;'II_Program-level standards'!CS9&amp;"; "&amp;CHAR(10)&amp;'II_Program-level standards'!CS14&amp;"; "&amp;CHAR(10)&amp;'II_Program-level standards'!CS15)</f>
        <v xml:space="preserve">Standard #93:
</v>
      </c>
      <c r="CT11" s="87" t="str">
        <f>"Standard #94:"&amp;CHAR(10)&amp;CHAR(10)&amp;IF('II_Program-level standards'!CT7="","",'II_Program-level standards'!CT7&amp;"; "&amp;CHAR(10)&amp;'II_Program-level standards'!CT9&amp;"; "&amp;CHAR(10)&amp;'II_Program-level standards'!CT14&amp;"; "&amp;CHAR(10)&amp;'II_Program-level standards'!CT15)</f>
        <v xml:space="preserve">Standard #94:
</v>
      </c>
      <c r="CU11" s="87" t="str">
        <f>"Standard #95:"&amp;CHAR(10)&amp;CHAR(10)&amp;IF('II_Program-level standards'!CU7="","",'II_Program-level standards'!CU7&amp;"; "&amp;CHAR(10)&amp;'II_Program-level standards'!CU9&amp;"; "&amp;CHAR(10)&amp;'II_Program-level standards'!CU14&amp;"; "&amp;CHAR(10)&amp;'II_Program-level standards'!CU15)</f>
        <v xml:space="preserve">Standard #95:
</v>
      </c>
      <c r="CV11" s="87" t="str">
        <f>"Standard #96:"&amp;CHAR(10)&amp;CHAR(10)&amp;IF('II_Program-level standards'!CV7="","",'II_Program-level standards'!CV7&amp;"; "&amp;CHAR(10)&amp;'II_Program-level standards'!CV9&amp;"; "&amp;CHAR(10)&amp;'II_Program-level standards'!CV14&amp;"; "&amp;CHAR(10)&amp;'II_Program-level standards'!CV15)</f>
        <v xml:space="preserve">Standard #96:
</v>
      </c>
      <c r="CW11" s="87" t="str">
        <f>"Standard #97:"&amp;CHAR(10)&amp;CHAR(10)&amp;IF('II_Program-level standards'!CW7="","",'II_Program-level standards'!CW7&amp;"; "&amp;CHAR(10)&amp;'II_Program-level standards'!CW9&amp;"; "&amp;CHAR(10)&amp;'II_Program-level standards'!CW14&amp;"; "&amp;CHAR(10)&amp;'II_Program-level standards'!CW15)</f>
        <v xml:space="preserve">Standard #97:
</v>
      </c>
      <c r="CX11" s="87" t="str">
        <f>"Standard #98:"&amp;CHAR(10)&amp;CHAR(10)&amp;IF('II_Program-level standards'!CX7="","",'II_Program-level standards'!CX7&amp;"; "&amp;CHAR(10)&amp;'II_Program-level standards'!CX9&amp;"; "&amp;CHAR(10)&amp;'II_Program-level standards'!CX14&amp;"; "&amp;CHAR(10)&amp;'II_Program-level standards'!CX15)</f>
        <v xml:space="preserve">Standard #98:
</v>
      </c>
      <c r="CY11" s="87" t="str">
        <f>"Standard #99:"&amp;CHAR(10)&amp;CHAR(10)&amp;IF('II_Program-level standards'!CY7="","",'II_Program-level standards'!CY7&amp;"; "&amp;CHAR(10)&amp;'II_Program-level standards'!CY9&amp;"; "&amp;CHAR(10)&amp;'II_Program-level standards'!CY14&amp;"; "&amp;CHAR(10)&amp;'II_Program-level standards'!CY15)</f>
        <v xml:space="preserve">Standard #99:
</v>
      </c>
      <c r="CZ11" s="87" t="str">
        <f>"Standard #100:"&amp;CHAR(10)&amp;CHAR(10)&amp;IF('II_Program-level standards'!CZ7="","",'II_Program-level standards'!CZ7&amp;"; "&amp;CHAR(10)&amp;'II_Program-level standards'!CZ9&amp;"; "&amp;CHAR(10)&amp;'II_Program-level standards'!CZ14&amp;"; "&amp;CHAR(10)&amp;'II_Program-level standards'!CZ15)</f>
        <v xml:space="preserve">Standard #100:
</v>
      </c>
    </row>
    <row r="12" spans="1:104" ht="27.6" x14ac:dyDescent="0.25">
      <c r="A12" s="16" t="s">
        <v>587</v>
      </c>
      <c r="B12" s="9" t="s">
        <v>561</v>
      </c>
      <c r="C12" s="15" t="s">
        <v>562</v>
      </c>
      <c r="D12" s="134" t="s">
        <v>103</v>
      </c>
      <c r="E12" s="241"/>
      <c r="F12" s="50"/>
      <c r="G12" s="50"/>
      <c r="H12" s="50"/>
      <c r="I12" s="50"/>
      <c r="J12" s="50"/>
      <c r="K12" s="50"/>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50"/>
      <c r="BN12" s="50"/>
      <c r="BO12" s="50"/>
      <c r="BP12" s="50"/>
      <c r="BQ12" s="50"/>
      <c r="BR12" s="50"/>
      <c r="BS12" s="50"/>
      <c r="BT12" s="50"/>
      <c r="BU12" s="50"/>
      <c r="BV12" s="50"/>
      <c r="BW12" s="50"/>
      <c r="BX12" s="50"/>
      <c r="BY12" s="50"/>
      <c r="BZ12" s="50"/>
      <c r="CA12" s="50"/>
      <c r="CB12" s="50"/>
      <c r="CC12" s="50"/>
      <c r="CD12" s="50"/>
      <c r="CE12" s="50"/>
      <c r="CF12" s="50"/>
      <c r="CG12" s="50"/>
      <c r="CH12" s="50"/>
      <c r="CI12" s="50"/>
      <c r="CJ12" s="50"/>
      <c r="CK12" s="50"/>
      <c r="CL12" s="50"/>
      <c r="CM12" s="50"/>
      <c r="CN12" s="50"/>
      <c r="CO12" s="50"/>
      <c r="CP12" s="50"/>
      <c r="CQ12" s="50"/>
      <c r="CR12" s="50"/>
      <c r="CS12" s="50"/>
      <c r="CT12" s="50"/>
      <c r="CU12" s="50"/>
      <c r="CV12" s="50"/>
      <c r="CW12" s="50"/>
      <c r="CX12" s="50"/>
      <c r="CY12" s="50"/>
      <c r="CZ12" s="50"/>
    </row>
    <row r="13" spans="1:104" ht="40.799999999999997" customHeight="1" x14ac:dyDescent="0.25">
      <c r="A13" s="225"/>
      <c r="B13" s="304" t="s">
        <v>651</v>
      </c>
      <c r="C13" s="305"/>
      <c r="D13" s="246" t="s">
        <v>100</v>
      </c>
      <c r="E13" s="247" t="s">
        <v>100</v>
      </c>
      <c r="F13" s="247" t="s">
        <v>100</v>
      </c>
      <c r="G13" s="247" t="s">
        <v>100</v>
      </c>
      <c r="H13" s="247" t="s">
        <v>100</v>
      </c>
      <c r="I13" s="247" t="s">
        <v>100</v>
      </c>
      <c r="J13" s="247" t="s">
        <v>100</v>
      </c>
      <c r="K13" s="247" t="s">
        <v>100</v>
      </c>
      <c r="L13" s="247" t="s">
        <v>100</v>
      </c>
      <c r="M13" s="247" t="s">
        <v>100</v>
      </c>
      <c r="N13" s="247" t="s">
        <v>100</v>
      </c>
      <c r="O13" s="247" t="s">
        <v>100</v>
      </c>
      <c r="P13" s="247" t="s">
        <v>100</v>
      </c>
      <c r="Q13" s="247" t="s">
        <v>100</v>
      </c>
      <c r="R13" s="247" t="s">
        <v>100</v>
      </c>
      <c r="S13" s="247" t="s">
        <v>100</v>
      </c>
      <c r="T13" s="247" t="s">
        <v>100</v>
      </c>
      <c r="U13" s="247" t="s">
        <v>100</v>
      </c>
      <c r="V13" s="247" t="s">
        <v>100</v>
      </c>
      <c r="W13" s="247" t="s">
        <v>100</v>
      </c>
      <c r="X13" s="247" t="s">
        <v>100</v>
      </c>
      <c r="Y13" s="247" t="s">
        <v>100</v>
      </c>
      <c r="Z13" s="247" t="s">
        <v>100</v>
      </c>
      <c r="AA13" s="247" t="s">
        <v>100</v>
      </c>
      <c r="AB13" s="247" t="s">
        <v>100</v>
      </c>
      <c r="AC13" s="247" t="s">
        <v>100</v>
      </c>
      <c r="AD13" s="247" t="s">
        <v>100</v>
      </c>
      <c r="AE13" s="247" t="s">
        <v>100</v>
      </c>
      <c r="AF13" s="247" t="s">
        <v>100</v>
      </c>
      <c r="AG13" s="247" t="s">
        <v>100</v>
      </c>
      <c r="AH13" s="247" t="s">
        <v>100</v>
      </c>
      <c r="AI13" s="247" t="s">
        <v>100</v>
      </c>
      <c r="AJ13" s="247" t="s">
        <v>100</v>
      </c>
      <c r="AK13" s="247" t="s">
        <v>100</v>
      </c>
      <c r="AL13" s="247" t="s">
        <v>100</v>
      </c>
      <c r="AM13" s="247" t="s">
        <v>100</v>
      </c>
      <c r="AN13" s="247" t="s">
        <v>100</v>
      </c>
      <c r="AO13" s="247" t="s">
        <v>100</v>
      </c>
      <c r="AP13" s="247" t="s">
        <v>100</v>
      </c>
      <c r="AQ13" s="247" t="s">
        <v>100</v>
      </c>
      <c r="AR13" s="247" t="s">
        <v>100</v>
      </c>
      <c r="AS13" s="247" t="s">
        <v>100</v>
      </c>
      <c r="AT13" s="247" t="s">
        <v>100</v>
      </c>
      <c r="AU13" s="247" t="s">
        <v>100</v>
      </c>
      <c r="AV13" s="247" t="s">
        <v>100</v>
      </c>
      <c r="AW13" s="247" t="s">
        <v>100</v>
      </c>
      <c r="AX13" s="247" t="s">
        <v>100</v>
      </c>
      <c r="AY13" s="247" t="s">
        <v>100</v>
      </c>
      <c r="AZ13" s="247" t="s">
        <v>100</v>
      </c>
      <c r="BA13" s="247" t="s">
        <v>100</v>
      </c>
      <c r="BB13" s="247" t="s">
        <v>100</v>
      </c>
      <c r="BC13" s="247" t="s">
        <v>100</v>
      </c>
      <c r="BD13" s="247" t="s">
        <v>100</v>
      </c>
      <c r="BE13" s="247" t="s">
        <v>100</v>
      </c>
      <c r="BF13" s="247" t="s">
        <v>100</v>
      </c>
      <c r="BG13" s="247" t="s">
        <v>100</v>
      </c>
      <c r="BH13" s="247" t="s">
        <v>100</v>
      </c>
      <c r="BI13" s="247" t="s">
        <v>100</v>
      </c>
      <c r="BJ13" s="247" t="s">
        <v>100</v>
      </c>
      <c r="BK13" s="247" t="s">
        <v>100</v>
      </c>
      <c r="BL13" s="247" t="s">
        <v>100</v>
      </c>
      <c r="BM13" s="247" t="s">
        <v>100</v>
      </c>
      <c r="BN13" s="247" t="s">
        <v>100</v>
      </c>
      <c r="BO13" s="247" t="s">
        <v>100</v>
      </c>
      <c r="BP13" s="247" t="s">
        <v>100</v>
      </c>
      <c r="BQ13" s="247" t="s">
        <v>100</v>
      </c>
      <c r="BR13" s="247" t="s">
        <v>100</v>
      </c>
      <c r="BS13" s="247" t="s">
        <v>100</v>
      </c>
      <c r="BT13" s="247" t="s">
        <v>100</v>
      </c>
      <c r="BU13" s="247" t="s">
        <v>100</v>
      </c>
      <c r="BV13" s="247" t="s">
        <v>100</v>
      </c>
      <c r="BW13" s="247" t="s">
        <v>100</v>
      </c>
      <c r="BX13" s="247" t="s">
        <v>100</v>
      </c>
      <c r="BY13" s="247" t="s">
        <v>100</v>
      </c>
      <c r="BZ13" s="247" t="s">
        <v>100</v>
      </c>
      <c r="CA13" s="247" t="s">
        <v>100</v>
      </c>
      <c r="CB13" s="247" t="s">
        <v>100</v>
      </c>
      <c r="CC13" s="247" t="s">
        <v>100</v>
      </c>
      <c r="CD13" s="247" t="s">
        <v>100</v>
      </c>
      <c r="CE13" s="247" t="s">
        <v>100</v>
      </c>
      <c r="CF13" s="247" t="s">
        <v>100</v>
      </c>
      <c r="CG13" s="247" t="s">
        <v>100</v>
      </c>
      <c r="CH13" s="247" t="s">
        <v>100</v>
      </c>
      <c r="CI13" s="247" t="s">
        <v>100</v>
      </c>
      <c r="CJ13" s="247" t="s">
        <v>100</v>
      </c>
      <c r="CK13" s="247" t="s">
        <v>100</v>
      </c>
      <c r="CL13" s="247" t="s">
        <v>100</v>
      </c>
      <c r="CM13" s="247" t="s">
        <v>100</v>
      </c>
      <c r="CN13" s="247" t="s">
        <v>100</v>
      </c>
      <c r="CO13" s="247" t="s">
        <v>100</v>
      </c>
      <c r="CP13" s="247" t="s">
        <v>100</v>
      </c>
      <c r="CQ13" s="247" t="s">
        <v>100</v>
      </c>
      <c r="CR13" s="247" t="s">
        <v>100</v>
      </c>
      <c r="CS13" s="247" t="s">
        <v>100</v>
      </c>
      <c r="CT13" s="247" t="s">
        <v>100</v>
      </c>
      <c r="CU13" s="247" t="s">
        <v>100</v>
      </c>
      <c r="CV13" s="247" t="s">
        <v>100</v>
      </c>
      <c r="CW13" s="247" t="s">
        <v>100</v>
      </c>
      <c r="CX13" s="247" t="s">
        <v>100</v>
      </c>
      <c r="CY13" s="247" t="s">
        <v>100</v>
      </c>
      <c r="CZ13" s="248" t="s">
        <v>100</v>
      </c>
    </row>
    <row r="14" spans="1:104" ht="29.4" customHeight="1" x14ac:dyDescent="0.25">
      <c r="A14" s="48"/>
      <c r="B14" s="295" t="s">
        <v>501</v>
      </c>
      <c r="C14" s="296"/>
      <c r="D14" s="245"/>
      <c r="E14" s="264"/>
      <c r="F14" s="264"/>
      <c r="G14" s="264"/>
      <c r="H14" s="264"/>
      <c r="I14" s="264"/>
      <c r="J14" s="264"/>
      <c r="K14" s="264"/>
      <c r="L14" s="264"/>
      <c r="M14" s="264"/>
      <c r="N14" s="264"/>
      <c r="O14" s="264"/>
      <c r="P14" s="264"/>
      <c r="Q14" s="264"/>
      <c r="R14" s="264"/>
      <c r="S14" s="264"/>
      <c r="T14" s="264"/>
      <c r="U14" s="264"/>
      <c r="V14" s="264"/>
      <c r="W14" s="264"/>
      <c r="X14" s="264"/>
      <c r="Y14" s="264"/>
      <c r="Z14" s="264"/>
      <c r="AA14" s="264"/>
      <c r="AB14" s="264"/>
      <c r="AC14" s="264"/>
      <c r="AD14" s="264"/>
      <c r="AE14" s="264"/>
      <c r="AF14" s="264"/>
      <c r="AG14" s="264"/>
      <c r="AH14" s="264"/>
      <c r="AI14" s="264"/>
      <c r="AJ14" s="264"/>
      <c r="AK14" s="264"/>
      <c r="AL14" s="264"/>
      <c r="AM14" s="264"/>
      <c r="AN14" s="264"/>
      <c r="AO14" s="264"/>
      <c r="AP14" s="264"/>
      <c r="AQ14" s="264"/>
      <c r="AR14" s="264"/>
      <c r="AS14" s="264"/>
      <c r="AT14" s="264"/>
      <c r="AU14" s="264"/>
      <c r="AV14" s="264"/>
      <c r="AW14" s="264"/>
      <c r="AX14" s="264"/>
      <c r="AY14" s="264"/>
      <c r="AZ14" s="264"/>
      <c r="BA14" s="264"/>
      <c r="BB14" s="264"/>
      <c r="BC14" s="264"/>
      <c r="BD14" s="264"/>
      <c r="BE14" s="264"/>
      <c r="BF14" s="264"/>
      <c r="BG14" s="264"/>
      <c r="BH14" s="264"/>
      <c r="BI14" s="264"/>
      <c r="BJ14" s="264"/>
      <c r="BK14" s="264"/>
      <c r="BL14" s="264"/>
      <c r="BM14" s="264"/>
      <c r="BN14" s="264"/>
      <c r="BO14" s="264"/>
      <c r="BP14" s="264"/>
      <c r="BQ14" s="264"/>
      <c r="BR14" s="264"/>
      <c r="BS14" s="264"/>
      <c r="BT14" s="264"/>
      <c r="BU14" s="264"/>
      <c r="BV14" s="264"/>
      <c r="BW14" s="264"/>
      <c r="BX14" s="264"/>
      <c r="BY14" s="264"/>
      <c r="BZ14" s="264"/>
      <c r="CA14" s="264"/>
      <c r="CB14" s="264"/>
      <c r="CC14" s="264"/>
      <c r="CD14" s="264"/>
      <c r="CE14" s="264"/>
      <c r="CF14" s="264"/>
      <c r="CG14" s="264"/>
      <c r="CH14" s="264"/>
      <c r="CI14" s="264"/>
      <c r="CJ14" s="264"/>
      <c r="CK14" s="264"/>
      <c r="CL14" s="264"/>
      <c r="CM14" s="264"/>
      <c r="CN14" s="264"/>
      <c r="CO14" s="264"/>
      <c r="CP14" s="264"/>
      <c r="CQ14" s="264"/>
      <c r="CR14" s="264"/>
      <c r="CS14" s="264"/>
      <c r="CT14" s="264"/>
      <c r="CU14" s="264"/>
      <c r="CV14" s="264"/>
      <c r="CW14" s="264"/>
      <c r="CX14" s="264"/>
      <c r="CY14" s="264"/>
      <c r="CZ14" s="265"/>
    </row>
    <row r="15" spans="1:104" x14ac:dyDescent="0.25">
      <c r="A15" s="16" t="s">
        <v>589</v>
      </c>
      <c r="B15" s="9" t="s">
        <v>640</v>
      </c>
      <c r="C15" s="214" t="s">
        <v>652</v>
      </c>
      <c r="D15" s="134" t="s">
        <v>103</v>
      </c>
      <c r="E15" s="241"/>
      <c r="F15" s="50"/>
      <c r="G15" s="50"/>
      <c r="H15" s="50"/>
      <c r="I15" s="50"/>
      <c r="J15" s="50"/>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c r="BP15" s="50"/>
      <c r="BQ15" s="50"/>
      <c r="BR15" s="50"/>
      <c r="BS15" s="50"/>
      <c r="BT15" s="50"/>
      <c r="BU15" s="50"/>
      <c r="BV15" s="50"/>
      <c r="BW15" s="50"/>
      <c r="BX15" s="50"/>
      <c r="BY15" s="50"/>
      <c r="BZ15" s="50"/>
      <c r="CA15" s="50"/>
      <c r="CB15" s="50"/>
      <c r="CC15" s="50"/>
      <c r="CD15" s="50"/>
      <c r="CE15" s="50"/>
      <c r="CF15" s="50"/>
      <c r="CG15" s="50"/>
      <c r="CH15" s="50"/>
      <c r="CI15" s="50"/>
      <c r="CJ15" s="50"/>
      <c r="CK15" s="50"/>
      <c r="CL15" s="50"/>
      <c r="CM15" s="50"/>
      <c r="CN15" s="50"/>
      <c r="CO15" s="50"/>
      <c r="CP15" s="50"/>
      <c r="CQ15" s="50"/>
      <c r="CR15" s="50"/>
      <c r="CS15" s="50"/>
      <c r="CT15" s="50"/>
      <c r="CU15" s="50"/>
      <c r="CV15" s="50"/>
      <c r="CW15" s="50"/>
      <c r="CX15" s="50"/>
      <c r="CY15" s="50"/>
      <c r="CZ15" s="50"/>
    </row>
    <row r="16" spans="1:104" ht="41.4" x14ac:dyDescent="0.25">
      <c r="A16" s="16" t="s">
        <v>590</v>
      </c>
      <c r="B16" s="9" t="s">
        <v>245</v>
      </c>
      <c r="C16" s="29" t="s">
        <v>550</v>
      </c>
      <c r="D16" s="134" t="s">
        <v>2</v>
      </c>
      <c r="E16" s="241"/>
      <c r="F16" s="50"/>
      <c r="G16" s="50"/>
      <c r="H16" s="50"/>
      <c r="I16" s="50"/>
      <c r="J16" s="50"/>
      <c r="K16" s="50"/>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c r="BP16" s="50"/>
      <c r="BQ16" s="50"/>
      <c r="BR16" s="50"/>
      <c r="BS16" s="50"/>
      <c r="BT16" s="50"/>
      <c r="BU16" s="50"/>
      <c r="BV16" s="50"/>
      <c r="BW16" s="50"/>
      <c r="BX16" s="50"/>
      <c r="BY16" s="50"/>
      <c r="BZ16" s="50"/>
      <c r="CA16" s="50"/>
      <c r="CB16" s="50"/>
      <c r="CC16" s="50"/>
      <c r="CD16" s="50"/>
      <c r="CE16" s="50"/>
      <c r="CF16" s="50"/>
      <c r="CG16" s="50"/>
      <c r="CH16" s="50"/>
      <c r="CI16" s="50"/>
      <c r="CJ16" s="50"/>
      <c r="CK16" s="50"/>
      <c r="CL16" s="50"/>
      <c r="CM16" s="50"/>
      <c r="CN16" s="50"/>
      <c r="CO16" s="50"/>
      <c r="CP16" s="50"/>
      <c r="CQ16" s="50"/>
      <c r="CR16" s="50"/>
      <c r="CS16" s="50"/>
      <c r="CT16" s="50"/>
      <c r="CU16" s="50"/>
      <c r="CV16" s="50"/>
      <c r="CW16" s="50"/>
      <c r="CX16" s="50"/>
      <c r="CY16" s="50"/>
      <c r="CZ16" s="50"/>
    </row>
    <row r="17" spans="1:104" ht="27.6" x14ac:dyDescent="0.25">
      <c r="A17" s="16" t="s">
        <v>591</v>
      </c>
      <c r="B17" s="9" t="s">
        <v>246</v>
      </c>
      <c r="C17" s="15" t="s">
        <v>248</v>
      </c>
      <c r="D17" s="134" t="s">
        <v>2</v>
      </c>
      <c r="E17" s="241"/>
      <c r="F17" s="50"/>
      <c r="G17" s="50"/>
      <c r="H17" s="50"/>
      <c r="I17" s="50"/>
      <c r="J17" s="50"/>
      <c r="K17" s="50"/>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c r="BP17" s="50"/>
      <c r="BQ17" s="50"/>
      <c r="BR17" s="50"/>
      <c r="BS17" s="50"/>
      <c r="BT17" s="50"/>
      <c r="BU17" s="50"/>
      <c r="BV17" s="50"/>
      <c r="BW17" s="50"/>
      <c r="BX17" s="50"/>
      <c r="BY17" s="50"/>
      <c r="BZ17" s="50"/>
      <c r="CA17" s="50"/>
      <c r="CB17" s="50"/>
      <c r="CC17" s="50"/>
      <c r="CD17" s="50"/>
      <c r="CE17" s="50"/>
      <c r="CF17" s="50"/>
      <c r="CG17" s="50"/>
      <c r="CH17" s="50"/>
      <c r="CI17" s="50"/>
      <c r="CJ17" s="50"/>
      <c r="CK17" s="50"/>
      <c r="CL17" s="50"/>
      <c r="CM17" s="50"/>
      <c r="CN17" s="50"/>
      <c r="CO17" s="50"/>
      <c r="CP17" s="50"/>
      <c r="CQ17" s="50"/>
      <c r="CR17" s="50"/>
      <c r="CS17" s="50"/>
      <c r="CT17" s="50"/>
      <c r="CU17" s="50"/>
      <c r="CV17" s="50"/>
      <c r="CW17" s="50"/>
      <c r="CX17" s="50"/>
      <c r="CY17" s="50"/>
      <c r="CZ17" s="50"/>
    </row>
    <row r="18" spans="1:104" x14ac:dyDescent="0.25">
      <c r="A18" s="16" t="s">
        <v>592</v>
      </c>
      <c r="B18" s="9" t="s">
        <v>247</v>
      </c>
      <c r="C18" s="9" t="s">
        <v>249</v>
      </c>
      <c r="D18" s="134" t="s">
        <v>2</v>
      </c>
      <c r="E18" s="241"/>
      <c r="F18" s="50"/>
      <c r="G18" s="50"/>
      <c r="H18" s="50"/>
      <c r="I18" s="50"/>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c r="BP18" s="50"/>
      <c r="BQ18" s="50"/>
      <c r="BR18" s="50"/>
      <c r="BS18" s="50"/>
      <c r="BT18" s="50"/>
      <c r="BU18" s="50"/>
      <c r="BV18" s="50"/>
      <c r="BW18" s="50"/>
      <c r="BX18" s="50"/>
      <c r="BY18" s="50"/>
      <c r="BZ18" s="50"/>
      <c r="CA18" s="50"/>
      <c r="CB18" s="50"/>
      <c r="CC18" s="50"/>
      <c r="CD18" s="50"/>
      <c r="CE18" s="50"/>
      <c r="CF18" s="50"/>
      <c r="CG18" s="50"/>
      <c r="CH18" s="50"/>
      <c r="CI18" s="50"/>
      <c r="CJ18" s="50"/>
      <c r="CK18" s="50"/>
      <c r="CL18" s="50"/>
      <c r="CM18" s="50"/>
      <c r="CN18" s="50"/>
      <c r="CO18" s="50"/>
      <c r="CP18" s="50"/>
      <c r="CQ18" s="50"/>
      <c r="CR18" s="50"/>
      <c r="CS18" s="50"/>
      <c r="CT18" s="50"/>
      <c r="CU18" s="50"/>
      <c r="CV18" s="50"/>
      <c r="CW18" s="50"/>
      <c r="CX18" s="50"/>
      <c r="CY18" s="50"/>
      <c r="CZ18" s="50"/>
    </row>
    <row r="19" spans="1:104" ht="27.6" x14ac:dyDescent="0.25">
      <c r="A19" s="16" t="s">
        <v>641</v>
      </c>
      <c r="B19" s="9" t="s">
        <v>251</v>
      </c>
      <c r="C19" s="9" t="s">
        <v>250</v>
      </c>
      <c r="D19" s="134" t="s">
        <v>68</v>
      </c>
      <c r="E19" s="242"/>
      <c r="F19" s="53"/>
      <c r="G19" s="53"/>
      <c r="H19" s="53"/>
      <c r="I19" s="53"/>
      <c r="J19" s="53"/>
      <c r="K19" s="53"/>
      <c r="L19" s="53"/>
      <c r="M19" s="53"/>
      <c r="N19" s="53"/>
      <c r="O19" s="53"/>
      <c r="P19" s="53"/>
      <c r="Q19" s="53"/>
      <c r="R19" s="53"/>
      <c r="S19" s="53"/>
      <c r="T19" s="53"/>
      <c r="U19" s="53"/>
      <c r="V19" s="53"/>
      <c r="W19" s="53"/>
      <c r="X19" s="53"/>
      <c r="Y19" s="53"/>
      <c r="Z19" s="53"/>
      <c r="AA19" s="53"/>
      <c r="AB19" s="53"/>
      <c r="AC19" s="53"/>
      <c r="AD19" s="53"/>
      <c r="AE19" s="53"/>
      <c r="AF19" s="53"/>
      <c r="AG19" s="53"/>
      <c r="AH19" s="53"/>
      <c r="AI19" s="53"/>
      <c r="AJ19" s="53"/>
      <c r="AK19" s="53"/>
      <c r="AL19" s="53"/>
      <c r="AM19" s="53"/>
      <c r="AN19" s="53"/>
      <c r="AO19" s="53"/>
      <c r="AP19" s="53"/>
      <c r="AQ19" s="53"/>
      <c r="AR19" s="53"/>
      <c r="AS19" s="53"/>
      <c r="AT19" s="53"/>
      <c r="AU19" s="53"/>
      <c r="AV19" s="53"/>
      <c r="AW19" s="53"/>
      <c r="AX19" s="53"/>
      <c r="AY19" s="53"/>
      <c r="AZ19" s="53"/>
      <c r="BA19" s="53"/>
      <c r="BB19" s="53"/>
      <c r="BC19" s="53"/>
      <c r="BD19" s="53"/>
      <c r="BE19" s="53"/>
      <c r="BF19" s="53"/>
      <c r="BG19" s="53"/>
      <c r="BH19" s="53"/>
      <c r="BI19" s="53"/>
      <c r="BJ19" s="53"/>
      <c r="BK19" s="53"/>
      <c r="BL19" s="53"/>
      <c r="BM19" s="53"/>
      <c r="BN19" s="53"/>
      <c r="BO19" s="53"/>
      <c r="BP19" s="53"/>
      <c r="BQ19" s="53"/>
      <c r="BR19" s="53"/>
      <c r="BS19" s="53"/>
      <c r="BT19" s="53"/>
      <c r="BU19" s="53"/>
      <c r="BV19" s="53"/>
      <c r="BW19" s="53"/>
      <c r="BX19" s="53"/>
      <c r="BY19" s="53"/>
      <c r="BZ19" s="53"/>
      <c r="CA19" s="53"/>
      <c r="CB19" s="53"/>
      <c r="CC19" s="53"/>
      <c r="CD19" s="53"/>
      <c r="CE19" s="53"/>
      <c r="CF19" s="53"/>
      <c r="CG19" s="53"/>
      <c r="CH19" s="53"/>
      <c r="CI19" s="53"/>
      <c r="CJ19" s="53"/>
      <c r="CK19" s="53"/>
      <c r="CL19" s="53"/>
      <c r="CM19" s="53"/>
      <c r="CN19" s="53"/>
      <c r="CO19" s="53"/>
      <c r="CP19" s="53"/>
      <c r="CQ19" s="53"/>
      <c r="CR19" s="53"/>
      <c r="CS19" s="53"/>
      <c r="CT19" s="53"/>
      <c r="CU19" s="53"/>
      <c r="CV19" s="53"/>
      <c r="CW19" s="53"/>
      <c r="CX19" s="53"/>
      <c r="CY19" s="53"/>
      <c r="CZ19" s="53"/>
    </row>
    <row r="20" spans="1:104" ht="27.6" x14ac:dyDescent="0.25">
      <c r="A20" s="16" t="s">
        <v>593</v>
      </c>
      <c r="B20" s="9" t="s">
        <v>120</v>
      </c>
      <c r="C20" s="9" t="s">
        <v>259</v>
      </c>
      <c r="D20" s="134" t="s">
        <v>103</v>
      </c>
      <c r="E20" s="243"/>
      <c r="F20" s="52"/>
      <c r="G20" s="52"/>
      <c r="H20" s="52"/>
      <c r="I20" s="52"/>
      <c r="J20" s="52"/>
      <c r="K20" s="52"/>
      <c r="L20" s="52"/>
      <c r="M20" s="52"/>
      <c r="N20" s="52"/>
      <c r="O20" s="52"/>
      <c r="P20" s="52"/>
      <c r="Q20" s="52"/>
      <c r="R20" s="52"/>
      <c r="S20" s="52"/>
      <c r="T20" s="52"/>
      <c r="U20" s="52"/>
      <c r="V20" s="52"/>
      <c r="W20" s="52"/>
      <c r="X20" s="52"/>
      <c r="Y20" s="52"/>
      <c r="Z20" s="52"/>
      <c r="AA20" s="52"/>
      <c r="AB20" s="52"/>
      <c r="AC20" s="52"/>
      <c r="AD20" s="52"/>
      <c r="AE20" s="52"/>
      <c r="AF20" s="52"/>
      <c r="AG20" s="52"/>
      <c r="AH20" s="52"/>
      <c r="AI20" s="52"/>
      <c r="AJ20" s="52"/>
      <c r="AK20" s="52"/>
      <c r="AL20" s="52"/>
      <c r="AM20" s="52"/>
      <c r="AN20" s="52"/>
      <c r="AO20" s="52"/>
      <c r="AP20" s="52"/>
      <c r="AQ20" s="52"/>
      <c r="AR20" s="52"/>
      <c r="AS20" s="52"/>
      <c r="AT20" s="52"/>
      <c r="AU20" s="52"/>
      <c r="AV20" s="52"/>
      <c r="AW20" s="52"/>
      <c r="AX20" s="52"/>
      <c r="AY20" s="52"/>
      <c r="AZ20" s="52"/>
      <c r="BA20" s="52"/>
      <c r="BB20" s="52"/>
      <c r="BC20" s="52"/>
      <c r="BD20" s="52"/>
      <c r="BE20" s="52"/>
      <c r="BF20" s="52"/>
      <c r="BG20" s="52"/>
      <c r="BH20" s="52"/>
      <c r="BI20" s="52"/>
      <c r="BJ20" s="52"/>
      <c r="BK20" s="52"/>
      <c r="BL20" s="52"/>
      <c r="BM20" s="52"/>
      <c r="BN20" s="52"/>
      <c r="BO20" s="52"/>
      <c r="BP20" s="52"/>
      <c r="BQ20" s="52"/>
      <c r="BR20" s="52"/>
      <c r="BS20" s="52"/>
      <c r="BT20" s="52"/>
      <c r="BU20" s="52"/>
      <c r="BV20" s="52"/>
      <c r="BW20" s="52"/>
      <c r="BX20" s="52"/>
      <c r="BY20" s="52"/>
      <c r="BZ20" s="52"/>
      <c r="CA20" s="52"/>
      <c r="CB20" s="52"/>
      <c r="CC20" s="52"/>
      <c r="CD20" s="52"/>
      <c r="CE20" s="52"/>
      <c r="CF20" s="52"/>
      <c r="CG20" s="52"/>
      <c r="CH20" s="52"/>
      <c r="CI20" s="52"/>
      <c r="CJ20" s="52"/>
      <c r="CK20" s="52"/>
      <c r="CL20" s="52"/>
      <c r="CM20" s="52"/>
      <c r="CN20" s="52"/>
      <c r="CO20" s="52"/>
      <c r="CP20" s="52"/>
      <c r="CQ20" s="52"/>
      <c r="CR20" s="52"/>
      <c r="CS20" s="52"/>
      <c r="CT20" s="52"/>
      <c r="CU20" s="52"/>
      <c r="CV20" s="52"/>
      <c r="CW20" s="52"/>
      <c r="CX20" s="52"/>
      <c r="CY20" s="52"/>
      <c r="CZ20" s="52"/>
    </row>
    <row r="21" spans="1:104" ht="41.4" x14ac:dyDescent="0.25">
      <c r="A21" s="16" t="s">
        <v>594</v>
      </c>
      <c r="B21" s="9" t="s">
        <v>563</v>
      </c>
      <c r="C21" s="9" t="s">
        <v>564</v>
      </c>
      <c r="D21" s="134" t="s">
        <v>2</v>
      </c>
      <c r="E21" s="241"/>
      <c r="F21" s="50"/>
      <c r="G21" s="50"/>
      <c r="H21" s="50"/>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c r="BM21" s="50"/>
      <c r="BN21" s="50"/>
      <c r="BO21" s="50"/>
      <c r="BP21" s="50"/>
      <c r="BQ21" s="50"/>
      <c r="BR21" s="50"/>
      <c r="BS21" s="50"/>
      <c r="BT21" s="50"/>
      <c r="BU21" s="50"/>
      <c r="BV21" s="50"/>
      <c r="BW21" s="50"/>
      <c r="BX21" s="50"/>
      <c r="BY21" s="50"/>
      <c r="BZ21" s="50"/>
      <c r="CA21" s="50"/>
      <c r="CB21" s="50"/>
      <c r="CC21" s="50"/>
      <c r="CD21" s="50"/>
      <c r="CE21" s="50"/>
      <c r="CF21" s="50"/>
      <c r="CG21" s="50"/>
      <c r="CH21" s="50"/>
      <c r="CI21" s="50"/>
      <c r="CJ21" s="50"/>
      <c r="CK21" s="50"/>
      <c r="CL21" s="50"/>
      <c r="CM21" s="50"/>
      <c r="CN21" s="50"/>
      <c r="CO21" s="50"/>
      <c r="CP21" s="50"/>
      <c r="CQ21" s="50"/>
      <c r="CR21" s="50"/>
      <c r="CS21" s="50"/>
      <c r="CT21" s="50"/>
      <c r="CU21" s="50"/>
      <c r="CV21" s="50"/>
      <c r="CW21" s="50"/>
      <c r="CX21" s="50"/>
      <c r="CY21" s="50"/>
      <c r="CZ21" s="50"/>
    </row>
    <row r="22" spans="1:104" ht="27.6" x14ac:dyDescent="0.25">
      <c r="A22" s="16" t="s">
        <v>595</v>
      </c>
      <c r="B22" s="9" t="s">
        <v>565</v>
      </c>
      <c r="C22" s="9" t="s">
        <v>258</v>
      </c>
      <c r="D22" s="134" t="s">
        <v>2</v>
      </c>
      <c r="E22" s="241"/>
      <c r="F22" s="50"/>
      <c r="G22" s="50"/>
      <c r="H22" s="50"/>
      <c r="I22" s="50"/>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c r="BM22" s="50"/>
      <c r="BN22" s="50"/>
      <c r="BO22" s="50"/>
      <c r="BP22" s="50"/>
      <c r="BQ22" s="50"/>
      <c r="BR22" s="50"/>
      <c r="BS22" s="50"/>
      <c r="BT22" s="50"/>
      <c r="BU22" s="50"/>
      <c r="BV22" s="50"/>
      <c r="BW22" s="50"/>
      <c r="BX22" s="50"/>
      <c r="BY22" s="50"/>
      <c r="BZ22" s="50"/>
      <c r="CA22" s="50"/>
      <c r="CB22" s="50"/>
      <c r="CC22" s="50"/>
      <c r="CD22" s="50"/>
      <c r="CE22" s="50"/>
      <c r="CF22" s="50"/>
      <c r="CG22" s="50"/>
      <c r="CH22" s="50"/>
      <c r="CI22" s="50"/>
      <c r="CJ22" s="50"/>
      <c r="CK22" s="50"/>
      <c r="CL22" s="50"/>
      <c r="CM22" s="50"/>
      <c r="CN22" s="50"/>
      <c r="CO22" s="50"/>
      <c r="CP22" s="50"/>
      <c r="CQ22" s="50"/>
      <c r="CR22" s="50"/>
      <c r="CS22" s="50"/>
      <c r="CT22" s="50"/>
      <c r="CU22" s="50"/>
      <c r="CV22" s="50"/>
      <c r="CW22" s="50"/>
      <c r="CX22" s="50"/>
      <c r="CY22" s="50"/>
      <c r="CZ22" s="50"/>
    </row>
    <row r="23" spans="1:104" ht="42" customHeight="1" x14ac:dyDescent="0.4">
      <c r="A23" s="24" t="s">
        <v>648</v>
      </c>
      <c r="B23" s="24"/>
      <c r="D23" s="65"/>
    </row>
    <row r="24" spans="1:104" s="68" customFormat="1" ht="61.8" customHeight="1" x14ac:dyDescent="0.3">
      <c r="A24" s="303" t="s">
        <v>675</v>
      </c>
      <c r="B24" s="303"/>
      <c r="C24" s="303"/>
      <c r="D24" s="303"/>
    </row>
    <row r="25" spans="1:104" s="68" customFormat="1" ht="26.4" customHeight="1" x14ac:dyDescent="0.3">
      <c r="A25" s="88" t="s">
        <v>514</v>
      </c>
      <c r="B25" s="88"/>
      <c r="C25" s="62"/>
      <c r="D25" s="209"/>
    </row>
    <row r="26" spans="1:104" s="68" customFormat="1" ht="15" customHeight="1" x14ac:dyDescent="0.3">
      <c r="A26" s="267" t="s">
        <v>676</v>
      </c>
      <c r="B26" s="88"/>
      <c r="C26" s="62"/>
      <c r="D26" s="209"/>
    </row>
    <row r="27" spans="1:104" ht="23.4" customHeight="1" x14ac:dyDescent="0.25">
      <c r="A27" s="49" t="s">
        <v>0</v>
      </c>
      <c r="B27" s="47" t="s">
        <v>1</v>
      </c>
      <c r="C27" s="47" t="s">
        <v>5</v>
      </c>
      <c r="D27" s="59" t="s">
        <v>65</v>
      </c>
      <c r="E27" s="85"/>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60"/>
      <c r="AU27" s="60"/>
      <c r="AV27" s="60"/>
      <c r="AW27" s="60"/>
      <c r="AX27" s="60"/>
      <c r="AY27" s="60"/>
      <c r="AZ27" s="60"/>
      <c r="BA27" s="60"/>
      <c r="BB27" s="60"/>
      <c r="BC27" s="60"/>
      <c r="BD27" s="60"/>
      <c r="BE27" s="60"/>
      <c r="BF27" s="60"/>
      <c r="BG27" s="60"/>
      <c r="BH27" s="60"/>
      <c r="BI27" s="60"/>
      <c r="BJ27" s="60"/>
      <c r="BK27" s="60"/>
      <c r="BL27" s="60"/>
      <c r="BM27" s="60"/>
      <c r="BN27" s="60"/>
      <c r="BO27" s="60"/>
      <c r="BP27" s="60"/>
      <c r="BQ27" s="60"/>
      <c r="BR27" s="60"/>
      <c r="BS27" s="60"/>
      <c r="BT27" s="60"/>
      <c r="BU27" s="60"/>
      <c r="BV27" s="60"/>
      <c r="BW27" s="60"/>
      <c r="BX27" s="60"/>
      <c r="BY27" s="60"/>
      <c r="BZ27" s="60"/>
      <c r="CA27" s="60"/>
      <c r="CB27" s="60"/>
      <c r="CC27" s="60"/>
      <c r="CD27" s="60"/>
      <c r="CE27" s="60"/>
      <c r="CF27" s="60"/>
      <c r="CG27" s="60"/>
      <c r="CH27" s="60"/>
      <c r="CI27" s="60"/>
      <c r="CJ27" s="60"/>
      <c r="CK27" s="60"/>
      <c r="CL27" s="60"/>
      <c r="CM27" s="60"/>
      <c r="CN27" s="60"/>
      <c r="CO27" s="60"/>
      <c r="CP27" s="60"/>
      <c r="CQ27" s="60"/>
      <c r="CR27" s="60"/>
      <c r="CS27" s="60"/>
      <c r="CT27" s="60"/>
      <c r="CU27" s="60"/>
      <c r="CV27" s="60"/>
      <c r="CW27" s="60"/>
      <c r="CX27" s="60"/>
      <c r="CY27" s="60"/>
      <c r="CZ27" s="60"/>
    </row>
    <row r="28" spans="1:104" ht="22.2" customHeight="1" x14ac:dyDescent="0.4">
      <c r="A28" s="232"/>
      <c r="B28" s="233" t="s">
        <v>677</v>
      </c>
      <c r="C28" s="231"/>
      <c r="D28" s="67"/>
      <c r="E28" s="210"/>
      <c r="F28" s="211"/>
      <c r="G28" s="211"/>
      <c r="H28" s="211"/>
      <c r="I28" s="211"/>
      <c r="J28" s="211"/>
      <c r="K28" s="211"/>
      <c r="L28" s="211"/>
      <c r="M28" s="211"/>
      <c r="N28" s="211"/>
      <c r="O28" s="211"/>
      <c r="P28" s="211"/>
      <c r="Q28" s="211"/>
      <c r="R28" s="211"/>
      <c r="S28" s="211"/>
      <c r="T28" s="211"/>
      <c r="U28" s="211"/>
      <c r="V28" s="211"/>
      <c r="W28" s="211"/>
      <c r="X28" s="211"/>
      <c r="Y28" s="211"/>
      <c r="Z28" s="211"/>
      <c r="AA28" s="211"/>
      <c r="AB28" s="211"/>
      <c r="AC28" s="211"/>
      <c r="AD28" s="211"/>
      <c r="AE28" s="211"/>
      <c r="AF28" s="211"/>
      <c r="AG28" s="211"/>
      <c r="AH28" s="211"/>
      <c r="AI28" s="211"/>
      <c r="AJ28" s="211"/>
      <c r="AK28" s="211"/>
      <c r="AL28" s="211"/>
      <c r="AM28" s="211"/>
      <c r="AN28" s="211"/>
      <c r="AO28" s="211"/>
      <c r="AP28" s="211"/>
      <c r="AQ28" s="211"/>
      <c r="AR28" s="211"/>
      <c r="AS28" s="211"/>
      <c r="AT28" s="211"/>
      <c r="AU28" s="211"/>
      <c r="AV28" s="211"/>
      <c r="AW28" s="211"/>
      <c r="AX28" s="211"/>
      <c r="AY28" s="211"/>
      <c r="AZ28" s="211"/>
      <c r="BA28" s="211"/>
      <c r="BB28" s="211"/>
      <c r="BC28" s="211"/>
      <c r="BD28" s="211"/>
      <c r="BE28" s="211"/>
      <c r="BF28" s="211"/>
      <c r="BG28" s="211"/>
      <c r="BH28" s="211"/>
      <c r="BI28" s="211"/>
      <c r="BJ28" s="211"/>
      <c r="BK28" s="211"/>
      <c r="BL28" s="211"/>
      <c r="BM28" s="211"/>
      <c r="BN28" s="211"/>
      <c r="BO28" s="211"/>
      <c r="BP28" s="211"/>
      <c r="BQ28" s="211"/>
      <c r="BR28" s="211"/>
      <c r="BS28" s="211"/>
      <c r="BT28" s="211"/>
      <c r="BU28" s="211"/>
      <c r="BV28" s="211"/>
      <c r="BW28" s="211"/>
      <c r="BX28" s="211"/>
      <c r="BY28" s="211"/>
      <c r="BZ28" s="211"/>
      <c r="CA28" s="211"/>
      <c r="CB28" s="211"/>
      <c r="CC28" s="211"/>
      <c r="CD28" s="211"/>
      <c r="CE28" s="211"/>
      <c r="CF28" s="211"/>
      <c r="CG28" s="211"/>
      <c r="CH28" s="211"/>
      <c r="CI28" s="211"/>
      <c r="CJ28" s="211"/>
      <c r="CK28" s="211"/>
      <c r="CL28" s="211"/>
      <c r="CM28" s="211"/>
      <c r="CN28" s="211"/>
      <c r="CO28" s="211"/>
      <c r="CP28" s="211"/>
      <c r="CQ28" s="211"/>
      <c r="CR28" s="211"/>
      <c r="CS28" s="211"/>
      <c r="CT28" s="211"/>
      <c r="CU28" s="211"/>
      <c r="CV28" s="211"/>
      <c r="CW28" s="211"/>
      <c r="CX28" s="211"/>
      <c r="CY28" s="211"/>
      <c r="CZ28" s="211"/>
    </row>
    <row r="29" spans="1:104" ht="40.049999999999997" customHeight="1" x14ac:dyDescent="0.25">
      <c r="A29" s="48"/>
      <c r="B29" s="222" t="s">
        <v>275</v>
      </c>
      <c r="C29" s="15" t="s">
        <v>276</v>
      </c>
      <c r="D29" s="15" t="s">
        <v>243</v>
      </c>
      <c r="E29" s="210" t="s">
        <v>100</v>
      </c>
      <c r="F29" s="211" t="s">
        <v>100</v>
      </c>
      <c r="G29" s="211" t="s">
        <v>100</v>
      </c>
      <c r="H29" s="211" t="s">
        <v>100</v>
      </c>
      <c r="I29" s="211" t="s">
        <v>100</v>
      </c>
      <c r="J29" s="211" t="s">
        <v>100</v>
      </c>
      <c r="K29" s="211" t="s">
        <v>100</v>
      </c>
      <c r="L29" s="211" t="s">
        <v>100</v>
      </c>
      <c r="M29" s="211" t="s">
        <v>100</v>
      </c>
      <c r="N29" s="211" t="s">
        <v>100</v>
      </c>
      <c r="O29" s="211" t="s">
        <v>100</v>
      </c>
      <c r="P29" s="211" t="s">
        <v>100</v>
      </c>
      <c r="Q29" s="211" t="s">
        <v>100</v>
      </c>
      <c r="R29" s="211" t="s">
        <v>100</v>
      </c>
      <c r="S29" s="211" t="s">
        <v>100</v>
      </c>
      <c r="T29" s="211" t="s">
        <v>100</v>
      </c>
      <c r="U29" s="211" t="s">
        <v>100</v>
      </c>
      <c r="V29" s="211" t="s">
        <v>100</v>
      </c>
      <c r="W29" s="211" t="s">
        <v>100</v>
      </c>
      <c r="X29" s="211" t="s">
        <v>100</v>
      </c>
      <c r="Y29" s="211" t="s">
        <v>100</v>
      </c>
      <c r="Z29" s="211" t="s">
        <v>100</v>
      </c>
      <c r="AA29" s="211" t="s">
        <v>100</v>
      </c>
      <c r="AB29" s="211" t="s">
        <v>100</v>
      </c>
      <c r="AC29" s="211" t="s">
        <v>100</v>
      </c>
      <c r="AD29" s="211" t="s">
        <v>100</v>
      </c>
      <c r="AE29" s="211" t="s">
        <v>100</v>
      </c>
      <c r="AF29" s="211" t="s">
        <v>100</v>
      </c>
      <c r="AG29" s="211" t="s">
        <v>100</v>
      </c>
      <c r="AH29" s="211" t="s">
        <v>100</v>
      </c>
      <c r="AI29" s="211" t="s">
        <v>100</v>
      </c>
      <c r="AJ29" s="211" t="s">
        <v>100</v>
      </c>
      <c r="AK29" s="211" t="s">
        <v>100</v>
      </c>
      <c r="AL29" s="211" t="s">
        <v>100</v>
      </c>
      <c r="AM29" s="211" t="s">
        <v>100</v>
      </c>
      <c r="AN29" s="211" t="s">
        <v>100</v>
      </c>
      <c r="AO29" s="211" t="s">
        <v>100</v>
      </c>
      <c r="AP29" s="211" t="s">
        <v>100</v>
      </c>
      <c r="AQ29" s="211" t="s">
        <v>100</v>
      </c>
      <c r="AR29" s="211" t="s">
        <v>100</v>
      </c>
      <c r="AS29" s="211" t="s">
        <v>100</v>
      </c>
      <c r="AT29" s="211" t="s">
        <v>100</v>
      </c>
      <c r="AU29" s="211" t="s">
        <v>100</v>
      </c>
      <c r="AV29" s="211" t="s">
        <v>100</v>
      </c>
      <c r="AW29" s="211" t="s">
        <v>100</v>
      </c>
      <c r="AX29" s="211" t="s">
        <v>100</v>
      </c>
      <c r="AY29" s="211" t="s">
        <v>100</v>
      </c>
      <c r="AZ29" s="211" t="s">
        <v>100</v>
      </c>
      <c r="BA29" s="211" t="s">
        <v>100</v>
      </c>
      <c r="BB29" s="211" t="s">
        <v>100</v>
      </c>
      <c r="BC29" s="211" t="s">
        <v>100</v>
      </c>
      <c r="BD29" s="211" t="s">
        <v>100</v>
      </c>
      <c r="BE29" s="211" t="s">
        <v>100</v>
      </c>
      <c r="BF29" s="211" t="s">
        <v>100</v>
      </c>
      <c r="BG29" s="211" t="s">
        <v>100</v>
      </c>
      <c r="BH29" s="211" t="s">
        <v>100</v>
      </c>
      <c r="BI29" s="211" t="s">
        <v>100</v>
      </c>
      <c r="BJ29" s="211" t="s">
        <v>100</v>
      </c>
      <c r="BK29" s="211" t="s">
        <v>100</v>
      </c>
      <c r="BL29" s="211" t="s">
        <v>100</v>
      </c>
      <c r="BM29" s="211" t="s">
        <v>100</v>
      </c>
      <c r="BN29" s="211" t="s">
        <v>100</v>
      </c>
      <c r="BO29" s="211" t="s">
        <v>100</v>
      </c>
      <c r="BP29" s="211" t="s">
        <v>100</v>
      </c>
      <c r="BQ29" s="211" t="s">
        <v>100</v>
      </c>
      <c r="BR29" s="211" t="s">
        <v>100</v>
      </c>
      <c r="BS29" s="211" t="s">
        <v>100</v>
      </c>
      <c r="BT29" s="211" t="s">
        <v>100</v>
      </c>
      <c r="BU29" s="211" t="s">
        <v>100</v>
      </c>
      <c r="BV29" s="211" t="s">
        <v>100</v>
      </c>
      <c r="BW29" s="211" t="s">
        <v>100</v>
      </c>
      <c r="BX29" s="211" t="s">
        <v>100</v>
      </c>
      <c r="BY29" s="211" t="s">
        <v>100</v>
      </c>
      <c r="BZ29" s="211" t="s">
        <v>100</v>
      </c>
      <c r="CA29" s="211" t="s">
        <v>100</v>
      </c>
      <c r="CB29" s="211" t="s">
        <v>100</v>
      </c>
      <c r="CC29" s="211" t="s">
        <v>100</v>
      </c>
      <c r="CD29" s="211" t="s">
        <v>100</v>
      </c>
      <c r="CE29" s="211" t="s">
        <v>100</v>
      </c>
      <c r="CF29" s="211" t="s">
        <v>100</v>
      </c>
      <c r="CG29" s="211" t="s">
        <v>100</v>
      </c>
      <c r="CH29" s="211" t="s">
        <v>100</v>
      </c>
      <c r="CI29" s="211" t="s">
        <v>100</v>
      </c>
      <c r="CJ29" s="211" t="s">
        <v>100</v>
      </c>
      <c r="CK29" s="211" t="s">
        <v>100</v>
      </c>
      <c r="CL29" s="211" t="s">
        <v>100</v>
      </c>
      <c r="CM29" s="211" t="s">
        <v>100</v>
      </c>
      <c r="CN29" s="211" t="s">
        <v>100</v>
      </c>
      <c r="CO29" s="211" t="s">
        <v>100</v>
      </c>
      <c r="CP29" s="211" t="s">
        <v>100</v>
      </c>
      <c r="CQ29" s="211" t="s">
        <v>100</v>
      </c>
      <c r="CR29" s="211" t="s">
        <v>100</v>
      </c>
      <c r="CS29" s="211" t="s">
        <v>100</v>
      </c>
      <c r="CT29" s="211" t="s">
        <v>100</v>
      </c>
      <c r="CU29" s="211" t="s">
        <v>100</v>
      </c>
      <c r="CV29" s="211" t="s">
        <v>100</v>
      </c>
      <c r="CW29" s="211" t="s">
        <v>100</v>
      </c>
      <c r="CX29" s="211" t="s">
        <v>100</v>
      </c>
      <c r="CY29" s="211" t="s">
        <v>100</v>
      </c>
      <c r="CZ29" s="211" t="s">
        <v>100</v>
      </c>
    </row>
    <row r="30" spans="1:104" x14ac:dyDescent="0.25">
      <c r="A30" s="16" t="s">
        <v>628</v>
      </c>
      <c r="B30" s="9" t="s">
        <v>180</v>
      </c>
      <c r="C30" s="15" t="s">
        <v>253</v>
      </c>
      <c r="D30" s="15" t="s">
        <v>2</v>
      </c>
      <c r="E30" s="86" t="s">
        <v>178</v>
      </c>
      <c r="F30" s="63" t="s">
        <v>178</v>
      </c>
      <c r="G30" s="63" t="s">
        <v>178</v>
      </c>
      <c r="H30" s="63" t="s">
        <v>178</v>
      </c>
      <c r="I30" s="63" t="s">
        <v>178</v>
      </c>
      <c r="J30" s="63" t="s">
        <v>178</v>
      </c>
      <c r="K30" s="63" t="s">
        <v>178</v>
      </c>
      <c r="L30" s="63" t="s">
        <v>178</v>
      </c>
      <c r="M30" s="63" t="s">
        <v>178</v>
      </c>
      <c r="N30" s="63" t="s">
        <v>178</v>
      </c>
      <c r="O30" s="63" t="s">
        <v>178</v>
      </c>
      <c r="P30" s="63" t="s">
        <v>178</v>
      </c>
      <c r="Q30" s="63" t="s">
        <v>178</v>
      </c>
      <c r="R30" s="63" t="s">
        <v>178</v>
      </c>
      <c r="S30" s="63" t="s">
        <v>178</v>
      </c>
      <c r="T30" s="63" t="s">
        <v>178</v>
      </c>
      <c r="U30" s="63" t="s">
        <v>178</v>
      </c>
      <c r="V30" s="63" t="s">
        <v>178</v>
      </c>
      <c r="W30" s="63" t="s">
        <v>178</v>
      </c>
      <c r="X30" s="63" t="s">
        <v>178</v>
      </c>
      <c r="Y30" s="63" t="s">
        <v>178</v>
      </c>
      <c r="Z30" s="63" t="s">
        <v>178</v>
      </c>
      <c r="AA30" s="63" t="s">
        <v>178</v>
      </c>
      <c r="AB30" s="63" t="s">
        <v>178</v>
      </c>
      <c r="AC30" s="63" t="s">
        <v>178</v>
      </c>
      <c r="AD30" s="63" t="s">
        <v>178</v>
      </c>
      <c r="AE30" s="63" t="s">
        <v>178</v>
      </c>
      <c r="AF30" s="63" t="s">
        <v>178</v>
      </c>
      <c r="AG30" s="63" t="s">
        <v>178</v>
      </c>
      <c r="AH30" s="63" t="s">
        <v>178</v>
      </c>
      <c r="AI30" s="63" t="s">
        <v>178</v>
      </c>
      <c r="AJ30" s="63" t="s">
        <v>178</v>
      </c>
      <c r="AK30" s="63" t="s">
        <v>178</v>
      </c>
      <c r="AL30" s="63" t="s">
        <v>178</v>
      </c>
      <c r="AM30" s="63" t="s">
        <v>178</v>
      </c>
      <c r="AN30" s="63" t="s">
        <v>178</v>
      </c>
      <c r="AO30" s="63" t="s">
        <v>178</v>
      </c>
      <c r="AP30" s="63" t="s">
        <v>178</v>
      </c>
      <c r="AQ30" s="63" t="s">
        <v>178</v>
      </c>
      <c r="AR30" s="63" t="s">
        <v>178</v>
      </c>
      <c r="AS30" s="63" t="s">
        <v>178</v>
      </c>
      <c r="AT30" s="63" t="s">
        <v>178</v>
      </c>
      <c r="AU30" s="63" t="s">
        <v>178</v>
      </c>
      <c r="AV30" s="63" t="s">
        <v>178</v>
      </c>
      <c r="AW30" s="63" t="s">
        <v>178</v>
      </c>
      <c r="AX30" s="63" t="s">
        <v>178</v>
      </c>
      <c r="AY30" s="63" t="s">
        <v>178</v>
      </c>
      <c r="AZ30" s="63" t="s">
        <v>178</v>
      </c>
      <c r="BA30" s="63" t="s">
        <v>178</v>
      </c>
      <c r="BB30" s="63" t="s">
        <v>178</v>
      </c>
      <c r="BC30" s="63" t="s">
        <v>178</v>
      </c>
      <c r="BD30" s="63" t="s">
        <v>178</v>
      </c>
      <c r="BE30" s="63" t="s">
        <v>178</v>
      </c>
      <c r="BF30" s="63" t="s">
        <v>178</v>
      </c>
      <c r="BG30" s="63" t="s">
        <v>178</v>
      </c>
      <c r="BH30" s="63" t="s">
        <v>178</v>
      </c>
      <c r="BI30" s="63" t="s">
        <v>178</v>
      </c>
      <c r="BJ30" s="63" t="s">
        <v>178</v>
      </c>
      <c r="BK30" s="63" t="s">
        <v>178</v>
      </c>
      <c r="BL30" s="63" t="s">
        <v>178</v>
      </c>
      <c r="BM30" s="63" t="s">
        <v>178</v>
      </c>
      <c r="BN30" s="63" t="s">
        <v>178</v>
      </c>
      <c r="BO30" s="63" t="s">
        <v>178</v>
      </c>
      <c r="BP30" s="63" t="s">
        <v>178</v>
      </c>
      <c r="BQ30" s="63" t="s">
        <v>178</v>
      </c>
      <c r="BR30" s="63" t="s">
        <v>178</v>
      </c>
      <c r="BS30" s="63" t="s">
        <v>178</v>
      </c>
      <c r="BT30" s="63" t="s">
        <v>178</v>
      </c>
      <c r="BU30" s="63" t="s">
        <v>178</v>
      </c>
      <c r="BV30" s="63" t="s">
        <v>178</v>
      </c>
      <c r="BW30" s="63" t="s">
        <v>178</v>
      </c>
      <c r="BX30" s="63" t="s">
        <v>178</v>
      </c>
      <c r="BY30" s="63" t="s">
        <v>178</v>
      </c>
      <c r="BZ30" s="63" t="s">
        <v>178</v>
      </c>
      <c r="CA30" s="63" t="s">
        <v>178</v>
      </c>
      <c r="CB30" s="63" t="s">
        <v>178</v>
      </c>
      <c r="CC30" s="63" t="s">
        <v>178</v>
      </c>
      <c r="CD30" s="63" t="s">
        <v>178</v>
      </c>
      <c r="CE30" s="63" t="s">
        <v>178</v>
      </c>
      <c r="CF30" s="63" t="s">
        <v>178</v>
      </c>
      <c r="CG30" s="63" t="s">
        <v>178</v>
      </c>
      <c r="CH30" s="63" t="s">
        <v>178</v>
      </c>
      <c r="CI30" s="63" t="s">
        <v>178</v>
      </c>
      <c r="CJ30" s="63" t="s">
        <v>178</v>
      </c>
      <c r="CK30" s="63" t="s">
        <v>178</v>
      </c>
      <c r="CL30" s="63" t="s">
        <v>178</v>
      </c>
      <c r="CM30" s="63" t="s">
        <v>178</v>
      </c>
      <c r="CN30" s="63" t="s">
        <v>178</v>
      </c>
      <c r="CO30" s="63" t="s">
        <v>178</v>
      </c>
      <c r="CP30" s="63" t="s">
        <v>178</v>
      </c>
      <c r="CQ30" s="63" t="s">
        <v>178</v>
      </c>
      <c r="CR30" s="63" t="s">
        <v>178</v>
      </c>
      <c r="CS30" s="63" t="s">
        <v>178</v>
      </c>
      <c r="CT30" s="63" t="s">
        <v>178</v>
      </c>
      <c r="CU30" s="63" t="s">
        <v>178</v>
      </c>
      <c r="CV30" s="63" t="s">
        <v>178</v>
      </c>
      <c r="CW30" s="63" t="s">
        <v>178</v>
      </c>
      <c r="CX30" s="63" t="s">
        <v>178</v>
      </c>
      <c r="CY30" s="63" t="s">
        <v>178</v>
      </c>
      <c r="CZ30" s="63" t="s">
        <v>178</v>
      </c>
    </row>
    <row r="31" spans="1:104" x14ac:dyDescent="0.25">
      <c r="A31" s="16" t="s">
        <v>629</v>
      </c>
      <c r="B31" s="9" t="s">
        <v>181</v>
      </c>
      <c r="C31" s="15" t="s">
        <v>253</v>
      </c>
      <c r="D31" s="15" t="s">
        <v>2</v>
      </c>
      <c r="E31" s="86" t="s">
        <v>178</v>
      </c>
      <c r="F31" s="63" t="s">
        <v>178</v>
      </c>
      <c r="G31" s="63" t="s">
        <v>178</v>
      </c>
      <c r="H31" s="63" t="s">
        <v>178</v>
      </c>
      <c r="I31" s="63" t="s">
        <v>178</v>
      </c>
      <c r="J31" s="63" t="s">
        <v>178</v>
      </c>
      <c r="K31" s="63" t="s">
        <v>178</v>
      </c>
      <c r="L31" s="63" t="s">
        <v>178</v>
      </c>
      <c r="M31" s="63" t="s">
        <v>178</v>
      </c>
      <c r="N31" s="63" t="s">
        <v>178</v>
      </c>
      <c r="O31" s="63" t="s">
        <v>178</v>
      </c>
      <c r="P31" s="63" t="s">
        <v>178</v>
      </c>
      <c r="Q31" s="63" t="s">
        <v>178</v>
      </c>
      <c r="R31" s="63" t="s">
        <v>178</v>
      </c>
      <c r="S31" s="63" t="s">
        <v>178</v>
      </c>
      <c r="T31" s="63" t="s">
        <v>178</v>
      </c>
      <c r="U31" s="63" t="s">
        <v>178</v>
      </c>
      <c r="V31" s="63" t="s">
        <v>178</v>
      </c>
      <c r="W31" s="63" t="s">
        <v>178</v>
      </c>
      <c r="X31" s="63" t="s">
        <v>178</v>
      </c>
      <c r="Y31" s="63" t="s">
        <v>178</v>
      </c>
      <c r="Z31" s="63" t="s">
        <v>178</v>
      </c>
      <c r="AA31" s="63" t="s">
        <v>178</v>
      </c>
      <c r="AB31" s="63" t="s">
        <v>178</v>
      </c>
      <c r="AC31" s="63" t="s">
        <v>178</v>
      </c>
      <c r="AD31" s="63" t="s">
        <v>178</v>
      </c>
      <c r="AE31" s="63" t="s">
        <v>178</v>
      </c>
      <c r="AF31" s="63" t="s">
        <v>178</v>
      </c>
      <c r="AG31" s="63" t="s">
        <v>178</v>
      </c>
      <c r="AH31" s="63" t="s">
        <v>178</v>
      </c>
      <c r="AI31" s="63" t="s">
        <v>178</v>
      </c>
      <c r="AJ31" s="63" t="s">
        <v>178</v>
      </c>
      <c r="AK31" s="63" t="s">
        <v>178</v>
      </c>
      <c r="AL31" s="63" t="s">
        <v>178</v>
      </c>
      <c r="AM31" s="63" t="s">
        <v>178</v>
      </c>
      <c r="AN31" s="63" t="s">
        <v>178</v>
      </c>
      <c r="AO31" s="63" t="s">
        <v>178</v>
      </c>
      <c r="AP31" s="63" t="s">
        <v>178</v>
      </c>
      <c r="AQ31" s="63" t="s">
        <v>178</v>
      </c>
      <c r="AR31" s="63" t="s">
        <v>178</v>
      </c>
      <c r="AS31" s="63" t="s">
        <v>178</v>
      </c>
      <c r="AT31" s="63" t="s">
        <v>178</v>
      </c>
      <c r="AU31" s="63" t="s">
        <v>178</v>
      </c>
      <c r="AV31" s="63" t="s">
        <v>178</v>
      </c>
      <c r="AW31" s="63" t="s">
        <v>178</v>
      </c>
      <c r="AX31" s="63" t="s">
        <v>178</v>
      </c>
      <c r="AY31" s="63" t="s">
        <v>178</v>
      </c>
      <c r="AZ31" s="63" t="s">
        <v>178</v>
      </c>
      <c r="BA31" s="63" t="s">
        <v>178</v>
      </c>
      <c r="BB31" s="63" t="s">
        <v>178</v>
      </c>
      <c r="BC31" s="63" t="s">
        <v>178</v>
      </c>
      <c r="BD31" s="63" t="s">
        <v>178</v>
      </c>
      <c r="BE31" s="63" t="s">
        <v>178</v>
      </c>
      <c r="BF31" s="63" t="s">
        <v>178</v>
      </c>
      <c r="BG31" s="63" t="s">
        <v>178</v>
      </c>
      <c r="BH31" s="63" t="s">
        <v>178</v>
      </c>
      <c r="BI31" s="63" t="s">
        <v>178</v>
      </c>
      <c r="BJ31" s="63" t="s">
        <v>178</v>
      </c>
      <c r="BK31" s="63" t="s">
        <v>178</v>
      </c>
      <c r="BL31" s="63" t="s">
        <v>178</v>
      </c>
      <c r="BM31" s="63" t="s">
        <v>178</v>
      </c>
      <c r="BN31" s="63" t="s">
        <v>178</v>
      </c>
      <c r="BO31" s="63" t="s">
        <v>178</v>
      </c>
      <c r="BP31" s="63" t="s">
        <v>178</v>
      </c>
      <c r="BQ31" s="63" t="s">
        <v>178</v>
      </c>
      <c r="BR31" s="63" t="s">
        <v>178</v>
      </c>
      <c r="BS31" s="63" t="s">
        <v>178</v>
      </c>
      <c r="BT31" s="63" t="s">
        <v>178</v>
      </c>
      <c r="BU31" s="63" t="s">
        <v>178</v>
      </c>
      <c r="BV31" s="63" t="s">
        <v>178</v>
      </c>
      <c r="BW31" s="63" t="s">
        <v>178</v>
      </c>
      <c r="BX31" s="63" t="s">
        <v>178</v>
      </c>
      <c r="BY31" s="63" t="s">
        <v>178</v>
      </c>
      <c r="BZ31" s="63" t="s">
        <v>178</v>
      </c>
      <c r="CA31" s="63" t="s">
        <v>178</v>
      </c>
      <c r="CB31" s="63" t="s">
        <v>178</v>
      </c>
      <c r="CC31" s="63" t="s">
        <v>178</v>
      </c>
      <c r="CD31" s="63" t="s">
        <v>178</v>
      </c>
      <c r="CE31" s="63" t="s">
        <v>178</v>
      </c>
      <c r="CF31" s="63" t="s">
        <v>178</v>
      </c>
      <c r="CG31" s="63" t="s">
        <v>178</v>
      </c>
      <c r="CH31" s="63" t="s">
        <v>178</v>
      </c>
      <c r="CI31" s="63" t="s">
        <v>178</v>
      </c>
      <c r="CJ31" s="63" t="s">
        <v>178</v>
      </c>
      <c r="CK31" s="63" t="s">
        <v>178</v>
      </c>
      <c r="CL31" s="63" t="s">
        <v>178</v>
      </c>
      <c r="CM31" s="63" t="s">
        <v>178</v>
      </c>
      <c r="CN31" s="63" t="s">
        <v>178</v>
      </c>
      <c r="CO31" s="63" t="s">
        <v>178</v>
      </c>
      <c r="CP31" s="63" t="s">
        <v>178</v>
      </c>
      <c r="CQ31" s="63" t="s">
        <v>178</v>
      </c>
      <c r="CR31" s="63" t="s">
        <v>178</v>
      </c>
      <c r="CS31" s="63" t="s">
        <v>178</v>
      </c>
      <c r="CT31" s="63" t="s">
        <v>178</v>
      </c>
      <c r="CU31" s="63" t="s">
        <v>178</v>
      </c>
      <c r="CV31" s="63" t="s">
        <v>178</v>
      </c>
      <c r="CW31" s="63" t="s">
        <v>178</v>
      </c>
      <c r="CX31" s="63" t="s">
        <v>178</v>
      </c>
      <c r="CY31" s="63" t="s">
        <v>178</v>
      </c>
      <c r="CZ31" s="63" t="s">
        <v>178</v>
      </c>
    </row>
    <row r="32" spans="1:104" x14ac:dyDescent="0.25">
      <c r="A32" s="16" t="s">
        <v>630</v>
      </c>
      <c r="B32" s="9" t="s">
        <v>182</v>
      </c>
      <c r="C32" s="15" t="s">
        <v>253</v>
      </c>
      <c r="D32" s="15" t="s">
        <v>2</v>
      </c>
      <c r="E32" s="86" t="s">
        <v>178</v>
      </c>
      <c r="F32" s="63" t="s">
        <v>178</v>
      </c>
      <c r="G32" s="63" t="s">
        <v>178</v>
      </c>
      <c r="H32" s="63" t="s">
        <v>178</v>
      </c>
      <c r="I32" s="63" t="s">
        <v>178</v>
      </c>
      <c r="J32" s="63" t="s">
        <v>178</v>
      </c>
      <c r="K32" s="63" t="s">
        <v>178</v>
      </c>
      <c r="L32" s="63" t="s">
        <v>178</v>
      </c>
      <c r="M32" s="63" t="s">
        <v>178</v>
      </c>
      <c r="N32" s="63" t="s">
        <v>178</v>
      </c>
      <c r="O32" s="63" t="s">
        <v>178</v>
      </c>
      <c r="P32" s="63" t="s">
        <v>178</v>
      </c>
      <c r="Q32" s="63" t="s">
        <v>178</v>
      </c>
      <c r="R32" s="63" t="s">
        <v>178</v>
      </c>
      <c r="S32" s="63" t="s">
        <v>178</v>
      </c>
      <c r="T32" s="63" t="s">
        <v>178</v>
      </c>
      <c r="U32" s="63" t="s">
        <v>178</v>
      </c>
      <c r="V32" s="63" t="s">
        <v>178</v>
      </c>
      <c r="W32" s="63" t="s">
        <v>178</v>
      </c>
      <c r="X32" s="63" t="s">
        <v>178</v>
      </c>
      <c r="Y32" s="63" t="s">
        <v>178</v>
      </c>
      <c r="Z32" s="63" t="s">
        <v>178</v>
      </c>
      <c r="AA32" s="63" t="s">
        <v>178</v>
      </c>
      <c r="AB32" s="63" t="s">
        <v>178</v>
      </c>
      <c r="AC32" s="63" t="s">
        <v>178</v>
      </c>
      <c r="AD32" s="63" t="s">
        <v>178</v>
      </c>
      <c r="AE32" s="63" t="s">
        <v>178</v>
      </c>
      <c r="AF32" s="63" t="s">
        <v>178</v>
      </c>
      <c r="AG32" s="63" t="s">
        <v>178</v>
      </c>
      <c r="AH32" s="63" t="s">
        <v>178</v>
      </c>
      <c r="AI32" s="63" t="s">
        <v>178</v>
      </c>
      <c r="AJ32" s="63" t="s">
        <v>178</v>
      </c>
      <c r="AK32" s="63" t="s">
        <v>178</v>
      </c>
      <c r="AL32" s="63" t="s">
        <v>178</v>
      </c>
      <c r="AM32" s="63" t="s">
        <v>178</v>
      </c>
      <c r="AN32" s="63" t="s">
        <v>178</v>
      </c>
      <c r="AO32" s="63" t="s">
        <v>178</v>
      </c>
      <c r="AP32" s="63" t="s">
        <v>178</v>
      </c>
      <c r="AQ32" s="63" t="s">
        <v>178</v>
      </c>
      <c r="AR32" s="63" t="s">
        <v>178</v>
      </c>
      <c r="AS32" s="63" t="s">
        <v>178</v>
      </c>
      <c r="AT32" s="63" t="s">
        <v>178</v>
      </c>
      <c r="AU32" s="63" t="s">
        <v>178</v>
      </c>
      <c r="AV32" s="63" t="s">
        <v>178</v>
      </c>
      <c r="AW32" s="63" t="s">
        <v>178</v>
      </c>
      <c r="AX32" s="63" t="s">
        <v>178</v>
      </c>
      <c r="AY32" s="63" t="s">
        <v>178</v>
      </c>
      <c r="AZ32" s="63" t="s">
        <v>178</v>
      </c>
      <c r="BA32" s="63" t="s">
        <v>178</v>
      </c>
      <c r="BB32" s="63" t="s">
        <v>178</v>
      </c>
      <c r="BC32" s="63" t="s">
        <v>178</v>
      </c>
      <c r="BD32" s="63" t="s">
        <v>178</v>
      </c>
      <c r="BE32" s="63" t="s">
        <v>178</v>
      </c>
      <c r="BF32" s="63" t="s">
        <v>178</v>
      </c>
      <c r="BG32" s="63" t="s">
        <v>178</v>
      </c>
      <c r="BH32" s="63" t="s">
        <v>178</v>
      </c>
      <c r="BI32" s="63" t="s">
        <v>178</v>
      </c>
      <c r="BJ32" s="63" t="s">
        <v>178</v>
      </c>
      <c r="BK32" s="63" t="s">
        <v>178</v>
      </c>
      <c r="BL32" s="63" t="s">
        <v>178</v>
      </c>
      <c r="BM32" s="63" t="s">
        <v>178</v>
      </c>
      <c r="BN32" s="63" t="s">
        <v>178</v>
      </c>
      <c r="BO32" s="63" t="s">
        <v>178</v>
      </c>
      <c r="BP32" s="63" t="s">
        <v>178</v>
      </c>
      <c r="BQ32" s="63" t="s">
        <v>178</v>
      </c>
      <c r="BR32" s="63" t="s">
        <v>178</v>
      </c>
      <c r="BS32" s="63" t="s">
        <v>178</v>
      </c>
      <c r="BT32" s="63" t="s">
        <v>178</v>
      </c>
      <c r="BU32" s="63" t="s">
        <v>178</v>
      </c>
      <c r="BV32" s="63" t="s">
        <v>178</v>
      </c>
      <c r="BW32" s="63" t="s">
        <v>178</v>
      </c>
      <c r="BX32" s="63" t="s">
        <v>178</v>
      </c>
      <c r="BY32" s="63" t="s">
        <v>178</v>
      </c>
      <c r="BZ32" s="63" t="s">
        <v>178</v>
      </c>
      <c r="CA32" s="63" t="s">
        <v>178</v>
      </c>
      <c r="CB32" s="63" t="s">
        <v>178</v>
      </c>
      <c r="CC32" s="63" t="s">
        <v>178</v>
      </c>
      <c r="CD32" s="63" t="s">
        <v>178</v>
      </c>
      <c r="CE32" s="63" t="s">
        <v>178</v>
      </c>
      <c r="CF32" s="63" t="s">
        <v>178</v>
      </c>
      <c r="CG32" s="63" t="s">
        <v>178</v>
      </c>
      <c r="CH32" s="63" t="s">
        <v>178</v>
      </c>
      <c r="CI32" s="63" t="s">
        <v>178</v>
      </c>
      <c r="CJ32" s="63" t="s">
        <v>178</v>
      </c>
      <c r="CK32" s="63" t="s">
        <v>178</v>
      </c>
      <c r="CL32" s="63" t="s">
        <v>178</v>
      </c>
      <c r="CM32" s="63" t="s">
        <v>178</v>
      </c>
      <c r="CN32" s="63" t="s">
        <v>178</v>
      </c>
      <c r="CO32" s="63" t="s">
        <v>178</v>
      </c>
      <c r="CP32" s="63" t="s">
        <v>178</v>
      </c>
      <c r="CQ32" s="63" t="s">
        <v>178</v>
      </c>
      <c r="CR32" s="63" t="s">
        <v>178</v>
      </c>
      <c r="CS32" s="63" t="s">
        <v>178</v>
      </c>
      <c r="CT32" s="63" t="s">
        <v>178</v>
      </c>
      <c r="CU32" s="63" t="s">
        <v>178</v>
      </c>
      <c r="CV32" s="63" t="s">
        <v>178</v>
      </c>
      <c r="CW32" s="63" t="s">
        <v>178</v>
      </c>
      <c r="CX32" s="63" t="s">
        <v>178</v>
      </c>
      <c r="CY32" s="63" t="s">
        <v>178</v>
      </c>
      <c r="CZ32" s="63" t="s">
        <v>178</v>
      </c>
    </row>
    <row r="33" spans="1:104" x14ac:dyDescent="0.25">
      <c r="A33" s="16" t="s">
        <v>631</v>
      </c>
      <c r="B33" s="9" t="s">
        <v>183</v>
      </c>
      <c r="C33" s="15" t="s">
        <v>253</v>
      </c>
      <c r="D33" s="15" t="s">
        <v>2</v>
      </c>
      <c r="E33" s="86" t="s">
        <v>178</v>
      </c>
      <c r="F33" s="63" t="s">
        <v>178</v>
      </c>
      <c r="G33" s="63" t="s">
        <v>178</v>
      </c>
      <c r="H33" s="63" t="s">
        <v>178</v>
      </c>
      <c r="I33" s="63" t="s">
        <v>178</v>
      </c>
      <c r="J33" s="63" t="s">
        <v>178</v>
      </c>
      <c r="K33" s="63" t="s">
        <v>178</v>
      </c>
      <c r="L33" s="63" t="s">
        <v>178</v>
      </c>
      <c r="M33" s="63" t="s">
        <v>178</v>
      </c>
      <c r="N33" s="63" t="s">
        <v>178</v>
      </c>
      <c r="O33" s="63" t="s">
        <v>178</v>
      </c>
      <c r="P33" s="63" t="s">
        <v>178</v>
      </c>
      <c r="Q33" s="63" t="s">
        <v>178</v>
      </c>
      <c r="R33" s="63" t="s">
        <v>178</v>
      </c>
      <c r="S33" s="63" t="s">
        <v>178</v>
      </c>
      <c r="T33" s="63" t="s">
        <v>178</v>
      </c>
      <c r="U33" s="63" t="s">
        <v>178</v>
      </c>
      <c r="V33" s="63" t="s">
        <v>178</v>
      </c>
      <c r="W33" s="63" t="s">
        <v>178</v>
      </c>
      <c r="X33" s="63" t="s">
        <v>178</v>
      </c>
      <c r="Y33" s="63" t="s">
        <v>178</v>
      </c>
      <c r="Z33" s="63" t="s">
        <v>178</v>
      </c>
      <c r="AA33" s="63" t="s">
        <v>178</v>
      </c>
      <c r="AB33" s="63" t="s">
        <v>178</v>
      </c>
      <c r="AC33" s="63" t="s">
        <v>178</v>
      </c>
      <c r="AD33" s="63" t="s">
        <v>178</v>
      </c>
      <c r="AE33" s="63" t="s">
        <v>178</v>
      </c>
      <c r="AF33" s="63" t="s">
        <v>178</v>
      </c>
      <c r="AG33" s="63" t="s">
        <v>178</v>
      </c>
      <c r="AH33" s="63" t="s">
        <v>178</v>
      </c>
      <c r="AI33" s="63" t="s">
        <v>178</v>
      </c>
      <c r="AJ33" s="63" t="s">
        <v>178</v>
      </c>
      <c r="AK33" s="63" t="s">
        <v>178</v>
      </c>
      <c r="AL33" s="63" t="s">
        <v>178</v>
      </c>
      <c r="AM33" s="63" t="s">
        <v>178</v>
      </c>
      <c r="AN33" s="63" t="s">
        <v>178</v>
      </c>
      <c r="AO33" s="63" t="s">
        <v>178</v>
      </c>
      <c r="AP33" s="63" t="s">
        <v>178</v>
      </c>
      <c r="AQ33" s="63" t="s">
        <v>178</v>
      </c>
      <c r="AR33" s="63" t="s">
        <v>178</v>
      </c>
      <c r="AS33" s="63" t="s">
        <v>178</v>
      </c>
      <c r="AT33" s="63" t="s">
        <v>178</v>
      </c>
      <c r="AU33" s="63" t="s">
        <v>178</v>
      </c>
      <c r="AV33" s="63" t="s">
        <v>178</v>
      </c>
      <c r="AW33" s="63" t="s">
        <v>178</v>
      </c>
      <c r="AX33" s="63" t="s">
        <v>178</v>
      </c>
      <c r="AY33" s="63" t="s">
        <v>178</v>
      </c>
      <c r="AZ33" s="63" t="s">
        <v>178</v>
      </c>
      <c r="BA33" s="63" t="s">
        <v>178</v>
      </c>
      <c r="BB33" s="63" t="s">
        <v>178</v>
      </c>
      <c r="BC33" s="63" t="s">
        <v>178</v>
      </c>
      <c r="BD33" s="63" t="s">
        <v>178</v>
      </c>
      <c r="BE33" s="63" t="s">
        <v>178</v>
      </c>
      <c r="BF33" s="63" t="s">
        <v>178</v>
      </c>
      <c r="BG33" s="63" t="s">
        <v>178</v>
      </c>
      <c r="BH33" s="63" t="s">
        <v>178</v>
      </c>
      <c r="BI33" s="63" t="s">
        <v>178</v>
      </c>
      <c r="BJ33" s="63" t="s">
        <v>178</v>
      </c>
      <c r="BK33" s="63" t="s">
        <v>178</v>
      </c>
      <c r="BL33" s="63" t="s">
        <v>178</v>
      </c>
      <c r="BM33" s="63" t="s">
        <v>178</v>
      </c>
      <c r="BN33" s="63" t="s">
        <v>178</v>
      </c>
      <c r="BO33" s="63" t="s">
        <v>178</v>
      </c>
      <c r="BP33" s="63" t="s">
        <v>178</v>
      </c>
      <c r="BQ33" s="63" t="s">
        <v>178</v>
      </c>
      <c r="BR33" s="63" t="s">
        <v>178</v>
      </c>
      <c r="BS33" s="63" t="s">
        <v>178</v>
      </c>
      <c r="BT33" s="63" t="s">
        <v>178</v>
      </c>
      <c r="BU33" s="63" t="s">
        <v>178</v>
      </c>
      <c r="BV33" s="63" t="s">
        <v>178</v>
      </c>
      <c r="BW33" s="63" t="s">
        <v>178</v>
      </c>
      <c r="BX33" s="63" t="s">
        <v>178</v>
      </c>
      <c r="BY33" s="63" t="s">
        <v>178</v>
      </c>
      <c r="BZ33" s="63" t="s">
        <v>178</v>
      </c>
      <c r="CA33" s="63" t="s">
        <v>178</v>
      </c>
      <c r="CB33" s="63" t="s">
        <v>178</v>
      </c>
      <c r="CC33" s="63" t="s">
        <v>178</v>
      </c>
      <c r="CD33" s="63" t="s">
        <v>178</v>
      </c>
      <c r="CE33" s="63" t="s">
        <v>178</v>
      </c>
      <c r="CF33" s="63" t="s">
        <v>178</v>
      </c>
      <c r="CG33" s="63" t="s">
        <v>178</v>
      </c>
      <c r="CH33" s="63" t="s">
        <v>178</v>
      </c>
      <c r="CI33" s="63" t="s">
        <v>178</v>
      </c>
      <c r="CJ33" s="63" t="s">
        <v>178</v>
      </c>
      <c r="CK33" s="63" t="s">
        <v>178</v>
      </c>
      <c r="CL33" s="63" t="s">
        <v>178</v>
      </c>
      <c r="CM33" s="63" t="s">
        <v>178</v>
      </c>
      <c r="CN33" s="63" t="s">
        <v>178</v>
      </c>
      <c r="CO33" s="63" t="s">
        <v>178</v>
      </c>
      <c r="CP33" s="63" t="s">
        <v>178</v>
      </c>
      <c r="CQ33" s="63" t="s">
        <v>178</v>
      </c>
      <c r="CR33" s="63" t="s">
        <v>178</v>
      </c>
      <c r="CS33" s="63" t="s">
        <v>178</v>
      </c>
      <c r="CT33" s="63" t="s">
        <v>178</v>
      </c>
      <c r="CU33" s="63" t="s">
        <v>178</v>
      </c>
      <c r="CV33" s="63" t="s">
        <v>178</v>
      </c>
      <c r="CW33" s="63" t="s">
        <v>178</v>
      </c>
      <c r="CX33" s="63" t="s">
        <v>178</v>
      </c>
      <c r="CY33" s="63" t="s">
        <v>178</v>
      </c>
      <c r="CZ33" s="63" t="s">
        <v>178</v>
      </c>
    </row>
    <row r="34" spans="1:104" x14ac:dyDescent="0.25">
      <c r="A34" s="16" t="s">
        <v>632</v>
      </c>
      <c r="B34" s="9" t="s">
        <v>184</v>
      </c>
      <c r="C34" s="15" t="s">
        <v>256</v>
      </c>
      <c r="D34" s="15" t="s">
        <v>2</v>
      </c>
      <c r="E34" s="86"/>
      <c r="F34" s="63"/>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c r="AG34" s="63"/>
      <c r="AH34" s="63"/>
      <c r="AI34" s="63"/>
      <c r="AJ34" s="63"/>
      <c r="AK34" s="63"/>
      <c r="AL34" s="63"/>
      <c r="AM34" s="63"/>
      <c r="AN34" s="63"/>
      <c r="AO34" s="63"/>
      <c r="AP34" s="63"/>
      <c r="AQ34" s="63"/>
      <c r="AR34" s="63"/>
      <c r="AS34" s="63"/>
      <c r="AT34" s="63"/>
      <c r="AU34" s="63"/>
      <c r="AV34" s="63"/>
      <c r="AW34" s="63"/>
      <c r="AX34" s="63"/>
      <c r="AY34" s="63"/>
      <c r="AZ34" s="63"/>
      <c r="BA34" s="63"/>
      <c r="BB34" s="63"/>
      <c r="BC34" s="63"/>
      <c r="BD34" s="63"/>
      <c r="BE34" s="63"/>
      <c r="BF34" s="63"/>
      <c r="BG34" s="63"/>
      <c r="BH34" s="63"/>
      <c r="BI34" s="63"/>
      <c r="BJ34" s="63"/>
      <c r="BK34" s="63"/>
      <c r="BL34" s="63"/>
      <c r="BM34" s="63"/>
      <c r="BN34" s="63"/>
      <c r="BO34" s="63"/>
      <c r="BP34" s="63"/>
      <c r="BQ34" s="63"/>
      <c r="BR34" s="63"/>
      <c r="BS34" s="63"/>
      <c r="BT34" s="63"/>
      <c r="BU34" s="63"/>
      <c r="BV34" s="63"/>
      <c r="BW34" s="63"/>
      <c r="BX34" s="63"/>
      <c r="BY34" s="63"/>
      <c r="BZ34" s="63"/>
      <c r="CA34" s="63"/>
      <c r="CB34" s="63"/>
      <c r="CC34" s="63"/>
      <c r="CD34" s="63"/>
      <c r="CE34" s="63"/>
      <c r="CF34" s="63"/>
      <c r="CG34" s="63"/>
      <c r="CH34" s="63"/>
      <c r="CI34" s="63"/>
      <c r="CJ34" s="63"/>
      <c r="CK34" s="63"/>
      <c r="CL34" s="63"/>
      <c r="CM34" s="63"/>
      <c r="CN34" s="63"/>
      <c r="CO34" s="63"/>
      <c r="CP34" s="63"/>
      <c r="CQ34" s="63"/>
      <c r="CR34" s="63"/>
      <c r="CS34" s="63"/>
      <c r="CT34" s="63"/>
      <c r="CU34" s="63"/>
      <c r="CV34" s="63"/>
      <c r="CW34" s="63"/>
      <c r="CX34" s="63"/>
      <c r="CY34" s="63"/>
      <c r="CZ34" s="63"/>
    </row>
    <row r="35" spans="1:104" ht="27.6" x14ac:dyDescent="0.25">
      <c r="A35" s="16" t="s">
        <v>633</v>
      </c>
      <c r="B35" s="9" t="s">
        <v>185</v>
      </c>
      <c r="C35" s="15" t="s">
        <v>254</v>
      </c>
      <c r="D35" s="15" t="s">
        <v>68</v>
      </c>
      <c r="E35" s="91"/>
      <c r="F35" s="92"/>
      <c r="G35" s="92"/>
      <c r="H35" s="92"/>
      <c r="I35" s="92"/>
      <c r="J35" s="92"/>
      <c r="K35" s="92"/>
      <c r="L35" s="92"/>
      <c r="M35" s="92"/>
      <c r="N35" s="92"/>
      <c r="O35" s="92"/>
      <c r="P35" s="92"/>
      <c r="Q35" s="92"/>
      <c r="R35" s="92"/>
      <c r="S35" s="92"/>
      <c r="T35" s="92"/>
      <c r="U35" s="92"/>
      <c r="V35" s="92"/>
      <c r="W35" s="92"/>
      <c r="X35" s="92"/>
      <c r="Y35" s="92"/>
      <c r="Z35" s="92"/>
      <c r="AA35" s="92"/>
      <c r="AB35" s="92"/>
      <c r="AC35" s="92"/>
      <c r="AD35" s="92"/>
      <c r="AE35" s="92"/>
      <c r="AF35" s="92"/>
      <c r="AG35" s="92"/>
      <c r="AH35" s="92"/>
      <c r="AI35" s="92"/>
      <c r="AJ35" s="92"/>
      <c r="AK35" s="92"/>
      <c r="AL35" s="92"/>
      <c r="AM35" s="92"/>
      <c r="AN35" s="92"/>
      <c r="AO35" s="92"/>
      <c r="AP35" s="92"/>
      <c r="AQ35" s="92"/>
      <c r="AR35" s="92"/>
      <c r="AS35" s="92"/>
      <c r="AT35" s="92"/>
      <c r="AU35" s="92"/>
      <c r="AV35" s="92"/>
      <c r="AW35" s="92"/>
      <c r="AX35" s="92"/>
      <c r="AY35" s="92"/>
      <c r="AZ35" s="92"/>
      <c r="BA35" s="92"/>
      <c r="BB35" s="92"/>
      <c r="BC35" s="92"/>
      <c r="BD35" s="92"/>
      <c r="BE35" s="92"/>
      <c r="BF35" s="92"/>
      <c r="BG35" s="92"/>
      <c r="BH35" s="92"/>
      <c r="BI35" s="92"/>
      <c r="BJ35" s="92"/>
      <c r="BK35" s="92"/>
      <c r="BL35" s="92"/>
      <c r="BM35" s="92"/>
      <c r="BN35" s="92"/>
      <c r="BO35" s="92"/>
      <c r="BP35" s="92"/>
      <c r="BQ35" s="92"/>
      <c r="BR35" s="92"/>
      <c r="BS35" s="92"/>
      <c r="BT35" s="92"/>
      <c r="BU35" s="92"/>
      <c r="BV35" s="92"/>
      <c r="BW35" s="92"/>
      <c r="BX35" s="92"/>
      <c r="BY35" s="92"/>
      <c r="BZ35" s="92"/>
      <c r="CA35" s="92"/>
      <c r="CB35" s="92"/>
      <c r="CC35" s="92"/>
      <c r="CD35" s="92"/>
      <c r="CE35" s="92"/>
      <c r="CF35" s="92"/>
      <c r="CG35" s="92"/>
      <c r="CH35" s="92"/>
      <c r="CI35" s="92"/>
      <c r="CJ35" s="92"/>
      <c r="CK35" s="92"/>
      <c r="CL35" s="92"/>
      <c r="CM35" s="92"/>
      <c r="CN35" s="92"/>
      <c r="CO35" s="92"/>
      <c r="CP35" s="92"/>
      <c r="CQ35" s="92"/>
      <c r="CR35" s="92"/>
      <c r="CS35" s="92"/>
      <c r="CT35" s="92"/>
      <c r="CU35" s="92"/>
      <c r="CV35" s="92"/>
      <c r="CW35" s="92"/>
      <c r="CX35" s="92"/>
      <c r="CY35" s="92"/>
      <c r="CZ35" s="92"/>
    </row>
    <row r="36" spans="1:104" ht="40.049999999999997" customHeight="1" x14ac:dyDescent="0.25">
      <c r="A36" s="16"/>
      <c r="B36" s="222" t="s">
        <v>551</v>
      </c>
      <c r="C36" s="15" t="s">
        <v>552</v>
      </c>
      <c r="D36" s="15" t="s">
        <v>243</v>
      </c>
      <c r="E36" s="210" t="s">
        <v>100</v>
      </c>
      <c r="F36" s="211" t="s">
        <v>100</v>
      </c>
      <c r="G36" s="211" t="s">
        <v>100</v>
      </c>
      <c r="H36" s="211" t="s">
        <v>100</v>
      </c>
      <c r="I36" s="211" t="s">
        <v>100</v>
      </c>
      <c r="J36" s="211" t="s">
        <v>100</v>
      </c>
      <c r="K36" s="211" t="s">
        <v>100</v>
      </c>
      <c r="L36" s="211" t="s">
        <v>100</v>
      </c>
      <c r="M36" s="211" t="s">
        <v>100</v>
      </c>
      <c r="N36" s="211" t="s">
        <v>100</v>
      </c>
      <c r="O36" s="211" t="s">
        <v>100</v>
      </c>
      <c r="P36" s="211" t="s">
        <v>100</v>
      </c>
      <c r="Q36" s="211" t="s">
        <v>100</v>
      </c>
      <c r="R36" s="211" t="s">
        <v>100</v>
      </c>
      <c r="S36" s="211" t="s">
        <v>100</v>
      </c>
      <c r="T36" s="211" t="s">
        <v>100</v>
      </c>
      <c r="U36" s="211" t="s">
        <v>100</v>
      </c>
      <c r="V36" s="211" t="s">
        <v>100</v>
      </c>
      <c r="W36" s="211" t="s">
        <v>100</v>
      </c>
      <c r="X36" s="211" t="s">
        <v>100</v>
      </c>
      <c r="Y36" s="211" t="s">
        <v>100</v>
      </c>
      <c r="Z36" s="211" t="s">
        <v>100</v>
      </c>
      <c r="AA36" s="211" t="s">
        <v>100</v>
      </c>
      <c r="AB36" s="211" t="s">
        <v>100</v>
      </c>
      <c r="AC36" s="211" t="s">
        <v>100</v>
      </c>
      <c r="AD36" s="211" t="s">
        <v>100</v>
      </c>
      <c r="AE36" s="211" t="s">
        <v>100</v>
      </c>
      <c r="AF36" s="211" t="s">
        <v>100</v>
      </c>
      <c r="AG36" s="211" t="s">
        <v>100</v>
      </c>
      <c r="AH36" s="211" t="s">
        <v>100</v>
      </c>
      <c r="AI36" s="211" t="s">
        <v>100</v>
      </c>
      <c r="AJ36" s="211" t="s">
        <v>100</v>
      </c>
      <c r="AK36" s="211" t="s">
        <v>100</v>
      </c>
      <c r="AL36" s="211" t="s">
        <v>100</v>
      </c>
      <c r="AM36" s="211" t="s">
        <v>100</v>
      </c>
      <c r="AN36" s="211" t="s">
        <v>100</v>
      </c>
      <c r="AO36" s="211" t="s">
        <v>100</v>
      </c>
      <c r="AP36" s="211" t="s">
        <v>100</v>
      </c>
      <c r="AQ36" s="211" t="s">
        <v>100</v>
      </c>
      <c r="AR36" s="211" t="s">
        <v>100</v>
      </c>
      <c r="AS36" s="211" t="s">
        <v>100</v>
      </c>
      <c r="AT36" s="211" t="s">
        <v>100</v>
      </c>
      <c r="AU36" s="211" t="s">
        <v>100</v>
      </c>
      <c r="AV36" s="211" t="s">
        <v>100</v>
      </c>
      <c r="AW36" s="211" t="s">
        <v>100</v>
      </c>
      <c r="AX36" s="211" t="s">
        <v>100</v>
      </c>
      <c r="AY36" s="211" t="s">
        <v>100</v>
      </c>
      <c r="AZ36" s="211" t="s">
        <v>100</v>
      </c>
      <c r="BA36" s="211" t="s">
        <v>100</v>
      </c>
      <c r="BB36" s="211" t="s">
        <v>100</v>
      </c>
      <c r="BC36" s="211" t="s">
        <v>100</v>
      </c>
      <c r="BD36" s="211" t="s">
        <v>100</v>
      </c>
      <c r="BE36" s="211" t="s">
        <v>100</v>
      </c>
      <c r="BF36" s="211" t="s">
        <v>100</v>
      </c>
      <c r="BG36" s="211" t="s">
        <v>100</v>
      </c>
      <c r="BH36" s="211" t="s">
        <v>100</v>
      </c>
      <c r="BI36" s="211" t="s">
        <v>100</v>
      </c>
      <c r="BJ36" s="211" t="s">
        <v>100</v>
      </c>
      <c r="BK36" s="211" t="s">
        <v>100</v>
      </c>
      <c r="BL36" s="211" t="s">
        <v>100</v>
      </c>
      <c r="BM36" s="211" t="s">
        <v>100</v>
      </c>
      <c r="BN36" s="211" t="s">
        <v>100</v>
      </c>
      <c r="BO36" s="211" t="s">
        <v>100</v>
      </c>
      <c r="BP36" s="211" t="s">
        <v>100</v>
      </c>
      <c r="BQ36" s="211" t="s">
        <v>100</v>
      </c>
      <c r="BR36" s="211" t="s">
        <v>100</v>
      </c>
      <c r="BS36" s="211" t="s">
        <v>100</v>
      </c>
      <c r="BT36" s="211" t="s">
        <v>100</v>
      </c>
      <c r="BU36" s="211" t="s">
        <v>100</v>
      </c>
      <c r="BV36" s="211" t="s">
        <v>100</v>
      </c>
      <c r="BW36" s="211" t="s">
        <v>100</v>
      </c>
      <c r="BX36" s="211" t="s">
        <v>100</v>
      </c>
      <c r="BY36" s="211" t="s">
        <v>100</v>
      </c>
      <c r="BZ36" s="211" t="s">
        <v>100</v>
      </c>
      <c r="CA36" s="211" t="s">
        <v>100</v>
      </c>
      <c r="CB36" s="211" t="s">
        <v>100</v>
      </c>
      <c r="CC36" s="211" t="s">
        <v>100</v>
      </c>
      <c r="CD36" s="211" t="s">
        <v>100</v>
      </c>
      <c r="CE36" s="211" t="s">
        <v>100</v>
      </c>
      <c r="CF36" s="211" t="s">
        <v>100</v>
      </c>
      <c r="CG36" s="211" t="s">
        <v>100</v>
      </c>
      <c r="CH36" s="211" t="s">
        <v>100</v>
      </c>
      <c r="CI36" s="211" t="s">
        <v>100</v>
      </c>
      <c r="CJ36" s="211" t="s">
        <v>100</v>
      </c>
      <c r="CK36" s="211" t="s">
        <v>100</v>
      </c>
      <c r="CL36" s="211" t="s">
        <v>100</v>
      </c>
      <c r="CM36" s="211" t="s">
        <v>100</v>
      </c>
      <c r="CN36" s="211" t="s">
        <v>100</v>
      </c>
      <c r="CO36" s="211" t="s">
        <v>100</v>
      </c>
      <c r="CP36" s="211" t="s">
        <v>100</v>
      </c>
      <c r="CQ36" s="211" t="s">
        <v>100</v>
      </c>
      <c r="CR36" s="211" t="s">
        <v>100</v>
      </c>
      <c r="CS36" s="211" t="s">
        <v>100</v>
      </c>
      <c r="CT36" s="211" t="s">
        <v>100</v>
      </c>
      <c r="CU36" s="211" t="s">
        <v>100</v>
      </c>
      <c r="CV36" s="211" t="s">
        <v>100</v>
      </c>
      <c r="CW36" s="211" t="s">
        <v>100</v>
      </c>
      <c r="CX36" s="211" t="s">
        <v>100</v>
      </c>
      <c r="CY36" s="211" t="s">
        <v>100</v>
      </c>
      <c r="CZ36" s="211" t="s">
        <v>100</v>
      </c>
    </row>
    <row r="37" spans="1:104" x14ac:dyDescent="0.25">
      <c r="A37" s="16" t="s">
        <v>597</v>
      </c>
      <c r="B37" s="9" t="s">
        <v>180</v>
      </c>
      <c r="C37" s="15" t="s">
        <v>253</v>
      </c>
      <c r="D37" s="15" t="s">
        <v>2</v>
      </c>
      <c r="E37" s="86" t="s">
        <v>178</v>
      </c>
      <c r="F37" s="63" t="s">
        <v>178</v>
      </c>
      <c r="G37" s="63" t="s">
        <v>178</v>
      </c>
      <c r="H37" s="63" t="s">
        <v>178</v>
      </c>
      <c r="I37" s="63" t="s">
        <v>178</v>
      </c>
      <c r="J37" s="63" t="s">
        <v>178</v>
      </c>
      <c r="K37" s="63" t="s">
        <v>178</v>
      </c>
      <c r="L37" s="63" t="s">
        <v>178</v>
      </c>
      <c r="M37" s="63" t="s">
        <v>178</v>
      </c>
      <c r="N37" s="63" t="s">
        <v>178</v>
      </c>
      <c r="O37" s="63" t="s">
        <v>178</v>
      </c>
      <c r="P37" s="63" t="s">
        <v>178</v>
      </c>
      <c r="Q37" s="63" t="s">
        <v>178</v>
      </c>
      <c r="R37" s="63" t="s">
        <v>178</v>
      </c>
      <c r="S37" s="63" t="s">
        <v>178</v>
      </c>
      <c r="T37" s="63" t="s">
        <v>178</v>
      </c>
      <c r="U37" s="63" t="s">
        <v>178</v>
      </c>
      <c r="V37" s="63" t="s">
        <v>178</v>
      </c>
      <c r="W37" s="63" t="s">
        <v>178</v>
      </c>
      <c r="X37" s="63" t="s">
        <v>178</v>
      </c>
      <c r="Y37" s="63" t="s">
        <v>178</v>
      </c>
      <c r="Z37" s="63" t="s">
        <v>178</v>
      </c>
      <c r="AA37" s="63" t="s">
        <v>178</v>
      </c>
      <c r="AB37" s="63" t="s">
        <v>178</v>
      </c>
      <c r="AC37" s="63" t="s">
        <v>178</v>
      </c>
      <c r="AD37" s="63" t="s">
        <v>178</v>
      </c>
      <c r="AE37" s="63" t="s">
        <v>178</v>
      </c>
      <c r="AF37" s="63" t="s">
        <v>178</v>
      </c>
      <c r="AG37" s="63" t="s">
        <v>178</v>
      </c>
      <c r="AH37" s="63" t="s">
        <v>178</v>
      </c>
      <c r="AI37" s="63" t="s">
        <v>178</v>
      </c>
      <c r="AJ37" s="63" t="s">
        <v>178</v>
      </c>
      <c r="AK37" s="63" t="s">
        <v>178</v>
      </c>
      <c r="AL37" s="63" t="s">
        <v>178</v>
      </c>
      <c r="AM37" s="63" t="s">
        <v>178</v>
      </c>
      <c r="AN37" s="63" t="s">
        <v>178</v>
      </c>
      <c r="AO37" s="63" t="s">
        <v>178</v>
      </c>
      <c r="AP37" s="63" t="s">
        <v>178</v>
      </c>
      <c r="AQ37" s="63" t="s">
        <v>178</v>
      </c>
      <c r="AR37" s="63" t="s">
        <v>178</v>
      </c>
      <c r="AS37" s="63" t="s">
        <v>178</v>
      </c>
      <c r="AT37" s="63" t="s">
        <v>178</v>
      </c>
      <c r="AU37" s="63" t="s">
        <v>178</v>
      </c>
      <c r="AV37" s="63" t="s">
        <v>178</v>
      </c>
      <c r="AW37" s="63" t="s">
        <v>178</v>
      </c>
      <c r="AX37" s="63" t="s">
        <v>178</v>
      </c>
      <c r="AY37" s="63" t="s">
        <v>178</v>
      </c>
      <c r="AZ37" s="63" t="s">
        <v>178</v>
      </c>
      <c r="BA37" s="63" t="s">
        <v>178</v>
      </c>
      <c r="BB37" s="63" t="s">
        <v>178</v>
      </c>
      <c r="BC37" s="63" t="s">
        <v>178</v>
      </c>
      <c r="BD37" s="63" t="s">
        <v>178</v>
      </c>
      <c r="BE37" s="63" t="s">
        <v>178</v>
      </c>
      <c r="BF37" s="63" t="s">
        <v>178</v>
      </c>
      <c r="BG37" s="63" t="s">
        <v>178</v>
      </c>
      <c r="BH37" s="63" t="s">
        <v>178</v>
      </c>
      <c r="BI37" s="63" t="s">
        <v>178</v>
      </c>
      <c r="BJ37" s="63" t="s">
        <v>178</v>
      </c>
      <c r="BK37" s="63" t="s">
        <v>178</v>
      </c>
      <c r="BL37" s="63" t="s">
        <v>178</v>
      </c>
      <c r="BM37" s="63" t="s">
        <v>178</v>
      </c>
      <c r="BN37" s="63" t="s">
        <v>178</v>
      </c>
      <c r="BO37" s="63" t="s">
        <v>178</v>
      </c>
      <c r="BP37" s="63" t="s">
        <v>178</v>
      </c>
      <c r="BQ37" s="63" t="s">
        <v>178</v>
      </c>
      <c r="BR37" s="63" t="s">
        <v>178</v>
      </c>
      <c r="BS37" s="63" t="s">
        <v>178</v>
      </c>
      <c r="BT37" s="63" t="s">
        <v>178</v>
      </c>
      <c r="BU37" s="63" t="s">
        <v>178</v>
      </c>
      <c r="BV37" s="63" t="s">
        <v>178</v>
      </c>
      <c r="BW37" s="63" t="s">
        <v>178</v>
      </c>
      <c r="BX37" s="63" t="s">
        <v>178</v>
      </c>
      <c r="BY37" s="63" t="s">
        <v>178</v>
      </c>
      <c r="BZ37" s="63" t="s">
        <v>178</v>
      </c>
      <c r="CA37" s="63" t="s">
        <v>178</v>
      </c>
      <c r="CB37" s="63" t="s">
        <v>178</v>
      </c>
      <c r="CC37" s="63" t="s">
        <v>178</v>
      </c>
      <c r="CD37" s="63" t="s">
        <v>178</v>
      </c>
      <c r="CE37" s="63" t="s">
        <v>178</v>
      </c>
      <c r="CF37" s="63" t="s">
        <v>178</v>
      </c>
      <c r="CG37" s="63" t="s">
        <v>178</v>
      </c>
      <c r="CH37" s="63" t="s">
        <v>178</v>
      </c>
      <c r="CI37" s="63" t="s">
        <v>178</v>
      </c>
      <c r="CJ37" s="63" t="s">
        <v>178</v>
      </c>
      <c r="CK37" s="63" t="s">
        <v>178</v>
      </c>
      <c r="CL37" s="63" t="s">
        <v>178</v>
      </c>
      <c r="CM37" s="63" t="s">
        <v>178</v>
      </c>
      <c r="CN37" s="63" t="s">
        <v>178</v>
      </c>
      <c r="CO37" s="63" t="s">
        <v>178</v>
      </c>
      <c r="CP37" s="63" t="s">
        <v>178</v>
      </c>
      <c r="CQ37" s="63" t="s">
        <v>178</v>
      </c>
      <c r="CR37" s="63" t="s">
        <v>178</v>
      </c>
      <c r="CS37" s="63" t="s">
        <v>178</v>
      </c>
      <c r="CT37" s="63" t="s">
        <v>178</v>
      </c>
      <c r="CU37" s="63" t="s">
        <v>178</v>
      </c>
      <c r="CV37" s="63" t="s">
        <v>178</v>
      </c>
      <c r="CW37" s="63" t="s">
        <v>178</v>
      </c>
      <c r="CX37" s="63" t="s">
        <v>178</v>
      </c>
      <c r="CY37" s="63" t="s">
        <v>178</v>
      </c>
      <c r="CZ37" s="63" t="s">
        <v>178</v>
      </c>
    </row>
    <row r="38" spans="1:104" x14ac:dyDescent="0.25">
      <c r="A38" s="16" t="s">
        <v>598</v>
      </c>
      <c r="B38" s="9" t="s">
        <v>181</v>
      </c>
      <c r="C38" s="15" t="s">
        <v>253</v>
      </c>
      <c r="D38" s="15" t="s">
        <v>2</v>
      </c>
      <c r="E38" s="86" t="s">
        <v>178</v>
      </c>
      <c r="F38" s="63" t="s">
        <v>178</v>
      </c>
      <c r="G38" s="63" t="s">
        <v>178</v>
      </c>
      <c r="H38" s="63" t="s">
        <v>178</v>
      </c>
      <c r="I38" s="63" t="s">
        <v>178</v>
      </c>
      <c r="J38" s="63" t="s">
        <v>178</v>
      </c>
      <c r="K38" s="63" t="s">
        <v>178</v>
      </c>
      <c r="L38" s="63" t="s">
        <v>178</v>
      </c>
      <c r="M38" s="63" t="s">
        <v>178</v>
      </c>
      <c r="N38" s="63" t="s">
        <v>178</v>
      </c>
      <c r="O38" s="63" t="s">
        <v>178</v>
      </c>
      <c r="P38" s="63" t="s">
        <v>178</v>
      </c>
      <c r="Q38" s="63" t="s">
        <v>178</v>
      </c>
      <c r="R38" s="63" t="s">
        <v>178</v>
      </c>
      <c r="S38" s="63" t="s">
        <v>178</v>
      </c>
      <c r="T38" s="63" t="s">
        <v>178</v>
      </c>
      <c r="U38" s="63" t="s">
        <v>178</v>
      </c>
      <c r="V38" s="63" t="s">
        <v>178</v>
      </c>
      <c r="W38" s="63" t="s">
        <v>178</v>
      </c>
      <c r="X38" s="63" t="s">
        <v>178</v>
      </c>
      <c r="Y38" s="63" t="s">
        <v>178</v>
      </c>
      <c r="Z38" s="63" t="s">
        <v>178</v>
      </c>
      <c r="AA38" s="63" t="s">
        <v>178</v>
      </c>
      <c r="AB38" s="63" t="s">
        <v>178</v>
      </c>
      <c r="AC38" s="63" t="s">
        <v>178</v>
      </c>
      <c r="AD38" s="63" t="s">
        <v>178</v>
      </c>
      <c r="AE38" s="63" t="s">
        <v>178</v>
      </c>
      <c r="AF38" s="63" t="s">
        <v>178</v>
      </c>
      <c r="AG38" s="63" t="s">
        <v>178</v>
      </c>
      <c r="AH38" s="63" t="s">
        <v>178</v>
      </c>
      <c r="AI38" s="63" t="s">
        <v>178</v>
      </c>
      <c r="AJ38" s="63" t="s">
        <v>178</v>
      </c>
      <c r="AK38" s="63" t="s">
        <v>178</v>
      </c>
      <c r="AL38" s="63" t="s">
        <v>178</v>
      </c>
      <c r="AM38" s="63" t="s">
        <v>178</v>
      </c>
      <c r="AN38" s="63" t="s">
        <v>178</v>
      </c>
      <c r="AO38" s="63" t="s">
        <v>178</v>
      </c>
      <c r="AP38" s="63" t="s">
        <v>178</v>
      </c>
      <c r="AQ38" s="63" t="s">
        <v>178</v>
      </c>
      <c r="AR38" s="63" t="s">
        <v>178</v>
      </c>
      <c r="AS38" s="63" t="s">
        <v>178</v>
      </c>
      <c r="AT38" s="63" t="s">
        <v>178</v>
      </c>
      <c r="AU38" s="63" t="s">
        <v>178</v>
      </c>
      <c r="AV38" s="63" t="s">
        <v>178</v>
      </c>
      <c r="AW38" s="63" t="s">
        <v>178</v>
      </c>
      <c r="AX38" s="63" t="s">
        <v>178</v>
      </c>
      <c r="AY38" s="63" t="s">
        <v>178</v>
      </c>
      <c r="AZ38" s="63" t="s">
        <v>178</v>
      </c>
      <c r="BA38" s="63" t="s">
        <v>178</v>
      </c>
      <c r="BB38" s="63" t="s">
        <v>178</v>
      </c>
      <c r="BC38" s="63" t="s">
        <v>178</v>
      </c>
      <c r="BD38" s="63" t="s">
        <v>178</v>
      </c>
      <c r="BE38" s="63" t="s">
        <v>178</v>
      </c>
      <c r="BF38" s="63" t="s">
        <v>178</v>
      </c>
      <c r="BG38" s="63" t="s">
        <v>178</v>
      </c>
      <c r="BH38" s="63" t="s">
        <v>178</v>
      </c>
      <c r="BI38" s="63" t="s">
        <v>178</v>
      </c>
      <c r="BJ38" s="63" t="s">
        <v>178</v>
      </c>
      <c r="BK38" s="63" t="s">
        <v>178</v>
      </c>
      <c r="BL38" s="63" t="s">
        <v>178</v>
      </c>
      <c r="BM38" s="63" t="s">
        <v>178</v>
      </c>
      <c r="BN38" s="63" t="s">
        <v>178</v>
      </c>
      <c r="BO38" s="63" t="s">
        <v>178</v>
      </c>
      <c r="BP38" s="63" t="s">
        <v>178</v>
      </c>
      <c r="BQ38" s="63" t="s">
        <v>178</v>
      </c>
      <c r="BR38" s="63" t="s">
        <v>178</v>
      </c>
      <c r="BS38" s="63" t="s">
        <v>178</v>
      </c>
      <c r="BT38" s="63" t="s">
        <v>178</v>
      </c>
      <c r="BU38" s="63" t="s">
        <v>178</v>
      </c>
      <c r="BV38" s="63" t="s">
        <v>178</v>
      </c>
      <c r="BW38" s="63" t="s">
        <v>178</v>
      </c>
      <c r="BX38" s="63" t="s">
        <v>178</v>
      </c>
      <c r="BY38" s="63" t="s">
        <v>178</v>
      </c>
      <c r="BZ38" s="63" t="s">
        <v>178</v>
      </c>
      <c r="CA38" s="63" t="s">
        <v>178</v>
      </c>
      <c r="CB38" s="63" t="s">
        <v>178</v>
      </c>
      <c r="CC38" s="63" t="s">
        <v>178</v>
      </c>
      <c r="CD38" s="63" t="s">
        <v>178</v>
      </c>
      <c r="CE38" s="63" t="s">
        <v>178</v>
      </c>
      <c r="CF38" s="63" t="s">
        <v>178</v>
      </c>
      <c r="CG38" s="63" t="s">
        <v>178</v>
      </c>
      <c r="CH38" s="63" t="s">
        <v>178</v>
      </c>
      <c r="CI38" s="63" t="s">
        <v>178</v>
      </c>
      <c r="CJ38" s="63" t="s">
        <v>178</v>
      </c>
      <c r="CK38" s="63" t="s">
        <v>178</v>
      </c>
      <c r="CL38" s="63" t="s">
        <v>178</v>
      </c>
      <c r="CM38" s="63" t="s">
        <v>178</v>
      </c>
      <c r="CN38" s="63" t="s">
        <v>178</v>
      </c>
      <c r="CO38" s="63" t="s">
        <v>178</v>
      </c>
      <c r="CP38" s="63" t="s">
        <v>178</v>
      </c>
      <c r="CQ38" s="63" t="s">
        <v>178</v>
      </c>
      <c r="CR38" s="63" t="s">
        <v>178</v>
      </c>
      <c r="CS38" s="63" t="s">
        <v>178</v>
      </c>
      <c r="CT38" s="63" t="s">
        <v>178</v>
      </c>
      <c r="CU38" s="63" t="s">
        <v>178</v>
      </c>
      <c r="CV38" s="63" t="s">
        <v>178</v>
      </c>
      <c r="CW38" s="63" t="s">
        <v>178</v>
      </c>
      <c r="CX38" s="63" t="s">
        <v>178</v>
      </c>
      <c r="CY38" s="63" t="s">
        <v>178</v>
      </c>
      <c r="CZ38" s="63" t="s">
        <v>178</v>
      </c>
    </row>
    <row r="39" spans="1:104" x14ac:dyDescent="0.25">
      <c r="A39" s="16" t="s">
        <v>599</v>
      </c>
      <c r="B39" s="9" t="s">
        <v>182</v>
      </c>
      <c r="C39" s="15" t="s">
        <v>253</v>
      </c>
      <c r="D39" s="15" t="s">
        <v>2</v>
      </c>
      <c r="E39" s="86" t="s">
        <v>178</v>
      </c>
      <c r="F39" s="63" t="s">
        <v>178</v>
      </c>
      <c r="G39" s="63" t="s">
        <v>178</v>
      </c>
      <c r="H39" s="63" t="s">
        <v>178</v>
      </c>
      <c r="I39" s="63" t="s">
        <v>178</v>
      </c>
      <c r="J39" s="63" t="s">
        <v>178</v>
      </c>
      <c r="K39" s="63" t="s">
        <v>178</v>
      </c>
      <c r="L39" s="63" t="s">
        <v>178</v>
      </c>
      <c r="M39" s="63" t="s">
        <v>178</v>
      </c>
      <c r="N39" s="63" t="s">
        <v>178</v>
      </c>
      <c r="O39" s="63" t="s">
        <v>178</v>
      </c>
      <c r="P39" s="63" t="s">
        <v>178</v>
      </c>
      <c r="Q39" s="63" t="s">
        <v>178</v>
      </c>
      <c r="R39" s="63" t="s">
        <v>178</v>
      </c>
      <c r="S39" s="63" t="s">
        <v>178</v>
      </c>
      <c r="T39" s="63" t="s">
        <v>178</v>
      </c>
      <c r="U39" s="63" t="s">
        <v>178</v>
      </c>
      <c r="V39" s="63" t="s">
        <v>178</v>
      </c>
      <c r="W39" s="63" t="s">
        <v>178</v>
      </c>
      <c r="X39" s="63" t="s">
        <v>178</v>
      </c>
      <c r="Y39" s="63" t="s">
        <v>178</v>
      </c>
      <c r="Z39" s="63" t="s">
        <v>178</v>
      </c>
      <c r="AA39" s="63" t="s">
        <v>178</v>
      </c>
      <c r="AB39" s="63" t="s">
        <v>178</v>
      </c>
      <c r="AC39" s="63" t="s">
        <v>178</v>
      </c>
      <c r="AD39" s="63" t="s">
        <v>178</v>
      </c>
      <c r="AE39" s="63" t="s">
        <v>178</v>
      </c>
      <c r="AF39" s="63" t="s">
        <v>178</v>
      </c>
      <c r="AG39" s="63" t="s">
        <v>178</v>
      </c>
      <c r="AH39" s="63" t="s">
        <v>178</v>
      </c>
      <c r="AI39" s="63" t="s">
        <v>178</v>
      </c>
      <c r="AJ39" s="63" t="s">
        <v>178</v>
      </c>
      <c r="AK39" s="63" t="s">
        <v>178</v>
      </c>
      <c r="AL39" s="63" t="s">
        <v>178</v>
      </c>
      <c r="AM39" s="63" t="s">
        <v>178</v>
      </c>
      <c r="AN39" s="63" t="s">
        <v>178</v>
      </c>
      <c r="AO39" s="63" t="s">
        <v>178</v>
      </c>
      <c r="AP39" s="63" t="s">
        <v>178</v>
      </c>
      <c r="AQ39" s="63" t="s">
        <v>178</v>
      </c>
      <c r="AR39" s="63" t="s">
        <v>178</v>
      </c>
      <c r="AS39" s="63" t="s">
        <v>178</v>
      </c>
      <c r="AT39" s="63" t="s">
        <v>178</v>
      </c>
      <c r="AU39" s="63" t="s">
        <v>178</v>
      </c>
      <c r="AV39" s="63" t="s">
        <v>178</v>
      </c>
      <c r="AW39" s="63" t="s">
        <v>178</v>
      </c>
      <c r="AX39" s="63" t="s">
        <v>178</v>
      </c>
      <c r="AY39" s="63" t="s">
        <v>178</v>
      </c>
      <c r="AZ39" s="63" t="s">
        <v>178</v>
      </c>
      <c r="BA39" s="63" t="s">
        <v>178</v>
      </c>
      <c r="BB39" s="63" t="s">
        <v>178</v>
      </c>
      <c r="BC39" s="63" t="s">
        <v>178</v>
      </c>
      <c r="BD39" s="63" t="s">
        <v>178</v>
      </c>
      <c r="BE39" s="63" t="s">
        <v>178</v>
      </c>
      <c r="BF39" s="63" t="s">
        <v>178</v>
      </c>
      <c r="BG39" s="63" t="s">
        <v>178</v>
      </c>
      <c r="BH39" s="63" t="s">
        <v>178</v>
      </c>
      <c r="BI39" s="63" t="s">
        <v>178</v>
      </c>
      <c r="BJ39" s="63" t="s">
        <v>178</v>
      </c>
      <c r="BK39" s="63" t="s">
        <v>178</v>
      </c>
      <c r="BL39" s="63" t="s">
        <v>178</v>
      </c>
      <c r="BM39" s="63" t="s">
        <v>178</v>
      </c>
      <c r="BN39" s="63" t="s">
        <v>178</v>
      </c>
      <c r="BO39" s="63" t="s">
        <v>178</v>
      </c>
      <c r="BP39" s="63" t="s">
        <v>178</v>
      </c>
      <c r="BQ39" s="63" t="s">
        <v>178</v>
      </c>
      <c r="BR39" s="63" t="s">
        <v>178</v>
      </c>
      <c r="BS39" s="63" t="s">
        <v>178</v>
      </c>
      <c r="BT39" s="63" t="s">
        <v>178</v>
      </c>
      <c r="BU39" s="63" t="s">
        <v>178</v>
      </c>
      <c r="BV39" s="63" t="s">
        <v>178</v>
      </c>
      <c r="BW39" s="63" t="s">
        <v>178</v>
      </c>
      <c r="BX39" s="63" t="s">
        <v>178</v>
      </c>
      <c r="BY39" s="63" t="s">
        <v>178</v>
      </c>
      <c r="BZ39" s="63" t="s">
        <v>178</v>
      </c>
      <c r="CA39" s="63" t="s">
        <v>178</v>
      </c>
      <c r="CB39" s="63" t="s">
        <v>178</v>
      </c>
      <c r="CC39" s="63" t="s">
        <v>178</v>
      </c>
      <c r="CD39" s="63" t="s">
        <v>178</v>
      </c>
      <c r="CE39" s="63" t="s">
        <v>178</v>
      </c>
      <c r="CF39" s="63" t="s">
        <v>178</v>
      </c>
      <c r="CG39" s="63" t="s">
        <v>178</v>
      </c>
      <c r="CH39" s="63" t="s">
        <v>178</v>
      </c>
      <c r="CI39" s="63" t="s">
        <v>178</v>
      </c>
      <c r="CJ39" s="63" t="s">
        <v>178</v>
      </c>
      <c r="CK39" s="63" t="s">
        <v>178</v>
      </c>
      <c r="CL39" s="63" t="s">
        <v>178</v>
      </c>
      <c r="CM39" s="63" t="s">
        <v>178</v>
      </c>
      <c r="CN39" s="63" t="s">
        <v>178</v>
      </c>
      <c r="CO39" s="63" t="s">
        <v>178</v>
      </c>
      <c r="CP39" s="63" t="s">
        <v>178</v>
      </c>
      <c r="CQ39" s="63" t="s">
        <v>178</v>
      </c>
      <c r="CR39" s="63" t="s">
        <v>178</v>
      </c>
      <c r="CS39" s="63" t="s">
        <v>178</v>
      </c>
      <c r="CT39" s="63" t="s">
        <v>178</v>
      </c>
      <c r="CU39" s="63" t="s">
        <v>178</v>
      </c>
      <c r="CV39" s="63" t="s">
        <v>178</v>
      </c>
      <c r="CW39" s="63" t="s">
        <v>178</v>
      </c>
      <c r="CX39" s="63" t="s">
        <v>178</v>
      </c>
      <c r="CY39" s="63" t="s">
        <v>178</v>
      </c>
      <c r="CZ39" s="63" t="s">
        <v>178</v>
      </c>
    </row>
    <row r="40" spans="1:104" x14ac:dyDescent="0.25">
      <c r="A40" s="16" t="s">
        <v>600</v>
      </c>
      <c r="B40" s="9" t="s">
        <v>183</v>
      </c>
      <c r="C40" s="15" t="s">
        <v>253</v>
      </c>
      <c r="D40" s="15" t="s">
        <v>2</v>
      </c>
      <c r="E40" s="86" t="s">
        <v>178</v>
      </c>
      <c r="F40" s="63" t="s">
        <v>178</v>
      </c>
      <c r="G40" s="63" t="s">
        <v>178</v>
      </c>
      <c r="H40" s="63" t="s">
        <v>178</v>
      </c>
      <c r="I40" s="63" t="s">
        <v>178</v>
      </c>
      <c r="J40" s="63" t="s">
        <v>178</v>
      </c>
      <c r="K40" s="63" t="s">
        <v>178</v>
      </c>
      <c r="L40" s="63" t="s">
        <v>178</v>
      </c>
      <c r="M40" s="63" t="s">
        <v>178</v>
      </c>
      <c r="N40" s="63" t="s">
        <v>178</v>
      </c>
      <c r="O40" s="63" t="s">
        <v>178</v>
      </c>
      <c r="P40" s="63" t="s">
        <v>178</v>
      </c>
      <c r="Q40" s="63" t="s">
        <v>178</v>
      </c>
      <c r="R40" s="63" t="s">
        <v>178</v>
      </c>
      <c r="S40" s="63" t="s">
        <v>178</v>
      </c>
      <c r="T40" s="63" t="s">
        <v>178</v>
      </c>
      <c r="U40" s="63" t="s">
        <v>178</v>
      </c>
      <c r="V40" s="63" t="s">
        <v>178</v>
      </c>
      <c r="W40" s="63" t="s">
        <v>178</v>
      </c>
      <c r="X40" s="63" t="s">
        <v>178</v>
      </c>
      <c r="Y40" s="63" t="s">
        <v>178</v>
      </c>
      <c r="Z40" s="63" t="s">
        <v>178</v>
      </c>
      <c r="AA40" s="63" t="s">
        <v>178</v>
      </c>
      <c r="AB40" s="63" t="s">
        <v>178</v>
      </c>
      <c r="AC40" s="63" t="s">
        <v>178</v>
      </c>
      <c r="AD40" s="63" t="s">
        <v>178</v>
      </c>
      <c r="AE40" s="63" t="s">
        <v>178</v>
      </c>
      <c r="AF40" s="63" t="s">
        <v>178</v>
      </c>
      <c r="AG40" s="63" t="s">
        <v>178</v>
      </c>
      <c r="AH40" s="63" t="s">
        <v>178</v>
      </c>
      <c r="AI40" s="63" t="s">
        <v>178</v>
      </c>
      <c r="AJ40" s="63" t="s">
        <v>178</v>
      </c>
      <c r="AK40" s="63" t="s">
        <v>178</v>
      </c>
      <c r="AL40" s="63" t="s">
        <v>178</v>
      </c>
      <c r="AM40" s="63" t="s">
        <v>178</v>
      </c>
      <c r="AN40" s="63" t="s">
        <v>178</v>
      </c>
      <c r="AO40" s="63" t="s">
        <v>178</v>
      </c>
      <c r="AP40" s="63" t="s">
        <v>178</v>
      </c>
      <c r="AQ40" s="63" t="s">
        <v>178</v>
      </c>
      <c r="AR40" s="63" t="s">
        <v>178</v>
      </c>
      <c r="AS40" s="63" t="s">
        <v>178</v>
      </c>
      <c r="AT40" s="63" t="s">
        <v>178</v>
      </c>
      <c r="AU40" s="63" t="s">
        <v>178</v>
      </c>
      <c r="AV40" s="63" t="s">
        <v>178</v>
      </c>
      <c r="AW40" s="63" t="s">
        <v>178</v>
      </c>
      <c r="AX40" s="63" t="s">
        <v>178</v>
      </c>
      <c r="AY40" s="63" t="s">
        <v>178</v>
      </c>
      <c r="AZ40" s="63" t="s">
        <v>178</v>
      </c>
      <c r="BA40" s="63" t="s">
        <v>178</v>
      </c>
      <c r="BB40" s="63" t="s">
        <v>178</v>
      </c>
      <c r="BC40" s="63" t="s">
        <v>178</v>
      </c>
      <c r="BD40" s="63" t="s">
        <v>178</v>
      </c>
      <c r="BE40" s="63" t="s">
        <v>178</v>
      </c>
      <c r="BF40" s="63" t="s">
        <v>178</v>
      </c>
      <c r="BG40" s="63" t="s">
        <v>178</v>
      </c>
      <c r="BH40" s="63" t="s">
        <v>178</v>
      </c>
      <c r="BI40" s="63" t="s">
        <v>178</v>
      </c>
      <c r="BJ40" s="63" t="s">
        <v>178</v>
      </c>
      <c r="BK40" s="63" t="s">
        <v>178</v>
      </c>
      <c r="BL40" s="63" t="s">
        <v>178</v>
      </c>
      <c r="BM40" s="63" t="s">
        <v>178</v>
      </c>
      <c r="BN40" s="63" t="s">
        <v>178</v>
      </c>
      <c r="BO40" s="63" t="s">
        <v>178</v>
      </c>
      <c r="BP40" s="63" t="s">
        <v>178</v>
      </c>
      <c r="BQ40" s="63" t="s">
        <v>178</v>
      </c>
      <c r="BR40" s="63" t="s">
        <v>178</v>
      </c>
      <c r="BS40" s="63" t="s">
        <v>178</v>
      </c>
      <c r="BT40" s="63" t="s">
        <v>178</v>
      </c>
      <c r="BU40" s="63" t="s">
        <v>178</v>
      </c>
      <c r="BV40" s="63" t="s">
        <v>178</v>
      </c>
      <c r="BW40" s="63" t="s">
        <v>178</v>
      </c>
      <c r="BX40" s="63" t="s">
        <v>178</v>
      </c>
      <c r="BY40" s="63" t="s">
        <v>178</v>
      </c>
      <c r="BZ40" s="63" t="s">
        <v>178</v>
      </c>
      <c r="CA40" s="63" t="s">
        <v>178</v>
      </c>
      <c r="CB40" s="63" t="s">
        <v>178</v>
      </c>
      <c r="CC40" s="63" t="s">
        <v>178</v>
      </c>
      <c r="CD40" s="63" t="s">
        <v>178</v>
      </c>
      <c r="CE40" s="63" t="s">
        <v>178</v>
      </c>
      <c r="CF40" s="63" t="s">
        <v>178</v>
      </c>
      <c r="CG40" s="63" t="s">
        <v>178</v>
      </c>
      <c r="CH40" s="63" t="s">
        <v>178</v>
      </c>
      <c r="CI40" s="63" t="s">
        <v>178</v>
      </c>
      <c r="CJ40" s="63" t="s">
        <v>178</v>
      </c>
      <c r="CK40" s="63" t="s">
        <v>178</v>
      </c>
      <c r="CL40" s="63" t="s">
        <v>178</v>
      </c>
      <c r="CM40" s="63" t="s">
        <v>178</v>
      </c>
      <c r="CN40" s="63" t="s">
        <v>178</v>
      </c>
      <c r="CO40" s="63" t="s">
        <v>178</v>
      </c>
      <c r="CP40" s="63" t="s">
        <v>178</v>
      </c>
      <c r="CQ40" s="63" t="s">
        <v>178</v>
      </c>
      <c r="CR40" s="63" t="s">
        <v>178</v>
      </c>
      <c r="CS40" s="63" t="s">
        <v>178</v>
      </c>
      <c r="CT40" s="63" t="s">
        <v>178</v>
      </c>
      <c r="CU40" s="63" t="s">
        <v>178</v>
      </c>
      <c r="CV40" s="63" t="s">
        <v>178</v>
      </c>
      <c r="CW40" s="63" t="s">
        <v>178</v>
      </c>
      <c r="CX40" s="63" t="s">
        <v>178</v>
      </c>
      <c r="CY40" s="63" t="s">
        <v>178</v>
      </c>
      <c r="CZ40" s="63" t="s">
        <v>178</v>
      </c>
    </row>
    <row r="41" spans="1:104" x14ac:dyDescent="0.25">
      <c r="A41" s="16" t="s">
        <v>601</v>
      </c>
      <c r="B41" s="9" t="s">
        <v>184</v>
      </c>
      <c r="C41" s="15" t="s">
        <v>256</v>
      </c>
      <c r="D41" s="15" t="s">
        <v>2</v>
      </c>
      <c r="E41" s="86"/>
      <c r="F41" s="63"/>
      <c r="G41" s="63"/>
      <c r="H41" s="63"/>
      <c r="I41" s="63"/>
      <c r="J41" s="63"/>
      <c r="K41" s="63"/>
      <c r="L41" s="63"/>
      <c r="M41" s="63"/>
      <c r="N41" s="63"/>
      <c r="O41" s="63"/>
      <c r="P41" s="63"/>
      <c r="Q41" s="63"/>
      <c r="R41" s="63"/>
      <c r="S41" s="63"/>
      <c r="T41" s="63"/>
      <c r="U41" s="63"/>
      <c r="V41" s="63"/>
      <c r="W41" s="63"/>
      <c r="X41" s="63"/>
      <c r="Y41" s="63"/>
      <c r="Z41" s="63"/>
      <c r="AA41" s="63"/>
      <c r="AB41" s="63"/>
      <c r="AC41" s="63"/>
      <c r="AD41" s="63"/>
      <c r="AE41" s="63"/>
      <c r="AF41" s="63"/>
      <c r="AG41" s="63"/>
      <c r="AH41" s="63"/>
      <c r="AI41" s="63"/>
      <c r="AJ41" s="63"/>
      <c r="AK41" s="63"/>
      <c r="AL41" s="63"/>
      <c r="AM41" s="63"/>
      <c r="AN41" s="63"/>
      <c r="AO41" s="63"/>
      <c r="AP41" s="63"/>
      <c r="AQ41" s="63"/>
      <c r="AR41" s="63"/>
      <c r="AS41" s="63"/>
      <c r="AT41" s="63"/>
      <c r="AU41" s="63"/>
      <c r="AV41" s="63"/>
      <c r="AW41" s="63"/>
      <c r="AX41" s="63"/>
      <c r="AY41" s="63"/>
      <c r="AZ41" s="63"/>
      <c r="BA41" s="63"/>
      <c r="BB41" s="63"/>
      <c r="BC41" s="63"/>
      <c r="BD41" s="63"/>
      <c r="BE41" s="63"/>
      <c r="BF41" s="63"/>
      <c r="BG41" s="63"/>
      <c r="BH41" s="63"/>
      <c r="BI41" s="63"/>
      <c r="BJ41" s="63"/>
      <c r="BK41" s="63"/>
      <c r="BL41" s="63"/>
      <c r="BM41" s="63"/>
      <c r="BN41" s="63"/>
      <c r="BO41" s="63"/>
      <c r="BP41" s="63"/>
      <c r="BQ41" s="63"/>
      <c r="BR41" s="63"/>
      <c r="BS41" s="63"/>
      <c r="BT41" s="63"/>
      <c r="BU41" s="63"/>
      <c r="BV41" s="63"/>
      <c r="BW41" s="63"/>
      <c r="BX41" s="63"/>
      <c r="BY41" s="63"/>
      <c r="BZ41" s="63"/>
      <c r="CA41" s="63"/>
      <c r="CB41" s="63"/>
      <c r="CC41" s="63"/>
      <c r="CD41" s="63"/>
      <c r="CE41" s="63"/>
      <c r="CF41" s="63"/>
      <c r="CG41" s="63"/>
      <c r="CH41" s="63"/>
      <c r="CI41" s="63"/>
      <c r="CJ41" s="63"/>
      <c r="CK41" s="63"/>
      <c r="CL41" s="63"/>
      <c r="CM41" s="63"/>
      <c r="CN41" s="63"/>
      <c r="CO41" s="63"/>
      <c r="CP41" s="63"/>
      <c r="CQ41" s="63"/>
      <c r="CR41" s="63"/>
      <c r="CS41" s="63"/>
      <c r="CT41" s="63"/>
      <c r="CU41" s="63"/>
      <c r="CV41" s="63"/>
      <c r="CW41" s="63"/>
      <c r="CX41" s="63"/>
      <c r="CY41" s="63"/>
      <c r="CZ41" s="63"/>
    </row>
    <row r="42" spans="1:104" ht="27.6" x14ac:dyDescent="0.25">
      <c r="A42" s="16" t="s">
        <v>602</v>
      </c>
      <c r="B42" s="9" t="s">
        <v>185</v>
      </c>
      <c r="C42" s="15" t="s">
        <v>254</v>
      </c>
      <c r="D42" s="15" t="s">
        <v>68</v>
      </c>
      <c r="E42" s="91"/>
      <c r="F42" s="92"/>
      <c r="G42" s="92"/>
      <c r="H42" s="92"/>
      <c r="I42" s="92"/>
      <c r="J42" s="92"/>
      <c r="K42" s="92"/>
      <c r="L42" s="92"/>
      <c r="M42" s="92"/>
      <c r="N42" s="92"/>
      <c r="O42" s="92"/>
      <c r="P42" s="92"/>
      <c r="Q42" s="92"/>
      <c r="R42" s="92"/>
      <c r="S42" s="92"/>
      <c r="T42" s="92"/>
      <c r="U42" s="92"/>
      <c r="V42" s="92"/>
      <c r="W42" s="92"/>
      <c r="X42" s="92"/>
      <c r="Y42" s="92"/>
      <c r="Z42" s="92"/>
      <c r="AA42" s="92"/>
      <c r="AB42" s="92"/>
      <c r="AC42" s="92"/>
      <c r="AD42" s="92"/>
      <c r="AE42" s="92"/>
      <c r="AF42" s="92"/>
      <c r="AG42" s="92"/>
      <c r="AH42" s="92"/>
      <c r="AI42" s="92"/>
      <c r="AJ42" s="92"/>
      <c r="AK42" s="92"/>
      <c r="AL42" s="92"/>
      <c r="AM42" s="92"/>
      <c r="AN42" s="92"/>
      <c r="AO42" s="92"/>
      <c r="AP42" s="92"/>
      <c r="AQ42" s="92"/>
      <c r="AR42" s="92"/>
      <c r="AS42" s="92"/>
      <c r="AT42" s="92"/>
      <c r="AU42" s="92"/>
      <c r="AV42" s="92"/>
      <c r="AW42" s="92"/>
      <c r="AX42" s="92"/>
      <c r="AY42" s="92"/>
      <c r="AZ42" s="92"/>
      <c r="BA42" s="92"/>
      <c r="BB42" s="92"/>
      <c r="BC42" s="92"/>
      <c r="BD42" s="92"/>
      <c r="BE42" s="92"/>
      <c r="BF42" s="92"/>
      <c r="BG42" s="92"/>
      <c r="BH42" s="92"/>
      <c r="BI42" s="92"/>
      <c r="BJ42" s="92"/>
      <c r="BK42" s="92"/>
      <c r="BL42" s="92"/>
      <c r="BM42" s="92"/>
      <c r="BN42" s="92"/>
      <c r="BO42" s="92"/>
      <c r="BP42" s="92"/>
      <c r="BQ42" s="92"/>
      <c r="BR42" s="92"/>
      <c r="BS42" s="92"/>
      <c r="BT42" s="92"/>
      <c r="BU42" s="92"/>
      <c r="BV42" s="92"/>
      <c r="BW42" s="92"/>
      <c r="BX42" s="92"/>
      <c r="BY42" s="92"/>
      <c r="BZ42" s="92"/>
      <c r="CA42" s="92"/>
      <c r="CB42" s="92"/>
      <c r="CC42" s="92"/>
      <c r="CD42" s="92"/>
      <c r="CE42" s="92"/>
      <c r="CF42" s="92"/>
      <c r="CG42" s="92"/>
      <c r="CH42" s="92"/>
      <c r="CI42" s="92"/>
      <c r="CJ42" s="92"/>
      <c r="CK42" s="92"/>
      <c r="CL42" s="92"/>
      <c r="CM42" s="92"/>
      <c r="CN42" s="92"/>
      <c r="CO42" s="92"/>
      <c r="CP42" s="92"/>
      <c r="CQ42" s="92"/>
      <c r="CR42" s="92"/>
      <c r="CS42" s="92"/>
      <c r="CT42" s="92"/>
      <c r="CU42" s="92"/>
      <c r="CV42" s="92"/>
      <c r="CW42" s="92"/>
      <c r="CX42" s="92"/>
      <c r="CY42" s="92"/>
      <c r="CZ42" s="92"/>
    </row>
    <row r="43" spans="1:104" ht="40.049999999999997" customHeight="1" x14ac:dyDescent="0.25">
      <c r="A43" s="16"/>
      <c r="B43" s="222" t="s">
        <v>553</v>
      </c>
      <c r="C43" s="15" t="s">
        <v>554</v>
      </c>
      <c r="D43" s="15" t="s">
        <v>243</v>
      </c>
      <c r="E43" s="210" t="s">
        <v>100</v>
      </c>
      <c r="F43" s="211" t="s">
        <v>100</v>
      </c>
      <c r="G43" s="211" t="s">
        <v>100</v>
      </c>
      <c r="H43" s="211" t="s">
        <v>100</v>
      </c>
      <c r="I43" s="211" t="s">
        <v>100</v>
      </c>
      <c r="J43" s="211" t="s">
        <v>100</v>
      </c>
      <c r="K43" s="211" t="s">
        <v>100</v>
      </c>
      <c r="L43" s="211" t="s">
        <v>100</v>
      </c>
      <c r="M43" s="211" t="s">
        <v>100</v>
      </c>
      <c r="N43" s="211" t="s">
        <v>100</v>
      </c>
      <c r="O43" s="211" t="s">
        <v>100</v>
      </c>
      <c r="P43" s="211" t="s">
        <v>100</v>
      </c>
      <c r="Q43" s="211" t="s">
        <v>100</v>
      </c>
      <c r="R43" s="211" t="s">
        <v>100</v>
      </c>
      <c r="S43" s="211" t="s">
        <v>100</v>
      </c>
      <c r="T43" s="211" t="s">
        <v>100</v>
      </c>
      <c r="U43" s="211" t="s">
        <v>100</v>
      </c>
      <c r="V43" s="211" t="s">
        <v>100</v>
      </c>
      <c r="W43" s="211" t="s">
        <v>100</v>
      </c>
      <c r="X43" s="211" t="s">
        <v>100</v>
      </c>
      <c r="Y43" s="211" t="s">
        <v>100</v>
      </c>
      <c r="Z43" s="211" t="s">
        <v>100</v>
      </c>
      <c r="AA43" s="211" t="s">
        <v>100</v>
      </c>
      <c r="AB43" s="211" t="s">
        <v>100</v>
      </c>
      <c r="AC43" s="211" t="s">
        <v>100</v>
      </c>
      <c r="AD43" s="211" t="s">
        <v>100</v>
      </c>
      <c r="AE43" s="211" t="s">
        <v>100</v>
      </c>
      <c r="AF43" s="211" t="s">
        <v>100</v>
      </c>
      <c r="AG43" s="211" t="s">
        <v>100</v>
      </c>
      <c r="AH43" s="211" t="s">
        <v>100</v>
      </c>
      <c r="AI43" s="211" t="s">
        <v>100</v>
      </c>
      <c r="AJ43" s="211" t="s">
        <v>100</v>
      </c>
      <c r="AK43" s="211" t="s">
        <v>100</v>
      </c>
      <c r="AL43" s="211" t="s">
        <v>100</v>
      </c>
      <c r="AM43" s="211" t="s">
        <v>100</v>
      </c>
      <c r="AN43" s="211" t="s">
        <v>100</v>
      </c>
      <c r="AO43" s="211" t="s">
        <v>100</v>
      </c>
      <c r="AP43" s="211" t="s">
        <v>100</v>
      </c>
      <c r="AQ43" s="211" t="s">
        <v>100</v>
      </c>
      <c r="AR43" s="211" t="s">
        <v>100</v>
      </c>
      <c r="AS43" s="211" t="s">
        <v>100</v>
      </c>
      <c r="AT43" s="211" t="s">
        <v>100</v>
      </c>
      <c r="AU43" s="211" t="s">
        <v>100</v>
      </c>
      <c r="AV43" s="211" t="s">
        <v>100</v>
      </c>
      <c r="AW43" s="211" t="s">
        <v>100</v>
      </c>
      <c r="AX43" s="211" t="s">
        <v>100</v>
      </c>
      <c r="AY43" s="211" t="s">
        <v>100</v>
      </c>
      <c r="AZ43" s="211" t="s">
        <v>100</v>
      </c>
      <c r="BA43" s="211" t="s">
        <v>100</v>
      </c>
      <c r="BB43" s="211" t="s">
        <v>100</v>
      </c>
      <c r="BC43" s="211" t="s">
        <v>100</v>
      </c>
      <c r="BD43" s="211" t="s">
        <v>100</v>
      </c>
      <c r="BE43" s="211" t="s">
        <v>100</v>
      </c>
      <c r="BF43" s="211" t="s">
        <v>100</v>
      </c>
      <c r="BG43" s="211" t="s">
        <v>100</v>
      </c>
      <c r="BH43" s="211" t="s">
        <v>100</v>
      </c>
      <c r="BI43" s="211" t="s">
        <v>100</v>
      </c>
      <c r="BJ43" s="211" t="s">
        <v>100</v>
      </c>
      <c r="BK43" s="211" t="s">
        <v>100</v>
      </c>
      <c r="BL43" s="211" t="s">
        <v>100</v>
      </c>
      <c r="BM43" s="211" t="s">
        <v>100</v>
      </c>
      <c r="BN43" s="211" t="s">
        <v>100</v>
      </c>
      <c r="BO43" s="211" t="s">
        <v>100</v>
      </c>
      <c r="BP43" s="211" t="s">
        <v>100</v>
      </c>
      <c r="BQ43" s="211" t="s">
        <v>100</v>
      </c>
      <c r="BR43" s="211" t="s">
        <v>100</v>
      </c>
      <c r="BS43" s="211" t="s">
        <v>100</v>
      </c>
      <c r="BT43" s="211" t="s">
        <v>100</v>
      </c>
      <c r="BU43" s="211" t="s">
        <v>100</v>
      </c>
      <c r="BV43" s="211" t="s">
        <v>100</v>
      </c>
      <c r="BW43" s="211" t="s">
        <v>100</v>
      </c>
      <c r="BX43" s="211" t="s">
        <v>100</v>
      </c>
      <c r="BY43" s="211" t="s">
        <v>100</v>
      </c>
      <c r="BZ43" s="211" t="s">
        <v>100</v>
      </c>
      <c r="CA43" s="211" t="s">
        <v>100</v>
      </c>
      <c r="CB43" s="211" t="s">
        <v>100</v>
      </c>
      <c r="CC43" s="211" t="s">
        <v>100</v>
      </c>
      <c r="CD43" s="211" t="s">
        <v>100</v>
      </c>
      <c r="CE43" s="211" t="s">
        <v>100</v>
      </c>
      <c r="CF43" s="211" t="s">
        <v>100</v>
      </c>
      <c r="CG43" s="211" t="s">
        <v>100</v>
      </c>
      <c r="CH43" s="211" t="s">
        <v>100</v>
      </c>
      <c r="CI43" s="211" t="s">
        <v>100</v>
      </c>
      <c r="CJ43" s="211" t="s">
        <v>100</v>
      </c>
      <c r="CK43" s="211" t="s">
        <v>100</v>
      </c>
      <c r="CL43" s="211" t="s">
        <v>100</v>
      </c>
      <c r="CM43" s="211" t="s">
        <v>100</v>
      </c>
      <c r="CN43" s="211" t="s">
        <v>100</v>
      </c>
      <c r="CO43" s="211" t="s">
        <v>100</v>
      </c>
      <c r="CP43" s="211" t="s">
        <v>100</v>
      </c>
      <c r="CQ43" s="211" t="s">
        <v>100</v>
      </c>
      <c r="CR43" s="211" t="s">
        <v>100</v>
      </c>
      <c r="CS43" s="211" t="s">
        <v>100</v>
      </c>
      <c r="CT43" s="211" t="s">
        <v>100</v>
      </c>
      <c r="CU43" s="211" t="s">
        <v>100</v>
      </c>
      <c r="CV43" s="211" t="s">
        <v>100</v>
      </c>
      <c r="CW43" s="211" t="s">
        <v>100</v>
      </c>
      <c r="CX43" s="211" t="s">
        <v>100</v>
      </c>
      <c r="CY43" s="211" t="s">
        <v>100</v>
      </c>
      <c r="CZ43" s="211" t="s">
        <v>100</v>
      </c>
    </row>
    <row r="44" spans="1:104" x14ac:dyDescent="0.25">
      <c r="A44" s="16" t="s">
        <v>603</v>
      </c>
      <c r="B44" s="9" t="s">
        <v>180</v>
      </c>
      <c r="C44" s="15" t="s">
        <v>253</v>
      </c>
      <c r="D44" s="15" t="s">
        <v>2</v>
      </c>
      <c r="E44" s="86" t="s">
        <v>178</v>
      </c>
      <c r="F44" s="63" t="s">
        <v>178</v>
      </c>
      <c r="G44" s="63" t="s">
        <v>178</v>
      </c>
      <c r="H44" s="63" t="s">
        <v>178</v>
      </c>
      <c r="I44" s="63" t="s">
        <v>178</v>
      </c>
      <c r="J44" s="63" t="s">
        <v>178</v>
      </c>
      <c r="K44" s="63" t="s">
        <v>178</v>
      </c>
      <c r="L44" s="63" t="s">
        <v>178</v>
      </c>
      <c r="M44" s="63" t="s">
        <v>178</v>
      </c>
      <c r="N44" s="63" t="s">
        <v>178</v>
      </c>
      <c r="O44" s="63" t="s">
        <v>178</v>
      </c>
      <c r="P44" s="63" t="s">
        <v>178</v>
      </c>
      <c r="Q44" s="63" t="s">
        <v>178</v>
      </c>
      <c r="R44" s="63" t="s">
        <v>178</v>
      </c>
      <c r="S44" s="63" t="s">
        <v>178</v>
      </c>
      <c r="T44" s="63" t="s">
        <v>178</v>
      </c>
      <c r="U44" s="63" t="s">
        <v>178</v>
      </c>
      <c r="V44" s="63" t="s">
        <v>178</v>
      </c>
      <c r="W44" s="63" t="s">
        <v>178</v>
      </c>
      <c r="X44" s="63" t="s">
        <v>178</v>
      </c>
      <c r="Y44" s="63" t="s">
        <v>178</v>
      </c>
      <c r="Z44" s="63" t="s">
        <v>178</v>
      </c>
      <c r="AA44" s="63" t="s">
        <v>178</v>
      </c>
      <c r="AB44" s="63" t="s">
        <v>178</v>
      </c>
      <c r="AC44" s="63" t="s">
        <v>178</v>
      </c>
      <c r="AD44" s="63" t="s">
        <v>178</v>
      </c>
      <c r="AE44" s="63" t="s">
        <v>178</v>
      </c>
      <c r="AF44" s="63" t="s">
        <v>178</v>
      </c>
      <c r="AG44" s="63" t="s">
        <v>178</v>
      </c>
      <c r="AH44" s="63" t="s">
        <v>178</v>
      </c>
      <c r="AI44" s="63" t="s">
        <v>178</v>
      </c>
      <c r="AJ44" s="63" t="s">
        <v>178</v>
      </c>
      <c r="AK44" s="63" t="s">
        <v>178</v>
      </c>
      <c r="AL44" s="63" t="s">
        <v>178</v>
      </c>
      <c r="AM44" s="63" t="s">
        <v>178</v>
      </c>
      <c r="AN44" s="63" t="s">
        <v>178</v>
      </c>
      <c r="AO44" s="63" t="s">
        <v>178</v>
      </c>
      <c r="AP44" s="63" t="s">
        <v>178</v>
      </c>
      <c r="AQ44" s="63" t="s">
        <v>178</v>
      </c>
      <c r="AR44" s="63" t="s">
        <v>178</v>
      </c>
      <c r="AS44" s="63" t="s">
        <v>178</v>
      </c>
      <c r="AT44" s="63" t="s">
        <v>178</v>
      </c>
      <c r="AU44" s="63" t="s">
        <v>178</v>
      </c>
      <c r="AV44" s="63" t="s">
        <v>178</v>
      </c>
      <c r="AW44" s="63" t="s">
        <v>178</v>
      </c>
      <c r="AX44" s="63" t="s">
        <v>178</v>
      </c>
      <c r="AY44" s="63" t="s">
        <v>178</v>
      </c>
      <c r="AZ44" s="63" t="s">
        <v>178</v>
      </c>
      <c r="BA44" s="63" t="s">
        <v>178</v>
      </c>
      <c r="BB44" s="63" t="s">
        <v>178</v>
      </c>
      <c r="BC44" s="63" t="s">
        <v>178</v>
      </c>
      <c r="BD44" s="63" t="s">
        <v>178</v>
      </c>
      <c r="BE44" s="63" t="s">
        <v>178</v>
      </c>
      <c r="BF44" s="63" t="s">
        <v>178</v>
      </c>
      <c r="BG44" s="63" t="s">
        <v>178</v>
      </c>
      <c r="BH44" s="63" t="s">
        <v>178</v>
      </c>
      <c r="BI44" s="63" t="s">
        <v>178</v>
      </c>
      <c r="BJ44" s="63" t="s">
        <v>178</v>
      </c>
      <c r="BK44" s="63" t="s">
        <v>178</v>
      </c>
      <c r="BL44" s="63" t="s">
        <v>178</v>
      </c>
      <c r="BM44" s="63" t="s">
        <v>178</v>
      </c>
      <c r="BN44" s="63" t="s">
        <v>178</v>
      </c>
      <c r="BO44" s="63" t="s">
        <v>178</v>
      </c>
      <c r="BP44" s="63" t="s">
        <v>178</v>
      </c>
      <c r="BQ44" s="63" t="s">
        <v>178</v>
      </c>
      <c r="BR44" s="63" t="s">
        <v>178</v>
      </c>
      <c r="BS44" s="63" t="s">
        <v>178</v>
      </c>
      <c r="BT44" s="63" t="s">
        <v>178</v>
      </c>
      <c r="BU44" s="63" t="s">
        <v>178</v>
      </c>
      <c r="BV44" s="63" t="s">
        <v>178</v>
      </c>
      <c r="BW44" s="63" t="s">
        <v>178</v>
      </c>
      <c r="BX44" s="63" t="s">
        <v>178</v>
      </c>
      <c r="BY44" s="63" t="s">
        <v>178</v>
      </c>
      <c r="BZ44" s="63" t="s">
        <v>178</v>
      </c>
      <c r="CA44" s="63" t="s">
        <v>178</v>
      </c>
      <c r="CB44" s="63" t="s">
        <v>178</v>
      </c>
      <c r="CC44" s="63" t="s">
        <v>178</v>
      </c>
      <c r="CD44" s="63" t="s">
        <v>178</v>
      </c>
      <c r="CE44" s="63" t="s">
        <v>178</v>
      </c>
      <c r="CF44" s="63" t="s">
        <v>178</v>
      </c>
      <c r="CG44" s="63" t="s">
        <v>178</v>
      </c>
      <c r="CH44" s="63" t="s">
        <v>178</v>
      </c>
      <c r="CI44" s="63" t="s">
        <v>178</v>
      </c>
      <c r="CJ44" s="63" t="s">
        <v>178</v>
      </c>
      <c r="CK44" s="63" t="s">
        <v>178</v>
      </c>
      <c r="CL44" s="63" t="s">
        <v>178</v>
      </c>
      <c r="CM44" s="63" t="s">
        <v>178</v>
      </c>
      <c r="CN44" s="63" t="s">
        <v>178</v>
      </c>
      <c r="CO44" s="63" t="s">
        <v>178</v>
      </c>
      <c r="CP44" s="63" t="s">
        <v>178</v>
      </c>
      <c r="CQ44" s="63" t="s">
        <v>178</v>
      </c>
      <c r="CR44" s="63" t="s">
        <v>178</v>
      </c>
      <c r="CS44" s="63" t="s">
        <v>178</v>
      </c>
      <c r="CT44" s="63" t="s">
        <v>178</v>
      </c>
      <c r="CU44" s="63" t="s">
        <v>178</v>
      </c>
      <c r="CV44" s="63" t="s">
        <v>178</v>
      </c>
      <c r="CW44" s="63" t="s">
        <v>178</v>
      </c>
      <c r="CX44" s="63" t="s">
        <v>178</v>
      </c>
      <c r="CY44" s="63" t="s">
        <v>178</v>
      </c>
      <c r="CZ44" s="63" t="s">
        <v>178</v>
      </c>
    </row>
    <row r="45" spans="1:104" x14ac:dyDescent="0.25">
      <c r="A45" s="16" t="s">
        <v>604</v>
      </c>
      <c r="B45" s="9" t="s">
        <v>181</v>
      </c>
      <c r="C45" s="15" t="s">
        <v>253</v>
      </c>
      <c r="D45" s="15" t="s">
        <v>2</v>
      </c>
      <c r="E45" s="86" t="s">
        <v>178</v>
      </c>
      <c r="F45" s="63" t="s">
        <v>178</v>
      </c>
      <c r="G45" s="63" t="s">
        <v>178</v>
      </c>
      <c r="H45" s="63" t="s">
        <v>178</v>
      </c>
      <c r="I45" s="63" t="s">
        <v>178</v>
      </c>
      <c r="J45" s="63" t="s">
        <v>178</v>
      </c>
      <c r="K45" s="63" t="s">
        <v>178</v>
      </c>
      <c r="L45" s="63" t="s">
        <v>178</v>
      </c>
      <c r="M45" s="63" t="s">
        <v>178</v>
      </c>
      <c r="N45" s="63" t="s">
        <v>178</v>
      </c>
      <c r="O45" s="63" t="s">
        <v>178</v>
      </c>
      <c r="P45" s="63" t="s">
        <v>178</v>
      </c>
      <c r="Q45" s="63" t="s">
        <v>178</v>
      </c>
      <c r="R45" s="63" t="s">
        <v>178</v>
      </c>
      <c r="S45" s="63" t="s">
        <v>178</v>
      </c>
      <c r="T45" s="63" t="s">
        <v>178</v>
      </c>
      <c r="U45" s="63" t="s">
        <v>178</v>
      </c>
      <c r="V45" s="63" t="s">
        <v>178</v>
      </c>
      <c r="W45" s="63" t="s">
        <v>178</v>
      </c>
      <c r="X45" s="63" t="s">
        <v>178</v>
      </c>
      <c r="Y45" s="63" t="s">
        <v>178</v>
      </c>
      <c r="Z45" s="63" t="s">
        <v>178</v>
      </c>
      <c r="AA45" s="63" t="s">
        <v>178</v>
      </c>
      <c r="AB45" s="63" t="s">
        <v>178</v>
      </c>
      <c r="AC45" s="63" t="s">
        <v>178</v>
      </c>
      <c r="AD45" s="63" t="s">
        <v>178</v>
      </c>
      <c r="AE45" s="63" t="s">
        <v>178</v>
      </c>
      <c r="AF45" s="63" t="s">
        <v>178</v>
      </c>
      <c r="AG45" s="63" t="s">
        <v>178</v>
      </c>
      <c r="AH45" s="63" t="s">
        <v>178</v>
      </c>
      <c r="AI45" s="63" t="s">
        <v>178</v>
      </c>
      <c r="AJ45" s="63" t="s">
        <v>178</v>
      </c>
      <c r="AK45" s="63" t="s">
        <v>178</v>
      </c>
      <c r="AL45" s="63" t="s">
        <v>178</v>
      </c>
      <c r="AM45" s="63" t="s">
        <v>178</v>
      </c>
      <c r="AN45" s="63" t="s">
        <v>178</v>
      </c>
      <c r="AO45" s="63" t="s">
        <v>178</v>
      </c>
      <c r="AP45" s="63" t="s">
        <v>178</v>
      </c>
      <c r="AQ45" s="63" t="s">
        <v>178</v>
      </c>
      <c r="AR45" s="63" t="s">
        <v>178</v>
      </c>
      <c r="AS45" s="63" t="s">
        <v>178</v>
      </c>
      <c r="AT45" s="63" t="s">
        <v>178</v>
      </c>
      <c r="AU45" s="63" t="s">
        <v>178</v>
      </c>
      <c r="AV45" s="63" t="s">
        <v>178</v>
      </c>
      <c r="AW45" s="63" t="s">
        <v>178</v>
      </c>
      <c r="AX45" s="63" t="s">
        <v>178</v>
      </c>
      <c r="AY45" s="63" t="s">
        <v>178</v>
      </c>
      <c r="AZ45" s="63" t="s">
        <v>178</v>
      </c>
      <c r="BA45" s="63" t="s">
        <v>178</v>
      </c>
      <c r="BB45" s="63" t="s">
        <v>178</v>
      </c>
      <c r="BC45" s="63" t="s">
        <v>178</v>
      </c>
      <c r="BD45" s="63" t="s">
        <v>178</v>
      </c>
      <c r="BE45" s="63" t="s">
        <v>178</v>
      </c>
      <c r="BF45" s="63" t="s">
        <v>178</v>
      </c>
      <c r="BG45" s="63" t="s">
        <v>178</v>
      </c>
      <c r="BH45" s="63" t="s">
        <v>178</v>
      </c>
      <c r="BI45" s="63" t="s">
        <v>178</v>
      </c>
      <c r="BJ45" s="63" t="s">
        <v>178</v>
      </c>
      <c r="BK45" s="63" t="s">
        <v>178</v>
      </c>
      <c r="BL45" s="63" t="s">
        <v>178</v>
      </c>
      <c r="BM45" s="63" t="s">
        <v>178</v>
      </c>
      <c r="BN45" s="63" t="s">
        <v>178</v>
      </c>
      <c r="BO45" s="63" t="s">
        <v>178</v>
      </c>
      <c r="BP45" s="63" t="s">
        <v>178</v>
      </c>
      <c r="BQ45" s="63" t="s">
        <v>178</v>
      </c>
      <c r="BR45" s="63" t="s">
        <v>178</v>
      </c>
      <c r="BS45" s="63" t="s">
        <v>178</v>
      </c>
      <c r="BT45" s="63" t="s">
        <v>178</v>
      </c>
      <c r="BU45" s="63" t="s">
        <v>178</v>
      </c>
      <c r="BV45" s="63" t="s">
        <v>178</v>
      </c>
      <c r="BW45" s="63" t="s">
        <v>178</v>
      </c>
      <c r="BX45" s="63" t="s">
        <v>178</v>
      </c>
      <c r="BY45" s="63" t="s">
        <v>178</v>
      </c>
      <c r="BZ45" s="63" t="s">
        <v>178</v>
      </c>
      <c r="CA45" s="63" t="s">
        <v>178</v>
      </c>
      <c r="CB45" s="63" t="s">
        <v>178</v>
      </c>
      <c r="CC45" s="63" t="s">
        <v>178</v>
      </c>
      <c r="CD45" s="63" t="s">
        <v>178</v>
      </c>
      <c r="CE45" s="63" t="s">
        <v>178</v>
      </c>
      <c r="CF45" s="63" t="s">
        <v>178</v>
      </c>
      <c r="CG45" s="63" t="s">
        <v>178</v>
      </c>
      <c r="CH45" s="63" t="s">
        <v>178</v>
      </c>
      <c r="CI45" s="63" t="s">
        <v>178</v>
      </c>
      <c r="CJ45" s="63" t="s">
        <v>178</v>
      </c>
      <c r="CK45" s="63" t="s">
        <v>178</v>
      </c>
      <c r="CL45" s="63" t="s">
        <v>178</v>
      </c>
      <c r="CM45" s="63" t="s">
        <v>178</v>
      </c>
      <c r="CN45" s="63" t="s">
        <v>178</v>
      </c>
      <c r="CO45" s="63" t="s">
        <v>178</v>
      </c>
      <c r="CP45" s="63" t="s">
        <v>178</v>
      </c>
      <c r="CQ45" s="63" t="s">
        <v>178</v>
      </c>
      <c r="CR45" s="63" t="s">
        <v>178</v>
      </c>
      <c r="CS45" s="63" t="s">
        <v>178</v>
      </c>
      <c r="CT45" s="63" t="s">
        <v>178</v>
      </c>
      <c r="CU45" s="63" t="s">
        <v>178</v>
      </c>
      <c r="CV45" s="63" t="s">
        <v>178</v>
      </c>
      <c r="CW45" s="63" t="s">
        <v>178</v>
      </c>
      <c r="CX45" s="63" t="s">
        <v>178</v>
      </c>
      <c r="CY45" s="63" t="s">
        <v>178</v>
      </c>
      <c r="CZ45" s="63" t="s">
        <v>178</v>
      </c>
    </row>
    <row r="46" spans="1:104" x14ac:dyDescent="0.25">
      <c r="A46" s="16" t="s">
        <v>596</v>
      </c>
      <c r="B46" s="9" t="s">
        <v>182</v>
      </c>
      <c r="C46" s="15" t="s">
        <v>253</v>
      </c>
      <c r="D46" s="15" t="s">
        <v>2</v>
      </c>
      <c r="E46" s="86" t="s">
        <v>178</v>
      </c>
      <c r="F46" s="63" t="s">
        <v>178</v>
      </c>
      <c r="G46" s="63" t="s">
        <v>178</v>
      </c>
      <c r="H46" s="63" t="s">
        <v>178</v>
      </c>
      <c r="I46" s="63" t="s">
        <v>178</v>
      </c>
      <c r="J46" s="63" t="s">
        <v>178</v>
      </c>
      <c r="K46" s="63" t="s">
        <v>178</v>
      </c>
      <c r="L46" s="63" t="s">
        <v>178</v>
      </c>
      <c r="M46" s="63" t="s">
        <v>178</v>
      </c>
      <c r="N46" s="63" t="s">
        <v>178</v>
      </c>
      <c r="O46" s="63" t="s">
        <v>178</v>
      </c>
      <c r="P46" s="63" t="s">
        <v>178</v>
      </c>
      <c r="Q46" s="63" t="s">
        <v>178</v>
      </c>
      <c r="R46" s="63" t="s">
        <v>178</v>
      </c>
      <c r="S46" s="63" t="s">
        <v>178</v>
      </c>
      <c r="T46" s="63" t="s">
        <v>178</v>
      </c>
      <c r="U46" s="63" t="s">
        <v>178</v>
      </c>
      <c r="V46" s="63" t="s">
        <v>178</v>
      </c>
      <c r="W46" s="63" t="s">
        <v>178</v>
      </c>
      <c r="X46" s="63" t="s">
        <v>178</v>
      </c>
      <c r="Y46" s="63" t="s">
        <v>178</v>
      </c>
      <c r="Z46" s="63" t="s">
        <v>178</v>
      </c>
      <c r="AA46" s="63" t="s">
        <v>178</v>
      </c>
      <c r="AB46" s="63" t="s">
        <v>178</v>
      </c>
      <c r="AC46" s="63" t="s">
        <v>178</v>
      </c>
      <c r="AD46" s="63" t="s">
        <v>178</v>
      </c>
      <c r="AE46" s="63" t="s">
        <v>178</v>
      </c>
      <c r="AF46" s="63" t="s">
        <v>178</v>
      </c>
      <c r="AG46" s="63" t="s">
        <v>178</v>
      </c>
      <c r="AH46" s="63" t="s">
        <v>178</v>
      </c>
      <c r="AI46" s="63" t="s">
        <v>178</v>
      </c>
      <c r="AJ46" s="63" t="s">
        <v>178</v>
      </c>
      <c r="AK46" s="63" t="s">
        <v>178</v>
      </c>
      <c r="AL46" s="63" t="s">
        <v>178</v>
      </c>
      <c r="AM46" s="63" t="s">
        <v>178</v>
      </c>
      <c r="AN46" s="63" t="s">
        <v>178</v>
      </c>
      <c r="AO46" s="63" t="s">
        <v>178</v>
      </c>
      <c r="AP46" s="63" t="s">
        <v>178</v>
      </c>
      <c r="AQ46" s="63" t="s">
        <v>178</v>
      </c>
      <c r="AR46" s="63" t="s">
        <v>178</v>
      </c>
      <c r="AS46" s="63" t="s">
        <v>178</v>
      </c>
      <c r="AT46" s="63" t="s">
        <v>178</v>
      </c>
      <c r="AU46" s="63" t="s">
        <v>178</v>
      </c>
      <c r="AV46" s="63" t="s">
        <v>178</v>
      </c>
      <c r="AW46" s="63" t="s">
        <v>178</v>
      </c>
      <c r="AX46" s="63" t="s">
        <v>178</v>
      </c>
      <c r="AY46" s="63" t="s">
        <v>178</v>
      </c>
      <c r="AZ46" s="63" t="s">
        <v>178</v>
      </c>
      <c r="BA46" s="63" t="s">
        <v>178</v>
      </c>
      <c r="BB46" s="63" t="s">
        <v>178</v>
      </c>
      <c r="BC46" s="63" t="s">
        <v>178</v>
      </c>
      <c r="BD46" s="63" t="s">
        <v>178</v>
      </c>
      <c r="BE46" s="63" t="s">
        <v>178</v>
      </c>
      <c r="BF46" s="63" t="s">
        <v>178</v>
      </c>
      <c r="BG46" s="63" t="s">
        <v>178</v>
      </c>
      <c r="BH46" s="63" t="s">
        <v>178</v>
      </c>
      <c r="BI46" s="63" t="s">
        <v>178</v>
      </c>
      <c r="BJ46" s="63" t="s">
        <v>178</v>
      </c>
      <c r="BK46" s="63" t="s">
        <v>178</v>
      </c>
      <c r="BL46" s="63" t="s">
        <v>178</v>
      </c>
      <c r="BM46" s="63" t="s">
        <v>178</v>
      </c>
      <c r="BN46" s="63" t="s">
        <v>178</v>
      </c>
      <c r="BO46" s="63" t="s">
        <v>178</v>
      </c>
      <c r="BP46" s="63" t="s">
        <v>178</v>
      </c>
      <c r="BQ46" s="63" t="s">
        <v>178</v>
      </c>
      <c r="BR46" s="63" t="s">
        <v>178</v>
      </c>
      <c r="BS46" s="63" t="s">
        <v>178</v>
      </c>
      <c r="BT46" s="63" t="s">
        <v>178</v>
      </c>
      <c r="BU46" s="63" t="s">
        <v>178</v>
      </c>
      <c r="BV46" s="63" t="s">
        <v>178</v>
      </c>
      <c r="BW46" s="63" t="s">
        <v>178</v>
      </c>
      <c r="BX46" s="63" t="s">
        <v>178</v>
      </c>
      <c r="BY46" s="63" t="s">
        <v>178</v>
      </c>
      <c r="BZ46" s="63" t="s">
        <v>178</v>
      </c>
      <c r="CA46" s="63" t="s">
        <v>178</v>
      </c>
      <c r="CB46" s="63" t="s">
        <v>178</v>
      </c>
      <c r="CC46" s="63" t="s">
        <v>178</v>
      </c>
      <c r="CD46" s="63" t="s">
        <v>178</v>
      </c>
      <c r="CE46" s="63" t="s">
        <v>178</v>
      </c>
      <c r="CF46" s="63" t="s">
        <v>178</v>
      </c>
      <c r="CG46" s="63" t="s">
        <v>178</v>
      </c>
      <c r="CH46" s="63" t="s">
        <v>178</v>
      </c>
      <c r="CI46" s="63" t="s">
        <v>178</v>
      </c>
      <c r="CJ46" s="63" t="s">
        <v>178</v>
      </c>
      <c r="CK46" s="63" t="s">
        <v>178</v>
      </c>
      <c r="CL46" s="63" t="s">
        <v>178</v>
      </c>
      <c r="CM46" s="63" t="s">
        <v>178</v>
      </c>
      <c r="CN46" s="63" t="s">
        <v>178</v>
      </c>
      <c r="CO46" s="63" t="s">
        <v>178</v>
      </c>
      <c r="CP46" s="63" t="s">
        <v>178</v>
      </c>
      <c r="CQ46" s="63" t="s">
        <v>178</v>
      </c>
      <c r="CR46" s="63" t="s">
        <v>178</v>
      </c>
      <c r="CS46" s="63" t="s">
        <v>178</v>
      </c>
      <c r="CT46" s="63" t="s">
        <v>178</v>
      </c>
      <c r="CU46" s="63" t="s">
        <v>178</v>
      </c>
      <c r="CV46" s="63" t="s">
        <v>178</v>
      </c>
      <c r="CW46" s="63" t="s">
        <v>178</v>
      </c>
      <c r="CX46" s="63" t="s">
        <v>178</v>
      </c>
      <c r="CY46" s="63" t="s">
        <v>178</v>
      </c>
      <c r="CZ46" s="63" t="s">
        <v>178</v>
      </c>
    </row>
    <row r="47" spans="1:104" x14ac:dyDescent="0.25">
      <c r="A47" s="16" t="s">
        <v>605</v>
      </c>
      <c r="B47" s="9" t="s">
        <v>183</v>
      </c>
      <c r="C47" s="15" t="s">
        <v>253</v>
      </c>
      <c r="D47" s="15" t="s">
        <v>2</v>
      </c>
      <c r="E47" s="86" t="s">
        <v>178</v>
      </c>
      <c r="F47" s="63" t="s">
        <v>178</v>
      </c>
      <c r="G47" s="63" t="s">
        <v>178</v>
      </c>
      <c r="H47" s="63" t="s">
        <v>178</v>
      </c>
      <c r="I47" s="63" t="s">
        <v>178</v>
      </c>
      <c r="J47" s="63" t="s">
        <v>178</v>
      </c>
      <c r="K47" s="63" t="s">
        <v>178</v>
      </c>
      <c r="L47" s="63" t="s">
        <v>178</v>
      </c>
      <c r="M47" s="63" t="s">
        <v>178</v>
      </c>
      <c r="N47" s="63" t="s">
        <v>178</v>
      </c>
      <c r="O47" s="63" t="s">
        <v>178</v>
      </c>
      <c r="P47" s="63" t="s">
        <v>178</v>
      </c>
      <c r="Q47" s="63" t="s">
        <v>178</v>
      </c>
      <c r="R47" s="63" t="s">
        <v>178</v>
      </c>
      <c r="S47" s="63" t="s">
        <v>178</v>
      </c>
      <c r="T47" s="63" t="s">
        <v>178</v>
      </c>
      <c r="U47" s="63" t="s">
        <v>178</v>
      </c>
      <c r="V47" s="63" t="s">
        <v>178</v>
      </c>
      <c r="W47" s="63" t="s">
        <v>178</v>
      </c>
      <c r="X47" s="63" t="s">
        <v>178</v>
      </c>
      <c r="Y47" s="63" t="s">
        <v>178</v>
      </c>
      <c r="Z47" s="63" t="s">
        <v>178</v>
      </c>
      <c r="AA47" s="63" t="s">
        <v>178</v>
      </c>
      <c r="AB47" s="63" t="s">
        <v>178</v>
      </c>
      <c r="AC47" s="63" t="s">
        <v>178</v>
      </c>
      <c r="AD47" s="63" t="s">
        <v>178</v>
      </c>
      <c r="AE47" s="63" t="s">
        <v>178</v>
      </c>
      <c r="AF47" s="63" t="s">
        <v>178</v>
      </c>
      <c r="AG47" s="63" t="s">
        <v>178</v>
      </c>
      <c r="AH47" s="63" t="s">
        <v>178</v>
      </c>
      <c r="AI47" s="63" t="s">
        <v>178</v>
      </c>
      <c r="AJ47" s="63" t="s">
        <v>178</v>
      </c>
      <c r="AK47" s="63" t="s">
        <v>178</v>
      </c>
      <c r="AL47" s="63" t="s">
        <v>178</v>
      </c>
      <c r="AM47" s="63" t="s">
        <v>178</v>
      </c>
      <c r="AN47" s="63" t="s">
        <v>178</v>
      </c>
      <c r="AO47" s="63" t="s">
        <v>178</v>
      </c>
      <c r="AP47" s="63" t="s">
        <v>178</v>
      </c>
      <c r="AQ47" s="63" t="s">
        <v>178</v>
      </c>
      <c r="AR47" s="63" t="s">
        <v>178</v>
      </c>
      <c r="AS47" s="63" t="s">
        <v>178</v>
      </c>
      <c r="AT47" s="63" t="s">
        <v>178</v>
      </c>
      <c r="AU47" s="63" t="s">
        <v>178</v>
      </c>
      <c r="AV47" s="63" t="s">
        <v>178</v>
      </c>
      <c r="AW47" s="63" t="s">
        <v>178</v>
      </c>
      <c r="AX47" s="63" t="s">
        <v>178</v>
      </c>
      <c r="AY47" s="63" t="s">
        <v>178</v>
      </c>
      <c r="AZ47" s="63" t="s">
        <v>178</v>
      </c>
      <c r="BA47" s="63" t="s">
        <v>178</v>
      </c>
      <c r="BB47" s="63" t="s">
        <v>178</v>
      </c>
      <c r="BC47" s="63" t="s">
        <v>178</v>
      </c>
      <c r="BD47" s="63" t="s">
        <v>178</v>
      </c>
      <c r="BE47" s="63" t="s">
        <v>178</v>
      </c>
      <c r="BF47" s="63" t="s">
        <v>178</v>
      </c>
      <c r="BG47" s="63" t="s">
        <v>178</v>
      </c>
      <c r="BH47" s="63" t="s">
        <v>178</v>
      </c>
      <c r="BI47" s="63" t="s">
        <v>178</v>
      </c>
      <c r="BJ47" s="63" t="s">
        <v>178</v>
      </c>
      <c r="BK47" s="63" t="s">
        <v>178</v>
      </c>
      <c r="BL47" s="63" t="s">
        <v>178</v>
      </c>
      <c r="BM47" s="63" t="s">
        <v>178</v>
      </c>
      <c r="BN47" s="63" t="s">
        <v>178</v>
      </c>
      <c r="BO47" s="63" t="s">
        <v>178</v>
      </c>
      <c r="BP47" s="63" t="s">
        <v>178</v>
      </c>
      <c r="BQ47" s="63" t="s">
        <v>178</v>
      </c>
      <c r="BR47" s="63" t="s">
        <v>178</v>
      </c>
      <c r="BS47" s="63" t="s">
        <v>178</v>
      </c>
      <c r="BT47" s="63" t="s">
        <v>178</v>
      </c>
      <c r="BU47" s="63" t="s">
        <v>178</v>
      </c>
      <c r="BV47" s="63" t="s">
        <v>178</v>
      </c>
      <c r="BW47" s="63" t="s">
        <v>178</v>
      </c>
      <c r="BX47" s="63" t="s">
        <v>178</v>
      </c>
      <c r="BY47" s="63" t="s">
        <v>178</v>
      </c>
      <c r="BZ47" s="63" t="s">
        <v>178</v>
      </c>
      <c r="CA47" s="63" t="s">
        <v>178</v>
      </c>
      <c r="CB47" s="63" t="s">
        <v>178</v>
      </c>
      <c r="CC47" s="63" t="s">
        <v>178</v>
      </c>
      <c r="CD47" s="63" t="s">
        <v>178</v>
      </c>
      <c r="CE47" s="63" t="s">
        <v>178</v>
      </c>
      <c r="CF47" s="63" t="s">
        <v>178</v>
      </c>
      <c r="CG47" s="63" t="s">
        <v>178</v>
      </c>
      <c r="CH47" s="63" t="s">
        <v>178</v>
      </c>
      <c r="CI47" s="63" t="s">
        <v>178</v>
      </c>
      <c r="CJ47" s="63" t="s">
        <v>178</v>
      </c>
      <c r="CK47" s="63" t="s">
        <v>178</v>
      </c>
      <c r="CL47" s="63" t="s">
        <v>178</v>
      </c>
      <c r="CM47" s="63" t="s">
        <v>178</v>
      </c>
      <c r="CN47" s="63" t="s">
        <v>178</v>
      </c>
      <c r="CO47" s="63" t="s">
        <v>178</v>
      </c>
      <c r="CP47" s="63" t="s">
        <v>178</v>
      </c>
      <c r="CQ47" s="63" t="s">
        <v>178</v>
      </c>
      <c r="CR47" s="63" t="s">
        <v>178</v>
      </c>
      <c r="CS47" s="63" t="s">
        <v>178</v>
      </c>
      <c r="CT47" s="63" t="s">
        <v>178</v>
      </c>
      <c r="CU47" s="63" t="s">
        <v>178</v>
      </c>
      <c r="CV47" s="63" t="s">
        <v>178</v>
      </c>
      <c r="CW47" s="63" t="s">
        <v>178</v>
      </c>
      <c r="CX47" s="63" t="s">
        <v>178</v>
      </c>
      <c r="CY47" s="63" t="s">
        <v>178</v>
      </c>
      <c r="CZ47" s="63" t="s">
        <v>178</v>
      </c>
    </row>
    <row r="48" spans="1:104" x14ac:dyDescent="0.25">
      <c r="A48" s="16" t="s">
        <v>606</v>
      </c>
      <c r="B48" s="9" t="s">
        <v>184</v>
      </c>
      <c r="C48" s="15" t="s">
        <v>256</v>
      </c>
      <c r="D48" s="15" t="s">
        <v>2</v>
      </c>
      <c r="E48" s="86"/>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63"/>
      <c r="BG48" s="63"/>
      <c r="BH48" s="63"/>
      <c r="BI48" s="63"/>
      <c r="BJ48" s="63"/>
      <c r="BK48" s="63"/>
      <c r="BL48" s="63"/>
      <c r="BM48" s="63"/>
      <c r="BN48" s="63"/>
      <c r="BO48" s="63"/>
      <c r="BP48" s="63"/>
      <c r="BQ48" s="63"/>
      <c r="BR48" s="63"/>
      <c r="BS48" s="63"/>
      <c r="BT48" s="63"/>
      <c r="BU48" s="63"/>
      <c r="BV48" s="63"/>
      <c r="BW48" s="63"/>
      <c r="BX48" s="63"/>
      <c r="BY48" s="63"/>
      <c r="BZ48" s="63"/>
      <c r="CA48" s="63"/>
      <c r="CB48" s="63"/>
      <c r="CC48" s="63"/>
      <c r="CD48" s="63"/>
      <c r="CE48" s="63"/>
      <c r="CF48" s="63"/>
      <c r="CG48" s="63"/>
      <c r="CH48" s="63"/>
      <c r="CI48" s="63"/>
      <c r="CJ48" s="63"/>
      <c r="CK48" s="63"/>
      <c r="CL48" s="63"/>
      <c r="CM48" s="63"/>
      <c r="CN48" s="63"/>
      <c r="CO48" s="63"/>
      <c r="CP48" s="63"/>
      <c r="CQ48" s="63"/>
      <c r="CR48" s="63"/>
      <c r="CS48" s="63"/>
      <c r="CT48" s="63"/>
      <c r="CU48" s="63"/>
      <c r="CV48" s="63"/>
      <c r="CW48" s="63"/>
      <c r="CX48" s="63"/>
      <c r="CY48" s="63"/>
      <c r="CZ48" s="63"/>
    </row>
    <row r="49" spans="1:104" ht="27.6" x14ac:dyDescent="0.25">
      <c r="A49" s="16" t="s">
        <v>607</v>
      </c>
      <c r="B49" s="9" t="s">
        <v>185</v>
      </c>
      <c r="C49" s="15" t="s">
        <v>254</v>
      </c>
      <c r="D49" s="15" t="s">
        <v>68</v>
      </c>
      <c r="E49" s="91"/>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c r="AT49" s="92"/>
      <c r="AU49" s="92"/>
      <c r="AV49" s="92"/>
      <c r="AW49" s="92"/>
      <c r="AX49" s="92"/>
      <c r="AY49" s="92"/>
      <c r="AZ49" s="92"/>
      <c r="BA49" s="92"/>
      <c r="BB49" s="92"/>
      <c r="BC49" s="92"/>
      <c r="BD49" s="92"/>
      <c r="BE49" s="92"/>
      <c r="BF49" s="92"/>
      <c r="BG49" s="92"/>
      <c r="BH49" s="92"/>
      <c r="BI49" s="92"/>
      <c r="BJ49" s="92"/>
      <c r="BK49" s="92"/>
      <c r="BL49" s="92"/>
      <c r="BM49" s="92"/>
      <c r="BN49" s="92"/>
      <c r="BO49" s="92"/>
      <c r="BP49" s="92"/>
      <c r="BQ49" s="92"/>
      <c r="BR49" s="92"/>
      <c r="BS49" s="92"/>
      <c r="BT49" s="92"/>
      <c r="BU49" s="92"/>
      <c r="BV49" s="92"/>
      <c r="BW49" s="92"/>
      <c r="BX49" s="92"/>
      <c r="BY49" s="92"/>
      <c r="BZ49" s="92"/>
      <c r="CA49" s="92"/>
      <c r="CB49" s="92"/>
      <c r="CC49" s="92"/>
      <c r="CD49" s="92"/>
      <c r="CE49" s="92"/>
      <c r="CF49" s="92"/>
      <c r="CG49" s="92"/>
      <c r="CH49" s="92"/>
      <c r="CI49" s="92"/>
      <c r="CJ49" s="92"/>
      <c r="CK49" s="92"/>
      <c r="CL49" s="92"/>
      <c r="CM49" s="92"/>
      <c r="CN49" s="92"/>
      <c r="CO49" s="92"/>
      <c r="CP49" s="92"/>
      <c r="CQ49" s="92"/>
      <c r="CR49" s="92"/>
      <c r="CS49" s="92"/>
      <c r="CT49" s="92"/>
      <c r="CU49" s="92"/>
      <c r="CV49" s="92"/>
      <c r="CW49" s="92"/>
      <c r="CX49" s="92"/>
      <c r="CY49" s="92"/>
      <c r="CZ49" s="92"/>
    </row>
    <row r="50" spans="1:104" ht="106.5" hidden="1" customHeight="1" thickBot="1" x14ac:dyDescent="0.3">
      <c r="A50" s="26" t="s">
        <v>123</v>
      </c>
      <c r="B50" s="27" t="s">
        <v>122</v>
      </c>
      <c r="C50" s="27" t="s">
        <v>124</v>
      </c>
      <c r="D50" s="28" t="s">
        <v>68</v>
      </c>
      <c r="E50" s="212"/>
      <c r="F50" s="213"/>
      <c r="G50" s="213"/>
      <c r="H50" s="213"/>
      <c r="I50" s="213"/>
      <c r="J50" s="213"/>
      <c r="K50" s="213"/>
      <c r="L50" s="213"/>
      <c r="M50" s="213"/>
      <c r="N50" s="213"/>
      <c r="O50" s="213"/>
      <c r="P50" s="213"/>
      <c r="Q50" s="213"/>
      <c r="R50" s="213"/>
      <c r="S50" s="213"/>
      <c r="T50" s="213"/>
      <c r="U50" s="213"/>
      <c r="V50" s="213"/>
      <c r="W50" s="213"/>
      <c r="X50" s="213"/>
      <c r="Y50" s="213"/>
      <c r="Z50" s="213"/>
      <c r="AA50" s="213"/>
      <c r="AB50" s="213"/>
      <c r="AC50" s="213"/>
      <c r="AD50" s="213"/>
      <c r="AE50" s="213"/>
      <c r="AF50" s="213"/>
      <c r="AG50" s="213"/>
      <c r="AH50" s="213"/>
      <c r="AI50" s="213"/>
      <c r="AJ50" s="213"/>
      <c r="AK50" s="213"/>
      <c r="AL50" s="213"/>
      <c r="AM50" s="213"/>
      <c r="AN50" s="213"/>
      <c r="AO50" s="213"/>
      <c r="AP50" s="213"/>
      <c r="AQ50" s="213"/>
      <c r="AR50" s="213"/>
      <c r="AS50" s="213"/>
      <c r="AT50" s="213"/>
      <c r="AU50" s="213"/>
      <c r="AV50" s="213"/>
      <c r="AW50" s="213"/>
      <c r="AX50" s="213"/>
      <c r="AY50" s="213"/>
      <c r="AZ50" s="213"/>
      <c r="BA50" s="213"/>
      <c r="BB50" s="213"/>
      <c r="BC50" s="213"/>
      <c r="BD50" s="213"/>
      <c r="BE50" s="213"/>
      <c r="BF50" s="213"/>
      <c r="BG50" s="213"/>
      <c r="BH50" s="213"/>
      <c r="BI50" s="213"/>
      <c r="BJ50" s="213"/>
      <c r="BK50" s="213"/>
      <c r="BL50" s="213"/>
      <c r="BM50" s="213"/>
      <c r="BN50" s="213"/>
      <c r="BO50" s="213"/>
      <c r="BP50" s="213"/>
      <c r="BQ50" s="213"/>
      <c r="BR50" s="213"/>
      <c r="BS50" s="213"/>
      <c r="BT50" s="213"/>
      <c r="BU50" s="213"/>
      <c r="BV50" s="213"/>
      <c r="BW50" s="213"/>
      <c r="BX50" s="213"/>
      <c r="BY50" s="213"/>
      <c r="BZ50" s="213"/>
      <c r="CA50" s="213"/>
      <c r="CB50" s="213"/>
      <c r="CC50" s="213"/>
      <c r="CD50" s="213"/>
      <c r="CE50" s="213"/>
      <c r="CF50" s="213"/>
      <c r="CG50" s="213"/>
      <c r="CH50" s="213"/>
      <c r="CI50" s="213"/>
      <c r="CJ50" s="213"/>
      <c r="CK50" s="213"/>
      <c r="CL50" s="213"/>
      <c r="CM50" s="213"/>
      <c r="CN50" s="213"/>
      <c r="CO50" s="213"/>
      <c r="CP50" s="213"/>
      <c r="CQ50" s="213"/>
      <c r="CR50" s="213"/>
      <c r="CS50" s="213"/>
      <c r="CT50" s="213"/>
      <c r="CU50" s="213"/>
      <c r="CV50" s="213"/>
      <c r="CW50" s="213"/>
      <c r="CX50" s="213"/>
      <c r="CY50" s="213"/>
      <c r="CZ50" s="213"/>
    </row>
    <row r="51" spans="1:104" ht="21" customHeight="1" x14ac:dyDescent="0.35">
      <c r="A51" s="66"/>
      <c r="B51" s="66" t="s">
        <v>127</v>
      </c>
      <c r="E51" s="71"/>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c r="BG51" s="32"/>
      <c r="BH51" s="32"/>
      <c r="BI51" s="32"/>
      <c r="BJ51" s="32"/>
      <c r="BK51" s="32"/>
      <c r="BL51" s="32"/>
      <c r="BM51" s="32"/>
      <c r="BN51" s="32"/>
      <c r="BO51" s="32"/>
      <c r="BP51" s="32"/>
      <c r="BQ51" s="32"/>
      <c r="BR51" s="32"/>
      <c r="BS51" s="32"/>
      <c r="BT51" s="32"/>
      <c r="BU51" s="32"/>
      <c r="BV51" s="32"/>
      <c r="BW51" s="32"/>
      <c r="BX51" s="32"/>
      <c r="BY51" s="32"/>
      <c r="BZ51" s="32"/>
      <c r="CA51" s="32"/>
      <c r="CB51" s="32"/>
      <c r="CC51" s="32"/>
      <c r="CD51" s="32"/>
      <c r="CE51" s="32"/>
      <c r="CF51" s="32"/>
      <c r="CG51" s="32"/>
      <c r="CH51" s="32"/>
      <c r="CI51" s="32"/>
      <c r="CJ51" s="32"/>
      <c r="CK51" s="32"/>
      <c r="CL51" s="32"/>
      <c r="CM51" s="32"/>
      <c r="CN51" s="32"/>
      <c r="CO51" s="32"/>
      <c r="CP51" s="32"/>
      <c r="CQ51" s="32"/>
      <c r="CR51" s="32"/>
      <c r="CS51" s="32"/>
      <c r="CT51" s="32"/>
      <c r="CU51" s="32"/>
      <c r="CV51" s="32"/>
      <c r="CW51" s="32"/>
      <c r="CX51" s="32"/>
      <c r="CY51" s="32"/>
      <c r="CZ51" s="32"/>
    </row>
    <row r="52" spans="1:104" ht="40.049999999999997" customHeight="1" x14ac:dyDescent="0.25">
      <c r="A52" s="234"/>
      <c r="B52" s="222" t="s">
        <v>278</v>
      </c>
      <c r="C52" s="15" t="s">
        <v>555</v>
      </c>
      <c r="D52" s="15" t="s">
        <v>243</v>
      </c>
      <c r="E52" s="210" t="s">
        <v>100</v>
      </c>
      <c r="F52" s="211" t="s">
        <v>100</v>
      </c>
      <c r="G52" s="211" t="s">
        <v>100</v>
      </c>
      <c r="H52" s="211" t="s">
        <v>100</v>
      </c>
      <c r="I52" s="211" t="s">
        <v>100</v>
      </c>
      <c r="J52" s="211" t="s">
        <v>100</v>
      </c>
      <c r="K52" s="211" t="s">
        <v>100</v>
      </c>
      <c r="L52" s="211" t="s">
        <v>100</v>
      </c>
      <c r="M52" s="211" t="s">
        <v>100</v>
      </c>
      <c r="N52" s="211" t="s">
        <v>100</v>
      </c>
      <c r="O52" s="211" t="s">
        <v>100</v>
      </c>
      <c r="P52" s="211" t="s">
        <v>100</v>
      </c>
      <c r="Q52" s="211" t="s">
        <v>100</v>
      </c>
      <c r="R52" s="211" t="s">
        <v>100</v>
      </c>
      <c r="S52" s="211" t="s">
        <v>100</v>
      </c>
      <c r="T52" s="211" t="s">
        <v>100</v>
      </c>
      <c r="U52" s="211" t="s">
        <v>100</v>
      </c>
      <c r="V52" s="211" t="s">
        <v>100</v>
      </c>
      <c r="W52" s="211" t="s">
        <v>100</v>
      </c>
      <c r="X52" s="211" t="s">
        <v>100</v>
      </c>
      <c r="Y52" s="211" t="s">
        <v>100</v>
      </c>
      <c r="Z52" s="211" t="s">
        <v>100</v>
      </c>
      <c r="AA52" s="211" t="s">
        <v>100</v>
      </c>
      <c r="AB52" s="211" t="s">
        <v>100</v>
      </c>
      <c r="AC52" s="211" t="s">
        <v>100</v>
      </c>
      <c r="AD52" s="211" t="s">
        <v>100</v>
      </c>
      <c r="AE52" s="211" t="s">
        <v>100</v>
      </c>
      <c r="AF52" s="211" t="s">
        <v>100</v>
      </c>
      <c r="AG52" s="211" t="s">
        <v>100</v>
      </c>
      <c r="AH52" s="211" t="s">
        <v>100</v>
      </c>
      <c r="AI52" s="211" t="s">
        <v>100</v>
      </c>
      <c r="AJ52" s="211" t="s">
        <v>100</v>
      </c>
      <c r="AK52" s="211" t="s">
        <v>100</v>
      </c>
      <c r="AL52" s="211" t="s">
        <v>100</v>
      </c>
      <c r="AM52" s="211" t="s">
        <v>100</v>
      </c>
      <c r="AN52" s="211" t="s">
        <v>100</v>
      </c>
      <c r="AO52" s="211" t="s">
        <v>100</v>
      </c>
      <c r="AP52" s="211" t="s">
        <v>100</v>
      </c>
      <c r="AQ52" s="211" t="s">
        <v>100</v>
      </c>
      <c r="AR52" s="211" t="s">
        <v>100</v>
      </c>
      <c r="AS52" s="211" t="s">
        <v>100</v>
      </c>
      <c r="AT52" s="211" t="s">
        <v>100</v>
      </c>
      <c r="AU52" s="211" t="s">
        <v>100</v>
      </c>
      <c r="AV52" s="211" t="s">
        <v>100</v>
      </c>
      <c r="AW52" s="211" t="s">
        <v>100</v>
      </c>
      <c r="AX52" s="211" t="s">
        <v>100</v>
      </c>
      <c r="AY52" s="211" t="s">
        <v>100</v>
      </c>
      <c r="AZ52" s="211" t="s">
        <v>100</v>
      </c>
      <c r="BA52" s="211" t="s">
        <v>100</v>
      </c>
      <c r="BB52" s="211" t="s">
        <v>100</v>
      </c>
      <c r="BC52" s="211" t="s">
        <v>100</v>
      </c>
      <c r="BD52" s="211" t="s">
        <v>100</v>
      </c>
      <c r="BE52" s="211" t="s">
        <v>100</v>
      </c>
      <c r="BF52" s="211" t="s">
        <v>100</v>
      </c>
      <c r="BG52" s="211" t="s">
        <v>100</v>
      </c>
      <c r="BH52" s="211" t="s">
        <v>100</v>
      </c>
      <c r="BI52" s="211" t="s">
        <v>100</v>
      </c>
      <c r="BJ52" s="211" t="s">
        <v>100</v>
      </c>
      <c r="BK52" s="211" t="s">
        <v>100</v>
      </c>
      <c r="BL52" s="211" t="s">
        <v>100</v>
      </c>
      <c r="BM52" s="211" t="s">
        <v>100</v>
      </c>
      <c r="BN52" s="211" t="s">
        <v>100</v>
      </c>
      <c r="BO52" s="211" t="s">
        <v>100</v>
      </c>
      <c r="BP52" s="211" t="s">
        <v>100</v>
      </c>
      <c r="BQ52" s="211" t="s">
        <v>100</v>
      </c>
      <c r="BR52" s="211" t="s">
        <v>100</v>
      </c>
      <c r="BS52" s="211" t="s">
        <v>100</v>
      </c>
      <c r="BT52" s="211" t="s">
        <v>100</v>
      </c>
      <c r="BU52" s="211" t="s">
        <v>100</v>
      </c>
      <c r="BV52" s="211" t="s">
        <v>100</v>
      </c>
      <c r="BW52" s="211" t="s">
        <v>100</v>
      </c>
      <c r="BX52" s="211" t="s">
        <v>100</v>
      </c>
      <c r="BY52" s="211" t="s">
        <v>100</v>
      </c>
      <c r="BZ52" s="211" t="s">
        <v>100</v>
      </c>
      <c r="CA52" s="211" t="s">
        <v>100</v>
      </c>
      <c r="CB52" s="211" t="s">
        <v>100</v>
      </c>
      <c r="CC52" s="211" t="s">
        <v>100</v>
      </c>
      <c r="CD52" s="211" t="s">
        <v>100</v>
      </c>
      <c r="CE52" s="211" t="s">
        <v>100</v>
      </c>
      <c r="CF52" s="211" t="s">
        <v>100</v>
      </c>
      <c r="CG52" s="211" t="s">
        <v>100</v>
      </c>
      <c r="CH52" s="211" t="s">
        <v>100</v>
      </c>
      <c r="CI52" s="211" t="s">
        <v>100</v>
      </c>
      <c r="CJ52" s="211" t="s">
        <v>100</v>
      </c>
      <c r="CK52" s="211" t="s">
        <v>100</v>
      </c>
      <c r="CL52" s="211" t="s">
        <v>100</v>
      </c>
      <c r="CM52" s="211" t="s">
        <v>100</v>
      </c>
      <c r="CN52" s="211" t="s">
        <v>100</v>
      </c>
      <c r="CO52" s="211" t="s">
        <v>100</v>
      </c>
      <c r="CP52" s="211" t="s">
        <v>100</v>
      </c>
      <c r="CQ52" s="211" t="s">
        <v>100</v>
      </c>
      <c r="CR52" s="211" t="s">
        <v>100</v>
      </c>
      <c r="CS52" s="211" t="s">
        <v>100</v>
      </c>
      <c r="CT52" s="211" t="s">
        <v>100</v>
      </c>
      <c r="CU52" s="211" t="s">
        <v>100</v>
      </c>
      <c r="CV52" s="211" t="s">
        <v>100</v>
      </c>
      <c r="CW52" s="211" t="s">
        <v>100</v>
      </c>
      <c r="CX52" s="211" t="s">
        <v>100</v>
      </c>
      <c r="CY52" s="211" t="s">
        <v>100</v>
      </c>
      <c r="CZ52" s="211" t="s">
        <v>100</v>
      </c>
    </row>
    <row r="53" spans="1:104" x14ac:dyDescent="0.25">
      <c r="A53" s="16" t="s">
        <v>608</v>
      </c>
      <c r="B53" s="9" t="s">
        <v>180</v>
      </c>
      <c r="C53" s="15" t="s">
        <v>253</v>
      </c>
      <c r="D53" s="15" t="s">
        <v>2</v>
      </c>
      <c r="E53" s="86" t="s">
        <v>178</v>
      </c>
      <c r="F53" s="63" t="s">
        <v>178</v>
      </c>
      <c r="G53" s="63" t="s">
        <v>178</v>
      </c>
      <c r="H53" s="63" t="s">
        <v>178</v>
      </c>
      <c r="I53" s="63" t="s">
        <v>178</v>
      </c>
      <c r="J53" s="63" t="s">
        <v>178</v>
      </c>
      <c r="K53" s="63" t="s">
        <v>178</v>
      </c>
      <c r="L53" s="63" t="s">
        <v>178</v>
      </c>
      <c r="M53" s="63" t="s">
        <v>178</v>
      </c>
      <c r="N53" s="63" t="s">
        <v>178</v>
      </c>
      <c r="O53" s="63" t="s">
        <v>178</v>
      </c>
      <c r="P53" s="63" t="s">
        <v>178</v>
      </c>
      <c r="Q53" s="63" t="s">
        <v>178</v>
      </c>
      <c r="R53" s="63" t="s">
        <v>178</v>
      </c>
      <c r="S53" s="63" t="s">
        <v>178</v>
      </c>
      <c r="T53" s="63" t="s">
        <v>178</v>
      </c>
      <c r="U53" s="63" t="s">
        <v>178</v>
      </c>
      <c r="V53" s="63" t="s">
        <v>178</v>
      </c>
      <c r="W53" s="63" t="s">
        <v>178</v>
      </c>
      <c r="X53" s="63" t="s">
        <v>178</v>
      </c>
      <c r="Y53" s="63" t="s">
        <v>178</v>
      </c>
      <c r="Z53" s="63" t="s">
        <v>178</v>
      </c>
      <c r="AA53" s="63" t="s">
        <v>178</v>
      </c>
      <c r="AB53" s="63" t="s">
        <v>178</v>
      </c>
      <c r="AC53" s="63" t="s">
        <v>178</v>
      </c>
      <c r="AD53" s="63" t="s">
        <v>178</v>
      </c>
      <c r="AE53" s="63" t="s">
        <v>178</v>
      </c>
      <c r="AF53" s="63" t="s">
        <v>178</v>
      </c>
      <c r="AG53" s="63" t="s">
        <v>178</v>
      </c>
      <c r="AH53" s="63" t="s">
        <v>178</v>
      </c>
      <c r="AI53" s="63" t="s">
        <v>178</v>
      </c>
      <c r="AJ53" s="63" t="s">
        <v>178</v>
      </c>
      <c r="AK53" s="63" t="s">
        <v>178</v>
      </c>
      <c r="AL53" s="63" t="s">
        <v>178</v>
      </c>
      <c r="AM53" s="63" t="s">
        <v>178</v>
      </c>
      <c r="AN53" s="63" t="s">
        <v>178</v>
      </c>
      <c r="AO53" s="63" t="s">
        <v>178</v>
      </c>
      <c r="AP53" s="63" t="s">
        <v>178</v>
      </c>
      <c r="AQ53" s="63" t="s">
        <v>178</v>
      </c>
      <c r="AR53" s="63" t="s">
        <v>178</v>
      </c>
      <c r="AS53" s="63" t="s">
        <v>178</v>
      </c>
      <c r="AT53" s="63" t="s">
        <v>178</v>
      </c>
      <c r="AU53" s="63" t="s">
        <v>178</v>
      </c>
      <c r="AV53" s="63" t="s">
        <v>178</v>
      </c>
      <c r="AW53" s="63" t="s">
        <v>178</v>
      </c>
      <c r="AX53" s="63" t="s">
        <v>178</v>
      </c>
      <c r="AY53" s="63" t="s">
        <v>178</v>
      </c>
      <c r="AZ53" s="63" t="s">
        <v>178</v>
      </c>
      <c r="BA53" s="63" t="s">
        <v>178</v>
      </c>
      <c r="BB53" s="63" t="s">
        <v>178</v>
      </c>
      <c r="BC53" s="63" t="s">
        <v>178</v>
      </c>
      <c r="BD53" s="63" t="s">
        <v>178</v>
      </c>
      <c r="BE53" s="63" t="s">
        <v>178</v>
      </c>
      <c r="BF53" s="63" t="s">
        <v>178</v>
      </c>
      <c r="BG53" s="63" t="s">
        <v>178</v>
      </c>
      <c r="BH53" s="63" t="s">
        <v>178</v>
      </c>
      <c r="BI53" s="63" t="s">
        <v>178</v>
      </c>
      <c r="BJ53" s="63" t="s">
        <v>178</v>
      </c>
      <c r="BK53" s="63" t="s">
        <v>178</v>
      </c>
      <c r="BL53" s="63" t="s">
        <v>178</v>
      </c>
      <c r="BM53" s="63" t="s">
        <v>178</v>
      </c>
      <c r="BN53" s="63" t="s">
        <v>178</v>
      </c>
      <c r="BO53" s="63" t="s">
        <v>178</v>
      </c>
      <c r="BP53" s="63" t="s">
        <v>178</v>
      </c>
      <c r="BQ53" s="63" t="s">
        <v>178</v>
      </c>
      <c r="BR53" s="63" t="s">
        <v>178</v>
      </c>
      <c r="BS53" s="63" t="s">
        <v>178</v>
      </c>
      <c r="BT53" s="63" t="s">
        <v>178</v>
      </c>
      <c r="BU53" s="63" t="s">
        <v>178</v>
      </c>
      <c r="BV53" s="63" t="s">
        <v>178</v>
      </c>
      <c r="BW53" s="63" t="s">
        <v>178</v>
      </c>
      <c r="BX53" s="63" t="s">
        <v>178</v>
      </c>
      <c r="BY53" s="63" t="s">
        <v>178</v>
      </c>
      <c r="BZ53" s="63" t="s">
        <v>178</v>
      </c>
      <c r="CA53" s="63" t="s">
        <v>178</v>
      </c>
      <c r="CB53" s="63" t="s">
        <v>178</v>
      </c>
      <c r="CC53" s="63" t="s">
        <v>178</v>
      </c>
      <c r="CD53" s="63" t="s">
        <v>178</v>
      </c>
      <c r="CE53" s="63" t="s">
        <v>178</v>
      </c>
      <c r="CF53" s="63" t="s">
        <v>178</v>
      </c>
      <c r="CG53" s="63" t="s">
        <v>178</v>
      </c>
      <c r="CH53" s="63" t="s">
        <v>178</v>
      </c>
      <c r="CI53" s="63" t="s">
        <v>178</v>
      </c>
      <c r="CJ53" s="63" t="s">
        <v>178</v>
      </c>
      <c r="CK53" s="63" t="s">
        <v>178</v>
      </c>
      <c r="CL53" s="63" t="s">
        <v>178</v>
      </c>
      <c r="CM53" s="63" t="s">
        <v>178</v>
      </c>
      <c r="CN53" s="63" t="s">
        <v>178</v>
      </c>
      <c r="CO53" s="63" t="s">
        <v>178</v>
      </c>
      <c r="CP53" s="63" t="s">
        <v>178</v>
      </c>
      <c r="CQ53" s="63" t="s">
        <v>178</v>
      </c>
      <c r="CR53" s="63" t="s">
        <v>178</v>
      </c>
      <c r="CS53" s="63" t="s">
        <v>178</v>
      </c>
      <c r="CT53" s="63" t="s">
        <v>178</v>
      </c>
      <c r="CU53" s="63" t="s">
        <v>178</v>
      </c>
      <c r="CV53" s="63" t="s">
        <v>178</v>
      </c>
      <c r="CW53" s="63" t="s">
        <v>178</v>
      </c>
      <c r="CX53" s="63" t="s">
        <v>178</v>
      </c>
      <c r="CY53" s="63" t="s">
        <v>178</v>
      </c>
      <c r="CZ53" s="63" t="s">
        <v>178</v>
      </c>
    </row>
    <row r="54" spans="1:104" x14ac:dyDescent="0.25">
      <c r="A54" s="16" t="s">
        <v>609</v>
      </c>
      <c r="B54" s="9" t="s">
        <v>181</v>
      </c>
      <c r="C54" s="15" t="s">
        <v>253</v>
      </c>
      <c r="D54" s="15" t="s">
        <v>2</v>
      </c>
      <c r="E54" s="86" t="s">
        <v>178</v>
      </c>
      <c r="F54" s="63" t="s">
        <v>178</v>
      </c>
      <c r="G54" s="63" t="s">
        <v>178</v>
      </c>
      <c r="H54" s="63" t="s">
        <v>178</v>
      </c>
      <c r="I54" s="63" t="s">
        <v>178</v>
      </c>
      <c r="J54" s="63" t="s">
        <v>178</v>
      </c>
      <c r="K54" s="63" t="s">
        <v>178</v>
      </c>
      <c r="L54" s="63" t="s">
        <v>178</v>
      </c>
      <c r="M54" s="63" t="s">
        <v>178</v>
      </c>
      <c r="N54" s="63" t="s">
        <v>178</v>
      </c>
      <c r="O54" s="63" t="s">
        <v>178</v>
      </c>
      <c r="P54" s="63" t="s">
        <v>178</v>
      </c>
      <c r="Q54" s="63" t="s">
        <v>178</v>
      </c>
      <c r="R54" s="63" t="s">
        <v>178</v>
      </c>
      <c r="S54" s="63" t="s">
        <v>178</v>
      </c>
      <c r="T54" s="63" t="s">
        <v>178</v>
      </c>
      <c r="U54" s="63" t="s">
        <v>178</v>
      </c>
      <c r="V54" s="63" t="s">
        <v>178</v>
      </c>
      <c r="W54" s="63" t="s">
        <v>178</v>
      </c>
      <c r="X54" s="63" t="s">
        <v>178</v>
      </c>
      <c r="Y54" s="63" t="s">
        <v>178</v>
      </c>
      <c r="Z54" s="63" t="s">
        <v>178</v>
      </c>
      <c r="AA54" s="63" t="s">
        <v>178</v>
      </c>
      <c r="AB54" s="63" t="s">
        <v>178</v>
      </c>
      <c r="AC54" s="63" t="s">
        <v>178</v>
      </c>
      <c r="AD54" s="63" t="s">
        <v>178</v>
      </c>
      <c r="AE54" s="63" t="s">
        <v>178</v>
      </c>
      <c r="AF54" s="63" t="s">
        <v>178</v>
      </c>
      <c r="AG54" s="63" t="s">
        <v>178</v>
      </c>
      <c r="AH54" s="63" t="s">
        <v>178</v>
      </c>
      <c r="AI54" s="63" t="s">
        <v>178</v>
      </c>
      <c r="AJ54" s="63" t="s">
        <v>178</v>
      </c>
      <c r="AK54" s="63" t="s">
        <v>178</v>
      </c>
      <c r="AL54" s="63" t="s">
        <v>178</v>
      </c>
      <c r="AM54" s="63" t="s">
        <v>178</v>
      </c>
      <c r="AN54" s="63" t="s">
        <v>178</v>
      </c>
      <c r="AO54" s="63" t="s">
        <v>178</v>
      </c>
      <c r="AP54" s="63" t="s">
        <v>178</v>
      </c>
      <c r="AQ54" s="63" t="s">
        <v>178</v>
      </c>
      <c r="AR54" s="63" t="s">
        <v>178</v>
      </c>
      <c r="AS54" s="63" t="s">
        <v>178</v>
      </c>
      <c r="AT54" s="63" t="s">
        <v>178</v>
      </c>
      <c r="AU54" s="63" t="s">
        <v>178</v>
      </c>
      <c r="AV54" s="63" t="s">
        <v>178</v>
      </c>
      <c r="AW54" s="63" t="s">
        <v>178</v>
      </c>
      <c r="AX54" s="63" t="s">
        <v>178</v>
      </c>
      <c r="AY54" s="63" t="s">
        <v>178</v>
      </c>
      <c r="AZ54" s="63" t="s">
        <v>178</v>
      </c>
      <c r="BA54" s="63" t="s">
        <v>178</v>
      </c>
      <c r="BB54" s="63" t="s">
        <v>178</v>
      </c>
      <c r="BC54" s="63" t="s">
        <v>178</v>
      </c>
      <c r="BD54" s="63" t="s">
        <v>178</v>
      </c>
      <c r="BE54" s="63" t="s">
        <v>178</v>
      </c>
      <c r="BF54" s="63" t="s">
        <v>178</v>
      </c>
      <c r="BG54" s="63" t="s">
        <v>178</v>
      </c>
      <c r="BH54" s="63" t="s">
        <v>178</v>
      </c>
      <c r="BI54" s="63" t="s">
        <v>178</v>
      </c>
      <c r="BJ54" s="63" t="s">
        <v>178</v>
      </c>
      <c r="BK54" s="63" t="s">
        <v>178</v>
      </c>
      <c r="BL54" s="63" t="s">
        <v>178</v>
      </c>
      <c r="BM54" s="63" t="s">
        <v>178</v>
      </c>
      <c r="BN54" s="63" t="s">
        <v>178</v>
      </c>
      <c r="BO54" s="63" t="s">
        <v>178</v>
      </c>
      <c r="BP54" s="63" t="s">
        <v>178</v>
      </c>
      <c r="BQ54" s="63" t="s">
        <v>178</v>
      </c>
      <c r="BR54" s="63" t="s">
        <v>178</v>
      </c>
      <c r="BS54" s="63" t="s">
        <v>178</v>
      </c>
      <c r="BT54" s="63" t="s">
        <v>178</v>
      </c>
      <c r="BU54" s="63" t="s">
        <v>178</v>
      </c>
      <c r="BV54" s="63" t="s">
        <v>178</v>
      </c>
      <c r="BW54" s="63" t="s">
        <v>178</v>
      </c>
      <c r="BX54" s="63" t="s">
        <v>178</v>
      </c>
      <c r="BY54" s="63" t="s">
        <v>178</v>
      </c>
      <c r="BZ54" s="63" t="s">
        <v>178</v>
      </c>
      <c r="CA54" s="63" t="s">
        <v>178</v>
      </c>
      <c r="CB54" s="63" t="s">
        <v>178</v>
      </c>
      <c r="CC54" s="63" t="s">
        <v>178</v>
      </c>
      <c r="CD54" s="63" t="s">
        <v>178</v>
      </c>
      <c r="CE54" s="63" t="s">
        <v>178</v>
      </c>
      <c r="CF54" s="63" t="s">
        <v>178</v>
      </c>
      <c r="CG54" s="63" t="s">
        <v>178</v>
      </c>
      <c r="CH54" s="63" t="s">
        <v>178</v>
      </c>
      <c r="CI54" s="63" t="s">
        <v>178</v>
      </c>
      <c r="CJ54" s="63" t="s">
        <v>178</v>
      </c>
      <c r="CK54" s="63" t="s">
        <v>178</v>
      </c>
      <c r="CL54" s="63" t="s">
        <v>178</v>
      </c>
      <c r="CM54" s="63" t="s">
        <v>178</v>
      </c>
      <c r="CN54" s="63" t="s">
        <v>178</v>
      </c>
      <c r="CO54" s="63" t="s">
        <v>178</v>
      </c>
      <c r="CP54" s="63" t="s">
        <v>178</v>
      </c>
      <c r="CQ54" s="63" t="s">
        <v>178</v>
      </c>
      <c r="CR54" s="63" t="s">
        <v>178</v>
      </c>
      <c r="CS54" s="63" t="s">
        <v>178</v>
      </c>
      <c r="CT54" s="63" t="s">
        <v>178</v>
      </c>
      <c r="CU54" s="63" t="s">
        <v>178</v>
      </c>
      <c r="CV54" s="63" t="s">
        <v>178</v>
      </c>
      <c r="CW54" s="63" t="s">
        <v>178</v>
      </c>
      <c r="CX54" s="63" t="s">
        <v>178</v>
      </c>
      <c r="CY54" s="63" t="s">
        <v>178</v>
      </c>
      <c r="CZ54" s="63" t="s">
        <v>178</v>
      </c>
    </row>
    <row r="55" spans="1:104" x14ac:dyDescent="0.25">
      <c r="A55" s="16" t="s">
        <v>610</v>
      </c>
      <c r="B55" s="9" t="s">
        <v>182</v>
      </c>
      <c r="C55" s="15" t="s">
        <v>253</v>
      </c>
      <c r="D55" s="15" t="s">
        <v>2</v>
      </c>
      <c r="E55" s="86" t="s">
        <v>178</v>
      </c>
      <c r="F55" s="63" t="s">
        <v>178</v>
      </c>
      <c r="G55" s="63" t="s">
        <v>178</v>
      </c>
      <c r="H55" s="63" t="s">
        <v>178</v>
      </c>
      <c r="I55" s="63" t="s">
        <v>178</v>
      </c>
      <c r="J55" s="63" t="s">
        <v>178</v>
      </c>
      <c r="K55" s="63" t="s">
        <v>178</v>
      </c>
      <c r="L55" s="63" t="s">
        <v>178</v>
      </c>
      <c r="M55" s="63" t="s">
        <v>178</v>
      </c>
      <c r="N55" s="63" t="s">
        <v>178</v>
      </c>
      <c r="O55" s="63" t="s">
        <v>178</v>
      </c>
      <c r="P55" s="63" t="s">
        <v>178</v>
      </c>
      <c r="Q55" s="63" t="s">
        <v>178</v>
      </c>
      <c r="R55" s="63" t="s">
        <v>178</v>
      </c>
      <c r="S55" s="63" t="s">
        <v>178</v>
      </c>
      <c r="T55" s="63" t="s">
        <v>178</v>
      </c>
      <c r="U55" s="63" t="s">
        <v>178</v>
      </c>
      <c r="V55" s="63" t="s">
        <v>178</v>
      </c>
      <c r="W55" s="63" t="s">
        <v>178</v>
      </c>
      <c r="X55" s="63" t="s">
        <v>178</v>
      </c>
      <c r="Y55" s="63" t="s">
        <v>178</v>
      </c>
      <c r="Z55" s="63" t="s">
        <v>178</v>
      </c>
      <c r="AA55" s="63" t="s">
        <v>178</v>
      </c>
      <c r="AB55" s="63" t="s">
        <v>178</v>
      </c>
      <c r="AC55" s="63" t="s">
        <v>178</v>
      </c>
      <c r="AD55" s="63" t="s">
        <v>178</v>
      </c>
      <c r="AE55" s="63" t="s">
        <v>178</v>
      </c>
      <c r="AF55" s="63" t="s">
        <v>178</v>
      </c>
      <c r="AG55" s="63" t="s">
        <v>178</v>
      </c>
      <c r="AH55" s="63" t="s">
        <v>178</v>
      </c>
      <c r="AI55" s="63" t="s">
        <v>178</v>
      </c>
      <c r="AJ55" s="63" t="s">
        <v>178</v>
      </c>
      <c r="AK55" s="63" t="s">
        <v>178</v>
      </c>
      <c r="AL55" s="63" t="s">
        <v>178</v>
      </c>
      <c r="AM55" s="63" t="s">
        <v>178</v>
      </c>
      <c r="AN55" s="63" t="s">
        <v>178</v>
      </c>
      <c r="AO55" s="63" t="s">
        <v>178</v>
      </c>
      <c r="AP55" s="63" t="s">
        <v>178</v>
      </c>
      <c r="AQ55" s="63" t="s">
        <v>178</v>
      </c>
      <c r="AR55" s="63" t="s">
        <v>178</v>
      </c>
      <c r="AS55" s="63" t="s">
        <v>178</v>
      </c>
      <c r="AT55" s="63" t="s">
        <v>178</v>
      </c>
      <c r="AU55" s="63" t="s">
        <v>178</v>
      </c>
      <c r="AV55" s="63" t="s">
        <v>178</v>
      </c>
      <c r="AW55" s="63" t="s">
        <v>178</v>
      </c>
      <c r="AX55" s="63" t="s">
        <v>178</v>
      </c>
      <c r="AY55" s="63" t="s">
        <v>178</v>
      </c>
      <c r="AZ55" s="63" t="s">
        <v>178</v>
      </c>
      <c r="BA55" s="63" t="s">
        <v>178</v>
      </c>
      <c r="BB55" s="63" t="s">
        <v>178</v>
      </c>
      <c r="BC55" s="63" t="s">
        <v>178</v>
      </c>
      <c r="BD55" s="63" t="s">
        <v>178</v>
      </c>
      <c r="BE55" s="63" t="s">
        <v>178</v>
      </c>
      <c r="BF55" s="63" t="s">
        <v>178</v>
      </c>
      <c r="BG55" s="63" t="s">
        <v>178</v>
      </c>
      <c r="BH55" s="63" t="s">
        <v>178</v>
      </c>
      <c r="BI55" s="63" t="s">
        <v>178</v>
      </c>
      <c r="BJ55" s="63" t="s">
        <v>178</v>
      </c>
      <c r="BK55" s="63" t="s">
        <v>178</v>
      </c>
      <c r="BL55" s="63" t="s">
        <v>178</v>
      </c>
      <c r="BM55" s="63" t="s">
        <v>178</v>
      </c>
      <c r="BN55" s="63" t="s">
        <v>178</v>
      </c>
      <c r="BO55" s="63" t="s">
        <v>178</v>
      </c>
      <c r="BP55" s="63" t="s">
        <v>178</v>
      </c>
      <c r="BQ55" s="63" t="s">
        <v>178</v>
      </c>
      <c r="BR55" s="63" t="s">
        <v>178</v>
      </c>
      <c r="BS55" s="63" t="s">
        <v>178</v>
      </c>
      <c r="BT55" s="63" t="s">
        <v>178</v>
      </c>
      <c r="BU55" s="63" t="s">
        <v>178</v>
      </c>
      <c r="BV55" s="63" t="s">
        <v>178</v>
      </c>
      <c r="BW55" s="63" t="s">
        <v>178</v>
      </c>
      <c r="BX55" s="63" t="s">
        <v>178</v>
      </c>
      <c r="BY55" s="63" t="s">
        <v>178</v>
      </c>
      <c r="BZ55" s="63" t="s">
        <v>178</v>
      </c>
      <c r="CA55" s="63" t="s">
        <v>178</v>
      </c>
      <c r="CB55" s="63" t="s">
        <v>178</v>
      </c>
      <c r="CC55" s="63" t="s">
        <v>178</v>
      </c>
      <c r="CD55" s="63" t="s">
        <v>178</v>
      </c>
      <c r="CE55" s="63" t="s">
        <v>178</v>
      </c>
      <c r="CF55" s="63" t="s">
        <v>178</v>
      </c>
      <c r="CG55" s="63" t="s">
        <v>178</v>
      </c>
      <c r="CH55" s="63" t="s">
        <v>178</v>
      </c>
      <c r="CI55" s="63" t="s">
        <v>178</v>
      </c>
      <c r="CJ55" s="63" t="s">
        <v>178</v>
      </c>
      <c r="CK55" s="63" t="s">
        <v>178</v>
      </c>
      <c r="CL55" s="63" t="s">
        <v>178</v>
      </c>
      <c r="CM55" s="63" t="s">
        <v>178</v>
      </c>
      <c r="CN55" s="63" t="s">
        <v>178</v>
      </c>
      <c r="CO55" s="63" t="s">
        <v>178</v>
      </c>
      <c r="CP55" s="63" t="s">
        <v>178</v>
      </c>
      <c r="CQ55" s="63" t="s">
        <v>178</v>
      </c>
      <c r="CR55" s="63" t="s">
        <v>178</v>
      </c>
      <c r="CS55" s="63" t="s">
        <v>178</v>
      </c>
      <c r="CT55" s="63" t="s">
        <v>178</v>
      </c>
      <c r="CU55" s="63" t="s">
        <v>178</v>
      </c>
      <c r="CV55" s="63" t="s">
        <v>178</v>
      </c>
      <c r="CW55" s="63" t="s">
        <v>178</v>
      </c>
      <c r="CX55" s="63" t="s">
        <v>178</v>
      </c>
      <c r="CY55" s="63" t="s">
        <v>178</v>
      </c>
      <c r="CZ55" s="63" t="s">
        <v>178</v>
      </c>
    </row>
    <row r="56" spans="1:104" x14ac:dyDescent="0.25">
      <c r="A56" s="16" t="s">
        <v>611</v>
      </c>
      <c r="B56" s="9" t="s">
        <v>183</v>
      </c>
      <c r="C56" s="15" t="s">
        <v>253</v>
      </c>
      <c r="D56" s="15" t="s">
        <v>2</v>
      </c>
      <c r="E56" s="86" t="s">
        <v>178</v>
      </c>
      <c r="F56" s="63" t="s">
        <v>178</v>
      </c>
      <c r="G56" s="63" t="s">
        <v>178</v>
      </c>
      <c r="H56" s="63" t="s">
        <v>178</v>
      </c>
      <c r="I56" s="63" t="s">
        <v>178</v>
      </c>
      <c r="J56" s="63" t="s">
        <v>178</v>
      </c>
      <c r="K56" s="63" t="s">
        <v>178</v>
      </c>
      <c r="L56" s="63" t="s">
        <v>178</v>
      </c>
      <c r="M56" s="63" t="s">
        <v>178</v>
      </c>
      <c r="N56" s="63" t="s">
        <v>178</v>
      </c>
      <c r="O56" s="63" t="s">
        <v>178</v>
      </c>
      <c r="P56" s="63" t="s">
        <v>178</v>
      </c>
      <c r="Q56" s="63" t="s">
        <v>178</v>
      </c>
      <c r="R56" s="63" t="s">
        <v>178</v>
      </c>
      <c r="S56" s="63" t="s">
        <v>178</v>
      </c>
      <c r="T56" s="63" t="s">
        <v>178</v>
      </c>
      <c r="U56" s="63" t="s">
        <v>178</v>
      </c>
      <c r="V56" s="63" t="s">
        <v>178</v>
      </c>
      <c r="W56" s="63" t="s">
        <v>178</v>
      </c>
      <c r="X56" s="63" t="s">
        <v>178</v>
      </c>
      <c r="Y56" s="63" t="s">
        <v>178</v>
      </c>
      <c r="Z56" s="63" t="s">
        <v>178</v>
      </c>
      <c r="AA56" s="63" t="s">
        <v>178</v>
      </c>
      <c r="AB56" s="63" t="s">
        <v>178</v>
      </c>
      <c r="AC56" s="63" t="s">
        <v>178</v>
      </c>
      <c r="AD56" s="63" t="s">
        <v>178</v>
      </c>
      <c r="AE56" s="63" t="s">
        <v>178</v>
      </c>
      <c r="AF56" s="63" t="s">
        <v>178</v>
      </c>
      <c r="AG56" s="63" t="s">
        <v>178</v>
      </c>
      <c r="AH56" s="63" t="s">
        <v>178</v>
      </c>
      <c r="AI56" s="63" t="s">
        <v>178</v>
      </c>
      <c r="AJ56" s="63" t="s">
        <v>178</v>
      </c>
      <c r="AK56" s="63" t="s">
        <v>178</v>
      </c>
      <c r="AL56" s="63" t="s">
        <v>178</v>
      </c>
      <c r="AM56" s="63" t="s">
        <v>178</v>
      </c>
      <c r="AN56" s="63" t="s">
        <v>178</v>
      </c>
      <c r="AO56" s="63" t="s">
        <v>178</v>
      </c>
      <c r="AP56" s="63" t="s">
        <v>178</v>
      </c>
      <c r="AQ56" s="63" t="s">
        <v>178</v>
      </c>
      <c r="AR56" s="63" t="s">
        <v>178</v>
      </c>
      <c r="AS56" s="63" t="s">
        <v>178</v>
      </c>
      <c r="AT56" s="63" t="s">
        <v>178</v>
      </c>
      <c r="AU56" s="63" t="s">
        <v>178</v>
      </c>
      <c r="AV56" s="63" t="s">
        <v>178</v>
      </c>
      <c r="AW56" s="63" t="s">
        <v>178</v>
      </c>
      <c r="AX56" s="63" t="s">
        <v>178</v>
      </c>
      <c r="AY56" s="63" t="s">
        <v>178</v>
      </c>
      <c r="AZ56" s="63" t="s">
        <v>178</v>
      </c>
      <c r="BA56" s="63" t="s">
        <v>178</v>
      </c>
      <c r="BB56" s="63" t="s">
        <v>178</v>
      </c>
      <c r="BC56" s="63" t="s">
        <v>178</v>
      </c>
      <c r="BD56" s="63" t="s">
        <v>178</v>
      </c>
      <c r="BE56" s="63" t="s">
        <v>178</v>
      </c>
      <c r="BF56" s="63" t="s">
        <v>178</v>
      </c>
      <c r="BG56" s="63" t="s">
        <v>178</v>
      </c>
      <c r="BH56" s="63" t="s">
        <v>178</v>
      </c>
      <c r="BI56" s="63" t="s">
        <v>178</v>
      </c>
      <c r="BJ56" s="63" t="s">
        <v>178</v>
      </c>
      <c r="BK56" s="63" t="s">
        <v>178</v>
      </c>
      <c r="BL56" s="63" t="s">
        <v>178</v>
      </c>
      <c r="BM56" s="63" t="s">
        <v>178</v>
      </c>
      <c r="BN56" s="63" t="s">
        <v>178</v>
      </c>
      <c r="BO56" s="63" t="s">
        <v>178</v>
      </c>
      <c r="BP56" s="63" t="s">
        <v>178</v>
      </c>
      <c r="BQ56" s="63" t="s">
        <v>178</v>
      </c>
      <c r="BR56" s="63" t="s">
        <v>178</v>
      </c>
      <c r="BS56" s="63" t="s">
        <v>178</v>
      </c>
      <c r="BT56" s="63" t="s">
        <v>178</v>
      </c>
      <c r="BU56" s="63" t="s">
        <v>178</v>
      </c>
      <c r="BV56" s="63" t="s">
        <v>178</v>
      </c>
      <c r="BW56" s="63" t="s">
        <v>178</v>
      </c>
      <c r="BX56" s="63" t="s">
        <v>178</v>
      </c>
      <c r="BY56" s="63" t="s">
        <v>178</v>
      </c>
      <c r="BZ56" s="63" t="s">
        <v>178</v>
      </c>
      <c r="CA56" s="63" t="s">
        <v>178</v>
      </c>
      <c r="CB56" s="63" t="s">
        <v>178</v>
      </c>
      <c r="CC56" s="63" t="s">
        <v>178</v>
      </c>
      <c r="CD56" s="63" t="s">
        <v>178</v>
      </c>
      <c r="CE56" s="63" t="s">
        <v>178</v>
      </c>
      <c r="CF56" s="63" t="s">
        <v>178</v>
      </c>
      <c r="CG56" s="63" t="s">
        <v>178</v>
      </c>
      <c r="CH56" s="63" t="s">
        <v>178</v>
      </c>
      <c r="CI56" s="63" t="s">
        <v>178</v>
      </c>
      <c r="CJ56" s="63" t="s">
        <v>178</v>
      </c>
      <c r="CK56" s="63" t="s">
        <v>178</v>
      </c>
      <c r="CL56" s="63" t="s">
        <v>178</v>
      </c>
      <c r="CM56" s="63" t="s">
        <v>178</v>
      </c>
      <c r="CN56" s="63" t="s">
        <v>178</v>
      </c>
      <c r="CO56" s="63" t="s">
        <v>178</v>
      </c>
      <c r="CP56" s="63" t="s">
        <v>178</v>
      </c>
      <c r="CQ56" s="63" t="s">
        <v>178</v>
      </c>
      <c r="CR56" s="63" t="s">
        <v>178</v>
      </c>
      <c r="CS56" s="63" t="s">
        <v>178</v>
      </c>
      <c r="CT56" s="63" t="s">
        <v>178</v>
      </c>
      <c r="CU56" s="63" t="s">
        <v>178</v>
      </c>
      <c r="CV56" s="63" t="s">
        <v>178</v>
      </c>
      <c r="CW56" s="63" t="s">
        <v>178</v>
      </c>
      <c r="CX56" s="63" t="s">
        <v>178</v>
      </c>
      <c r="CY56" s="63" t="s">
        <v>178</v>
      </c>
      <c r="CZ56" s="63" t="s">
        <v>178</v>
      </c>
    </row>
    <row r="57" spans="1:104" x14ac:dyDescent="0.25">
      <c r="A57" s="16" t="s">
        <v>612</v>
      </c>
      <c r="B57" s="9" t="s">
        <v>184</v>
      </c>
      <c r="C57" s="15" t="s">
        <v>256</v>
      </c>
      <c r="D57" s="15" t="s">
        <v>2</v>
      </c>
      <c r="E57" s="86"/>
      <c r="F57" s="63"/>
      <c r="G57" s="63"/>
      <c r="H57" s="63"/>
      <c r="I57" s="63"/>
      <c r="J57" s="63"/>
      <c r="K57" s="63"/>
      <c r="L57" s="63"/>
      <c r="M57" s="63"/>
      <c r="N57" s="63"/>
      <c r="O57" s="63"/>
      <c r="P57" s="63"/>
      <c r="Q57" s="63"/>
      <c r="R57" s="63"/>
      <c r="S57" s="63"/>
      <c r="T57" s="63"/>
      <c r="U57" s="63"/>
      <c r="V57" s="63"/>
      <c r="W57" s="63"/>
      <c r="X57" s="63"/>
      <c r="Y57" s="63"/>
      <c r="Z57" s="63"/>
      <c r="AA57" s="63"/>
      <c r="AB57" s="63"/>
      <c r="AC57" s="63"/>
      <c r="AD57" s="63"/>
      <c r="AE57" s="63"/>
      <c r="AF57" s="63"/>
      <c r="AG57" s="63"/>
      <c r="AH57" s="63"/>
      <c r="AI57" s="63"/>
      <c r="AJ57" s="63"/>
      <c r="AK57" s="63"/>
      <c r="AL57" s="63"/>
      <c r="AM57" s="63"/>
      <c r="AN57" s="63"/>
      <c r="AO57" s="63"/>
      <c r="AP57" s="63"/>
      <c r="AQ57" s="63"/>
      <c r="AR57" s="63"/>
      <c r="AS57" s="63"/>
      <c r="AT57" s="63"/>
      <c r="AU57" s="63"/>
      <c r="AV57" s="63"/>
      <c r="AW57" s="63"/>
      <c r="AX57" s="63"/>
      <c r="AY57" s="63"/>
      <c r="AZ57" s="63"/>
      <c r="BA57" s="63"/>
      <c r="BB57" s="63"/>
      <c r="BC57" s="63"/>
      <c r="BD57" s="63"/>
      <c r="BE57" s="63"/>
      <c r="BF57" s="63"/>
      <c r="BG57" s="63"/>
      <c r="BH57" s="63"/>
      <c r="BI57" s="63"/>
      <c r="BJ57" s="63"/>
      <c r="BK57" s="63"/>
      <c r="BL57" s="63"/>
      <c r="BM57" s="63"/>
      <c r="BN57" s="63"/>
      <c r="BO57" s="63"/>
      <c r="BP57" s="63"/>
      <c r="BQ57" s="63"/>
      <c r="BR57" s="63"/>
      <c r="BS57" s="63"/>
      <c r="BT57" s="63"/>
      <c r="BU57" s="63"/>
      <c r="BV57" s="63"/>
      <c r="BW57" s="63"/>
      <c r="BX57" s="63"/>
      <c r="BY57" s="63"/>
      <c r="BZ57" s="63"/>
      <c r="CA57" s="63"/>
      <c r="CB57" s="63"/>
      <c r="CC57" s="63"/>
      <c r="CD57" s="63"/>
      <c r="CE57" s="63"/>
      <c r="CF57" s="63"/>
      <c r="CG57" s="63"/>
      <c r="CH57" s="63"/>
      <c r="CI57" s="63"/>
      <c r="CJ57" s="63"/>
      <c r="CK57" s="63"/>
      <c r="CL57" s="63"/>
      <c r="CM57" s="63"/>
      <c r="CN57" s="63"/>
      <c r="CO57" s="63"/>
      <c r="CP57" s="63"/>
      <c r="CQ57" s="63"/>
      <c r="CR57" s="63"/>
      <c r="CS57" s="63"/>
      <c r="CT57" s="63"/>
      <c r="CU57" s="63"/>
      <c r="CV57" s="63"/>
      <c r="CW57" s="63"/>
      <c r="CX57" s="63"/>
      <c r="CY57" s="63"/>
      <c r="CZ57" s="63"/>
    </row>
    <row r="58" spans="1:104" ht="27.6" x14ac:dyDescent="0.25">
      <c r="A58" s="16" t="s">
        <v>613</v>
      </c>
      <c r="B58" s="9" t="s">
        <v>185</v>
      </c>
      <c r="C58" s="15" t="s">
        <v>254</v>
      </c>
      <c r="D58" s="15" t="s">
        <v>68</v>
      </c>
      <c r="E58" s="91"/>
      <c r="F58" s="92"/>
      <c r="G58" s="92"/>
      <c r="H58" s="92"/>
      <c r="I58" s="92"/>
      <c r="J58" s="92"/>
      <c r="K58" s="92"/>
      <c r="L58" s="92"/>
      <c r="M58" s="92"/>
      <c r="N58" s="92"/>
      <c r="O58" s="92"/>
      <c r="P58" s="92"/>
      <c r="Q58" s="92"/>
      <c r="R58" s="92"/>
      <c r="S58" s="92"/>
      <c r="T58" s="92"/>
      <c r="U58" s="92"/>
      <c r="V58" s="92"/>
      <c r="W58" s="92"/>
      <c r="X58" s="92"/>
      <c r="Y58" s="92"/>
      <c r="Z58" s="92"/>
      <c r="AA58" s="92"/>
      <c r="AB58" s="92"/>
      <c r="AC58" s="92"/>
      <c r="AD58" s="92"/>
      <c r="AE58" s="92"/>
      <c r="AF58" s="92"/>
      <c r="AG58" s="92"/>
      <c r="AH58" s="92"/>
      <c r="AI58" s="92"/>
      <c r="AJ58" s="92"/>
      <c r="AK58" s="92"/>
      <c r="AL58" s="92"/>
      <c r="AM58" s="92"/>
      <c r="AN58" s="92"/>
      <c r="AO58" s="92"/>
      <c r="AP58" s="92"/>
      <c r="AQ58" s="92"/>
      <c r="AR58" s="92"/>
      <c r="AS58" s="92"/>
      <c r="AT58" s="92"/>
      <c r="AU58" s="92"/>
      <c r="AV58" s="92"/>
      <c r="AW58" s="92"/>
      <c r="AX58" s="92"/>
      <c r="AY58" s="92"/>
      <c r="AZ58" s="92"/>
      <c r="BA58" s="92"/>
      <c r="BB58" s="92"/>
      <c r="BC58" s="92"/>
      <c r="BD58" s="92"/>
      <c r="BE58" s="92"/>
      <c r="BF58" s="92"/>
      <c r="BG58" s="92"/>
      <c r="BH58" s="92"/>
      <c r="BI58" s="92"/>
      <c r="BJ58" s="92"/>
      <c r="BK58" s="92"/>
      <c r="BL58" s="92"/>
      <c r="BM58" s="92"/>
      <c r="BN58" s="92"/>
      <c r="BO58" s="92"/>
      <c r="BP58" s="92"/>
      <c r="BQ58" s="92"/>
      <c r="BR58" s="92"/>
      <c r="BS58" s="92"/>
      <c r="BT58" s="92"/>
      <c r="BU58" s="92"/>
      <c r="BV58" s="92"/>
      <c r="BW58" s="92"/>
      <c r="BX58" s="92"/>
      <c r="BY58" s="92"/>
      <c r="BZ58" s="92"/>
      <c r="CA58" s="92"/>
      <c r="CB58" s="92"/>
      <c r="CC58" s="92"/>
      <c r="CD58" s="92"/>
      <c r="CE58" s="92"/>
      <c r="CF58" s="92"/>
      <c r="CG58" s="92"/>
      <c r="CH58" s="92"/>
      <c r="CI58" s="92"/>
      <c r="CJ58" s="92"/>
      <c r="CK58" s="92"/>
      <c r="CL58" s="92"/>
      <c r="CM58" s="92"/>
      <c r="CN58" s="92"/>
      <c r="CO58" s="92"/>
      <c r="CP58" s="92"/>
      <c r="CQ58" s="92"/>
      <c r="CR58" s="92"/>
      <c r="CS58" s="92"/>
      <c r="CT58" s="92"/>
      <c r="CU58" s="92"/>
      <c r="CV58" s="92"/>
      <c r="CW58" s="92"/>
      <c r="CX58" s="92"/>
      <c r="CY58" s="92"/>
      <c r="CZ58" s="92"/>
    </row>
    <row r="59" spans="1:104" ht="40.049999999999997" customHeight="1" x14ac:dyDescent="0.25">
      <c r="A59" s="222"/>
      <c r="B59" s="222" t="s">
        <v>277</v>
      </c>
      <c r="C59" s="15" t="s">
        <v>280</v>
      </c>
      <c r="D59" s="15" t="s">
        <v>243</v>
      </c>
      <c r="E59" s="210" t="s">
        <v>100</v>
      </c>
      <c r="F59" s="211" t="s">
        <v>100</v>
      </c>
      <c r="G59" s="211" t="s">
        <v>100</v>
      </c>
      <c r="H59" s="211" t="s">
        <v>100</v>
      </c>
      <c r="I59" s="211" t="s">
        <v>100</v>
      </c>
      <c r="J59" s="211" t="s">
        <v>100</v>
      </c>
      <c r="K59" s="211" t="s">
        <v>100</v>
      </c>
      <c r="L59" s="211" t="s">
        <v>100</v>
      </c>
      <c r="M59" s="211" t="s">
        <v>100</v>
      </c>
      <c r="N59" s="211" t="s">
        <v>100</v>
      </c>
      <c r="O59" s="211" t="s">
        <v>100</v>
      </c>
      <c r="P59" s="211" t="s">
        <v>100</v>
      </c>
      <c r="Q59" s="211" t="s">
        <v>100</v>
      </c>
      <c r="R59" s="211" t="s">
        <v>100</v>
      </c>
      <c r="S59" s="211" t="s">
        <v>100</v>
      </c>
      <c r="T59" s="211" t="s">
        <v>100</v>
      </c>
      <c r="U59" s="211" t="s">
        <v>100</v>
      </c>
      <c r="V59" s="211" t="s">
        <v>100</v>
      </c>
      <c r="W59" s="211" t="s">
        <v>100</v>
      </c>
      <c r="X59" s="211" t="s">
        <v>100</v>
      </c>
      <c r="Y59" s="211" t="s">
        <v>100</v>
      </c>
      <c r="Z59" s="211" t="s">
        <v>100</v>
      </c>
      <c r="AA59" s="211" t="s">
        <v>100</v>
      </c>
      <c r="AB59" s="211" t="s">
        <v>100</v>
      </c>
      <c r="AC59" s="211" t="s">
        <v>100</v>
      </c>
      <c r="AD59" s="211" t="s">
        <v>100</v>
      </c>
      <c r="AE59" s="211" t="s">
        <v>100</v>
      </c>
      <c r="AF59" s="211" t="s">
        <v>100</v>
      </c>
      <c r="AG59" s="211" t="s">
        <v>100</v>
      </c>
      <c r="AH59" s="211" t="s">
        <v>100</v>
      </c>
      <c r="AI59" s="211" t="s">
        <v>100</v>
      </c>
      <c r="AJ59" s="211" t="s">
        <v>100</v>
      </c>
      <c r="AK59" s="211" t="s">
        <v>100</v>
      </c>
      <c r="AL59" s="211" t="s">
        <v>100</v>
      </c>
      <c r="AM59" s="211" t="s">
        <v>100</v>
      </c>
      <c r="AN59" s="211" t="s">
        <v>100</v>
      </c>
      <c r="AO59" s="211" t="s">
        <v>100</v>
      </c>
      <c r="AP59" s="211" t="s">
        <v>100</v>
      </c>
      <c r="AQ59" s="211" t="s">
        <v>100</v>
      </c>
      <c r="AR59" s="211" t="s">
        <v>100</v>
      </c>
      <c r="AS59" s="211" t="s">
        <v>100</v>
      </c>
      <c r="AT59" s="211" t="s">
        <v>100</v>
      </c>
      <c r="AU59" s="211" t="s">
        <v>100</v>
      </c>
      <c r="AV59" s="211" t="s">
        <v>100</v>
      </c>
      <c r="AW59" s="211" t="s">
        <v>100</v>
      </c>
      <c r="AX59" s="211" t="s">
        <v>100</v>
      </c>
      <c r="AY59" s="211" t="s">
        <v>100</v>
      </c>
      <c r="AZ59" s="211" t="s">
        <v>100</v>
      </c>
      <c r="BA59" s="211" t="s">
        <v>100</v>
      </c>
      <c r="BB59" s="211" t="s">
        <v>100</v>
      </c>
      <c r="BC59" s="211" t="s">
        <v>100</v>
      </c>
      <c r="BD59" s="211" t="s">
        <v>100</v>
      </c>
      <c r="BE59" s="211" t="s">
        <v>100</v>
      </c>
      <c r="BF59" s="211" t="s">
        <v>100</v>
      </c>
      <c r="BG59" s="211" t="s">
        <v>100</v>
      </c>
      <c r="BH59" s="211" t="s">
        <v>100</v>
      </c>
      <c r="BI59" s="211" t="s">
        <v>100</v>
      </c>
      <c r="BJ59" s="211" t="s">
        <v>100</v>
      </c>
      <c r="BK59" s="211" t="s">
        <v>100</v>
      </c>
      <c r="BL59" s="211" t="s">
        <v>100</v>
      </c>
      <c r="BM59" s="211" t="s">
        <v>100</v>
      </c>
      <c r="BN59" s="211" t="s">
        <v>100</v>
      </c>
      <c r="BO59" s="211" t="s">
        <v>100</v>
      </c>
      <c r="BP59" s="211" t="s">
        <v>100</v>
      </c>
      <c r="BQ59" s="211" t="s">
        <v>100</v>
      </c>
      <c r="BR59" s="211" t="s">
        <v>100</v>
      </c>
      <c r="BS59" s="211" t="s">
        <v>100</v>
      </c>
      <c r="BT59" s="211" t="s">
        <v>100</v>
      </c>
      <c r="BU59" s="211" t="s">
        <v>100</v>
      </c>
      <c r="BV59" s="211" t="s">
        <v>100</v>
      </c>
      <c r="BW59" s="211" t="s">
        <v>100</v>
      </c>
      <c r="BX59" s="211" t="s">
        <v>100</v>
      </c>
      <c r="BY59" s="211" t="s">
        <v>100</v>
      </c>
      <c r="BZ59" s="211" t="s">
        <v>100</v>
      </c>
      <c r="CA59" s="211" t="s">
        <v>100</v>
      </c>
      <c r="CB59" s="211" t="s">
        <v>100</v>
      </c>
      <c r="CC59" s="211" t="s">
        <v>100</v>
      </c>
      <c r="CD59" s="211" t="s">
        <v>100</v>
      </c>
      <c r="CE59" s="211" t="s">
        <v>100</v>
      </c>
      <c r="CF59" s="211" t="s">
        <v>100</v>
      </c>
      <c r="CG59" s="211" t="s">
        <v>100</v>
      </c>
      <c r="CH59" s="211" t="s">
        <v>100</v>
      </c>
      <c r="CI59" s="211" t="s">
        <v>100</v>
      </c>
      <c r="CJ59" s="211" t="s">
        <v>100</v>
      </c>
      <c r="CK59" s="211" t="s">
        <v>100</v>
      </c>
      <c r="CL59" s="211" t="s">
        <v>100</v>
      </c>
      <c r="CM59" s="211" t="s">
        <v>100</v>
      </c>
      <c r="CN59" s="211" t="s">
        <v>100</v>
      </c>
      <c r="CO59" s="211" t="s">
        <v>100</v>
      </c>
      <c r="CP59" s="211" t="s">
        <v>100</v>
      </c>
      <c r="CQ59" s="211" t="s">
        <v>100</v>
      </c>
      <c r="CR59" s="211" t="s">
        <v>100</v>
      </c>
      <c r="CS59" s="211" t="s">
        <v>100</v>
      </c>
      <c r="CT59" s="211" t="s">
        <v>100</v>
      </c>
      <c r="CU59" s="211" t="s">
        <v>100</v>
      </c>
      <c r="CV59" s="211" t="s">
        <v>100</v>
      </c>
      <c r="CW59" s="211" t="s">
        <v>100</v>
      </c>
      <c r="CX59" s="211" t="s">
        <v>100</v>
      </c>
      <c r="CY59" s="211" t="s">
        <v>100</v>
      </c>
      <c r="CZ59" s="211" t="s">
        <v>100</v>
      </c>
    </row>
    <row r="60" spans="1:104" x14ac:dyDescent="0.25">
      <c r="A60" s="16" t="s">
        <v>635</v>
      </c>
      <c r="B60" s="9" t="s">
        <v>180</v>
      </c>
      <c r="C60" s="15" t="s">
        <v>253</v>
      </c>
      <c r="D60" s="15" t="s">
        <v>2</v>
      </c>
      <c r="E60" s="86" t="s">
        <v>178</v>
      </c>
      <c r="F60" s="63" t="s">
        <v>178</v>
      </c>
      <c r="G60" s="63" t="s">
        <v>178</v>
      </c>
      <c r="H60" s="63" t="s">
        <v>178</v>
      </c>
      <c r="I60" s="63" t="s">
        <v>178</v>
      </c>
      <c r="J60" s="63" t="s">
        <v>178</v>
      </c>
      <c r="K60" s="63" t="s">
        <v>178</v>
      </c>
      <c r="L60" s="63" t="s">
        <v>178</v>
      </c>
      <c r="M60" s="63" t="s">
        <v>178</v>
      </c>
      <c r="N60" s="63" t="s">
        <v>178</v>
      </c>
      <c r="O60" s="63" t="s">
        <v>178</v>
      </c>
      <c r="P60" s="63" t="s">
        <v>178</v>
      </c>
      <c r="Q60" s="63" t="s">
        <v>178</v>
      </c>
      <c r="R60" s="63" t="s">
        <v>178</v>
      </c>
      <c r="S60" s="63" t="s">
        <v>178</v>
      </c>
      <c r="T60" s="63" t="s">
        <v>178</v>
      </c>
      <c r="U60" s="63" t="s">
        <v>178</v>
      </c>
      <c r="V60" s="63" t="s">
        <v>178</v>
      </c>
      <c r="W60" s="63" t="s">
        <v>178</v>
      </c>
      <c r="X60" s="63" t="s">
        <v>178</v>
      </c>
      <c r="Y60" s="63" t="s">
        <v>178</v>
      </c>
      <c r="Z60" s="63" t="s">
        <v>178</v>
      </c>
      <c r="AA60" s="63" t="s">
        <v>178</v>
      </c>
      <c r="AB60" s="63" t="s">
        <v>178</v>
      </c>
      <c r="AC60" s="63" t="s">
        <v>178</v>
      </c>
      <c r="AD60" s="63" t="s">
        <v>178</v>
      </c>
      <c r="AE60" s="63" t="s">
        <v>178</v>
      </c>
      <c r="AF60" s="63" t="s">
        <v>178</v>
      </c>
      <c r="AG60" s="63" t="s">
        <v>178</v>
      </c>
      <c r="AH60" s="63" t="s">
        <v>178</v>
      </c>
      <c r="AI60" s="63" t="s">
        <v>178</v>
      </c>
      <c r="AJ60" s="63" t="s">
        <v>178</v>
      </c>
      <c r="AK60" s="63" t="s">
        <v>178</v>
      </c>
      <c r="AL60" s="63" t="s">
        <v>178</v>
      </c>
      <c r="AM60" s="63" t="s">
        <v>178</v>
      </c>
      <c r="AN60" s="63" t="s">
        <v>178</v>
      </c>
      <c r="AO60" s="63" t="s">
        <v>178</v>
      </c>
      <c r="AP60" s="63" t="s">
        <v>178</v>
      </c>
      <c r="AQ60" s="63" t="s">
        <v>178</v>
      </c>
      <c r="AR60" s="63" t="s">
        <v>178</v>
      </c>
      <c r="AS60" s="63" t="s">
        <v>178</v>
      </c>
      <c r="AT60" s="63" t="s">
        <v>178</v>
      </c>
      <c r="AU60" s="63" t="s">
        <v>178</v>
      </c>
      <c r="AV60" s="63" t="s">
        <v>178</v>
      </c>
      <c r="AW60" s="63" t="s">
        <v>178</v>
      </c>
      <c r="AX60" s="63" t="s">
        <v>178</v>
      </c>
      <c r="AY60" s="63" t="s">
        <v>178</v>
      </c>
      <c r="AZ60" s="63" t="s">
        <v>178</v>
      </c>
      <c r="BA60" s="63" t="s">
        <v>178</v>
      </c>
      <c r="BB60" s="63" t="s">
        <v>178</v>
      </c>
      <c r="BC60" s="63" t="s">
        <v>178</v>
      </c>
      <c r="BD60" s="63" t="s">
        <v>178</v>
      </c>
      <c r="BE60" s="63" t="s">
        <v>178</v>
      </c>
      <c r="BF60" s="63" t="s">
        <v>178</v>
      </c>
      <c r="BG60" s="63" t="s">
        <v>178</v>
      </c>
      <c r="BH60" s="63" t="s">
        <v>178</v>
      </c>
      <c r="BI60" s="63" t="s">
        <v>178</v>
      </c>
      <c r="BJ60" s="63" t="s">
        <v>178</v>
      </c>
      <c r="BK60" s="63" t="s">
        <v>178</v>
      </c>
      <c r="BL60" s="63" t="s">
        <v>178</v>
      </c>
      <c r="BM60" s="63" t="s">
        <v>178</v>
      </c>
      <c r="BN60" s="63" t="s">
        <v>178</v>
      </c>
      <c r="BO60" s="63" t="s">
        <v>178</v>
      </c>
      <c r="BP60" s="63" t="s">
        <v>178</v>
      </c>
      <c r="BQ60" s="63" t="s">
        <v>178</v>
      </c>
      <c r="BR60" s="63" t="s">
        <v>178</v>
      </c>
      <c r="BS60" s="63" t="s">
        <v>178</v>
      </c>
      <c r="BT60" s="63" t="s">
        <v>178</v>
      </c>
      <c r="BU60" s="63" t="s">
        <v>178</v>
      </c>
      <c r="BV60" s="63" t="s">
        <v>178</v>
      </c>
      <c r="BW60" s="63" t="s">
        <v>178</v>
      </c>
      <c r="BX60" s="63" t="s">
        <v>178</v>
      </c>
      <c r="BY60" s="63" t="s">
        <v>178</v>
      </c>
      <c r="BZ60" s="63" t="s">
        <v>178</v>
      </c>
      <c r="CA60" s="63" t="s">
        <v>178</v>
      </c>
      <c r="CB60" s="63" t="s">
        <v>178</v>
      </c>
      <c r="CC60" s="63" t="s">
        <v>178</v>
      </c>
      <c r="CD60" s="63" t="s">
        <v>178</v>
      </c>
      <c r="CE60" s="63" t="s">
        <v>178</v>
      </c>
      <c r="CF60" s="63" t="s">
        <v>178</v>
      </c>
      <c r="CG60" s="63" t="s">
        <v>178</v>
      </c>
      <c r="CH60" s="63" t="s">
        <v>178</v>
      </c>
      <c r="CI60" s="63" t="s">
        <v>178</v>
      </c>
      <c r="CJ60" s="63" t="s">
        <v>178</v>
      </c>
      <c r="CK60" s="63" t="s">
        <v>178</v>
      </c>
      <c r="CL60" s="63" t="s">
        <v>178</v>
      </c>
      <c r="CM60" s="63" t="s">
        <v>178</v>
      </c>
      <c r="CN60" s="63" t="s">
        <v>178</v>
      </c>
      <c r="CO60" s="63" t="s">
        <v>178</v>
      </c>
      <c r="CP60" s="63" t="s">
        <v>178</v>
      </c>
      <c r="CQ60" s="63" t="s">
        <v>178</v>
      </c>
      <c r="CR60" s="63" t="s">
        <v>178</v>
      </c>
      <c r="CS60" s="63" t="s">
        <v>178</v>
      </c>
      <c r="CT60" s="63" t="s">
        <v>178</v>
      </c>
      <c r="CU60" s="63" t="s">
        <v>178</v>
      </c>
      <c r="CV60" s="63" t="s">
        <v>178</v>
      </c>
      <c r="CW60" s="63" t="s">
        <v>178</v>
      </c>
      <c r="CX60" s="63" t="s">
        <v>178</v>
      </c>
      <c r="CY60" s="63" t="s">
        <v>178</v>
      </c>
      <c r="CZ60" s="63" t="s">
        <v>178</v>
      </c>
    </row>
    <row r="61" spans="1:104" x14ac:dyDescent="0.25">
      <c r="A61" s="16" t="s">
        <v>634</v>
      </c>
      <c r="B61" s="9" t="s">
        <v>181</v>
      </c>
      <c r="C61" s="15" t="s">
        <v>253</v>
      </c>
      <c r="D61" s="15" t="s">
        <v>2</v>
      </c>
      <c r="E61" s="86" t="s">
        <v>178</v>
      </c>
      <c r="F61" s="63" t="s">
        <v>178</v>
      </c>
      <c r="G61" s="63" t="s">
        <v>178</v>
      </c>
      <c r="H61" s="63" t="s">
        <v>178</v>
      </c>
      <c r="I61" s="63" t="s">
        <v>178</v>
      </c>
      <c r="J61" s="63" t="s">
        <v>178</v>
      </c>
      <c r="K61" s="63" t="s">
        <v>178</v>
      </c>
      <c r="L61" s="63" t="s">
        <v>178</v>
      </c>
      <c r="M61" s="63" t="s">
        <v>178</v>
      </c>
      <c r="N61" s="63" t="s">
        <v>178</v>
      </c>
      <c r="O61" s="63" t="s">
        <v>178</v>
      </c>
      <c r="P61" s="63" t="s">
        <v>178</v>
      </c>
      <c r="Q61" s="63" t="s">
        <v>178</v>
      </c>
      <c r="R61" s="63" t="s">
        <v>178</v>
      </c>
      <c r="S61" s="63" t="s">
        <v>178</v>
      </c>
      <c r="T61" s="63" t="s">
        <v>178</v>
      </c>
      <c r="U61" s="63" t="s">
        <v>178</v>
      </c>
      <c r="V61" s="63" t="s">
        <v>178</v>
      </c>
      <c r="W61" s="63" t="s">
        <v>178</v>
      </c>
      <c r="X61" s="63" t="s">
        <v>178</v>
      </c>
      <c r="Y61" s="63" t="s">
        <v>178</v>
      </c>
      <c r="Z61" s="63" t="s">
        <v>178</v>
      </c>
      <c r="AA61" s="63" t="s">
        <v>178</v>
      </c>
      <c r="AB61" s="63" t="s">
        <v>178</v>
      </c>
      <c r="AC61" s="63" t="s">
        <v>178</v>
      </c>
      <c r="AD61" s="63" t="s">
        <v>178</v>
      </c>
      <c r="AE61" s="63" t="s">
        <v>178</v>
      </c>
      <c r="AF61" s="63" t="s">
        <v>178</v>
      </c>
      <c r="AG61" s="63" t="s">
        <v>178</v>
      </c>
      <c r="AH61" s="63" t="s">
        <v>178</v>
      </c>
      <c r="AI61" s="63" t="s">
        <v>178</v>
      </c>
      <c r="AJ61" s="63" t="s">
        <v>178</v>
      </c>
      <c r="AK61" s="63" t="s">
        <v>178</v>
      </c>
      <c r="AL61" s="63" t="s">
        <v>178</v>
      </c>
      <c r="AM61" s="63" t="s">
        <v>178</v>
      </c>
      <c r="AN61" s="63" t="s">
        <v>178</v>
      </c>
      <c r="AO61" s="63" t="s">
        <v>178</v>
      </c>
      <c r="AP61" s="63" t="s">
        <v>178</v>
      </c>
      <c r="AQ61" s="63" t="s">
        <v>178</v>
      </c>
      <c r="AR61" s="63" t="s">
        <v>178</v>
      </c>
      <c r="AS61" s="63" t="s">
        <v>178</v>
      </c>
      <c r="AT61" s="63" t="s">
        <v>178</v>
      </c>
      <c r="AU61" s="63" t="s">
        <v>178</v>
      </c>
      <c r="AV61" s="63" t="s">
        <v>178</v>
      </c>
      <c r="AW61" s="63" t="s">
        <v>178</v>
      </c>
      <c r="AX61" s="63" t="s">
        <v>178</v>
      </c>
      <c r="AY61" s="63" t="s">
        <v>178</v>
      </c>
      <c r="AZ61" s="63" t="s">
        <v>178</v>
      </c>
      <c r="BA61" s="63" t="s">
        <v>178</v>
      </c>
      <c r="BB61" s="63" t="s">
        <v>178</v>
      </c>
      <c r="BC61" s="63" t="s">
        <v>178</v>
      </c>
      <c r="BD61" s="63" t="s">
        <v>178</v>
      </c>
      <c r="BE61" s="63" t="s">
        <v>178</v>
      </c>
      <c r="BF61" s="63" t="s">
        <v>178</v>
      </c>
      <c r="BG61" s="63" t="s">
        <v>178</v>
      </c>
      <c r="BH61" s="63" t="s">
        <v>178</v>
      </c>
      <c r="BI61" s="63" t="s">
        <v>178</v>
      </c>
      <c r="BJ61" s="63" t="s">
        <v>178</v>
      </c>
      <c r="BK61" s="63" t="s">
        <v>178</v>
      </c>
      <c r="BL61" s="63" t="s">
        <v>178</v>
      </c>
      <c r="BM61" s="63" t="s">
        <v>178</v>
      </c>
      <c r="BN61" s="63" t="s">
        <v>178</v>
      </c>
      <c r="BO61" s="63" t="s">
        <v>178</v>
      </c>
      <c r="BP61" s="63" t="s">
        <v>178</v>
      </c>
      <c r="BQ61" s="63" t="s">
        <v>178</v>
      </c>
      <c r="BR61" s="63" t="s">
        <v>178</v>
      </c>
      <c r="BS61" s="63" t="s">
        <v>178</v>
      </c>
      <c r="BT61" s="63" t="s">
        <v>178</v>
      </c>
      <c r="BU61" s="63" t="s">
        <v>178</v>
      </c>
      <c r="BV61" s="63" t="s">
        <v>178</v>
      </c>
      <c r="BW61" s="63" t="s">
        <v>178</v>
      </c>
      <c r="BX61" s="63" t="s">
        <v>178</v>
      </c>
      <c r="BY61" s="63" t="s">
        <v>178</v>
      </c>
      <c r="BZ61" s="63" t="s">
        <v>178</v>
      </c>
      <c r="CA61" s="63" t="s">
        <v>178</v>
      </c>
      <c r="CB61" s="63" t="s">
        <v>178</v>
      </c>
      <c r="CC61" s="63" t="s">
        <v>178</v>
      </c>
      <c r="CD61" s="63" t="s">
        <v>178</v>
      </c>
      <c r="CE61" s="63" t="s">
        <v>178</v>
      </c>
      <c r="CF61" s="63" t="s">
        <v>178</v>
      </c>
      <c r="CG61" s="63" t="s">
        <v>178</v>
      </c>
      <c r="CH61" s="63" t="s">
        <v>178</v>
      </c>
      <c r="CI61" s="63" t="s">
        <v>178</v>
      </c>
      <c r="CJ61" s="63" t="s">
        <v>178</v>
      </c>
      <c r="CK61" s="63" t="s">
        <v>178</v>
      </c>
      <c r="CL61" s="63" t="s">
        <v>178</v>
      </c>
      <c r="CM61" s="63" t="s">
        <v>178</v>
      </c>
      <c r="CN61" s="63" t="s">
        <v>178</v>
      </c>
      <c r="CO61" s="63" t="s">
        <v>178</v>
      </c>
      <c r="CP61" s="63" t="s">
        <v>178</v>
      </c>
      <c r="CQ61" s="63" t="s">
        <v>178</v>
      </c>
      <c r="CR61" s="63" t="s">
        <v>178</v>
      </c>
      <c r="CS61" s="63" t="s">
        <v>178</v>
      </c>
      <c r="CT61" s="63" t="s">
        <v>178</v>
      </c>
      <c r="CU61" s="63" t="s">
        <v>178</v>
      </c>
      <c r="CV61" s="63" t="s">
        <v>178</v>
      </c>
      <c r="CW61" s="63" t="s">
        <v>178</v>
      </c>
      <c r="CX61" s="63" t="s">
        <v>178</v>
      </c>
      <c r="CY61" s="63" t="s">
        <v>178</v>
      </c>
      <c r="CZ61" s="63" t="s">
        <v>178</v>
      </c>
    </row>
    <row r="62" spans="1:104" x14ac:dyDescent="0.25">
      <c r="A62" s="16" t="s">
        <v>636</v>
      </c>
      <c r="B62" s="9" t="s">
        <v>182</v>
      </c>
      <c r="C62" s="15" t="s">
        <v>253</v>
      </c>
      <c r="D62" s="15" t="s">
        <v>2</v>
      </c>
      <c r="E62" s="86" t="s">
        <v>178</v>
      </c>
      <c r="F62" s="63" t="s">
        <v>178</v>
      </c>
      <c r="G62" s="63" t="s">
        <v>178</v>
      </c>
      <c r="H62" s="63" t="s">
        <v>178</v>
      </c>
      <c r="I62" s="63" t="s">
        <v>178</v>
      </c>
      <c r="J62" s="63" t="s">
        <v>178</v>
      </c>
      <c r="K62" s="63" t="s">
        <v>178</v>
      </c>
      <c r="L62" s="63" t="s">
        <v>178</v>
      </c>
      <c r="M62" s="63" t="s">
        <v>178</v>
      </c>
      <c r="N62" s="63" t="s">
        <v>178</v>
      </c>
      <c r="O62" s="63" t="s">
        <v>178</v>
      </c>
      <c r="P62" s="63" t="s">
        <v>178</v>
      </c>
      <c r="Q62" s="63" t="s">
        <v>178</v>
      </c>
      <c r="R62" s="63" t="s">
        <v>178</v>
      </c>
      <c r="S62" s="63" t="s">
        <v>178</v>
      </c>
      <c r="T62" s="63" t="s">
        <v>178</v>
      </c>
      <c r="U62" s="63" t="s">
        <v>178</v>
      </c>
      <c r="V62" s="63" t="s">
        <v>178</v>
      </c>
      <c r="W62" s="63" t="s">
        <v>178</v>
      </c>
      <c r="X62" s="63" t="s">
        <v>178</v>
      </c>
      <c r="Y62" s="63" t="s">
        <v>178</v>
      </c>
      <c r="Z62" s="63" t="s">
        <v>178</v>
      </c>
      <c r="AA62" s="63" t="s">
        <v>178</v>
      </c>
      <c r="AB62" s="63" t="s">
        <v>178</v>
      </c>
      <c r="AC62" s="63" t="s">
        <v>178</v>
      </c>
      <c r="AD62" s="63" t="s">
        <v>178</v>
      </c>
      <c r="AE62" s="63" t="s">
        <v>178</v>
      </c>
      <c r="AF62" s="63" t="s">
        <v>178</v>
      </c>
      <c r="AG62" s="63" t="s">
        <v>178</v>
      </c>
      <c r="AH62" s="63" t="s">
        <v>178</v>
      </c>
      <c r="AI62" s="63" t="s">
        <v>178</v>
      </c>
      <c r="AJ62" s="63" t="s">
        <v>178</v>
      </c>
      <c r="AK62" s="63" t="s">
        <v>178</v>
      </c>
      <c r="AL62" s="63" t="s">
        <v>178</v>
      </c>
      <c r="AM62" s="63" t="s">
        <v>178</v>
      </c>
      <c r="AN62" s="63" t="s">
        <v>178</v>
      </c>
      <c r="AO62" s="63" t="s">
        <v>178</v>
      </c>
      <c r="AP62" s="63" t="s">
        <v>178</v>
      </c>
      <c r="AQ62" s="63" t="s">
        <v>178</v>
      </c>
      <c r="AR62" s="63" t="s">
        <v>178</v>
      </c>
      <c r="AS62" s="63" t="s">
        <v>178</v>
      </c>
      <c r="AT62" s="63" t="s">
        <v>178</v>
      </c>
      <c r="AU62" s="63" t="s">
        <v>178</v>
      </c>
      <c r="AV62" s="63" t="s">
        <v>178</v>
      </c>
      <c r="AW62" s="63" t="s">
        <v>178</v>
      </c>
      <c r="AX62" s="63" t="s">
        <v>178</v>
      </c>
      <c r="AY62" s="63" t="s">
        <v>178</v>
      </c>
      <c r="AZ62" s="63" t="s">
        <v>178</v>
      </c>
      <c r="BA62" s="63" t="s">
        <v>178</v>
      </c>
      <c r="BB62" s="63" t="s">
        <v>178</v>
      </c>
      <c r="BC62" s="63" t="s">
        <v>178</v>
      </c>
      <c r="BD62" s="63" t="s">
        <v>178</v>
      </c>
      <c r="BE62" s="63" t="s">
        <v>178</v>
      </c>
      <c r="BF62" s="63" t="s">
        <v>178</v>
      </c>
      <c r="BG62" s="63" t="s">
        <v>178</v>
      </c>
      <c r="BH62" s="63" t="s">
        <v>178</v>
      </c>
      <c r="BI62" s="63" t="s">
        <v>178</v>
      </c>
      <c r="BJ62" s="63" t="s">
        <v>178</v>
      </c>
      <c r="BK62" s="63" t="s">
        <v>178</v>
      </c>
      <c r="BL62" s="63" t="s">
        <v>178</v>
      </c>
      <c r="BM62" s="63" t="s">
        <v>178</v>
      </c>
      <c r="BN62" s="63" t="s">
        <v>178</v>
      </c>
      <c r="BO62" s="63" t="s">
        <v>178</v>
      </c>
      <c r="BP62" s="63" t="s">
        <v>178</v>
      </c>
      <c r="BQ62" s="63" t="s">
        <v>178</v>
      </c>
      <c r="BR62" s="63" t="s">
        <v>178</v>
      </c>
      <c r="BS62" s="63" t="s">
        <v>178</v>
      </c>
      <c r="BT62" s="63" t="s">
        <v>178</v>
      </c>
      <c r="BU62" s="63" t="s">
        <v>178</v>
      </c>
      <c r="BV62" s="63" t="s">
        <v>178</v>
      </c>
      <c r="BW62" s="63" t="s">
        <v>178</v>
      </c>
      <c r="BX62" s="63" t="s">
        <v>178</v>
      </c>
      <c r="BY62" s="63" t="s">
        <v>178</v>
      </c>
      <c r="BZ62" s="63" t="s">
        <v>178</v>
      </c>
      <c r="CA62" s="63" t="s">
        <v>178</v>
      </c>
      <c r="CB62" s="63" t="s">
        <v>178</v>
      </c>
      <c r="CC62" s="63" t="s">
        <v>178</v>
      </c>
      <c r="CD62" s="63" t="s">
        <v>178</v>
      </c>
      <c r="CE62" s="63" t="s">
        <v>178</v>
      </c>
      <c r="CF62" s="63" t="s">
        <v>178</v>
      </c>
      <c r="CG62" s="63" t="s">
        <v>178</v>
      </c>
      <c r="CH62" s="63" t="s">
        <v>178</v>
      </c>
      <c r="CI62" s="63" t="s">
        <v>178</v>
      </c>
      <c r="CJ62" s="63" t="s">
        <v>178</v>
      </c>
      <c r="CK62" s="63" t="s">
        <v>178</v>
      </c>
      <c r="CL62" s="63" t="s">
        <v>178</v>
      </c>
      <c r="CM62" s="63" t="s">
        <v>178</v>
      </c>
      <c r="CN62" s="63" t="s">
        <v>178</v>
      </c>
      <c r="CO62" s="63" t="s">
        <v>178</v>
      </c>
      <c r="CP62" s="63" t="s">
        <v>178</v>
      </c>
      <c r="CQ62" s="63" t="s">
        <v>178</v>
      </c>
      <c r="CR62" s="63" t="s">
        <v>178</v>
      </c>
      <c r="CS62" s="63" t="s">
        <v>178</v>
      </c>
      <c r="CT62" s="63" t="s">
        <v>178</v>
      </c>
      <c r="CU62" s="63" t="s">
        <v>178</v>
      </c>
      <c r="CV62" s="63" t="s">
        <v>178</v>
      </c>
      <c r="CW62" s="63" t="s">
        <v>178</v>
      </c>
      <c r="CX62" s="63" t="s">
        <v>178</v>
      </c>
      <c r="CY62" s="63" t="s">
        <v>178</v>
      </c>
      <c r="CZ62" s="63" t="s">
        <v>178</v>
      </c>
    </row>
    <row r="63" spans="1:104" x14ac:dyDescent="0.25">
      <c r="A63" s="16" t="s">
        <v>637</v>
      </c>
      <c r="B63" s="9" t="s">
        <v>183</v>
      </c>
      <c r="C63" s="15" t="s">
        <v>253</v>
      </c>
      <c r="D63" s="15" t="s">
        <v>2</v>
      </c>
      <c r="E63" s="86" t="s">
        <v>178</v>
      </c>
      <c r="F63" s="63" t="s">
        <v>178</v>
      </c>
      <c r="G63" s="63" t="s">
        <v>178</v>
      </c>
      <c r="H63" s="63" t="s">
        <v>178</v>
      </c>
      <c r="I63" s="63" t="s">
        <v>178</v>
      </c>
      <c r="J63" s="63" t="s">
        <v>178</v>
      </c>
      <c r="K63" s="63" t="s">
        <v>178</v>
      </c>
      <c r="L63" s="63" t="s">
        <v>178</v>
      </c>
      <c r="M63" s="63" t="s">
        <v>178</v>
      </c>
      <c r="N63" s="63" t="s">
        <v>178</v>
      </c>
      <c r="O63" s="63" t="s">
        <v>178</v>
      </c>
      <c r="P63" s="63" t="s">
        <v>178</v>
      </c>
      <c r="Q63" s="63" t="s">
        <v>178</v>
      </c>
      <c r="R63" s="63" t="s">
        <v>178</v>
      </c>
      <c r="S63" s="63" t="s">
        <v>178</v>
      </c>
      <c r="T63" s="63" t="s">
        <v>178</v>
      </c>
      <c r="U63" s="63" t="s">
        <v>178</v>
      </c>
      <c r="V63" s="63" t="s">
        <v>178</v>
      </c>
      <c r="W63" s="63" t="s">
        <v>178</v>
      </c>
      <c r="X63" s="63" t="s">
        <v>178</v>
      </c>
      <c r="Y63" s="63" t="s">
        <v>178</v>
      </c>
      <c r="Z63" s="63" t="s">
        <v>178</v>
      </c>
      <c r="AA63" s="63" t="s">
        <v>178</v>
      </c>
      <c r="AB63" s="63" t="s">
        <v>178</v>
      </c>
      <c r="AC63" s="63" t="s">
        <v>178</v>
      </c>
      <c r="AD63" s="63" t="s">
        <v>178</v>
      </c>
      <c r="AE63" s="63" t="s">
        <v>178</v>
      </c>
      <c r="AF63" s="63" t="s">
        <v>178</v>
      </c>
      <c r="AG63" s="63" t="s">
        <v>178</v>
      </c>
      <c r="AH63" s="63" t="s">
        <v>178</v>
      </c>
      <c r="AI63" s="63" t="s">
        <v>178</v>
      </c>
      <c r="AJ63" s="63" t="s">
        <v>178</v>
      </c>
      <c r="AK63" s="63" t="s">
        <v>178</v>
      </c>
      <c r="AL63" s="63" t="s">
        <v>178</v>
      </c>
      <c r="AM63" s="63" t="s">
        <v>178</v>
      </c>
      <c r="AN63" s="63" t="s">
        <v>178</v>
      </c>
      <c r="AO63" s="63" t="s">
        <v>178</v>
      </c>
      <c r="AP63" s="63" t="s">
        <v>178</v>
      </c>
      <c r="AQ63" s="63" t="s">
        <v>178</v>
      </c>
      <c r="AR63" s="63" t="s">
        <v>178</v>
      </c>
      <c r="AS63" s="63" t="s">
        <v>178</v>
      </c>
      <c r="AT63" s="63" t="s">
        <v>178</v>
      </c>
      <c r="AU63" s="63" t="s">
        <v>178</v>
      </c>
      <c r="AV63" s="63" t="s">
        <v>178</v>
      </c>
      <c r="AW63" s="63" t="s">
        <v>178</v>
      </c>
      <c r="AX63" s="63" t="s">
        <v>178</v>
      </c>
      <c r="AY63" s="63" t="s">
        <v>178</v>
      </c>
      <c r="AZ63" s="63" t="s">
        <v>178</v>
      </c>
      <c r="BA63" s="63" t="s">
        <v>178</v>
      </c>
      <c r="BB63" s="63" t="s">
        <v>178</v>
      </c>
      <c r="BC63" s="63" t="s">
        <v>178</v>
      </c>
      <c r="BD63" s="63" t="s">
        <v>178</v>
      </c>
      <c r="BE63" s="63" t="s">
        <v>178</v>
      </c>
      <c r="BF63" s="63" t="s">
        <v>178</v>
      </c>
      <c r="BG63" s="63" t="s">
        <v>178</v>
      </c>
      <c r="BH63" s="63" t="s">
        <v>178</v>
      </c>
      <c r="BI63" s="63" t="s">
        <v>178</v>
      </c>
      <c r="BJ63" s="63" t="s">
        <v>178</v>
      </c>
      <c r="BK63" s="63" t="s">
        <v>178</v>
      </c>
      <c r="BL63" s="63" t="s">
        <v>178</v>
      </c>
      <c r="BM63" s="63" t="s">
        <v>178</v>
      </c>
      <c r="BN63" s="63" t="s">
        <v>178</v>
      </c>
      <c r="BO63" s="63" t="s">
        <v>178</v>
      </c>
      <c r="BP63" s="63" t="s">
        <v>178</v>
      </c>
      <c r="BQ63" s="63" t="s">
        <v>178</v>
      </c>
      <c r="BR63" s="63" t="s">
        <v>178</v>
      </c>
      <c r="BS63" s="63" t="s">
        <v>178</v>
      </c>
      <c r="BT63" s="63" t="s">
        <v>178</v>
      </c>
      <c r="BU63" s="63" t="s">
        <v>178</v>
      </c>
      <c r="BV63" s="63" t="s">
        <v>178</v>
      </c>
      <c r="BW63" s="63" t="s">
        <v>178</v>
      </c>
      <c r="BX63" s="63" t="s">
        <v>178</v>
      </c>
      <c r="BY63" s="63" t="s">
        <v>178</v>
      </c>
      <c r="BZ63" s="63" t="s">
        <v>178</v>
      </c>
      <c r="CA63" s="63" t="s">
        <v>178</v>
      </c>
      <c r="CB63" s="63" t="s">
        <v>178</v>
      </c>
      <c r="CC63" s="63" t="s">
        <v>178</v>
      </c>
      <c r="CD63" s="63" t="s">
        <v>178</v>
      </c>
      <c r="CE63" s="63" t="s">
        <v>178</v>
      </c>
      <c r="CF63" s="63" t="s">
        <v>178</v>
      </c>
      <c r="CG63" s="63" t="s">
        <v>178</v>
      </c>
      <c r="CH63" s="63" t="s">
        <v>178</v>
      </c>
      <c r="CI63" s="63" t="s">
        <v>178</v>
      </c>
      <c r="CJ63" s="63" t="s">
        <v>178</v>
      </c>
      <c r="CK63" s="63" t="s">
        <v>178</v>
      </c>
      <c r="CL63" s="63" t="s">
        <v>178</v>
      </c>
      <c r="CM63" s="63" t="s">
        <v>178</v>
      </c>
      <c r="CN63" s="63" t="s">
        <v>178</v>
      </c>
      <c r="CO63" s="63" t="s">
        <v>178</v>
      </c>
      <c r="CP63" s="63" t="s">
        <v>178</v>
      </c>
      <c r="CQ63" s="63" t="s">
        <v>178</v>
      </c>
      <c r="CR63" s="63" t="s">
        <v>178</v>
      </c>
      <c r="CS63" s="63" t="s">
        <v>178</v>
      </c>
      <c r="CT63" s="63" t="s">
        <v>178</v>
      </c>
      <c r="CU63" s="63" t="s">
        <v>178</v>
      </c>
      <c r="CV63" s="63" t="s">
        <v>178</v>
      </c>
      <c r="CW63" s="63" t="s">
        <v>178</v>
      </c>
      <c r="CX63" s="63" t="s">
        <v>178</v>
      </c>
      <c r="CY63" s="63" t="s">
        <v>178</v>
      </c>
      <c r="CZ63" s="63" t="s">
        <v>178</v>
      </c>
    </row>
    <row r="64" spans="1:104" x14ac:dyDescent="0.25">
      <c r="A64" s="16" t="s">
        <v>638</v>
      </c>
      <c r="B64" s="9" t="s">
        <v>184</v>
      </c>
      <c r="C64" s="15" t="s">
        <v>281</v>
      </c>
      <c r="D64" s="15" t="s">
        <v>2</v>
      </c>
      <c r="E64" s="86"/>
      <c r="F64" s="63"/>
      <c r="G64" s="63"/>
      <c r="H64" s="63"/>
      <c r="I64" s="63"/>
      <c r="J64" s="63"/>
      <c r="K64" s="63"/>
      <c r="L64" s="63"/>
      <c r="M64" s="63"/>
      <c r="N64" s="63"/>
      <c r="O64" s="63"/>
      <c r="P64" s="63"/>
      <c r="Q64" s="63"/>
      <c r="R64" s="63"/>
      <c r="S64" s="63"/>
      <c r="T64" s="63"/>
      <c r="U64" s="63"/>
      <c r="V64" s="63"/>
      <c r="W64" s="63"/>
      <c r="X64" s="63"/>
      <c r="Y64" s="63"/>
      <c r="Z64" s="63"/>
      <c r="AA64" s="63"/>
      <c r="AB64" s="63"/>
      <c r="AC64" s="63"/>
      <c r="AD64" s="63"/>
      <c r="AE64" s="63"/>
      <c r="AF64" s="63"/>
      <c r="AG64" s="63"/>
      <c r="AH64" s="63"/>
      <c r="AI64" s="63"/>
      <c r="AJ64" s="63"/>
      <c r="AK64" s="63"/>
      <c r="AL64" s="63"/>
      <c r="AM64" s="63"/>
      <c r="AN64" s="63"/>
      <c r="AO64" s="63"/>
      <c r="AP64" s="63"/>
      <c r="AQ64" s="63"/>
      <c r="AR64" s="63"/>
      <c r="AS64" s="63"/>
      <c r="AT64" s="63"/>
      <c r="AU64" s="63"/>
      <c r="AV64" s="63"/>
      <c r="AW64" s="63"/>
      <c r="AX64" s="63"/>
      <c r="AY64" s="63"/>
      <c r="AZ64" s="63"/>
      <c r="BA64" s="63"/>
      <c r="BB64" s="63"/>
      <c r="BC64" s="63"/>
      <c r="BD64" s="63"/>
      <c r="BE64" s="63"/>
      <c r="BF64" s="63"/>
      <c r="BG64" s="63"/>
      <c r="BH64" s="63"/>
      <c r="BI64" s="63"/>
      <c r="BJ64" s="63"/>
      <c r="BK64" s="63"/>
      <c r="BL64" s="63"/>
      <c r="BM64" s="63"/>
      <c r="BN64" s="63"/>
      <c r="BO64" s="63"/>
      <c r="BP64" s="63"/>
      <c r="BQ64" s="63"/>
      <c r="BR64" s="63"/>
      <c r="BS64" s="63"/>
      <c r="BT64" s="63"/>
      <c r="BU64" s="63"/>
      <c r="BV64" s="63"/>
      <c r="BW64" s="63"/>
      <c r="BX64" s="63"/>
      <c r="BY64" s="63"/>
      <c r="BZ64" s="63"/>
      <c r="CA64" s="63"/>
      <c r="CB64" s="63"/>
      <c r="CC64" s="63"/>
      <c r="CD64" s="63"/>
      <c r="CE64" s="63"/>
      <c r="CF64" s="63"/>
      <c r="CG64" s="63"/>
      <c r="CH64" s="63"/>
      <c r="CI64" s="63"/>
      <c r="CJ64" s="63"/>
      <c r="CK64" s="63"/>
      <c r="CL64" s="63"/>
      <c r="CM64" s="63"/>
      <c r="CN64" s="63"/>
      <c r="CO64" s="63"/>
      <c r="CP64" s="63"/>
      <c r="CQ64" s="63"/>
      <c r="CR64" s="63"/>
      <c r="CS64" s="63"/>
      <c r="CT64" s="63"/>
      <c r="CU64" s="63"/>
      <c r="CV64" s="63"/>
      <c r="CW64" s="63"/>
      <c r="CX64" s="63"/>
      <c r="CY64" s="63"/>
      <c r="CZ64" s="63"/>
    </row>
    <row r="65" spans="1:104" ht="27.6" x14ac:dyDescent="0.25">
      <c r="A65" s="16" t="s">
        <v>639</v>
      </c>
      <c r="B65" s="9" t="s">
        <v>185</v>
      </c>
      <c r="C65" s="15" t="s">
        <v>254</v>
      </c>
      <c r="D65" s="15" t="s">
        <v>68</v>
      </c>
      <c r="E65" s="91"/>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c r="AT65" s="92"/>
      <c r="AU65" s="92"/>
      <c r="AV65" s="92"/>
      <c r="AW65" s="92"/>
      <c r="AX65" s="92"/>
      <c r="AY65" s="92"/>
      <c r="AZ65" s="92"/>
      <c r="BA65" s="92"/>
      <c r="BB65" s="92"/>
      <c r="BC65" s="92"/>
      <c r="BD65" s="92"/>
      <c r="BE65" s="92"/>
      <c r="BF65" s="92"/>
      <c r="BG65" s="92"/>
      <c r="BH65" s="92"/>
      <c r="BI65" s="92"/>
      <c r="BJ65" s="92"/>
      <c r="BK65" s="92"/>
      <c r="BL65" s="92"/>
      <c r="BM65" s="92"/>
      <c r="BN65" s="92"/>
      <c r="BO65" s="92"/>
      <c r="BP65" s="92"/>
      <c r="BQ65" s="92"/>
      <c r="BR65" s="92"/>
      <c r="BS65" s="92"/>
      <c r="BT65" s="92"/>
      <c r="BU65" s="92"/>
      <c r="BV65" s="92"/>
      <c r="BW65" s="92"/>
      <c r="BX65" s="92"/>
      <c r="BY65" s="92"/>
      <c r="BZ65" s="92"/>
      <c r="CA65" s="92"/>
      <c r="CB65" s="92"/>
      <c r="CC65" s="92"/>
      <c r="CD65" s="92"/>
      <c r="CE65" s="92"/>
      <c r="CF65" s="92"/>
      <c r="CG65" s="92"/>
      <c r="CH65" s="92"/>
      <c r="CI65" s="92"/>
      <c r="CJ65" s="92"/>
      <c r="CK65" s="92"/>
      <c r="CL65" s="92"/>
      <c r="CM65" s="92"/>
      <c r="CN65" s="92"/>
      <c r="CO65" s="92"/>
      <c r="CP65" s="92"/>
      <c r="CQ65" s="92"/>
      <c r="CR65" s="92"/>
      <c r="CS65" s="92"/>
      <c r="CT65" s="92"/>
      <c r="CU65" s="92"/>
      <c r="CV65" s="92"/>
      <c r="CW65" s="92"/>
      <c r="CX65" s="92"/>
      <c r="CY65" s="92"/>
      <c r="CZ65" s="92"/>
    </row>
    <row r="66" spans="1:104" ht="23.4" customHeight="1" x14ac:dyDescent="0.35">
      <c r="A66" s="66"/>
      <c r="B66" s="66" t="s">
        <v>106</v>
      </c>
      <c r="E66" s="71"/>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c r="BB66" s="32"/>
      <c r="BC66" s="32"/>
      <c r="BD66" s="32"/>
      <c r="BE66" s="32"/>
      <c r="BF66" s="32"/>
      <c r="BG66" s="32"/>
      <c r="BH66" s="32"/>
      <c r="BI66" s="32"/>
      <c r="BJ66" s="32"/>
      <c r="BK66" s="32"/>
      <c r="BL66" s="32"/>
      <c r="BM66" s="32"/>
      <c r="BN66" s="32"/>
      <c r="BO66" s="32"/>
      <c r="BP66" s="32"/>
      <c r="BQ66" s="32"/>
      <c r="BR66" s="32"/>
      <c r="BS66" s="32"/>
      <c r="BT66" s="32"/>
      <c r="BU66" s="32"/>
      <c r="BV66" s="32"/>
      <c r="BW66" s="32"/>
      <c r="BX66" s="32"/>
      <c r="BY66" s="32"/>
      <c r="BZ66" s="32"/>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row>
    <row r="67" spans="1:104" ht="40.049999999999997" customHeight="1" x14ac:dyDescent="0.25">
      <c r="A67" s="222"/>
      <c r="B67" s="222" t="s">
        <v>279</v>
      </c>
      <c r="C67" s="15" t="s">
        <v>556</v>
      </c>
      <c r="D67" s="15" t="s">
        <v>243</v>
      </c>
      <c r="E67" s="210" t="s">
        <v>100</v>
      </c>
      <c r="F67" s="211" t="s">
        <v>100</v>
      </c>
      <c r="G67" s="211" t="s">
        <v>100</v>
      </c>
      <c r="H67" s="211" t="s">
        <v>100</v>
      </c>
      <c r="I67" s="211" t="s">
        <v>100</v>
      </c>
      <c r="J67" s="211" t="s">
        <v>100</v>
      </c>
      <c r="K67" s="211" t="s">
        <v>100</v>
      </c>
      <c r="L67" s="211" t="s">
        <v>100</v>
      </c>
      <c r="M67" s="211" t="s">
        <v>100</v>
      </c>
      <c r="N67" s="211" t="s">
        <v>100</v>
      </c>
      <c r="O67" s="211" t="s">
        <v>100</v>
      </c>
      <c r="P67" s="211" t="s">
        <v>100</v>
      </c>
      <c r="Q67" s="211" t="s">
        <v>100</v>
      </c>
      <c r="R67" s="211" t="s">
        <v>100</v>
      </c>
      <c r="S67" s="211" t="s">
        <v>100</v>
      </c>
      <c r="T67" s="211" t="s">
        <v>100</v>
      </c>
      <c r="U67" s="211" t="s">
        <v>100</v>
      </c>
      <c r="V67" s="211" t="s">
        <v>100</v>
      </c>
      <c r="W67" s="211" t="s">
        <v>100</v>
      </c>
      <c r="X67" s="211" t="s">
        <v>100</v>
      </c>
      <c r="Y67" s="211" t="s">
        <v>100</v>
      </c>
      <c r="Z67" s="211" t="s">
        <v>100</v>
      </c>
      <c r="AA67" s="211" t="s">
        <v>100</v>
      </c>
      <c r="AB67" s="211" t="s">
        <v>100</v>
      </c>
      <c r="AC67" s="211" t="s">
        <v>100</v>
      </c>
      <c r="AD67" s="211" t="s">
        <v>100</v>
      </c>
      <c r="AE67" s="211" t="s">
        <v>100</v>
      </c>
      <c r="AF67" s="211" t="s">
        <v>100</v>
      </c>
      <c r="AG67" s="211" t="s">
        <v>100</v>
      </c>
      <c r="AH67" s="211" t="s">
        <v>100</v>
      </c>
      <c r="AI67" s="211" t="s">
        <v>100</v>
      </c>
      <c r="AJ67" s="211" t="s">
        <v>100</v>
      </c>
      <c r="AK67" s="211" t="s">
        <v>100</v>
      </c>
      <c r="AL67" s="211" t="s">
        <v>100</v>
      </c>
      <c r="AM67" s="211" t="s">
        <v>100</v>
      </c>
      <c r="AN67" s="211" t="s">
        <v>100</v>
      </c>
      <c r="AO67" s="211" t="s">
        <v>100</v>
      </c>
      <c r="AP67" s="211" t="s">
        <v>100</v>
      </c>
      <c r="AQ67" s="211" t="s">
        <v>100</v>
      </c>
      <c r="AR67" s="211" t="s">
        <v>100</v>
      </c>
      <c r="AS67" s="211" t="s">
        <v>100</v>
      </c>
      <c r="AT67" s="211" t="s">
        <v>100</v>
      </c>
      <c r="AU67" s="211" t="s">
        <v>100</v>
      </c>
      <c r="AV67" s="211" t="s">
        <v>100</v>
      </c>
      <c r="AW67" s="211" t="s">
        <v>100</v>
      </c>
      <c r="AX67" s="211" t="s">
        <v>100</v>
      </c>
      <c r="AY67" s="211" t="s">
        <v>100</v>
      </c>
      <c r="AZ67" s="211" t="s">
        <v>100</v>
      </c>
      <c r="BA67" s="211" t="s">
        <v>100</v>
      </c>
      <c r="BB67" s="211" t="s">
        <v>100</v>
      </c>
      <c r="BC67" s="211" t="s">
        <v>100</v>
      </c>
      <c r="BD67" s="211" t="s">
        <v>100</v>
      </c>
      <c r="BE67" s="211" t="s">
        <v>100</v>
      </c>
      <c r="BF67" s="211" t="s">
        <v>100</v>
      </c>
      <c r="BG67" s="211" t="s">
        <v>100</v>
      </c>
      <c r="BH67" s="211" t="s">
        <v>100</v>
      </c>
      <c r="BI67" s="211" t="s">
        <v>100</v>
      </c>
      <c r="BJ67" s="211" t="s">
        <v>100</v>
      </c>
      <c r="BK67" s="211" t="s">
        <v>100</v>
      </c>
      <c r="BL67" s="211" t="s">
        <v>100</v>
      </c>
      <c r="BM67" s="211" t="s">
        <v>100</v>
      </c>
      <c r="BN67" s="211" t="s">
        <v>100</v>
      </c>
      <c r="BO67" s="211" t="s">
        <v>100</v>
      </c>
      <c r="BP67" s="211" t="s">
        <v>100</v>
      </c>
      <c r="BQ67" s="211" t="s">
        <v>100</v>
      </c>
      <c r="BR67" s="211" t="s">
        <v>100</v>
      </c>
      <c r="BS67" s="211" t="s">
        <v>100</v>
      </c>
      <c r="BT67" s="211" t="s">
        <v>100</v>
      </c>
      <c r="BU67" s="211" t="s">
        <v>100</v>
      </c>
      <c r="BV67" s="211" t="s">
        <v>100</v>
      </c>
      <c r="BW67" s="211" t="s">
        <v>100</v>
      </c>
      <c r="BX67" s="211" t="s">
        <v>100</v>
      </c>
      <c r="BY67" s="211" t="s">
        <v>100</v>
      </c>
      <c r="BZ67" s="211" t="s">
        <v>100</v>
      </c>
      <c r="CA67" s="211" t="s">
        <v>100</v>
      </c>
      <c r="CB67" s="211" t="s">
        <v>100</v>
      </c>
      <c r="CC67" s="211" t="s">
        <v>100</v>
      </c>
      <c r="CD67" s="211" t="s">
        <v>100</v>
      </c>
      <c r="CE67" s="211" t="s">
        <v>100</v>
      </c>
      <c r="CF67" s="211" t="s">
        <v>100</v>
      </c>
      <c r="CG67" s="211" t="s">
        <v>100</v>
      </c>
      <c r="CH67" s="211" t="s">
        <v>100</v>
      </c>
      <c r="CI67" s="211" t="s">
        <v>100</v>
      </c>
      <c r="CJ67" s="211" t="s">
        <v>100</v>
      </c>
      <c r="CK67" s="211" t="s">
        <v>100</v>
      </c>
      <c r="CL67" s="211" t="s">
        <v>100</v>
      </c>
      <c r="CM67" s="211" t="s">
        <v>100</v>
      </c>
      <c r="CN67" s="211" t="s">
        <v>100</v>
      </c>
      <c r="CO67" s="211" t="s">
        <v>100</v>
      </c>
      <c r="CP67" s="211" t="s">
        <v>100</v>
      </c>
      <c r="CQ67" s="211" t="s">
        <v>100</v>
      </c>
      <c r="CR67" s="211" t="s">
        <v>100</v>
      </c>
      <c r="CS67" s="211" t="s">
        <v>100</v>
      </c>
      <c r="CT67" s="211" t="s">
        <v>100</v>
      </c>
      <c r="CU67" s="211" t="s">
        <v>100</v>
      </c>
      <c r="CV67" s="211" t="s">
        <v>100</v>
      </c>
      <c r="CW67" s="211" t="s">
        <v>100</v>
      </c>
      <c r="CX67" s="211" t="s">
        <v>100</v>
      </c>
      <c r="CY67" s="211" t="s">
        <v>100</v>
      </c>
      <c r="CZ67" s="211" t="s">
        <v>100</v>
      </c>
    </row>
    <row r="68" spans="1:104" x14ac:dyDescent="0.25">
      <c r="A68" s="16" t="s">
        <v>614</v>
      </c>
      <c r="B68" s="9" t="s">
        <v>180</v>
      </c>
      <c r="C68" s="15" t="s">
        <v>253</v>
      </c>
      <c r="D68" s="15" t="s">
        <v>2</v>
      </c>
      <c r="E68" s="86" t="s">
        <v>178</v>
      </c>
      <c r="F68" s="63" t="s">
        <v>178</v>
      </c>
      <c r="G68" s="63" t="s">
        <v>178</v>
      </c>
      <c r="H68" s="63" t="s">
        <v>178</v>
      </c>
      <c r="I68" s="63" t="s">
        <v>178</v>
      </c>
      <c r="J68" s="63" t="s">
        <v>178</v>
      </c>
      <c r="K68" s="63" t="s">
        <v>178</v>
      </c>
      <c r="L68" s="63" t="s">
        <v>178</v>
      </c>
      <c r="M68" s="63" t="s">
        <v>178</v>
      </c>
      <c r="N68" s="63" t="s">
        <v>178</v>
      </c>
      <c r="O68" s="63" t="s">
        <v>178</v>
      </c>
      <c r="P68" s="63" t="s">
        <v>178</v>
      </c>
      <c r="Q68" s="63" t="s">
        <v>178</v>
      </c>
      <c r="R68" s="63" t="s">
        <v>178</v>
      </c>
      <c r="S68" s="63" t="s">
        <v>178</v>
      </c>
      <c r="T68" s="63" t="s">
        <v>178</v>
      </c>
      <c r="U68" s="63" t="s">
        <v>178</v>
      </c>
      <c r="V68" s="63" t="s">
        <v>178</v>
      </c>
      <c r="W68" s="63" t="s">
        <v>178</v>
      </c>
      <c r="X68" s="63" t="s">
        <v>178</v>
      </c>
      <c r="Y68" s="63" t="s">
        <v>178</v>
      </c>
      <c r="Z68" s="63" t="s">
        <v>178</v>
      </c>
      <c r="AA68" s="63" t="s">
        <v>178</v>
      </c>
      <c r="AB68" s="63" t="s">
        <v>178</v>
      </c>
      <c r="AC68" s="63" t="s">
        <v>178</v>
      </c>
      <c r="AD68" s="63" t="s">
        <v>178</v>
      </c>
      <c r="AE68" s="63" t="s">
        <v>178</v>
      </c>
      <c r="AF68" s="63" t="s">
        <v>178</v>
      </c>
      <c r="AG68" s="63" t="s">
        <v>178</v>
      </c>
      <c r="AH68" s="63" t="s">
        <v>178</v>
      </c>
      <c r="AI68" s="63" t="s">
        <v>178</v>
      </c>
      <c r="AJ68" s="63" t="s">
        <v>178</v>
      </c>
      <c r="AK68" s="63" t="s">
        <v>178</v>
      </c>
      <c r="AL68" s="63" t="s">
        <v>178</v>
      </c>
      <c r="AM68" s="63" t="s">
        <v>178</v>
      </c>
      <c r="AN68" s="63" t="s">
        <v>178</v>
      </c>
      <c r="AO68" s="63" t="s">
        <v>178</v>
      </c>
      <c r="AP68" s="63" t="s">
        <v>178</v>
      </c>
      <c r="AQ68" s="63" t="s">
        <v>178</v>
      </c>
      <c r="AR68" s="63" t="s">
        <v>178</v>
      </c>
      <c r="AS68" s="63" t="s">
        <v>178</v>
      </c>
      <c r="AT68" s="63" t="s">
        <v>178</v>
      </c>
      <c r="AU68" s="63" t="s">
        <v>178</v>
      </c>
      <c r="AV68" s="63" t="s">
        <v>178</v>
      </c>
      <c r="AW68" s="63" t="s">
        <v>178</v>
      </c>
      <c r="AX68" s="63" t="s">
        <v>178</v>
      </c>
      <c r="AY68" s="63" t="s">
        <v>178</v>
      </c>
      <c r="AZ68" s="63" t="s">
        <v>178</v>
      </c>
      <c r="BA68" s="63" t="s">
        <v>178</v>
      </c>
      <c r="BB68" s="63" t="s">
        <v>178</v>
      </c>
      <c r="BC68" s="63" t="s">
        <v>178</v>
      </c>
      <c r="BD68" s="63" t="s">
        <v>178</v>
      </c>
      <c r="BE68" s="63" t="s">
        <v>178</v>
      </c>
      <c r="BF68" s="63" t="s">
        <v>178</v>
      </c>
      <c r="BG68" s="63" t="s">
        <v>178</v>
      </c>
      <c r="BH68" s="63" t="s">
        <v>178</v>
      </c>
      <c r="BI68" s="63" t="s">
        <v>178</v>
      </c>
      <c r="BJ68" s="63" t="s">
        <v>178</v>
      </c>
      <c r="BK68" s="63" t="s">
        <v>178</v>
      </c>
      <c r="BL68" s="63" t="s">
        <v>178</v>
      </c>
      <c r="BM68" s="63" t="s">
        <v>178</v>
      </c>
      <c r="BN68" s="63" t="s">
        <v>178</v>
      </c>
      <c r="BO68" s="63" t="s">
        <v>178</v>
      </c>
      <c r="BP68" s="63" t="s">
        <v>178</v>
      </c>
      <c r="BQ68" s="63" t="s">
        <v>178</v>
      </c>
      <c r="BR68" s="63" t="s">
        <v>178</v>
      </c>
      <c r="BS68" s="63" t="s">
        <v>178</v>
      </c>
      <c r="BT68" s="63" t="s">
        <v>178</v>
      </c>
      <c r="BU68" s="63" t="s">
        <v>178</v>
      </c>
      <c r="BV68" s="63" t="s">
        <v>178</v>
      </c>
      <c r="BW68" s="63" t="s">
        <v>178</v>
      </c>
      <c r="BX68" s="63" t="s">
        <v>178</v>
      </c>
      <c r="BY68" s="63" t="s">
        <v>178</v>
      </c>
      <c r="BZ68" s="63" t="s">
        <v>178</v>
      </c>
      <c r="CA68" s="63" t="s">
        <v>178</v>
      </c>
      <c r="CB68" s="63" t="s">
        <v>178</v>
      </c>
      <c r="CC68" s="63" t="s">
        <v>178</v>
      </c>
      <c r="CD68" s="63" t="s">
        <v>178</v>
      </c>
      <c r="CE68" s="63" t="s">
        <v>178</v>
      </c>
      <c r="CF68" s="63" t="s">
        <v>178</v>
      </c>
      <c r="CG68" s="63" t="s">
        <v>178</v>
      </c>
      <c r="CH68" s="63" t="s">
        <v>178</v>
      </c>
      <c r="CI68" s="63" t="s">
        <v>178</v>
      </c>
      <c r="CJ68" s="63" t="s">
        <v>178</v>
      </c>
      <c r="CK68" s="63" t="s">
        <v>178</v>
      </c>
      <c r="CL68" s="63" t="s">
        <v>178</v>
      </c>
      <c r="CM68" s="63" t="s">
        <v>178</v>
      </c>
      <c r="CN68" s="63" t="s">
        <v>178</v>
      </c>
      <c r="CO68" s="63" t="s">
        <v>178</v>
      </c>
      <c r="CP68" s="63" t="s">
        <v>178</v>
      </c>
      <c r="CQ68" s="63" t="s">
        <v>178</v>
      </c>
      <c r="CR68" s="63" t="s">
        <v>178</v>
      </c>
      <c r="CS68" s="63" t="s">
        <v>178</v>
      </c>
      <c r="CT68" s="63" t="s">
        <v>178</v>
      </c>
      <c r="CU68" s="63" t="s">
        <v>178</v>
      </c>
      <c r="CV68" s="63" t="s">
        <v>178</v>
      </c>
      <c r="CW68" s="63" t="s">
        <v>178</v>
      </c>
      <c r="CX68" s="63" t="s">
        <v>178</v>
      </c>
      <c r="CY68" s="63" t="s">
        <v>178</v>
      </c>
      <c r="CZ68" s="63" t="s">
        <v>178</v>
      </c>
    </row>
    <row r="69" spans="1:104" x14ac:dyDescent="0.25">
      <c r="A69" s="16" t="s">
        <v>615</v>
      </c>
      <c r="B69" s="9" t="s">
        <v>181</v>
      </c>
      <c r="C69" s="15" t="s">
        <v>253</v>
      </c>
      <c r="D69" s="15" t="s">
        <v>2</v>
      </c>
      <c r="E69" s="86" t="s">
        <v>178</v>
      </c>
      <c r="F69" s="63" t="s">
        <v>178</v>
      </c>
      <c r="G69" s="63" t="s">
        <v>178</v>
      </c>
      <c r="H69" s="63" t="s">
        <v>178</v>
      </c>
      <c r="I69" s="63" t="s">
        <v>178</v>
      </c>
      <c r="J69" s="63" t="s">
        <v>178</v>
      </c>
      <c r="K69" s="63" t="s">
        <v>178</v>
      </c>
      <c r="L69" s="63" t="s">
        <v>178</v>
      </c>
      <c r="M69" s="63" t="s">
        <v>178</v>
      </c>
      <c r="N69" s="63" t="s">
        <v>178</v>
      </c>
      <c r="O69" s="63" t="s">
        <v>178</v>
      </c>
      <c r="P69" s="63" t="s">
        <v>178</v>
      </c>
      <c r="Q69" s="63" t="s">
        <v>178</v>
      </c>
      <c r="R69" s="63" t="s">
        <v>178</v>
      </c>
      <c r="S69" s="63" t="s">
        <v>178</v>
      </c>
      <c r="T69" s="63" t="s">
        <v>178</v>
      </c>
      <c r="U69" s="63" t="s">
        <v>178</v>
      </c>
      <c r="V69" s="63" t="s">
        <v>178</v>
      </c>
      <c r="W69" s="63" t="s">
        <v>178</v>
      </c>
      <c r="X69" s="63" t="s">
        <v>178</v>
      </c>
      <c r="Y69" s="63" t="s">
        <v>178</v>
      </c>
      <c r="Z69" s="63" t="s">
        <v>178</v>
      </c>
      <c r="AA69" s="63" t="s">
        <v>178</v>
      </c>
      <c r="AB69" s="63" t="s">
        <v>178</v>
      </c>
      <c r="AC69" s="63" t="s">
        <v>178</v>
      </c>
      <c r="AD69" s="63" t="s">
        <v>178</v>
      </c>
      <c r="AE69" s="63" t="s">
        <v>178</v>
      </c>
      <c r="AF69" s="63" t="s">
        <v>178</v>
      </c>
      <c r="AG69" s="63" t="s">
        <v>178</v>
      </c>
      <c r="AH69" s="63" t="s">
        <v>178</v>
      </c>
      <c r="AI69" s="63" t="s">
        <v>178</v>
      </c>
      <c r="AJ69" s="63" t="s">
        <v>178</v>
      </c>
      <c r="AK69" s="63" t="s">
        <v>178</v>
      </c>
      <c r="AL69" s="63" t="s">
        <v>178</v>
      </c>
      <c r="AM69" s="63" t="s">
        <v>178</v>
      </c>
      <c r="AN69" s="63" t="s">
        <v>178</v>
      </c>
      <c r="AO69" s="63" t="s">
        <v>178</v>
      </c>
      <c r="AP69" s="63" t="s">
        <v>178</v>
      </c>
      <c r="AQ69" s="63" t="s">
        <v>178</v>
      </c>
      <c r="AR69" s="63" t="s">
        <v>178</v>
      </c>
      <c r="AS69" s="63" t="s">
        <v>178</v>
      </c>
      <c r="AT69" s="63" t="s">
        <v>178</v>
      </c>
      <c r="AU69" s="63" t="s">
        <v>178</v>
      </c>
      <c r="AV69" s="63" t="s">
        <v>178</v>
      </c>
      <c r="AW69" s="63" t="s">
        <v>178</v>
      </c>
      <c r="AX69" s="63" t="s">
        <v>178</v>
      </c>
      <c r="AY69" s="63" t="s">
        <v>178</v>
      </c>
      <c r="AZ69" s="63" t="s">
        <v>178</v>
      </c>
      <c r="BA69" s="63" t="s">
        <v>178</v>
      </c>
      <c r="BB69" s="63" t="s">
        <v>178</v>
      </c>
      <c r="BC69" s="63" t="s">
        <v>178</v>
      </c>
      <c r="BD69" s="63" t="s">
        <v>178</v>
      </c>
      <c r="BE69" s="63" t="s">
        <v>178</v>
      </c>
      <c r="BF69" s="63" t="s">
        <v>178</v>
      </c>
      <c r="BG69" s="63" t="s">
        <v>178</v>
      </c>
      <c r="BH69" s="63" t="s">
        <v>178</v>
      </c>
      <c r="BI69" s="63" t="s">
        <v>178</v>
      </c>
      <c r="BJ69" s="63" t="s">
        <v>178</v>
      </c>
      <c r="BK69" s="63" t="s">
        <v>178</v>
      </c>
      <c r="BL69" s="63" t="s">
        <v>178</v>
      </c>
      <c r="BM69" s="63" t="s">
        <v>178</v>
      </c>
      <c r="BN69" s="63" t="s">
        <v>178</v>
      </c>
      <c r="BO69" s="63" t="s">
        <v>178</v>
      </c>
      <c r="BP69" s="63" t="s">
        <v>178</v>
      </c>
      <c r="BQ69" s="63" t="s">
        <v>178</v>
      </c>
      <c r="BR69" s="63" t="s">
        <v>178</v>
      </c>
      <c r="BS69" s="63" t="s">
        <v>178</v>
      </c>
      <c r="BT69" s="63" t="s">
        <v>178</v>
      </c>
      <c r="BU69" s="63" t="s">
        <v>178</v>
      </c>
      <c r="BV69" s="63" t="s">
        <v>178</v>
      </c>
      <c r="BW69" s="63" t="s">
        <v>178</v>
      </c>
      <c r="BX69" s="63" t="s">
        <v>178</v>
      </c>
      <c r="BY69" s="63" t="s">
        <v>178</v>
      </c>
      <c r="BZ69" s="63" t="s">
        <v>178</v>
      </c>
      <c r="CA69" s="63" t="s">
        <v>178</v>
      </c>
      <c r="CB69" s="63" t="s">
        <v>178</v>
      </c>
      <c r="CC69" s="63" t="s">
        <v>178</v>
      </c>
      <c r="CD69" s="63" t="s">
        <v>178</v>
      </c>
      <c r="CE69" s="63" t="s">
        <v>178</v>
      </c>
      <c r="CF69" s="63" t="s">
        <v>178</v>
      </c>
      <c r="CG69" s="63" t="s">
        <v>178</v>
      </c>
      <c r="CH69" s="63" t="s">
        <v>178</v>
      </c>
      <c r="CI69" s="63" t="s">
        <v>178</v>
      </c>
      <c r="CJ69" s="63" t="s">
        <v>178</v>
      </c>
      <c r="CK69" s="63" t="s">
        <v>178</v>
      </c>
      <c r="CL69" s="63" t="s">
        <v>178</v>
      </c>
      <c r="CM69" s="63" t="s">
        <v>178</v>
      </c>
      <c r="CN69" s="63" t="s">
        <v>178</v>
      </c>
      <c r="CO69" s="63" t="s">
        <v>178</v>
      </c>
      <c r="CP69" s="63" t="s">
        <v>178</v>
      </c>
      <c r="CQ69" s="63" t="s">
        <v>178</v>
      </c>
      <c r="CR69" s="63" t="s">
        <v>178</v>
      </c>
      <c r="CS69" s="63" t="s">
        <v>178</v>
      </c>
      <c r="CT69" s="63" t="s">
        <v>178</v>
      </c>
      <c r="CU69" s="63" t="s">
        <v>178</v>
      </c>
      <c r="CV69" s="63" t="s">
        <v>178</v>
      </c>
      <c r="CW69" s="63" t="s">
        <v>178</v>
      </c>
      <c r="CX69" s="63" t="s">
        <v>178</v>
      </c>
      <c r="CY69" s="63" t="s">
        <v>178</v>
      </c>
      <c r="CZ69" s="63" t="s">
        <v>178</v>
      </c>
    </row>
    <row r="70" spans="1:104" x14ac:dyDescent="0.25">
      <c r="A70" s="16" t="s">
        <v>616</v>
      </c>
      <c r="B70" s="9" t="s">
        <v>182</v>
      </c>
      <c r="C70" s="15" t="s">
        <v>253</v>
      </c>
      <c r="D70" s="15" t="s">
        <v>2</v>
      </c>
      <c r="E70" s="86" t="s">
        <v>178</v>
      </c>
      <c r="F70" s="63" t="s">
        <v>178</v>
      </c>
      <c r="G70" s="63" t="s">
        <v>178</v>
      </c>
      <c r="H70" s="63" t="s">
        <v>178</v>
      </c>
      <c r="I70" s="63" t="s">
        <v>178</v>
      </c>
      <c r="J70" s="63" t="s">
        <v>178</v>
      </c>
      <c r="K70" s="63" t="s">
        <v>178</v>
      </c>
      <c r="L70" s="63" t="s">
        <v>178</v>
      </c>
      <c r="M70" s="63" t="s">
        <v>178</v>
      </c>
      <c r="N70" s="63" t="s">
        <v>178</v>
      </c>
      <c r="O70" s="63" t="s">
        <v>178</v>
      </c>
      <c r="P70" s="63" t="s">
        <v>178</v>
      </c>
      <c r="Q70" s="63" t="s">
        <v>178</v>
      </c>
      <c r="R70" s="63" t="s">
        <v>178</v>
      </c>
      <c r="S70" s="63" t="s">
        <v>178</v>
      </c>
      <c r="T70" s="63" t="s">
        <v>178</v>
      </c>
      <c r="U70" s="63" t="s">
        <v>178</v>
      </c>
      <c r="V70" s="63" t="s">
        <v>178</v>
      </c>
      <c r="W70" s="63" t="s">
        <v>178</v>
      </c>
      <c r="X70" s="63" t="s">
        <v>178</v>
      </c>
      <c r="Y70" s="63" t="s">
        <v>178</v>
      </c>
      <c r="Z70" s="63" t="s">
        <v>178</v>
      </c>
      <c r="AA70" s="63" t="s">
        <v>178</v>
      </c>
      <c r="AB70" s="63" t="s">
        <v>178</v>
      </c>
      <c r="AC70" s="63" t="s">
        <v>178</v>
      </c>
      <c r="AD70" s="63" t="s">
        <v>178</v>
      </c>
      <c r="AE70" s="63" t="s">
        <v>178</v>
      </c>
      <c r="AF70" s="63" t="s">
        <v>178</v>
      </c>
      <c r="AG70" s="63" t="s">
        <v>178</v>
      </c>
      <c r="AH70" s="63" t="s">
        <v>178</v>
      </c>
      <c r="AI70" s="63" t="s">
        <v>178</v>
      </c>
      <c r="AJ70" s="63" t="s">
        <v>178</v>
      </c>
      <c r="AK70" s="63" t="s">
        <v>178</v>
      </c>
      <c r="AL70" s="63" t="s">
        <v>178</v>
      </c>
      <c r="AM70" s="63" t="s">
        <v>178</v>
      </c>
      <c r="AN70" s="63" t="s">
        <v>178</v>
      </c>
      <c r="AO70" s="63" t="s">
        <v>178</v>
      </c>
      <c r="AP70" s="63" t="s">
        <v>178</v>
      </c>
      <c r="AQ70" s="63" t="s">
        <v>178</v>
      </c>
      <c r="AR70" s="63" t="s">
        <v>178</v>
      </c>
      <c r="AS70" s="63" t="s">
        <v>178</v>
      </c>
      <c r="AT70" s="63" t="s">
        <v>178</v>
      </c>
      <c r="AU70" s="63" t="s">
        <v>178</v>
      </c>
      <c r="AV70" s="63" t="s">
        <v>178</v>
      </c>
      <c r="AW70" s="63" t="s">
        <v>178</v>
      </c>
      <c r="AX70" s="63" t="s">
        <v>178</v>
      </c>
      <c r="AY70" s="63" t="s">
        <v>178</v>
      </c>
      <c r="AZ70" s="63" t="s">
        <v>178</v>
      </c>
      <c r="BA70" s="63" t="s">
        <v>178</v>
      </c>
      <c r="BB70" s="63" t="s">
        <v>178</v>
      </c>
      <c r="BC70" s="63" t="s">
        <v>178</v>
      </c>
      <c r="BD70" s="63" t="s">
        <v>178</v>
      </c>
      <c r="BE70" s="63" t="s">
        <v>178</v>
      </c>
      <c r="BF70" s="63" t="s">
        <v>178</v>
      </c>
      <c r="BG70" s="63" t="s">
        <v>178</v>
      </c>
      <c r="BH70" s="63" t="s">
        <v>178</v>
      </c>
      <c r="BI70" s="63" t="s">
        <v>178</v>
      </c>
      <c r="BJ70" s="63" t="s">
        <v>178</v>
      </c>
      <c r="BK70" s="63" t="s">
        <v>178</v>
      </c>
      <c r="BL70" s="63" t="s">
        <v>178</v>
      </c>
      <c r="BM70" s="63" t="s">
        <v>178</v>
      </c>
      <c r="BN70" s="63" t="s">
        <v>178</v>
      </c>
      <c r="BO70" s="63" t="s">
        <v>178</v>
      </c>
      <c r="BP70" s="63" t="s">
        <v>178</v>
      </c>
      <c r="BQ70" s="63" t="s">
        <v>178</v>
      </c>
      <c r="BR70" s="63" t="s">
        <v>178</v>
      </c>
      <c r="BS70" s="63" t="s">
        <v>178</v>
      </c>
      <c r="BT70" s="63" t="s">
        <v>178</v>
      </c>
      <c r="BU70" s="63" t="s">
        <v>178</v>
      </c>
      <c r="BV70" s="63" t="s">
        <v>178</v>
      </c>
      <c r="BW70" s="63" t="s">
        <v>178</v>
      </c>
      <c r="BX70" s="63" t="s">
        <v>178</v>
      </c>
      <c r="BY70" s="63" t="s">
        <v>178</v>
      </c>
      <c r="BZ70" s="63" t="s">
        <v>178</v>
      </c>
      <c r="CA70" s="63" t="s">
        <v>178</v>
      </c>
      <c r="CB70" s="63" t="s">
        <v>178</v>
      </c>
      <c r="CC70" s="63" t="s">
        <v>178</v>
      </c>
      <c r="CD70" s="63" t="s">
        <v>178</v>
      </c>
      <c r="CE70" s="63" t="s">
        <v>178</v>
      </c>
      <c r="CF70" s="63" t="s">
        <v>178</v>
      </c>
      <c r="CG70" s="63" t="s">
        <v>178</v>
      </c>
      <c r="CH70" s="63" t="s">
        <v>178</v>
      </c>
      <c r="CI70" s="63" t="s">
        <v>178</v>
      </c>
      <c r="CJ70" s="63" t="s">
        <v>178</v>
      </c>
      <c r="CK70" s="63" t="s">
        <v>178</v>
      </c>
      <c r="CL70" s="63" t="s">
        <v>178</v>
      </c>
      <c r="CM70" s="63" t="s">
        <v>178</v>
      </c>
      <c r="CN70" s="63" t="s">
        <v>178</v>
      </c>
      <c r="CO70" s="63" t="s">
        <v>178</v>
      </c>
      <c r="CP70" s="63" t="s">
        <v>178</v>
      </c>
      <c r="CQ70" s="63" t="s">
        <v>178</v>
      </c>
      <c r="CR70" s="63" t="s">
        <v>178</v>
      </c>
      <c r="CS70" s="63" t="s">
        <v>178</v>
      </c>
      <c r="CT70" s="63" t="s">
        <v>178</v>
      </c>
      <c r="CU70" s="63" t="s">
        <v>178</v>
      </c>
      <c r="CV70" s="63" t="s">
        <v>178</v>
      </c>
      <c r="CW70" s="63" t="s">
        <v>178</v>
      </c>
      <c r="CX70" s="63" t="s">
        <v>178</v>
      </c>
      <c r="CY70" s="63" t="s">
        <v>178</v>
      </c>
      <c r="CZ70" s="63" t="s">
        <v>178</v>
      </c>
    </row>
    <row r="71" spans="1:104" x14ac:dyDescent="0.25">
      <c r="A71" s="16" t="s">
        <v>617</v>
      </c>
      <c r="B71" s="9" t="s">
        <v>183</v>
      </c>
      <c r="C71" s="15" t="s">
        <v>253</v>
      </c>
      <c r="D71" s="15" t="s">
        <v>2</v>
      </c>
      <c r="E71" s="86" t="s">
        <v>178</v>
      </c>
      <c r="F71" s="63" t="s">
        <v>178</v>
      </c>
      <c r="G71" s="63" t="s">
        <v>178</v>
      </c>
      <c r="H71" s="63" t="s">
        <v>178</v>
      </c>
      <c r="I71" s="63" t="s">
        <v>178</v>
      </c>
      <c r="J71" s="63" t="s">
        <v>178</v>
      </c>
      <c r="K71" s="63" t="s">
        <v>178</v>
      </c>
      <c r="L71" s="63" t="s">
        <v>178</v>
      </c>
      <c r="M71" s="63" t="s">
        <v>178</v>
      </c>
      <c r="N71" s="63" t="s">
        <v>178</v>
      </c>
      <c r="O71" s="63" t="s">
        <v>178</v>
      </c>
      <c r="P71" s="63" t="s">
        <v>178</v>
      </c>
      <c r="Q71" s="63" t="s">
        <v>178</v>
      </c>
      <c r="R71" s="63" t="s">
        <v>178</v>
      </c>
      <c r="S71" s="63" t="s">
        <v>178</v>
      </c>
      <c r="T71" s="63" t="s">
        <v>178</v>
      </c>
      <c r="U71" s="63" t="s">
        <v>178</v>
      </c>
      <c r="V71" s="63" t="s">
        <v>178</v>
      </c>
      <c r="W71" s="63" t="s">
        <v>178</v>
      </c>
      <c r="X71" s="63" t="s">
        <v>178</v>
      </c>
      <c r="Y71" s="63" t="s">
        <v>178</v>
      </c>
      <c r="Z71" s="63" t="s">
        <v>178</v>
      </c>
      <c r="AA71" s="63" t="s">
        <v>178</v>
      </c>
      <c r="AB71" s="63" t="s">
        <v>178</v>
      </c>
      <c r="AC71" s="63" t="s">
        <v>178</v>
      </c>
      <c r="AD71" s="63" t="s">
        <v>178</v>
      </c>
      <c r="AE71" s="63" t="s">
        <v>178</v>
      </c>
      <c r="AF71" s="63" t="s">
        <v>178</v>
      </c>
      <c r="AG71" s="63" t="s">
        <v>178</v>
      </c>
      <c r="AH71" s="63" t="s">
        <v>178</v>
      </c>
      <c r="AI71" s="63" t="s">
        <v>178</v>
      </c>
      <c r="AJ71" s="63" t="s">
        <v>178</v>
      </c>
      <c r="AK71" s="63" t="s">
        <v>178</v>
      </c>
      <c r="AL71" s="63" t="s">
        <v>178</v>
      </c>
      <c r="AM71" s="63" t="s">
        <v>178</v>
      </c>
      <c r="AN71" s="63" t="s">
        <v>178</v>
      </c>
      <c r="AO71" s="63" t="s">
        <v>178</v>
      </c>
      <c r="AP71" s="63" t="s">
        <v>178</v>
      </c>
      <c r="AQ71" s="63" t="s">
        <v>178</v>
      </c>
      <c r="AR71" s="63" t="s">
        <v>178</v>
      </c>
      <c r="AS71" s="63" t="s">
        <v>178</v>
      </c>
      <c r="AT71" s="63" t="s">
        <v>178</v>
      </c>
      <c r="AU71" s="63" t="s">
        <v>178</v>
      </c>
      <c r="AV71" s="63" t="s">
        <v>178</v>
      </c>
      <c r="AW71" s="63" t="s">
        <v>178</v>
      </c>
      <c r="AX71" s="63" t="s">
        <v>178</v>
      </c>
      <c r="AY71" s="63" t="s">
        <v>178</v>
      </c>
      <c r="AZ71" s="63" t="s">
        <v>178</v>
      </c>
      <c r="BA71" s="63" t="s">
        <v>178</v>
      </c>
      <c r="BB71" s="63" t="s">
        <v>178</v>
      </c>
      <c r="BC71" s="63" t="s">
        <v>178</v>
      </c>
      <c r="BD71" s="63" t="s">
        <v>178</v>
      </c>
      <c r="BE71" s="63" t="s">
        <v>178</v>
      </c>
      <c r="BF71" s="63" t="s">
        <v>178</v>
      </c>
      <c r="BG71" s="63" t="s">
        <v>178</v>
      </c>
      <c r="BH71" s="63" t="s">
        <v>178</v>
      </c>
      <c r="BI71" s="63" t="s">
        <v>178</v>
      </c>
      <c r="BJ71" s="63" t="s">
        <v>178</v>
      </c>
      <c r="BK71" s="63" t="s">
        <v>178</v>
      </c>
      <c r="BL71" s="63" t="s">
        <v>178</v>
      </c>
      <c r="BM71" s="63" t="s">
        <v>178</v>
      </c>
      <c r="BN71" s="63" t="s">
        <v>178</v>
      </c>
      <c r="BO71" s="63" t="s">
        <v>178</v>
      </c>
      <c r="BP71" s="63" t="s">
        <v>178</v>
      </c>
      <c r="BQ71" s="63" t="s">
        <v>178</v>
      </c>
      <c r="BR71" s="63" t="s">
        <v>178</v>
      </c>
      <c r="BS71" s="63" t="s">
        <v>178</v>
      </c>
      <c r="BT71" s="63" t="s">
        <v>178</v>
      </c>
      <c r="BU71" s="63" t="s">
        <v>178</v>
      </c>
      <c r="BV71" s="63" t="s">
        <v>178</v>
      </c>
      <c r="BW71" s="63" t="s">
        <v>178</v>
      </c>
      <c r="BX71" s="63" t="s">
        <v>178</v>
      </c>
      <c r="BY71" s="63" t="s">
        <v>178</v>
      </c>
      <c r="BZ71" s="63" t="s">
        <v>178</v>
      </c>
      <c r="CA71" s="63" t="s">
        <v>178</v>
      </c>
      <c r="CB71" s="63" t="s">
        <v>178</v>
      </c>
      <c r="CC71" s="63" t="s">
        <v>178</v>
      </c>
      <c r="CD71" s="63" t="s">
        <v>178</v>
      </c>
      <c r="CE71" s="63" t="s">
        <v>178</v>
      </c>
      <c r="CF71" s="63" t="s">
        <v>178</v>
      </c>
      <c r="CG71" s="63" t="s">
        <v>178</v>
      </c>
      <c r="CH71" s="63" t="s">
        <v>178</v>
      </c>
      <c r="CI71" s="63" t="s">
        <v>178</v>
      </c>
      <c r="CJ71" s="63" t="s">
        <v>178</v>
      </c>
      <c r="CK71" s="63" t="s">
        <v>178</v>
      </c>
      <c r="CL71" s="63" t="s">
        <v>178</v>
      </c>
      <c r="CM71" s="63" t="s">
        <v>178</v>
      </c>
      <c r="CN71" s="63" t="s">
        <v>178</v>
      </c>
      <c r="CO71" s="63" t="s">
        <v>178</v>
      </c>
      <c r="CP71" s="63" t="s">
        <v>178</v>
      </c>
      <c r="CQ71" s="63" t="s">
        <v>178</v>
      </c>
      <c r="CR71" s="63" t="s">
        <v>178</v>
      </c>
      <c r="CS71" s="63" t="s">
        <v>178</v>
      </c>
      <c r="CT71" s="63" t="s">
        <v>178</v>
      </c>
      <c r="CU71" s="63" t="s">
        <v>178</v>
      </c>
      <c r="CV71" s="63" t="s">
        <v>178</v>
      </c>
      <c r="CW71" s="63" t="s">
        <v>178</v>
      </c>
      <c r="CX71" s="63" t="s">
        <v>178</v>
      </c>
      <c r="CY71" s="63" t="s">
        <v>178</v>
      </c>
      <c r="CZ71" s="63" t="s">
        <v>178</v>
      </c>
    </row>
    <row r="72" spans="1:104" x14ac:dyDescent="0.25">
      <c r="A72" s="16" t="s">
        <v>618</v>
      </c>
      <c r="B72" s="9" t="s">
        <v>184</v>
      </c>
      <c r="C72" s="15" t="s">
        <v>256</v>
      </c>
      <c r="D72" s="15" t="s">
        <v>2</v>
      </c>
      <c r="E72" s="86"/>
      <c r="F72" s="63"/>
      <c r="G72" s="63"/>
      <c r="H72" s="63"/>
      <c r="I72" s="63"/>
      <c r="J72" s="63"/>
      <c r="K72" s="63"/>
      <c r="L72" s="63"/>
      <c r="M72" s="63"/>
      <c r="N72" s="63"/>
      <c r="O72" s="63"/>
      <c r="P72" s="63"/>
      <c r="Q72" s="63"/>
      <c r="R72" s="63"/>
      <c r="S72" s="63"/>
      <c r="T72" s="63"/>
      <c r="U72" s="63"/>
      <c r="V72" s="63"/>
      <c r="W72" s="63"/>
      <c r="X72" s="63"/>
      <c r="Y72" s="63"/>
      <c r="Z72" s="63"/>
      <c r="AA72" s="63"/>
      <c r="AB72" s="63"/>
      <c r="AC72" s="63"/>
      <c r="AD72" s="63"/>
      <c r="AE72" s="63"/>
      <c r="AF72" s="63"/>
      <c r="AG72" s="63"/>
      <c r="AH72" s="63"/>
      <c r="AI72" s="63"/>
      <c r="AJ72" s="63"/>
      <c r="AK72" s="63"/>
      <c r="AL72" s="63"/>
      <c r="AM72" s="63"/>
      <c r="AN72" s="63"/>
      <c r="AO72" s="63"/>
      <c r="AP72" s="63"/>
      <c r="AQ72" s="63"/>
      <c r="AR72" s="63"/>
      <c r="AS72" s="63"/>
      <c r="AT72" s="63"/>
      <c r="AU72" s="63"/>
      <c r="AV72" s="63"/>
      <c r="AW72" s="63"/>
      <c r="AX72" s="63"/>
      <c r="AY72" s="63"/>
      <c r="AZ72" s="63"/>
      <c r="BA72" s="63"/>
      <c r="BB72" s="63"/>
      <c r="BC72" s="63"/>
      <c r="BD72" s="63"/>
      <c r="BE72" s="63"/>
      <c r="BF72" s="63"/>
      <c r="BG72" s="63"/>
      <c r="BH72" s="63"/>
      <c r="BI72" s="63"/>
      <c r="BJ72" s="63"/>
      <c r="BK72" s="63"/>
      <c r="BL72" s="63"/>
      <c r="BM72" s="63"/>
      <c r="BN72" s="63"/>
      <c r="BO72" s="63"/>
      <c r="BP72" s="63"/>
      <c r="BQ72" s="63"/>
      <c r="BR72" s="63"/>
      <c r="BS72" s="63"/>
      <c r="BT72" s="63"/>
      <c r="BU72" s="63"/>
      <c r="BV72" s="63"/>
      <c r="BW72" s="63"/>
      <c r="BX72" s="63"/>
      <c r="BY72" s="63"/>
      <c r="BZ72" s="63"/>
      <c r="CA72" s="63"/>
      <c r="CB72" s="63"/>
      <c r="CC72" s="63"/>
      <c r="CD72" s="63"/>
      <c r="CE72" s="63"/>
      <c r="CF72" s="63"/>
      <c r="CG72" s="63"/>
      <c r="CH72" s="63"/>
      <c r="CI72" s="63"/>
      <c r="CJ72" s="63"/>
      <c r="CK72" s="63"/>
      <c r="CL72" s="63"/>
      <c r="CM72" s="63"/>
      <c r="CN72" s="63"/>
      <c r="CO72" s="63"/>
      <c r="CP72" s="63"/>
      <c r="CQ72" s="63"/>
      <c r="CR72" s="63"/>
      <c r="CS72" s="63"/>
      <c r="CT72" s="63"/>
      <c r="CU72" s="63"/>
      <c r="CV72" s="63"/>
      <c r="CW72" s="63"/>
      <c r="CX72" s="63"/>
      <c r="CY72" s="63"/>
      <c r="CZ72" s="63"/>
    </row>
    <row r="73" spans="1:104" ht="27.6" x14ac:dyDescent="0.25">
      <c r="A73" s="16" t="s">
        <v>619</v>
      </c>
      <c r="B73" s="9" t="s">
        <v>185</v>
      </c>
      <c r="C73" s="15" t="s">
        <v>255</v>
      </c>
      <c r="D73" s="15" t="s">
        <v>68</v>
      </c>
      <c r="E73" s="91"/>
      <c r="F73" s="92"/>
      <c r="G73" s="92"/>
      <c r="H73" s="92"/>
      <c r="I73" s="92"/>
      <c r="J73" s="92"/>
      <c r="K73" s="92"/>
      <c r="L73" s="92"/>
      <c r="M73" s="92"/>
      <c r="N73" s="92"/>
      <c r="O73" s="92"/>
      <c r="P73" s="92"/>
      <c r="Q73" s="92"/>
      <c r="R73" s="92"/>
      <c r="S73" s="92"/>
      <c r="T73" s="92"/>
      <c r="U73" s="92"/>
      <c r="V73" s="92"/>
      <c r="W73" s="92"/>
      <c r="X73" s="92"/>
      <c r="Y73" s="92"/>
      <c r="Z73" s="92"/>
      <c r="AA73" s="92"/>
      <c r="AB73" s="92"/>
      <c r="AC73" s="92"/>
      <c r="AD73" s="92"/>
      <c r="AE73" s="92"/>
      <c r="AF73" s="92"/>
      <c r="AG73" s="92"/>
      <c r="AH73" s="92"/>
      <c r="AI73" s="92"/>
      <c r="AJ73" s="92"/>
      <c r="AK73" s="92"/>
      <c r="AL73" s="92"/>
      <c r="AM73" s="92"/>
      <c r="AN73" s="92"/>
      <c r="AO73" s="92"/>
      <c r="AP73" s="92"/>
      <c r="AQ73" s="92"/>
      <c r="AR73" s="92"/>
      <c r="AS73" s="92"/>
      <c r="AT73" s="92"/>
      <c r="AU73" s="92"/>
      <c r="AV73" s="92"/>
      <c r="AW73" s="92"/>
      <c r="AX73" s="92"/>
      <c r="AY73" s="92"/>
      <c r="AZ73" s="92"/>
      <c r="BA73" s="92"/>
      <c r="BB73" s="92"/>
      <c r="BC73" s="92"/>
      <c r="BD73" s="92"/>
      <c r="BE73" s="92"/>
      <c r="BF73" s="92"/>
      <c r="BG73" s="92"/>
      <c r="BH73" s="92"/>
      <c r="BI73" s="92"/>
      <c r="BJ73" s="92"/>
      <c r="BK73" s="92"/>
      <c r="BL73" s="92"/>
      <c r="BM73" s="92"/>
      <c r="BN73" s="92"/>
      <c r="BO73" s="92"/>
      <c r="BP73" s="92"/>
      <c r="BQ73" s="92"/>
      <c r="BR73" s="92"/>
      <c r="BS73" s="92"/>
      <c r="BT73" s="92"/>
      <c r="BU73" s="92"/>
      <c r="BV73" s="92"/>
      <c r="BW73" s="92"/>
      <c r="BX73" s="92"/>
      <c r="BY73" s="92"/>
      <c r="BZ73" s="92"/>
      <c r="CA73" s="92"/>
      <c r="CB73" s="92"/>
      <c r="CC73" s="92"/>
      <c r="CD73" s="92"/>
      <c r="CE73" s="92"/>
      <c r="CF73" s="92"/>
      <c r="CG73" s="92"/>
      <c r="CH73" s="92"/>
      <c r="CI73" s="92"/>
      <c r="CJ73" s="92"/>
      <c r="CK73" s="92"/>
      <c r="CL73" s="92"/>
      <c r="CM73" s="92"/>
      <c r="CN73" s="92"/>
      <c r="CO73" s="92"/>
      <c r="CP73" s="92"/>
      <c r="CQ73" s="92"/>
      <c r="CR73" s="92"/>
      <c r="CS73" s="92"/>
      <c r="CT73" s="92"/>
      <c r="CU73" s="92"/>
      <c r="CV73" s="92"/>
      <c r="CW73" s="92"/>
      <c r="CX73" s="92"/>
      <c r="CY73" s="92"/>
      <c r="CZ73" s="92"/>
    </row>
    <row r="75" spans="1:104" s="73" customFormat="1" ht="17.399999999999999" x14ac:dyDescent="0.3">
      <c r="A75" s="72"/>
      <c r="C75" s="74"/>
      <c r="D75" s="74"/>
    </row>
    <row r="76" spans="1:104" ht="14.25" customHeight="1" x14ac:dyDescent="0.25"/>
    <row r="77" spans="1:104" ht="14.25" customHeight="1" x14ac:dyDescent="0.25"/>
    <row r="78" spans="1:104" ht="14.25" customHeight="1" x14ac:dyDescent="0.25"/>
    <row r="79" spans="1:104" ht="14.25" customHeight="1" x14ac:dyDescent="0.25"/>
    <row r="80" spans="1:104"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sheetData>
  <sheetProtection algorithmName="SHA-512" hashValue="yaq9uQAlgAB5TuFA0CpAQ9KALgvuuhpPiCNwD8i9Tz+q/fFPqRi+LnppdPHGQ0g4/KzhOzR75zncol9uVKRqqg==" saltValue="/cKbtNGMs6bvyyMBojo1aw==" spinCount="100000" sheet="1" objects="1" scenarios="1"/>
  <mergeCells count="5">
    <mergeCell ref="A3:C3"/>
    <mergeCell ref="A10:C10"/>
    <mergeCell ref="B13:C13"/>
    <mergeCell ref="B14:C14"/>
    <mergeCell ref="A24:D24"/>
  </mergeCells>
  <conditionalFormatting sqref="A9:A26">
    <cfRule type="expression" dxfId="15" priority="2">
      <formula>$D$5="Yes, the plan complies based on all analyses"</formula>
    </cfRule>
  </conditionalFormatting>
  <conditionalFormatting sqref="B9:D9 E9:CZ24 D10 B11:D23 A27:CZ73">
    <cfRule type="expression" dxfId="11" priority="3">
      <formula>$D$5="Yes, the plan complies based on all analyses"</formula>
    </cfRule>
  </conditionalFormatting>
  <conditionalFormatting sqref="B25:CZ26">
    <cfRule type="expression" dxfId="10" priority="1">
      <formula>$D$5="Yes, the plan complies based on all analyses"</formula>
    </cfRule>
  </conditionalFormatting>
  <dataValidations count="2">
    <dataValidation allowBlank="1" sqref="E30:CZ35" xr:uid="{06CF1112-D646-4DEF-9EAC-BD5A39356B06}"/>
    <dataValidation allowBlank="1" prompt="To enter free text, select cell and type - do not click into cell" sqref="E37:CZ42 E44:CZ49 E68:CZ73 E60:CZ65 E53:CZ58" xr:uid="{B059E941-EBF5-4C3F-949F-D10FFB31173F}"/>
  </dataValidations>
  <hyperlinks>
    <hyperlink ref="B14" location="SectionE_AnalysisMethods" display="Return to the Analysis Methods section in the &quot;State and program information&quot; tab to change whether a method is used." xr:uid="{C41A66B5-B74D-4DAF-A4AB-26040540957E}"/>
    <hyperlink ref="A8" location="'III_Plan comp 438.206 All plans'!A1" display="Click to go to section B: Assurance of plan compliance for 42 C.F.R. § 438.206" xr:uid="{A6C23296-897F-4D68-91BA-0C38C6C86D74}"/>
    <hyperlink ref="A26" location="SectionE_AnalysisMethods" display="Click to return to the Analysis Methods section in the &quot;State and Program Information&quot; tab to change whether a method is used." xr:uid="{C5FDB5B0-9E58-4511-8963-BF8D133855D2}"/>
  </hyperlink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6" id="{A5A8D4BE-3845-4418-81E6-75FA2ECF0163}">
            <xm:f>OR(ISBLANK('I_State and program information'!$E$50),'I_State and program information'!$E$50="No")</xm:f>
            <x14:dxf>
              <fill>
                <patternFill patternType="lightUp"/>
              </fill>
            </x14:dxf>
          </x14:cfRule>
          <xm:sqref>A28:CZ49</xm:sqref>
        </x14:conditionalFormatting>
        <x14:conditionalFormatting xmlns:xm="http://schemas.microsoft.com/office/excel/2006/main">
          <x14:cfRule type="expression" priority="5" id="{C9407D0D-6E72-47B7-A5A9-41D1D187C660}">
            <xm:f>OR(ISBLANK('I_State and program information'!$E$54),'I_State and program information'!$E$54="No")</xm:f>
            <x14:dxf>
              <fill>
                <patternFill patternType="lightUp"/>
              </fill>
            </x14:dxf>
          </x14:cfRule>
          <xm:sqref>A51:CZ65</xm:sqref>
        </x14:conditionalFormatting>
        <x14:conditionalFormatting xmlns:xm="http://schemas.microsoft.com/office/excel/2006/main">
          <x14:cfRule type="expression" priority="4" id="{5C523742-D986-42B7-9FBE-A2EBCBFBD64C}">
            <xm:f>OR(ISBLANK('I_State and program information'!$E$62),'I_State and program information'!$E$62="No")</xm:f>
            <x14:dxf>
              <fill>
                <patternFill patternType="lightUp"/>
              </fill>
            </x14:dxf>
          </x14:cfRule>
          <xm:sqref>A66:CZ73</xm:sqref>
        </x14:conditionalFormatting>
      </x14:conditionalFormattings>
    </ext>
    <ext xmlns:x14="http://schemas.microsoft.com/office/spreadsheetml/2009/9/main" uri="{CCE6A557-97BC-4b89-ADB6-D9C93CAAB3DF}">
      <x14:dataValidations xmlns:xm="http://schemas.microsoft.com/office/excel/2006/main" count="103">
        <x14:dataValidation type="list" allowBlank="1" showInputMessage="1" showErrorMessage="1" xr:uid="{1F2C68F4-8652-4C7C-9446-9A2F8D33173E}">
          <x14:formula1>
            <xm:f>'Set Values'!$BT$124:$BT$133</xm:f>
          </x14:formula1>
          <xm:sqref>M15</xm:sqref>
        </x14:dataValidation>
        <x14:dataValidation type="list" allowBlank="1" showInputMessage="1" showErrorMessage="1" xr:uid="{77664790-ECF6-44E0-8F2B-B696B30B0D8B}">
          <x14:formula1>
            <xm:f>'Set Values'!$FG$124:$FG$133</xm:f>
          </x14:formula1>
          <xm:sqref>CZ15</xm:sqref>
        </x14:dataValidation>
        <x14:dataValidation type="list" allowBlank="1" showInputMessage="1" showErrorMessage="1" xr:uid="{50351203-4D65-48DD-BAAB-6611534F8128}">
          <x14:formula1>
            <xm:f>'Set Values'!$FF$124:$FF$133</xm:f>
          </x14:formula1>
          <xm:sqref>CY15</xm:sqref>
        </x14:dataValidation>
        <x14:dataValidation type="list" allowBlank="1" showInputMessage="1" showErrorMessage="1" xr:uid="{BEED6642-94BE-4E38-BFFD-E0C655323A42}">
          <x14:formula1>
            <xm:f>'Set Values'!$FE$124:$FE$133</xm:f>
          </x14:formula1>
          <xm:sqref>CX15</xm:sqref>
        </x14:dataValidation>
        <x14:dataValidation type="list" allowBlank="1" showInputMessage="1" showErrorMessage="1" xr:uid="{A4802A18-D4A1-4937-BB49-9565F1DDA7D4}">
          <x14:formula1>
            <xm:f>'Set Values'!$FD$124:$FD$133</xm:f>
          </x14:formula1>
          <xm:sqref>CW15</xm:sqref>
        </x14:dataValidation>
        <x14:dataValidation type="list" allowBlank="1" showInputMessage="1" showErrorMessage="1" xr:uid="{6B5CF6AE-221C-4F47-9DD6-B805AEFD0404}">
          <x14:formula1>
            <xm:f>'Set Values'!$FC$124:$FC$133</xm:f>
          </x14:formula1>
          <xm:sqref>CV15</xm:sqref>
        </x14:dataValidation>
        <x14:dataValidation type="list" allowBlank="1" showInputMessage="1" showErrorMessage="1" xr:uid="{213B611F-07CA-4FD9-8879-008FEE3C703B}">
          <x14:formula1>
            <xm:f>'Set Values'!$FA$124:$FA$133</xm:f>
          </x14:formula1>
          <xm:sqref>CT15</xm:sqref>
        </x14:dataValidation>
        <x14:dataValidation type="list" allowBlank="1" showInputMessage="1" showErrorMessage="1" xr:uid="{F790AC3D-2DCA-4DDB-A45A-BC39A64A642B}">
          <x14:formula1>
            <xm:f>'Set Values'!$EZ$124:$EZ$133</xm:f>
          </x14:formula1>
          <xm:sqref>CS15</xm:sqref>
        </x14:dataValidation>
        <x14:dataValidation type="list" allowBlank="1" showInputMessage="1" showErrorMessage="1" xr:uid="{53E6D416-3206-497C-9183-065288FD08F5}">
          <x14:formula1>
            <xm:f>'Set Values'!$EY$124:$EY$133</xm:f>
          </x14:formula1>
          <xm:sqref>CR15</xm:sqref>
        </x14:dataValidation>
        <x14:dataValidation type="list" allowBlank="1" showInputMessage="1" showErrorMessage="1" xr:uid="{5E6814A0-36D6-45F0-9834-DC566AD58669}">
          <x14:formula1>
            <xm:f>'Set Values'!$EX$124:$EX$133</xm:f>
          </x14:formula1>
          <xm:sqref>CQ15</xm:sqref>
        </x14:dataValidation>
        <x14:dataValidation type="list" allowBlank="1" showInputMessage="1" showErrorMessage="1" xr:uid="{D8D03818-1490-4FEE-B5BF-1E665EB8BB56}">
          <x14:formula1>
            <xm:f>'Set Values'!$EW$124:$EW$133</xm:f>
          </x14:formula1>
          <xm:sqref>CP15</xm:sqref>
        </x14:dataValidation>
        <x14:dataValidation type="list" allowBlank="1" showInputMessage="1" showErrorMessage="1" xr:uid="{1197EACD-D6B3-46E1-A97C-E5C5D4ED1F04}">
          <x14:formula1>
            <xm:f>'Set Values'!$EV$124:$EV$133</xm:f>
          </x14:formula1>
          <xm:sqref>CO15</xm:sqref>
        </x14:dataValidation>
        <x14:dataValidation type="list" allowBlank="1" showInputMessage="1" showErrorMessage="1" xr:uid="{8282D906-568B-4D8A-9587-085167F50C8E}">
          <x14:formula1>
            <xm:f>'Set Values'!$EU$124:$EU$133</xm:f>
          </x14:formula1>
          <xm:sqref>CN15</xm:sqref>
        </x14:dataValidation>
        <x14:dataValidation type="list" allowBlank="1" showInputMessage="1" showErrorMessage="1" xr:uid="{6B8C75B6-78F3-4604-9E31-42C14567DA75}">
          <x14:formula1>
            <xm:f>'Set Values'!$ET$124:$ET$133</xm:f>
          </x14:formula1>
          <xm:sqref>CM15</xm:sqref>
        </x14:dataValidation>
        <x14:dataValidation type="list" allowBlank="1" showInputMessage="1" showErrorMessage="1" xr:uid="{32CE4A00-5F22-4A4B-AD80-AD6D2F0648F7}">
          <x14:formula1>
            <xm:f>'Set Values'!$ES$124:$ES$133</xm:f>
          </x14:formula1>
          <xm:sqref>CL15</xm:sqref>
        </x14:dataValidation>
        <x14:dataValidation type="list" allowBlank="1" showInputMessage="1" showErrorMessage="1" xr:uid="{095E03CD-7296-4A7F-8249-B8A57C08370A}">
          <x14:formula1>
            <xm:f>'Set Values'!$ER$124:$ER$133</xm:f>
          </x14:formula1>
          <xm:sqref>CK15</xm:sqref>
        </x14:dataValidation>
        <x14:dataValidation type="list" allowBlank="1" showInputMessage="1" showErrorMessage="1" xr:uid="{AE5C6925-F906-4460-B05E-FD215171134E}">
          <x14:formula1>
            <xm:f>'Set Values'!$EQ$124:$EQ$133</xm:f>
          </x14:formula1>
          <xm:sqref>CJ15</xm:sqref>
        </x14:dataValidation>
        <x14:dataValidation type="list" allowBlank="1" showInputMessage="1" showErrorMessage="1" xr:uid="{65A21984-A024-4372-AAAB-2669643A430E}">
          <x14:formula1>
            <xm:f>'Set Values'!$EP$124:$EP$133</xm:f>
          </x14:formula1>
          <xm:sqref>CI15</xm:sqref>
        </x14:dataValidation>
        <x14:dataValidation type="list" allowBlank="1" showInputMessage="1" showErrorMessage="1" xr:uid="{7535E7A1-9531-45D6-B7E9-69037B151303}">
          <x14:formula1>
            <xm:f>'Set Values'!$EO$124:$EO$133</xm:f>
          </x14:formula1>
          <xm:sqref>CH15</xm:sqref>
        </x14:dataValidation>
        <x14:dataValidation type="list" allowBlank="1" showInputMessage="1" showErrorMessage="1" xr:uid="{F7FA5240-CDD1-43AD-B5BA-66200F76C64D}">
          <x14:formula1>
            <xm:f>'Set Values'!$EN$124:$EN$133</xm:f>
          </x14:formula1>
          <xm:sqref>CG15</xm:sqref>
        </x14:dataValidation>
        <x14:dataValidation type="list" allowBlank="1" showInputMessage="1" showErrorMessage="1" xr:uid="{07FFC816-AC0F-45E9-9C0A-AB02F2B88F44}">
          <x14:formula1>
            <xm:f>'Set Values'!$EM$124:$EM$133</xm:f>
          </x14:formula1>
          <xm:sqref>CF15</xm:sqref>
        </x14:dataValidation>
        <x14:dataValidation type="list" allowBlank="1" showInputMessage="1" showErrorMessage="1" xr:uid="{BDD791F2-CE21-4FEE-95D6-9E643B62DF0C}">
          <x14:formula1>
            <xm:f>'Set Values'!$EL$124:$EL$133</xm:f>
          </x14:formula1>
          <xm:sqref>CE15</xm:sqref>
        </x14:dataValidation>
        <x14:dataValidation type="list" allowBlank="1" showInputMessage="1" showErrorMessage="1" xr:uid="{92D7EC75-03F7-483B-8AD6-0DA4A2B84AF1}">
          <x14:formula1>
            <xm:f>'Set Values'!$EK$124:$EK$133</xm:f>
          </x14:formula1>
          <xm:sqref>CD15</xm:sqref>
        </x14:dataValidation>
        <x14:dataValidation type="list" allowBlank="1" showInputMessage="1" showErrorMessage="1" xr:uid="{86D30998-4F0F-43C2-B4B4-F2A45918A1D0}">
          <x14:formula1>
            <xm:f>'Set Values'!$EJ$124:$EJ$133</xm:f>
          </x14:formula1>
          <xm:sqref>CC15</xm:sqref>
        </x14:dataValidation>
        <x14:dataValidation type="list" allowBlank="1" showInputMessage="1" showErrorMessage="1" xr:uid="{398B6D1B-7E47-48FC-8C8D-48405F08E1CB}">
          <x14:formula1>
            <xm:f>'Set Values'!$EI$124:$EI$133</xm:f>
          </x14:formula1>
          <xm:sqref>CB15</xm:sqref>
        </x14:dataValidation>
        <x14:dataValidation type="list" allowBlank="1" showInputMessage="1" showErrorMessage="1" xr:uid="{0F6CA1ED-96E4-4663-9CDB-0D8296B8AFBE}">
          <x14:formula1>
            <xm:f>'Set Values'!$EH$124:$EH$133</xm:f>
          </x14:formula1>
          <xm:sqref>CA15</xm:sqref>
        </x14:dataValidation>
        <x14:dataValidation type="list" allowBlank="1" showInputMessage="1" showErrorMessage="1" xr:uid="{0027BA67-C4A8-4BBF-BC11-48760BAF16C7}">
          <x14:formula1>
            <xm:f>'Set Values'!$EG$124:$EG$133</xm:f>
          </x14:formula1>
          <xm:sqref>BZ15</xm:sqref>
        </x14:dataValidation>
        <x14:dataValidation type="list" allowBlank="1" showInputMessage="1" showErrorMessage="1" xr:uid="{5EC8FE30-DB50-4C92-A41B-F881D9570B47}">
          <x14:formula1>
            <xm:f>'Set Values'!$EF$124:$EF$133</xm:f>
          </x14:formula1>
          <xm:sqref>BY15</xm:sqref>
        </x14:dataValidation>
        <x14:dataValidation type="list" allowBlank="1" showInputMessage="1" showErrorMessage="1" xr:uid="{CF47991C-0072-47D4-A729-BF1EF545BBD1}">
          <x14:formula1>
            <xm:f>'Set Values'!$EE$124:$EE$133</xm:f>
          </x14:formula1>
          <xm:sqref>BX15</xm:sqref>
        </x14:dataValidation>
        <x14:dataValidation type="list" allowBlank="1" showInputMessage="1" showErrorMessage="1" xr:uid="{E930B7AE-120D-44F0-A676-3C139F4A88ED}">
          <x14:formula1>
            <xm:f>'Set Values'!$ED$124:$ED$133</xm:f>
          </x14:formula1>
          <xm:sqref>BW15</xm:sqref>
        </x14:dataValidation>
        <x14:dataValidation type="list" allowBlank="1" showInputMessage="1" showErrorMessage="1" xr:uid="{9BA80BB4-EB73-4B9E-8491-ED01B60F809D}">
          <x14:formula1>
            <xm:f>'Set Values'!$EC$124:$EC$133</xm:f>
          </x14:formula1>
          <xm:sqref>BV15</xm:sqref>
        </x14:dataValidation>
        <x14:dataValidation type="list" allowBlank="1" showInputMessage="1" showErrorMessage="1" xr:uid="{198BF18D-4E01-44AB-9EA6-9FDDB8D1CBEE}">
          <x14:formula1>
            <xm:f>'Set Values'!$EB$124:$EB$133</xm:f>
          </x14:formula1>
          <xm:sqref>BU15</xm:sqref>
        </x14:dataValidation>
        <x14:dataValidation type="list" allowBlank="1" showInputMessage="1" showErrorMessage="1" xr:uid="{BE8E3532-7558-47D3-9727-2CA66475F802}">
          <x14:formula1>
            <xm:f>'Set Values'!$EA$124:$EA$133</xm:f>
          </x14:formula1>
          <xm:sqref>BT15</xm:sqref>
        </x14:dataValidation>
        <x14:dataValidation type="list" allowBlank="1" showInputMessage="1" showErrorMessage="1" xr:uid="{531B9D40-A254-4D7D-A151-3A848BECF872}">
          <x14:formula1>
            <xm:f>'Set Values'!$DZ$124:$DZ$133</xm:f>
          </x14:formula1>
          <xm:sqref>BS15</xm:sqref>
        </x14:dataValidation>
        <x14:dataValidation type="list" allowBlank="1" showInputMessage="1" showErrorMessage="1" xr:uid="{0DAB35C2-6F5A-45AF-8027-5963F4A56DFA}">
          <x14:formula1>
            <xm:f>'Set Values'!$DY$124:$DY$133</xm:f>
          </x14:formula1>
          <xm:sqref>BR15</xm:sqref>
        </x14:dataValidation>
        <x14:dataValidation type="list" allowBlank="1" showInputMessage="1" showErrorMessage="1" xr:uid="{15C33511-604F-4BA4-9857-52ACE632FD5A}">
          <x14:formula1>
            <xm:f>'Set Values'!$DX$124:$DX$133</xm:f>
          </x14:formula1>
          <xm:sqref>BQ15</xm:sqref>
        </x14:dataValidation>
        <x14:dataValidation type="list" allowBlank="1" showInputMessage="1" showErrorMessage="1" xr:uid="{84BF3C85-91CB-4BCE-8FF6-CAE21AB5F597}">
          <x14:formula1>
            <xm:f>'Set Values'!$DW$124:$DW$133</xm:f>
          </x14:formula1>
          <xm:sqref>BP15</xm:sqref>
        </x14:dataValidation>
        <x14:dataValidation type="list" allowBlank="1" showInputMessage="1" showErrorMessage="1" xr:uid="{F43F1223-748C-4C51-98D6-13BEDE776DB7}">
          <x14:formula1>
            <xm:f>'Set Values'!$DV$124:$DV$133</xm:f>
          </x14:formula1>
          <xm:sqref>BO15</xm:sqref>
        </x14:dataValidation>
        <x14:dataValidation type="list" allowBlank="1" showInputMessage="1" showErrorMessage="1" xr:uid="{71603281-EBEA-4575-9CB9-562EEF31CFC6}">
          <x14:formula1>
            <xm:f>'Set Values'!$DU$124:$DU$133</xm:f>
          </x14:formula1>
          <xm:sqref>BN15</xm:sqref>
        </x14:dataValidation>
        <x14:dataValidation type="list" allowBlank="1" showInputMessage="1" showErrorMessage="1" xr:uid="{18C47A52-AFCA-496E-9F03-5DC5ED305BEF}">
          <x14:formula1>
            <xm:f>'Set Values'!$DT$124:$DT$133</xm:f>
          </x14:formula1>
          <xm:sqref>BM15</xm:sqref>
        </x14:dataValidation>
        <x14:dataValidation type="list" allowBlank="1" showInputMessage="1" showErrorMessage="1" xr:uid="{3FCE8EAE-09D9-44AE-A065-05D414DF4ABD}">
          <x14:formula1>
            <xm:f>'Set Values'!$DS$124:$DS$133</xm:f>
          </x14:formula1>
          <xm:sqref>BL15</xm:sqref>
        </x14:dataValidation>
        <x14:dataValidation type="list" allowBlank="1" showInputMessage="1" showErrorMessage="1" xr:uid="{BFBFFD2E-8BAF-4880-A920-ADFB82D90430}">
          <x14:formula1>
            <xm:f>'Set Values'!$DR$124:$DR$133</xm:f>
          </x14:formula1>
          <xm:sqref>BK15</xm:sqref>
        </x14:dataValidation>
        <x14:dataValidation type="list" allowBlank="1" showInputMessage="1" showErrorMessage="1" xr:uid="{D5CF0497-1F50-48DC-BA08-0D62919A302C}">
          <x14:formula1>
            <xm:f>'Set Values'!$DQ$124:$DQ$133</xm:f>
          </x14:formula1>
          <xm:sqref>BJ15</xm:sqref>
        </x14:dataValidation>
        <x14:dataValidation type="list" allowBlank="1" showInputMessage="1" showErrorMessage="1" xr:uid="{12C9418D-AD03-46E7-85FE-58C50E0A2F31}">
          <x14:formula1>
            <xm:f>'Set Values'!$DP$124:$DP$133</xm:f>
          </x14:formula1>
          <xm:sqref>BI15</xm:sqref>
        </x14:dataValidation>
        <x14:dataValidation type="list" allowBlank="1" showInputMessage="1" showErrorMessage="1" xr:uid="{C4403130-2F3D-46BD-9369-191AEB968DEF}">
          <x14:formula1>
            <xm:f>'Set Values'!$DO$124:$DO$133</xm:f>
          </x14:formula1>
          <xm:sqref>BH15</xm:sqref>
        </x14:dataValidation>
        <x14:dataValidation type="list" allowBlank="1" showInputMessage="1" showErrorMessage="1" xr:uid="{931912C3-4A8C-4831-8CCA-9BC268FCF7AE}">
          <x14:formula1>
            <xm:f>'Set Values'!$DN$124:$DN$133</xm:f>
          </x14:formula1>
          <xm:sqref>BG15</xm:sqref>
        </x14:dataValidation>
        <x14:dataValidation type="list" allowBlank="1" showInputMessage="1" showErrorMessage="1" xr:uid="{E2412FA2-BDDE-43C3-B317-7E997223F78F}">
          <x14:formula1>
            <xm:f>'Set Values'!$DM$124:$DM$133</xm:f>
          </x14:formula1>
          <xm:sqref>BF15</xm:sqref>
        </x14:dataValidation>
        <x14:dataValidation type="list" allowBlank="1" showInputMessage="1" showErrorMessage="1" xr:uid="{6380ADAE-F889-4802-884D-AF8EE7613ECE}">
          <x14:formula1>
            <xm:f>'Set Values'!$DL$124:$DL$133</xm:f>
          </x14:formula1>
          <xm:sqref>BE15</xm:sqref>
        </x14:dataValidation>
        <x14:dataValidation type="list" allowBlank="1" showInputMessage="1" showErrorMessage="1" xr:uid="{EBCD6564-4B75-491E-81F1-EDD7732364D5}">
          <x14:formula1>
            <xm:f>'Set Values'!$DK$124:$DK$133</xm:f>
          </x14:formula1>
          <xm:sqref>BD15</xm:sqref>
        </x14:dataValidation>
        <x14:dataValidation type="list" allowBlank="1" showInputMessage="1" showErrorMessage="1" xr:uid="{87DF210D-A38F-4F71-BBCA-A49F04356132}">
          <x14:formula1>
            <xm:f>'Set Values'!$DJ$124:$DJ$133</xm:f>
          </x14:formula1>
          <xm:sqref>BC15</xm:sqref>
        </x14:dataValidation>
        <x14:dataValidation type="list" allowBlank="1" showInputMessage="1" showErrorMessage="1" xr:uid="{3B599BAA-268A-416A-A9B8-01882AD34DB2}">
          <x14:formula1>
            <xm:f>'Set Values'!$DI$124:$DI$133</xm:f>
          </x14:formula1>
          <xm:sqref>BB15</xm:sqref>
        </x14:dataValidation>
        <x14:dataValidation type="list" allowBlank="1" showInputMessage="1" showErrorMessage="1" xr:uid="{0A34F5A6-D041-4DBE-AD5D-8F451B6A0F4E}">
          <x14:formula1>
            <xm:f>'Set Values'!$DH$124:$DH$133</xm:f>
          </x14:formula1>
          <xm:sqref>BA15</xm:sqref>
        </x14:dataValidation>
        <x14:dataValidation type="list" allowBlank="1" showInputMessage="1" showErrorMessage="1" xr:uid="{F666EF2D-8930-4215-A0F5-1142F8435A2C}">
          <x14:formula1>
            <xm:f>'Set Values'!$DG$124:$DG$133</xm:f>
          </x14:formula1>
          <xm:sqref>AZ15</xm:sqref>
        </x14:dataValidation>
        <x14:dataValidation type="list" allowBlank="1" showInputMessage="1" showErrorMessage="1" xr:uid="{BFF6A355-1086-418B-886F-901C515D15CF}">
          <x14:formula1>
            <xm:f>'Set Values'!$DF$124:$DF$133</xm:f>
          </x14:formula1>
          <xm:sqref>AY15</xm:sqref>
        </x14:dataValidation>
        <x14:dataValidation type="list" allowBlank="1" showInputMessage="1" showErrorMessage="1" xr:uid="{73633E31-A968-4531-B4B6-C1F3827DD2EE}">
          <x14:formula1>
            <xm:f>'Set Values'!$DE$124:$DE$133</xm:f>
          </x14:formula1>
          <xm:sqref>AX15</xm:sqref>
        </x14:dataValidation>
        <x14:dataValidation type="list" allowBlank="1" showInputMessage="1" showErrorMessage="1" xr:uid="{71AB89A4-441B-4DB7-B400-8348F331C2C1}">
          <x14:formula1>
            <xm:f>'Set Values'!$DD$124:$DD$133</xm:f>
          </x14:formula1>
          <xm:sqref>AW15</xm:sqref>
        </x14:dataValidation>
        <x14:dataValidation type="list" allowBlank="1" showInputMessage="1" showErrorMessage="1" xr:uid="{5B269E2C-E4A5-45F4-8CE2-E6ED922EA7E5}">
          <x14:formula1>
            <xm:f>'Set Values'!$DC$124:$DC$133</xm:f>
          </x14:formula1>
          <xm:sqref>AV15</xm:sqref>
        </x14:dataValidation>
        <x14:dataValidation type="list" allowBlank="1" showInputMessage="1" showErrorMessage="1" xr:uid="{554201CB-394D-43D3-8AC6-BAB60C29146B}">
          <x14:formula1>
            <xm:f>'Set Values'!$DB$124:$DB$133</xm:f>
          </x14:formula1>
          <xm:sqref>AU15</xm:sqref>
        </x14:dataValidation>
        <x14:dataValidation type="list" allowBlank="1" showInputMessage="1" showErrorMessage="1" xr:uid="{94AB77C9-1CD3-4D91-8A91-4EC99E681149}">
          <x14:formula1>
            <xm:f>'Set Values'!$DA$124:$DA$133</xm:f>
          </x14:formula1>
          <xm:sqref>AT15</xm:sqref>
        </x14:dataValidation>
        <x14:dataValidation type="list" allowBlank="1" showInputMessage="1" showErrorMessage="1" xr:uid="{BB61DE0B-A8B1-40C8-B2BE-1C0D4532E9AD}">
          <x14:formula1>
            <xm:f>'Set Values'!$CZ$124:$CZ$133</xm:f>
          </x14:formula1>
          <xm:sqref>AS15</xm:sqref>
        </x14:dataValidation>
        <x14:dataValidation type="list" allowBlank="1" showInputMessage="1" showErrorMessage="1" xr:uid="{A5DE1F59-A18A-4D1F-8479-4083DDE768A5}">
          <x14:formula1>
            <xm:f>'Set Values'!$CY$124:$CY$133</xm:f>
          </x14:formula1>
          <xm:sqref>AR15</xm:sqref>
        </x14:dataValidation>
        <x14:dataValidation type="list" allowBlank="1" showInputMessage="1" showErrorMessage="1" xr:uid="{13DA641B-0690-43D4-BC57-4F509CF8AEDB}">
          <x14:formula1>
            <xm:f>'Set Values'!$CX$124:$CX$133</xm:f>
          </x14:formula1>
          <xm:sqref>AQ15</xm:sqref>
        </x14:dataValidation>
        <x14:dataValidation type="list" allowBlank="1" showInputMessage="1" showErrorMessage="1" xr:uid="{49A37EA1-BA80-4276-81CE-F6C33E0ACE1D}">
          <x14:formula1>
            <xm:f>'Set Values'!$CW$124:$CW$133</xm:f>
          </x14:formula1>
          <xm:sqref>AP15</xm:sqref>
        </x14:dataValidation>
        <x14:dataValidation type="list" allowBlank="1" showInputMessage="1" showErrorMessage="1" xr:uid="{8E952FF0-7902-474B-959A-991D286AEBCF}">
          <x14:formula1>
            <xm:f>'Set Values'!$CV$124:$CV$133</xm:f>
          </x14:formula1>
          <xm:sqref>AO15</xm:sqref>
        </x14:dataValidation>
        <x14:dataValidation type="list" allowBlank="1" showInputMessage="1" showErrorMessage="1" xr:uid="{89E63CE3-CFB0-4738-A3F9-671839C78C0D}">
          <x14:formula1>
            <xm:f>'Set Values'!$CU$124:$CU$133</xm:f>
          </x14:formula1>
          <xm:sqref>AN15</xm:sqref>
        </x14:dataValidation>
        <x14:dataValidation type="list" allowBlank="1" showInputMessage="1" showErrorMessage="1" xr:uid="{B315B73B-4A49-418C-A808-112CE7F76A47}">
          <x14:formula1>
            <xm:f>'Set Values'!$CT$124:$CT$133</xm:f>
          </x14:formula1>
          <xm:sqref>AM15</xm:sqref>
        </x14:dataValidation>
        <x14:dataValidation type="list" allowBlank="1" showInputMessage="1" showErrorMessage="1" xr:uid="{3864BE2D-E285-4103-912D-422DA8E43CDE}">
          <x14:formula1>
            <xm:f>'Set Values'!$CS$124:$CS$133</xm:f>
          </x14:formula1>
          <xm:sqref>AL15</xm:sqref>
        </x14:dataValidation>
        <x14:dataValidation type="list" allowBlank="1" showInputMessage="1" showErrorMessage="1" xr:uid="{79A44AFB-8E60-40C7-9697-27697E0AFAE8}">
          <x14:formula1>
            <xm:f>'Set Values'!$CR$124:$CR$133</xm:f>
          </x14:formula1>
          <xm:sqref>AK15</xm:sqref>
        </x14:dataValidation>
        <x14:dataValidation type="list" allowBlank="1" showInputMessage="1" showErrorMessage="1" xr:uid="{96C0F8BD-0F54-4B54-B894-131E6050AF87}">
          <x14:formula1>
            <xm:f>'Set Values'!$CQ$124:$CQ$133</xm:f>
          </x14:formula1>
          <xm:sqref>AJ15</xm:sqref>
        </x14:dataValidation>
        <x14:dataValidation type="list" allowBlank="1" showInputMessage="1" showErrorMessage="1" xr:uid="{5F0401CB-245E-405E-8E53-E04703B02718}">
          <x14:formula1>
            <xm:f>'Set Values'!$CP$124:$CP$133</xm:f>
          </x14:formula1>
          <xm:sqref>AI15</xm:sqref>
        </x14:dataValidation>
        <x14:dataValidation type="list" allowBlank="1" showInputMessage="1" showErrorMessage="1" xr:uid="{AD5066F9-2AA1-4523-A980-A2623C5C7E71}">
          <x14:formula1>
            <xm:f>'Set Values'!$CO$124:$CO$133</xm:f>
          </x14:formula1>
          <xm:sqref>AH15</xm:sqref>
        </x14:dataValidation>
        <x14:dataValidation type="list" allowBlank="1" showInputMessage="1" showErrorMessage="1" xr:uid="{2D8FD80C-E301-4A9D-95D6-A3A1A5CC2CBD}">
          <x14:formula1>
            <xm:f>'Set Values'!$CN$124:$CN$133</xm:f>
          </x14:formula1>
          <xm:sqref>AG15</xm:sqref>
        </x14:dataValidation>
        <x14:dataValidation type="list" allowBlank="1" showInputMessage="1" showErrorMessage="1" xr:uid="{E1AE4F61-DFCE-4A59-9F50-32D9E5057737}">
          <x14:formula1>
            <xm:f>'Set Values'!$CM$124:$CM$133</xm:f>
          </x14:formula1>
          <xm:sqref>AF15</xm:sqref>
        </x14:dataValidation>
        <x14:dataValidation type="list" allowBlank="1" showInputMessage="1" showErrorMessage="1" xr:uid="{CB0D3DBB-DF58-4574-B858-33FBA15AF4CD}">
          <x14:formula1>
            <xm:f>'Set Values'!$CL$124:$CL$133</xm:f>
          </x14:formula1>
          <xm:sqref>AE15</xm:sqref>
        </x14:dataValidation>
        <x14:dataValidation type="list" allowBlank="1" showInputMessage="1" showErrorMessage="1" xr:uid="{A6C2F608-418B-4D5B-898B-AB684C3CBA6F}">
          <x14:formula1>
            <xm:f>'Set Values'!$CK$124:$CK$133</xm:f>
          </x14:formula1>
          <xm:sqref>AD15</xm:sqref>
        </x14:dataValidation>
        <x14:dataValidation type="list" allowBlank="1" showInputMessage="1" showErrorMessage="1" xr:uid="{821FF863-D16F-41D1-AE86-C9DE48A6E999}">
          <x14:formula1>
            <xm:f>'Set Values'!$CJ$124:$CJ$133</xm:f>
          </x14:formula1>
          <xm:sqref>AC15</xm:sqref>
        </x14:dataValidation>
        <x14:dataValidation type="list" allowBlank="1" showInputMessage="1" showErrorMessage="1" xr:uid="{565BE9CF-0AEC-40D5-9AEB-44AF5565B9B7}">
          <x14:formula1>
            <xm:f>'Set Values'!$CI$124:$CI$133</xm:f>
          </x14:formula1>
          <xm:sqref>AB15</xm:sqref>
        </x14:dataValidation>
        <x14:dataValidation type="list" allowBlank="1" showInputMessage="1" showErrorMessage="1" xr:uid="{2AA14572-E14F-49B9-A3A8-38927605DB4B}">
          <x14:formula1>
            <xm:f>'Set Values'!$CH$124:$CH$133</xm:f>
          </x14:formula1>
          <xm:sqref>AA15</xm:sqref>
        </x14:dataValidation>
        <x14:dataValidation type="list" allowBlank="1" showInputMessage="1" showErrorMessage="1" xr:uid="{2D822BCE-E3ED-4084-8245-EEF136DB3379}">
          <x14:formula1>
            <xm:f>'Set Values'!$CG$124:$CG$133</xm:f>
          </x14:formula1>
          <xm:sqref>Z15</xm:sqref>
        </x14:dataValidation>
        <x14:dataValidation type="list" allowBlank="1" showInputMessage="1" showErrorMessage="1" xr:uid="{4D7735BC-94A4-42A5-B8E2-07AE9AA47C4F}">
          <x14:formula1>
            <xm:f>'Set Values'!$CF$124:$CF$133</xm:f>
          </x14:formula1>
          <xm:sqref>Y15</xm:sqref>
        </x14:dataValidation>
        <x14:dataValidation type="list" allowBlank="1" showInputMessage="1" showErrorMessage="1" xr:uid="{1F32751F-2915-4842-9C5D-731019152D82}">
          <x14:formula1>
            <xm:f>'Set Values'!$CE$124:$CE$133</xm:f>
          </x14:formula1>
          <xm:sqref>X15</xm:sqref>
        </x14:dataValidation>
        <x14:dataValidation type="list" allowBlank="1" showInputMessage="1" showErrorMessage="1" xr:uid="{C85CA68A-D870-41EA-9FE5-529C373D01DD}">
          <x14:formula1>
            <xm:f>'Set Values'!$AA$3</xm:f>
          </x14:formula1>
          <xm:sqref>E12:CZ12</xm:sqref>
        </x14:dataValidation>
        <x14:dataValidation type="list" allowBlank="1" showInputMessage="1" showErrorMessage="1" xr:uid="{A0C9C184-AA92-42F9-9060-5AB9685D6516}">
          <x14:formula1>
            <xm:f>'Set Values'!$CD$124:$CD$133</xm:f>
          </x14:formula1>
          <xm:sqref>W15</xm:sqref>
        </x14:dataValidation>
        <x14:dataValidation type="list" allowBlank="1" showInputMessage="1" showErrorMessage="1" xr:uid="{15185867-96B4-430D-A01B-7D0D9AD56487}">
          <x14:formula1>
            <xm:f>'Set Values'!$CC$124:$CC$133</xm:f>
          </x14:formula1>
          <xm:sqref>V15</xm:sqref>
        </x14:dataValidation>
        <x14:dataValidation type="list" allowBlank="1" showInputMessage="1" showErrorMessage="1" xr:uid="{69F952F2-3C4E-4114-9B35-B8A387247034}">
          <x14:formula1>
            <xm:f>'Set Values'!$CB$124:$CB$133</xm:f>
          </x14:formula1>
          <xm:sqref>U15</xm:sqref>
        </x14:dataValidation>
        <x14:dataValidation type="list" allowBlank="1" showInputMessage="1" showErrorMessage="1" xr:uid="{CCB684BE-1702-43DD-B1D2-D3E192A0A7AB}">
          <x14:formula1>
            <xm:f>'Set Values'!$CA$124:$CA$133</xm:f>
          </x14:formula1>
          <xm:sqref>T15</xm:sqref>
        </x14:dataValidation>
        <x14:dataValidation type="list" allowBlank="1" showInputMessage="1" showErrorMessage="1" xr:uid="{871E8043-0D88-44EC-8466-9004F4EA0FE3}">
          <x14:formula1>
            <xm:f>'Set Values'!$BZ$124:$BZ$133</xm:f>
          </x14:formula1>
          <xm:sqref>S15</xm:sqref>
        </x14:dataValidation>
        <x14:dataValidation type="list" allowBlank="1" showInputMessage="1" showErrorMessage="1" xr:uid="{01DA6D48-6D14-4296-9975-47383D297A93}">
          <x14:formula1>
            <xm:f>'Set Values'!$BY$124:$BY$133</xm:f>
          </x14:formula1>
          <xm:sqref>R15</xm:sqref>
        </x14:dataValidation>
        <x14:dataValidation type="list" allowBlank="1" showInputMessage="1" showErrorMessage="1" xr:uid="{215C4AE9-2894-483F-A1F1-86B18E7B204C}">
          <x14:formula1>
            <xm:f>'Set Values'!$BX$124:$BX$133</xm:f>
          </x14:formula1>
          <xm:sqref>Q15</xm:sqref>
        </x14:dataValidation>
        <x14:dataValidation type="list" allowBlank="1" showInputMessage="1" showErrorMessage="1" xr:uid="{77771BD4-B2F9-4100-AC58-18536E6A55C2}">
          <x14:formula1>
            <xm:f>'Set Values'!$BW$124:$BW$133</xm:f>
          </x14:formula1>
          <xm:sqref>P15</xm:sqref>
        </x14:dataValidation>
        <x14:dataValidation type="list" allowBlank="1" showInputMessage="1" showErrorMessage="1" xr:uid="{9D9EE752-6261-413D-BEBA-31E05E3E326F}">
          <x14:formula1>
            <xm:f>'Set Values'!$BV$124:$BV$133</xm:f>
          </x14:formula1>
          <xm:sqref>O15</xm:sqref>
        </x14:dataValidation>
        <x14:dataValidation type="list" allowBlank="1" showInputMessage="1" showErrorMessage="1" xr:uid="{6C542937-9C85-4389-8608-3ACB328DC74D}">
          <x14:formula1>
            <xm:f>'Set Values'!$BU$124:$BU$133</xm:f>
          </x14:formula1>
          <xm:sqref>N15</xm:sqref>
        </x14:dataValidation>
        <x14:dataValidation type="list" allowBlank="1" showInputMessage="1" showErrorMessage="1" xr:uid="{4CDFEFA5-8BBC-452A-967C-E1E753202127}">
          <x14:formula1>
            <xm:f>'Set Values'!$BS$124:$BS$133</xm:f>
          </x14:formula1>
          <xm:sqref>L15</xm:sqref>
        </x14:dataValidation>
        <x14:dataValidation type="list" allowBlank="1" showInputMessage="1" showErrorMessage="1" xr:uid="{CD8AF85D-8E86-4046-B09F-D51D5B2EA363}">
          <x14:formula1>
            <xm:f>'Set Values'!$BR$124:$BR$133</xm:f>
          </x14:formula1>
          <xm:sqref>K15</xm:sqref>
        </x14:dataValidation>
        <x14:dataValidation type="list" allowBlank="1" showInputMessage="1" showErrorMessage="1" xr:uid="{4A46CEA0-EBC5-4298-AFF3-41AC81FE7E25}">
          <x14:formula1>
            <xm:f>'Set Values'!$BQ$124:$BQ$133</xm:f>
          </x14:formula1>
          <xm:sqref>J15</xm:sqref>
        </x14:dataValidation>
        <x14:dataValidation type="list" allowBlank="1" showInputMessage="1" showErrorMessage="1" xr:uid="{8046D8EE-FB7F-46FA-B3FF-D9F61C291094}">
          <x14:formula1>
            <xm:f>'Set Values'!$BP$124:$BP$133</xm:f>
          </x14:formula1>
          <xm:sqref>I15</xm:sqref>
        </x14:dataValidation>
        <x14:dataValidation type="list" allowBlank="1" showInputMessage="1" showErrorMessage="1" xr:uid="{2A1330AB-7669-408F-93F7-2242643BF085}">
          <x14:formula1>
            <xm:f>'Set Values'!$BO$124:$BO$133</xm:f>
          </x14:formula1>
          <xm:sqref>H15</xm:sqref>
        </x14:dataValidation>
        <x14:dataValidation type="list" allowBlank="1" showInputMessage="1" showErrorMessage="1" xr:uid="{DE9DEFE1-E65E-405E-A8BB-732F12220F5D}">
          <x14:formula1>
            <xm:f>'Set Values'!$BN$124:$BN$133</xm:f>
          </x14:formula1>
          <xm:sqref>G15</xm:sqref>
        </x14:dataValidation>
        <x14:dataValidation type="list" allowBlank="1" showInputMessage="1" showErrorMessage="1" xr:uid="{5E6ADFFA-0BF2-448C-9EA5-EF142F7DAC22}">
          <x14:formula1>
            <xm:f>'Set Values'!$BL$124:$BL$133</xm:f>
          </x14:formula1>
          <xm:sqref>E15</xm:sqref>
        </x14:dataValidation>
        <x14:dataValidation type="list" allowBlank="1" showInputMessage="1" showErrorMessage="1" xr:uid="{2F7E6E3F-6A57-4E37-9465-8EB9F57D5FF3}">
          <x14:formula1>
            <xm:f>'Set Values'!$BM$124:$BM$133</xm:f>
          </x14:formula1>
          <xm:sqref>F15</xm:sqref>
        </x14:dataValidation>
        <x14:dataValidation type="list" allowBlank="1" showInputMessage="1" showErrorMessage="1" xr:uid="{65F384D7-6FC5-45BE-816C-C259C353F308}">
          <x14:formula1>
            <xm:f>'Set Values'!$Z$3:$Z$4</xm:f>
          </x14:formula1>
          <xm:sqref>D5</xm:sqref>
        </x14:dataValidation>
        <x14:dataValidation type="list" allowBlank="1" showInputMessage="1" showErrorMessage="1" xr:uid="{DD1E04D1-EE84-43DB-A21F-23CEAA688CE9}">
          <x14:formula1>
            <xm:f>'Set Values'!$AB$3:$AB$4</xm:f>
          </x14:formula1>
          <xm:sqref>E20:CZ20</xm:sqref>
        </x14:dataValidation>
        <x14:dataValidation type="list" allowBlank="1" showInputMessage="1" showErrorMessage="1" xr:uid="{EA317FEF-2F42-4116-90BC-FC4DD6A29B25}">
          <x14:formula1>
            <xm:f>'Set Values'!$FB$124:$FB$133</xm:f>
          </x14:formula1>
          <xm:sqref>CU15</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068BB-DC88-4872-84E7-DAC4A8322D47}">
  <dimension ref="A1:N56"/>
  <sheetViews>
    <sheetView showGridLines="0" topLeftCell="A2" zoomScale="70" zoomScaleNormal="70" workbookViewId="0">
      <pane xSplit="4" ySplit="5" topLeftCell="E7" activePane="bottomRight" state="frozen"/>
      <selection activeCell="A2" sqref="A2"/>
      <selection pane="topRight" activeCell="F2" sqref="F2"/>
      <selection pane="bottomLeft" activeCell="A7" sqref="A7"/>
      <selection pane="bottomRight" activeCell="A2" sqref="A2:B2"/>
    </sheetView>
  </sheetViews>
  <sheetFormatPr defaultColWidth="9.21875" defaultRowHeight="13.8" x14ac:dyDescent="0.25"/>
  <cols>
    <col min="1" max="1" width="7.77734375" style="2" customWidth="1"/>
    <col min="2" max="2" width="50.77734375" style="2" customWidth="1"/>
    <col min="3" max="3" width="71.5546875" style="5" customWidth="1"/>
    <col min="4" max="4" width="30.77734375" style="5" customWidth="1"/>
    <col min="5" max="14" width="60.77734375" style="5" customWidth="1"/>
    <col min="15" max="67" width="20.5546875" style="2" customWidth="1"/>
    <col min="68" max="16384" width="9.21875" style="2"/>
  </cols>
  <sheetData>
    <row r="1" spans="1:14" s="78" customFormat="1" ht="64.95" customHeight="1" x14ac:dyDescent="0.35">
      <c r="A1" s="75" t="s">
        <v>502</v>
      </c>
      <c r="B1" s="75"/>
      <c r="C1" s="76"/>
      <c r="D1" s="77"/>
      <c r="E1" s="183" t="s">
        <v>503</v>
      </c>
      <c r="F1" s="183" t="s">
        <v>504</v>
      </c>
      <c r="G1" s="183" t="s">
        <v>505</v>
      </c>
      <c r="H1" s="183" t="s">
        <v>506</v>
      </c>
      <c r="I1" s="183" t="s">
        <v>507</v>
      </c>
      <c r="J1" s="183" t="s">
        <v>508</v>
      </c>
      <c r="K1" s="183" t="s">
        <v>509</v>
      </c>
      <c r="L1" s="183" t="s">
        <v>510</v>
      </c>
      <c r="M1" s="183" t="s">
        <v>511</v>
      </c>
      <c r="N1" s="183" t="s">
        <v>512</v>
      </c>
    </row>
    <row r="2" spans="1:14" s="78" customFormat="1" ht="64.95" customHeight="1" x14ac:dyDescent="0.35">
      <c r="A2" s="306" t="s">
        <v>585</v>
      </c>
      <c r="B2" s="306"/>
      <c r="C2" s="76"/>
      <c r="D2" s="77"/>
      <c r="E2" s="272" t="s">
        <v>151</v>
      </c>
      <c r="F2" s="202" t="s">
        <v>152</v>
      </c>
      <c r="G2" s="202" t="s">
        <v>153</v>
      </c>
      <c r="H2" s="202" t="s">
        <v>154</v>
      </c>
      <c r="I2" s="202" t="s">
        <v>155</v>
      </c>
      <c r="J2" s="202" t="s">
        <v>156</v>
      </c>
      <c r="K2" s="202" t="s">
        <v>157</v>
      </c>
      <c r="L2" s="202" t="s">
        <v>158</v>
      </c>
      <c r="M2" s="202" t="s">
        <v>159</v>
      </c>
      <c r="N2" s="202" t="s">
        <v>160</v>
      </c>
    </row>
    <row r="3" spans="1:14" ht="28.5" customHeight="1" x14ac:dyDescent="0.4">
      <c r="A3" s="24" t="s">
        <v>680</v>
      </c>
      <c r="B3" s="24"/>
      <c r="C3" s="24"/>
      <c r="D3" s="1"/>
      <c r="E3" s="2"/>
      <c r="F3" s="2"/>
      <c r="G3" s="2"/>
      <c r="H3" s="2"/>
      <c r="I3" s="2"/>
      <c r="J3" s="2"/>
      <c r="K3" s="2"/>
      <c r="L3" s="2"/>
    </row>
    <row r="4" spans="1:14" ht="40.200000000000003" customHeight="1" x14ac:dyDescent="0.25">
      <c r="A4" s="307" t="s">
        <v>541</v>
      </c>
      <c r="B4" s="308"/>
      <c r="C4" s="308"/>
      <c r="D4" s="266"/>
      <c r="E4" s="203"/>
      <c r="F4" s="204"/>
      <c r="G4" s="204"/>
      <c r="H4" s="204"/>
      <c r="I4" s="204"/>
      <c r="J4" s="204"/>
      <c r="K4" s="204"/>
      <c r="L4" s="204"/>
      <c r="M4" s="204"/>
      <c r="N4" s="204"/>
    </row>
    <row r="5" spans="1:14" ht="30" customHeight="1" x14ac:dyDescent="0.25">
      <c r="A5" s="49"/>
      <c r="B5" s="47" t="s">
        <v>1</v>
      </c>
      <c r="C5" s="47" t="s">
        <v>5</v>
      </c>
      <c r="D5" s="59" t="s">
        <v>65</v>
      </c>
      <c r="E5" s="189" t="str">
        <f>IF('I_State and program information'!$E$25&lt;&gt;"",'I_State and program information'!$E$25,"[Plan 1]")</f>
        <v>[Plan 1]</v>
      </c>
      <c r="F5" s="60" t="str">
        <f>IF('I_State and program information'!$E$26&lt;&gt;"",'I_State and program information'!$E$26,"[Plan 2]")</f>
        <v>[Plan 2]</v>
      </c>
      <c r="G5" s="60" t="str">
        <f>IF('I_State and program information'!$E$27&lt;&gt;"",'I_State and program information'!$E$27,"[Plan 3]")</f>
        <v>[Plan 3]</v>
      </c>
      <c r="H5" s="60" t="str">
        <f>IF('I_State and program information'!$E$28&lt;&gt;"",'I_State and program information'!$E$28,"[Plan 4]")</f>
        <v>[Plan 4]</v>
      </c>
      <c r="I5" s="60" t="str">
        <f>IF('I_State and program information'!$E$29&lt;&gt;"",'I_State and program information'!$E$29,"[Plan 5]")</f>
        <v>[Plan 5]</v>
      </c>
      <c r="J5" s="60" t="str">
        <f>IF('I_State and program information'!$E$30&lt;&gt;"",'I_State and program information'!$E$30,"[Plan 6]")</f>
        <v>[Plan 6]</v>
      </c>
      <c r="K5" s="60" t="str">
        <f>IF('I_State and program information'!$E$31&lt;&gt;"",'I_State and program information'!$E$31,"[Plan 7]")</f>
        <v>[Plan 7]</v>
      </c>
      <c r="L5" s="60" t="str">
        <f>IF('I_State and program information'!$E$32&lt;&gt;"",'I_State and program information'!$E$32,"[Plan 8]")</f>
        <v>[Plan 8]</v>
      </c>
      <c r="M5" s="60" t="str">
        <f>IF('I_State and program information'!$E$33&lt;&gt;"",'I_State and program information'!$E$33,"[Plan 9]")</f>
        <v>[Plan 9]</v>
      </c>
      <c r="N5" s="60" t="str">
        <f>IF('I_State and program information'!$E$34&lt;&gt;"",'I_State and program information'!$E$34,"[Plan 10]")</f>
        <v>[Plan 10]</v>
      </c>
    </row>
    <row r="6" spans="1:14" ht="61.05" customHeight="1" x14ac:dyDescent="0.25">
      <c r="A6" s="16" t="s">
        <v>580</v>
      </c>
      <c r="B6" s="9" t="s">
        <v>186</v>
      </c>
      <c r="C6" s="15" t="s">
        <v>559</v>
      </c>
      <c r="D6" s="15" t="s">
        <v>103</v>
      </c>
      <c r="E6" s="90"/>
      <c r="F6" s="61"/>
      <c r="G6" s="61"/>
      <c r="H6" s="61"/>
      <c r="I6" s="61"/>
      <c r="J6" s="61"/>
      <c r="K6" s="61"/>
      <c r="L6" s="61"/>
      <c r="M6" s="61"/>
      <c r="N6" s="61"/>
    </row>
    <row r="7" spans="1:14" ht="32.4" customHeight="1" x14ac:dyDescent="0.25">
      <c r="A7" s="309" t="s">
        <v>548</v>
      </c>
      <c r="B7" s="309"/>
      <c r="C7" s="310"/>
      <c r="D7" s="161" t="s">
        <v>243</v>
      </c>
      <c r="E7" s="205" t="s">
        <v>100</v>
      </c>
      <c r="F7" s="206" t="s">
        <v>100</v>
      </c>
      <c r="G7" s="206" t="s">
        <v>100</v>
      </c>
      <c r="H7" s="206" t="s">
        <v>100</v>
      </c>
      <c r="I7" s="206" t="s">
        <v>100</v>
      </c>
      <c r="J7" s="206" t="s">
        <v>100</v>
      </c>
      <c r="K7" s="206" t="s">
        <v>100</v>
      </c>
      <c r="L7" s="206" t="s">
        <v>100</v>
      </c>
      <c r="M7" s="206" t="s">
        <v>100</v>
      </c>
      <c r="N7" s="206" t="s">
        <v>100</v>
      </c>
    </row>
    <row r="8" spans="1:14" ht="55.2" x14ac:dyDescent="0.25">
      <c r="A8" s="16" t="s">
        <v>620</v>
      </c>
      <c r="B8" s="9" t="s">
        <v>282</v>
      </c>
      <c r="C8" s="15" t="s">
        <v>549</v>
      </c>
      <c r="D8" s="15" t="s">
        <v>192</v>
      </c>
      <c r="E8" s="57"/>
      <c r="F8" s="61"/>
      <c r="G8" s="61"/>
      <c r="H8" s="61"/>
      <c r="I8" s="61"/>
      <c r="J8" s="61"/>
      <c r="K8" s="61"/>
      <c r="L8" s="61"/>
      <c r="M8" s="61"/>
      <c r="N8" s="61"/>
    </row>
    <row r="9" spans="1:14" ht="69" x14ac:dyDescent="0.25">
      <c r="A9" s="16" t="s">
        <v>621</v>
      </c>
      <c r="B9" s="9" t="s">
        <v>283</v>
      </c>
      <c r="C9" s="15" t="s">
        <v>549</v>
      </c>
      <c r="D9" s="15" t="s">
        <v>192</v>
      </c>
      <c r="E9" s="57"/>
      <c r="F9" s="61"/>
      <c r="G9" s="61"/>
      <c r="H9" s="61"/>
      <c r="I9" s="61"/>
      <c r="J9" s="61"/>
      <c r="K9" s="61"/>
      <c r="L9" s="61"/>
      <c r="M9" s="61"/>
      <c r="N9" s="61"/>
    </row>
    <row r="10" spans="1:14" ht="55.2" x14ac:dyDescent="0.25">
      <c r="A10" s="16" t="s">
        <v>622</v>
      </c>
      <c r="B10" s="9" t="s">
        <v>284</v>
      </c>
      <c r="C10" s="15" t="s">
        <v>549</v>
      </c>
      <c r="D10" s="15" t="s">
        <v>192</v>
      </c>
      <c r="E10" s="57"/>
      <c r="F10" s="61"/>
      <c r="G10" s="61"/>
      <c r="H10" s="61"/>
      <c r="I10" s="61"/>
      <c r="J10" s="61"/>
      <c r="K10" s="61"/>
      <c r="L10" s="61"/>
      <c r="M10" s="61"/>
      <c r="N10" s="61"/>
    </row>
    <row r="11" spans="1:14" ht="42" customHeight="1" x14ac:dyDescent="0.4">
      <c r="B11" s="24" t="s">
        <v>193</v>
      </c>
      <c r="C11" s="24"/>
    </row>
    <row r="12" spans="1:14" x14ac:dyDescent="0.25">
      <c r="A12" s="16" t="s">
        <v>623</v>
      </c>
      <c r="B12" s="9" t="s">
        <v>193</v>
      </c>
      <c r="C12" s="15" t="s">
        <v>194</v>
      </c>
      <c r="D12" s="15" t="s">
        <v>2</v>
      </c>
      <c r="E12" s="57"/>
      <c r="F12" s="61"/>
      <c r="G12" s="61"/>
      <c r="H12" s="61"/>
      <c r="I12" s="61"/>
      <c r="J12" s="61"/>
      <c r="K12" s="61"/>
      <c r="L12" s="61"/>
      <c r="M12" s="61"/>
      <c r="N12" s="61"/>
    </row>
    <row r="13" spans="1:14" ht="27.6" x14ac:dyDescent="0.25">
      <c r="A13" s="16" t="s">
        <v>624</v>
      </c>
      <c r="B13" s="9" t="s">
        <v>195</v>
      </c>
      <c r="C13" s="15" t="s">
        <v>260</v>
      </c>
      <c r="D13" s="15" t="s">
        <v>2</v>
      </c>
      <c r="E13" s="57"/>
      <c r="F13" s="61"/>
      <c r="G13" s="61"/>
      <c r="H13" s="61"/>
      <c r="I13" s="61"/>
      <c r="J13" s="61"/>
      <c r="K13" s="61"/>
      <c r="L13" s="61"/>
      <c r="M13" s="61"/>
      <c r="N13" s="61"/>
    </row>
    <row r="14" spans="1:14" ht="27.6" x14ac:dyDescent="0.25">
      <c r="A14" s="16" t="s">
        <v>625</v>
      </c>
      <c r="B14" s="9" t="s">
        <v>196</v>
      </c>
      <c r="C14" s="15" t="s">
        <v>197</v>
      </c>
      <c r="D14" s="15" t="s">
        <v>2</v>
      </c>
      <c r="E14" s="57"/>
      <c r="F14" s="61"/>
      <c r="G14" s="61"/>
      <c r="H14" s="61"/>
      <c r="I14" s="61"/>
      <c r="J14" s="61"/>
      <c r="K14" s="61"/>
      <c r="L14" s="61"/>
      <c r="M14" s="61"/>
      <c r="N14" s="61"/>
    </row>
    <row r="15" spans="1:14" ht="27.6" x14ac:dyDescent="0.25">
      <c r="A15" s="31" t="s">
        <v>626</v>
      </c>
      <c r="B15" s="32" t="s">
        <v>198</v>
      </c>
      <c r="C15" s="32" t="s">
        <v>261</v>
      </c>
      <c r="D15" s="15" t="s">
        <v>2</v>
      </c>
      <c r="E15" s="57"/>
      <c r="F15" s="61"/>
      <c r="G15" s="61"/>
      <c r="H15" s="61"/>
      <c r="I15" s="61"/>
      <c r="J15" s="61"/>
      <c r="K15" s="61"/>
      <c r="L15" s="61"/>
      <c r="M15" s="61"/>
      <c r="N15" s="61"/>
    </row>
    <row r="16" spans="1:14" ht="30" customHeight="1" x14ac:dyDescent="0.25">
      <c r="A16" s="31" t="s">
        <v>627</v>
      </c>
      <c r="B16" s="32" t="s">
        <v>122</v>
      </c>
      <c r="C16" s="32" t="s">
        <v>262</v>
      </c>
      <c r="D16" s="15" t="s">
        <v>68</v>
      </c>
      <c r="E16" s="207"/>
      <c r="F16" s="208"/>
      <c r="G16" s="208"/>
      <c r="H16" s="208"/>
      <c r="I16" s="208"/>
      <c r="J16" s="208"/>
      <c r="K16" s="208"/>
      <c r="L16" s="208"/>
      <c r="M16" s="208"/>
      <c r="N16" s="208"/>
    </row>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sheetData>
  <sheetProtection algorithmName="SHA-512" hashValue="G+/rqyJg3kbuK2/8U5masUAH2fVy76w2S9h9YxP4XLKRBfChZgDjgml4UKp3KfMwBmDAs2lAejOSiNhGbQL9Fg==" saltValue="TI1ZcpTckmOayVH4gZotKA==" spinCount="100000" sheet="1" objects="1" scenarios="1"/>
  <mergeCells count="3">
    <mergeCell ref="A2:B2"/>
    <mergeCell ref="A4:C4"/>
    <mergeCell ref="A7:C7"/>
  </mergeCells>
  <conditionalFormatting sqref="E8:E10 E12:E16">
    <cfRule type="expression" dxfId="9" priority="9">
      <formula>OR(ISBLANK($E$6),$E$6="Yes, the plan complies based on all analyses")</formula>
    </cfRule>
  </conditionalFormatting>
  <conditionalFormatting sqref="F8:F10 F12:F16">
    <cfRule type="expression" dxfId="8" priority="8">
      <formula>OR(ISBLANK($F$6),$F$6="Yes, the plan complies based on all analyses")</formula>
    </cfRule>
  </conditionalFormatting>
  <conditionalFormatting sqref="G8:G10 G12:G16">
    <cfRule type="expression" dxfId="7" priority="10">
      <formula>OR(ISBLANK($G$6),$G$6="Yes, the plan complies based on all analyses")</formula>
    </cfRule>
  </conditionalFormatting>
  <conditionalFormatting sqref="H8:H10 H12:H16">
    <cfRule type="expression" dxfId="6" priority="7">
      <formula>OR(ISBLANK($H$6),$H$6="Yes, the plan complies based on all analyses")</formula>
    </cfRule>
  </conditionalFormatting>
  <conditionalFormatting sqref="I8:I10 I12:I16">
    <cfRule type="expression" dxfId="5" priority="6">
      <formula>OR(ISBLANK($I$6),$I$6="Yes, the plan complies based on all analyses")</formula>
    </cfRule>
  </conditionalFormatting>
  <conditionalFormatting sqref="J8:J10 J12:J16">
    <cfRule type="expression" dxfId="4" priority="5">
      <formula>OR(ISBLANK($J$6),$J$6="Yes, the plan complies based on all analyses")</formula>
    </cfRule>
  </conditionalFormatting>
  <conditionalFormatting sqref="K8:K10 K12:K16">
    <cfRule type="expression" dxfId="3" priority="4">
      <formula>OR(ISBLANK($K$6),$K$6="Yes, the plan complies based on all analyses")</formula>
    </cfRule>
  </conditionalFormatting>
  <conditionalFormatting sqref="L8:L10 L12:L16">
    <cfRule type="expression" dxfId="2" priority="3">
      <formula>OR(ISBLANK($L$6),$L$6="Yes, the plan complies based on all analyses")</formula>
    </cfRule>
  </conditionalFormatting>
  <conditionalFormatting sqref="M8:M10 M12:M16">
    <cfRule type="expression" dxfId="1" priority="2">
      <formula>OR(ISBLANK($M$6),$M$6="Yes, the plan complies based on all analyses")</formula>
    </cfRule>
  </conditionalFormatting>
  <conditionalFormatting sqref="N8:N10 N12:N16">
    <cfRule type="expression" dxfId="0" priority="1">
      <formula>OR(ISBLANK($N$6),$N$6="Yes, the plan complies based on all analyses")</formula>
    </cfRule>
  </conditionalFormatting>
  <hyperlinks>
    <hyperlink ref="A7:C7" r:id="rId1" display="Click to view the availability of services standards required under 42 C.F.R. § 438.206" xr:uid="{C883035D-AD3A-404F-B8F4-99BBEDBD1084}"/>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31">
        <x14:dataValidation type="list" allowBlank="1" showInputMessage="1" showErrorMessage="1" xr:uid="{2184FE95-AD58-4E2F-BEF2-1D12293B9135}">
          <x14:formula1>
            <xm:f>'Set Values'!$AC$3:$AC$4</xm:f>
          </x14:formula1>
          <xm:sqref>E6:N6</xm:sqref>
        </x14:dataValidation>
        <x14:dataValidation type="list" allowBlank="1" showInputMessage="1" showErrorMessage="1" xr:uid="{6F584D24-96E0-4461-AC5F-72692E3A3096}">
          <x14:formula1>
            <xm:f>'Set Values'!$AE$3:$AE$9</xm:f>
          </x14:formula1>
          <xm:sqref>E8</xm:sqref>
        </x14:dataValidation>
        <x14:dataValidation type="list" allowBlank="1" showInputMessage="1" showErrorMessage="1" xr:uid="{0DD5C2FA-783A-4628-91D7-CF5469B45A66}">
          <x14:formula1>
            <xm:f>'Set Values'!$AP$3:$AP$8</xm:f>
          </x14:formula1>
          <xm:sqref>E9</xm:sqref>
        </x14:dataValidation>
        <x14:dataValidation type="list" allowBlank="1" showInputMessage="1" showErrorMessage="1" xr:uid="{25B49329-1F24-456E-8F60-3810555CF66A}">
          <x14:formula1>
            <xm:f>'Set Values'!$AF$3:$AF$9</xm:f>
          </x14:formula1>
          <xm:sqref>F8</xm:sqref>
        </x14:dataValidation>
        <x14:dataValidation type="list" allowBlank="1" showInputMessage="1" showErrorMessage="1" xr:uid="{C37D1435-C5FB-4DA7-A046-DF44A7B408C6}">
          <x14:formula1>
            <xm:f>'Set Values'!$AG$3:$AG$9</xm:f>
          </x14:formula1>
          <xm:sqref>G8</xm:sqref>
        </x14:dataValidation>
        <x14:dataValidation type="list" allowBlank="1" showInputMessage="1" showErrorMessage="1" xr:uid="{CD6EC9C6-5D93-4C55-A558-286E45451B5F}">
          <x14:formula1>
            <xm:f>'Set Values'!$AH$3:$AH$9</xm:f>
          </x14:formula1>
          <xm:sqref>H8</xm:sqref>
        </x14:dataValidation>
        <x14:dataValidation type="list" allowBlank="1" showInputMessage="1" showErrorMessage="1" xr:uid="{076A1587-712C-42CC-93C8-A2539CD4DA99}">
          <x14:formula1>
            <xm:f>'Set Values'!$AI$3:$AI$9</xm:f>
          </x14:formula1>
          <xm:sqref>I8</xm:sqref>
        </x14:dataValidation>
        <x14:dataValidation type="list" allowBlank="1" showInputMessage="1" showErrorMessage="1" xr:uid="{13DDCF91-0192-4634-9AB6-C06F7B915333}">
          <x14:formula1>
            <xm:f>'Set Values'!$AJ$3:$AJ$9</xm:f>
          </x14:formula1>
          <xm:sqref>J8</xm:sqref>
        </x14:dataValidation>
        <x14:dataValidation type="list" allowBlank="1" showInputMessage="1" showErrorMessage="1" xr:uid="{A603F047-3B1A-406B-93E3-BC859615BBD0}">
          <x14:formula1>
            <xm:f>'Set Values'!$AK$3:$AK$9</xm:f>
          </x14:formula1>
          <xm:sqref>K8</xm:sqref>
        </x14:dataValidation>
        <x14:dataValidation type="list" allowBlank="1" showInputMessage="1" showErrorMessage="1" xr:uid="{9DA5B2DB-BF06-4C53-BEE2-C1266FFBE7EC}">
          <x14:formula1>
            <xm:f>'Set Values'!$AL$3:$AL$9</xm:f>
          </x14:formula1>
          <xm:sqref>L8</xm:sqref>
        </x14:dataValidation>
        <x14:dataValidation type="list" allowBlank="1" showInputMessage="1" showErrorMessage="1" xr:uid="{D504821A-1865-4FCA-9838-76818214B5C5}">
          <x14:formula1>
            <xm:f>'Set Values'!$AM$3:$AM$9</xm:f>
          </x14:formula1>
          <xm:sqref>M8</xm:sqref>
        </x14:dataValidation>
        <x14:dataValidation type="list" allowBlank="1" showInputMessage="1" showErrorMessage="1" xr:uid="{B63D4FBF-04D2-4BFF-9EE5-D664A5245CC6}">
          <x14:formula1>
            <xm:f>'Set Values'!$AN$3:$AN$9</xm:f>
          </x14:formula1>
          <xm:sqref>N8</xm:sqref>
        </x14:dataValidation>
        <x14:dataValidation type="list" allowBlank="1" showInputMessage="1" showErrorMessage="1" xr:uid="{540E98F6-27AE-421C-B794-EDB2CF126A73}">
          <x14:formula1>
            <xm:f>'Set Values'!$AQ$3:$AQ$8</xm:f>
          </x14:formula1>
          <xm:sqref>F9</xm:sqref>
        </x14:dataValidation>
        <x14:dataValidation type="list" allowBlank="1" showInputMessage="1" showErrorMessage="1" xr:uid="{A63C8F12-48DA-4850-9241-84139A1EA95F}">
          <x14:formula1>
            <xm:f>'Set Values'!$AR$3:$AR$8</xm:f>
          </x14:formula1>
          <xm:sqref>G9</xm:sqref>
        </x14:dataValidation>
        <x14:dataValidation type="list" allowBlank="1" showInputMessage="1" showErrorMessage="1" xr:uid="{B5768FAF-3B00-4AD4-B2A4-00E6D9788050}">
          <x14:formula1>
            <xm:f>'Set Values'!$AS$3:$AS$8</xm:f>
          </x14:formula1>
          <xm:sqref>H9</xm:sqref>
        </x14:dataValidation>
        <x14:dataValidation type="list" allowBlank="1" showInputMessage="1" showErrorMessage="1" xr:uid="{2B94A2DF-155C-4F20-AD6F-09C43FE54355}">
          <x14:formula1>
            <xm:f>'Set Values'!$AT$3:$AT$8</xm:f>
          </x14:formula1>
          <xm:sqref>I9</xm:sqref>
        </x14:dataValidation>
        <x14:dataValidation type="list" allowBlank="1" showInputMessage="1" showErrorMessage="1" xr:uid="{D1C2AE37-FA33-4521-A957-23D8767BAAB3}">
          <x14:formula1>
            <xm:f>'Set Values'!$AU$3:$AU$8</xm:f>
          </x14:formula1>
          <xm:sqref>J9</xm:sqref>
        </x14:dataValidation>
        <x14:dataValidation type="list" allowBlank="1" showInputMessage="1" showErrorMessage="1" xr:uid="{50CAC34A-ED56-4520-BBF2-43B880BE44F5}">
          <x14:formula1>
            <xm:f>'Set Values'!$AV$3:$AV$8</xm:f>
          </x14:formula1>
          <xm:sqref>K9</xm:sqref>
        </x14:dataValidation>
        <x14:dataValidation type="list" allowBlank="1" showInputMessage="1" showErrorMessage="1" xr:uid="{C96FBAE8-E18C-4578-B101-9F66F7934646}">
          <x14:formula1>
            <xm:f>'Set Values'!$AW$3:$AW$8</xm:f>
          </x14:formula1>
          <xm:sqref>L9</xm:sqref>
        </x14:dataValidation>
        <x14:dataValidation type="list" allowBlank="1" showInputMessage="1" showErrorMessage="1" xr:uid="{04C5D5ED-9317-4F6F-ADC0-C3F37C400052}">
          <x14:formula1>
            <xm:f>'Set Values'!$AX$3:$AX$8</xm:f>
          </x14:formula1>
          <xm:sqref>M9</xm:sqref>
        </x14:dataValidation>
        <x14:dataValidation type="list" allowBlank="1" showInputMessage="1" showErrorMessage="1" xr:uid="{FB6A3FD0-EA2F-4F67-892E-48AD0BF2FB47}">
          <x14:formula1>
            <xm:f>'Set Values'!$AY$3:$AY$8</xm:f>
          </x14:formula1>
          <xm:sqref>N9</xm:sqref>
        </x14:dataValidation>
        <x14:dataValidation type="list" allowBlank="1" showInputMessage="1" xr:uid="{82920136-18BC-4DFE-AB54-3FC2FD63EEFF}">
          <x14:formula1>
            <xm:f>'Set Values'!$BA$3:$BA$5</xm:f>
          </x14:formula1>
          <xm:sqref>E10</xm:sqref>
        </x14:dataValidation>
        <x14:dataValidation type="list" allowBlank="1" showInputMessage="1" xr:uid="{D6BE5152-96B6-4470-AB15-84AF7EDFBEFD}">
          <x14:formula1>
            <xm:f>'Set Values'!$BB$3:$BB$5</xm:f>
          </x14:formula1>
          <xm:sqref>F10</xm:sqref>
        </x14:dataValidation>
        <x14:dataValidation type="list" allowBlank="1" showInputMessage="1" xr:uid="{F310DB9C-2A8A-47D4-9F1F-13521E24DE12}">
          <x14:formula1>
            <xm:f>'Set Values'!$BC$3:$BC$5</xm:f>
          </x14:formula1>
          <xm:sqref>G10</xm:sqref>
        </x14:dataValidation>
        <x14:dataValidation type="list" allowBlank="1" showInputMessage="1" xr:uid="{C44CD8DC-6EAF-489E-B199-5FB8281E941E}">
          <x14:formula1>
            <xm:f>'Set Values'!$BD$3:$BD$5</xm:f>
          </x14:formula1>
          <xm:sqref>H10</xm:sqref>
        </x14:dataValidation>
        <x14:dataValidation type="list" allowBlank="1" showInputMessage="1" xr:uid="{4F8F0C9D-7F41-4432-A937-54E85D7AFCE5}">
          <x14:formula1>
            <xm:f>'Set Values'!$BE$3:$BE$5</xm:f>
          </x14:formula1>
          <xm:sqref>I10</xm:sqref>
        </x14:dataValidation>
        <x14:dataValidation type="list" allowBlank="1" showInputMessage="1" xr:uid="{B8A8465B-B3BA-4C4D-A0E1-9D93ACA1DFB3}">
          <x14:formula1>
            <xm:f>'Set Values'!$BF$3:$BF$5</xm:f>
          </x14:formula1>
          <xm:sqref>J10</xm:sqref>
        </x14:dataValidation>
        <x14:dataValidation type="list" allowBlank="1" showInputMessage="1" xr:uid="{1EECF620-F2AD-4B06-99BE-2596AEBC85B9}">
          <x14:formula1>
            <xm:f>'Set Values'!$BG$3:$BG$5</xm:f>
          </x14:formula1>
          <xm:sqref>K10</xm:sqref>
        </x14:dataValidation>
        <x14:dataValidation type="list" allowBlank="1" showInputMessage="1" xr:uid="{8FA46746-5A12-4333-A43D-3E9ECC7FF094}">
          <x14:formula1>
            <xm:f>'Set Values'!$BH$3:$BH$5</xm:f>
          </x14:formula1>
          <xm:sqref>L10</xm:sqref>
        </x14:dataValidation>
        <x14:dataValidation type="list" allowBlank="1" showInputMessage="1" xr:uid="{454078B2-E4A6-4ACA-8B7E-F1AFAC1D4232}">
          <x14:formula1>
            <xm:f>'Set Values'!$BI$3:$BI$5</xm:f>
          </x14:formula1>
          <xm:sqref>M10</xm:sqref>
        </x14:dataValidation>
        <x14:dataValidation type="list" allowBlank="1" showInputMessage="1" xr:uid="{9C99E327-2E37-414A-92CE-C380106EA283}">
          <x14:formula1>
            <xm:f>'Set Values'!$BJ$3:$BJ$5</xm:f>
          </x14:formula1>
          <xm:sqref>N10</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theme="0" tint="-0.249977111117893"/>
  </sheetPr>
  <dimension ref="A1:HD134"/>
  <sheetViews>
    <sheetView topLeftCell="AC1" zoomScale="80" zoomScaleNormal="80" workbookViewId="0">
      <pane ySplit="1" topLeftCell="A2" activePane="bottomLeft" state="frozen"/>
      <selection activeCell="BA1" sqref="BA1"/>
      <selection pane="bottomLeft" activeCell="AC4" sqref="AC4"/>
    </sheetView>
  </sheetViews>
  <sheetFormatPr defaultColWidth="9.44140625" defaultRowHeight="13.8" x14ac:dyDescent="0.25"/>
  <cols>
    <col min="1" max="1" width="12.44140625" style="3" customWidth="1"/>
    <col min="2" max="2" width="9.44140625" style="14" customWidth="1"/>
    <col min="3" max="6" width="25.6640625" style="14" customWidth="1"/>
    <col min="7" max="7" width="9.44140625" style="14"/>
    <col min="8" max="9" width="18.44140625" style="3" customWidth="1"/>
    <col min="10" max="10" width="32.6640625" style="14" customWidth="1"/>
    <col min="11" max="20" width="14.44140625" style="14" customWidth="1"/>
    <col min="21" max="21" width="19" style="3" customWidth="1"/>
    <col min="22" max="22" width="21.44140625" style="3" customWidth="1"/>
    <col min="23" max="23" width="19.5546875" style="13" customWidth="1"/>
    <col min="24" max="24" width="18.44140625" style="3" customWidth="1"/>
    <col min="25" max="25" width="19.5546875" style="3" customWidth="1"/>
    <col min="26" max="31" width="30.21875" style="3" customWidth="1"/>
    <col min="32" max="39" width="7.6640625" style="3" customWidth="1"/>
    <col min="40" max="40" width="8.88671875" style="3" customWidth="1"/>
    <col min="41" max="42" width="30.21875" style="3" customWidth="1"/>
    <col min="43" max="51" width="8.77734375" style="3" customWidth="1"/>
    <col min="52" max="52" width="30.21875" style="3" customWidth="1"/>
    <col min="53" max="53" width="30.33203125" style="3" customWidth="1"/>
    <col min="54" max="61" width="7.77734375" style="3" customWidth="1"/>
    <col min="62" max="62" width="8.44140625" style="3" customWidth="1"/>
    <col min="63" max="63" width="32.6640625" style="14" customWidth="1"/>
    <col min="64" max="64" width="13.88671875" style="14" customWidth="1"/>
    <col min="65" max="162" width="7.33203125" style="2" customWidth="1"/>
    <col min="163" max="163" width="8.44140625" style="2" customWidth="1"/>
    <col min="164" max="164" width="10.6640625" style="2" customWidth="1"/>
    <col min="165" max="16384" width="9.44140625" style="2"/>
  </cols>
  <sheetData>
    <row r="1" spans="1:212" s="22" customFormat="1" ht="37.200000000000003" customHeight="1" thickBot="1" x14ac:dyDescent="0.3">
      <c r="A1" s="43" t="s">
        <v>227</v>
      </c>
      <c r="B1" s="21"/>
      <c r="H1" s="45"/>
      <c r="I1" s="45"/>
      <c r="J1" s="22" t="s">
        <v>244</v>
      </c>
      <c r="K1" s="22" t="s">
        <v>394</v>
      </c>
      <c r="L1" s="82" t="s">
        <v>395</v>
      </c>
      <c r="M1" s="83" t="s">
        <v>105</v>
      </c>
      <c r="N1" s="83" t="s">
        <v>106</v>
      </c>
      <c r="O1" s="22" t="s">
        <v>232</v>
      </c>
      <c r="P1" s="22" t="s">
        <v>62</v>
      </c>
      <c r="Q1" s="22" t="s">
        <v>64</v>
      </c>
      <c r="R1" s="22" t="s">
        <v>396</v>
      </c>
      <c r="S1" s="22" t="s">
        <v>397</v>
      </c>
      <c r="T1" s="22" t="s">
        <v>398</v>
      </c>
      <c r="V1" s="44"/>
      <c r="W1" s="46"/>
      <c r="X1" s="45"/>
      <c r="Y1" s="45"/>
      <c r="Z1" s="45"/>
      <c r="AA1" s="45"/>
      <c r="AB1" s="45"/>
      <c r="AC1" s="45"/>
      <c r="AD1" s="45"/>
      <c r="AE1" s="45" t="s">
        <v>151</v>
      </c>
      <c r="AF1" s="45" t="s">
        <v>152</v>
      </c>
      <c r="AG1" s="45" t="s">
        <v>153</v>
      </c>
      <c r="AH1" s="45" t="s">
        <v>154</v>
      </c>
      <c r="AI1" s="45" t="s">
        <v>155</v>
      </c>
      <c r="AJ1" s="45" t="s">
        <v>156</v>
      </c>
      <c r="AK1" s="45" t="s">
        <v>157</v>
      </c>
      <c r="AL1" s="45" t="s">
        <v>158</v>
      </c>
      <c r="AM1" s="45" t="s">
        <v>159</v>
      </c>
      <c r="AN1" s="45" t="s">
        <v>160</v>
      </c>
      <c r="AO1" s="45"/>
      <c r="AP1" s="45" t="s">
        <v>151</v>
      </c>
      <c r="AQ1" s="45" t="s">
        <v>152</v>
      </c>
      <c r="AR1" s="45" t="s">
        <v>153</v>
      </c>
      <c r="AS1" s="45" t="s">
        <v>154</v>
      </c>
      <c r="AT1" s="45" t="s">
        <v>155</v>
      </c>
      <c r="AU1" s="45" t="s">
        <v>156</v>
      </c>
      <c r="AV1" s="45" t="s">
        <v>157</v>
      </c>
      <c r="AW1" s="45" t="s">
        <v>158</v>
      </c>
      <c r="AX1" s="45" t="s">
        <v>159</v>
      </c>
      <c r="AY1" s="45" t="s">
        <v>160</v>
      </c>
      <c r="AZ1" s="45"/>
      <c r="BA1" s="45" t="s">
        <v>151</v>
      </c>
      <c r="BB1" s="45" t="s">
        <v>152</v>
      </c>
      <c r="BC1" s="45" t="s">
        <v>153</v>
      </c>
      <c r="BD1" s="45" t="s">
        <v>154</v>
      </c>
      <c r="BE1" s="45" t="s">
        <v>155</v>
      </c>
      <c r="BF1" s="45" t="s">
        <v>156</v>
      </c>
      <c r="BG1" s="45" t="s">
        <v>157</v>
      </c>
      <c r="BH1" s="45" t="s">
        <v>158</v>
      </c>
      <c r="BI1" s="45" t="s">
        <v>159</v>
      </c>
      <c r="BJ1" s="45" t="s">
        <v>160</v>
      </c>
      <c r="BL1" s="44" t="s">
        <v>393</v>
      </c>
      <c r="BM1" s="44" t="s">
        <v>294</v>
      </c>
      <c r="BN1" s="44" t="s">
        <v>295</v>
      </c>
      <c r="BO1" s="44" t="s">
        <v>296</v>
      </c>
      <c r="BP1" s="44" t="s">
        <v>297</v>
      </c>
      <c r="BQ1" s="44" t="s">
        <v>298</v>
      </c>
      <c r="BR1" s="44" t="s">
        <v>299</v>
      </c>
      <c r="BS1" s="44" t="s">
        <v>300</v>
      </c>
      <c r="BT1" s="44" t="s">
        <v>301</v>
      </c>
      <c r="BU1" s="44" t="s">
        <v>302</v>
      </c>
      <c r="BV1" s="44" t="s">
        <v>303</v>
      </c>
      <c r="BW1" s="44" t="s">
        <v>304</v>
      </c>
      <c r="BX1" s="44" t="s">
        <v>305</v>
      </c>
      <c r="BY1" s="44" t="s">
        <v>306</v>
      </c>
      <c r="BZ1" s="44" t="s">
        <v>307</v>
      </c>
      <c r="CA1" s="44" t="s">
        <v>308</v>
      </c>
      <c r="CB1" s="44" t="s">
        <v>309</v>
      </c>
      <c r="CC1" s="44" t="s">
        <v>310</v>
      </c>
      <c r="CD1" s="44" t="s">
        <v>311</v>
      </c>
      <c r="CE1" s="44" t="s">
        <v>312</v>
      </c>
      <c r="CF1" s="44" t="s">
        <v>313</v>
      </c>
      <c r="CG1" s="44" t="s">
        <v>314</v>
      </c>
      <c r="CH1" s="44" t="s">
        <v>315</v>
      </c>
      <c r="CI1" s="44" t="s">
        <v>316</v>
      </c>
      <c r="CJ1" s="44" t="s">
        <v>317</v>
      </c>
      <c r="CK1" s="44" t="s">
        <v>318</v>
      </c>
      <c r="CL1" s="44" t="s">
        <v>319</v>
      </c>
      <c r="CM1" s="44" t="s">
        <v>320</v>
      </c>
      <c r="CN1" s="44" t="s">
        <v>321</v>
      </c>
      <c r="CO1" s="44" t="s">
        <v>322</v>
      </c>
      <c r="CP1" s="44" t="s">
        <v>323</v>
      </c>
      <c r="CQ1" s="44" t="s">
        <v>324</v>
      </c>
      <c r="CR1" s="44" t="s">
        <v>325</v>
      </c>
      <c r="CS1" s="44" t="s">
        <v>326</v>
      </c>
      <c r="CT1" s="44" t="s">
        <v>327</v>
      </c>
      <c r="CU1" s="44" t="s">
        <v>328</v>
      </c>
      <c r="CV1" s="44" t="s">
        <v>329</v>
      </c>
      <c r="CW1" s="44" t="s">
        <v>330</v>
      </c>
      <c r="CX1" s="44" t="s">
        <v>331</v>
      </c>
      <c r="CY1" s="44" t="s">
        <v>332</v>
      </c>
      <c r="CZ1" s="44" t="s">
        <v>333</v>
      </c>
      <c r="DA1" s="44" t="s">
        <v>334</v>
      </c>
      <c r="DB1" s="44" t="s">
        <v>335</v>
      </c>
      <c r="DC1" s="44" t="s">
        <v>336</v>
      </c>
      <c r="DD1" s="44" t="s">
        <v>337</v>
      </c>
      <c r="DE1" s="44" t="s">
        <v>338</v>
      </c>
      <c r="DF1" s="44" t="s">
        <v>339</v>
      </c>
      <c r="DG1" s="44" t="s">
        <v>340</v>
      </c>
      <c r="DH1" s="44" t="s">
        <v>341</v>
      </c>
      <c r="DI1" s="44" t="s">
        <v>342</v>
      </c>
      <c r="DJ1" s="44" t="s">
        <v>343</v>
      </c>
      <c r="DK1" s="44" t="s">
        <v>344</v>
      </c>
      <c r="DL1" s="44" t="s">
        <v>345</v>
      </c>
      <c r="DM1" s="44" t="s">
        <v>346</v>
      </c>
      <c r="DN1" s="44" t="s">
        <v>347</v>
      </c>
      <c r="DO1" s="44" t="s">
        <v>348</v>
      </c>
      <c r="DP1" s="44" t="s">
        <v>349</v>
      </c>
      <c r="DQ1" s="44" t="s">
        <v>350</v>
      </c>
      <c r="DR1" s="44" t="s">
        <v>351</v>
      </c>
      <c r="DS1" s="44" t="s">
        <v>352</v>
      </c>
      <c r="DT1" s="44" t="s">
        <v>353</v>
      </c>
      <c r="DU1" s="44" t="s">
        <v>354</v>
      </c>
      <c r="DV1" s="44" t="s">
        <v>355</v>
      </c>
      <c r="DW1" s="44" t="s">
        <v>356</v>
      </c>
      <c r="DX1" s="44" t="s">
        <v>357</v>
      </c>
      <c r="DY1" s="44" t="s">
        <v>358</v>
      </c>
      <c r="DZ1" s="44" t="s">
        <v>359</v>
      </c>
      <c r="EA1" s="44" t="s">
        <v>360</v>
      </c>
      <c r="EB1" s="44" t="s">
        <v>361</v>
      </c>
      <c r="EC1" s="44" t="s">
        <v>362</v>
      </c>
      <c r="ED1" s="44" t="s">
        <v>363</v>
      </c>
      <c r="EE1" s="44" t="s">
        <v>364</v>
      </c>
      <c r="EF1" s="44" t="s">
        <v>365</v>
      </c>
      <c r="EG1" s="44" t="s">
        <v>366</v>
      </c>
      <c r="EH1" s="44" t="s">
        <v>367</v>
      </c>
      <c r="EI1" s="44" t="s">
        <v>368</v>
      </c>
      <c r="EJ1" s="44" t="s">
        <v>369</v>
      </c>
      <c r="EK1" s="44" t="s">
        <v>370</v>
      </c>
      <c r="EL1" s="44" t="s">
        <v>371</v>
      </c>
      <c r="EM1" s="44" t="s">
        <v>372</v>
      </c>
      <c r="EN1" s="44" t="s">
        <v>373</v>
      </c>
      <c r="EO1" s="44" t="s">
        <v>374</v>
      </c>
      <c r="EP1" s="44" t="s">
        <v>375</v>
      </c>
      <c r="EQ1" s="44" t="s">
        <v>376</v>
      </c>
      <c r="ER1" s="44" t="s">
        <v>377</v>
      </c>
      <c r="ES1" s="44" t="s">
        <v>378</v>
      </c>
      <c r="ET1" s="44" t="s">
        <v>379</v>
      </c>
      <c r="EU1" s="44" t="s">
        <v>380</v>
      </c>
      <c r="EV1" s="44" t="s">
        <v>381</v>
      </c>
      <c r="EW1" s="44" t="s">
        <v>382</v>
      </c>
      <c r="EX1" s="44" t="s">
        <v>383</v>
      </c>
      <c r="EY1" s="44" t="s">
        <v>384</v>
      </c>
      <c r="EZ1" s="44" t="s">
        <v>385</v>
      </c>
      <c r="FA1" s="44" t="s">
        <v>386</v>
      </c>
      <c r="FB1" s="44" t="s">
        <v>387</v>
      </c>
      <c r="FC1" s="44" t="s">
        <v>388</v>
      </c>
      <c r="FD1" s="44" t="s">
        <v>389</v>
      </c>
      <c r="FE1" s="44" t="s">
        <v>390</v>
      </c>
      <c r="FF1" s="44" t="s">
        <v>391</v>
      </c>
      <c r="FG1" s="44" t="s">
        <v>392</v>
      </c>
      <c r="FH1" s="44"/>
      <c r="FI1" s="44"/>
      <c r="FJ1" s="44"/>
      <c r="FK1" s="44"/>
      <c r="FL1" s="44"/>
      <c r="FM1" s="44"/>
      <c r="FN1" s="44"/>
      <c r="FO1" s="44"/>
      <c r="FP1" s="44"/>
      <c r="FQ1" s="44"/>
      <c r="FR1" s="44"/>
      <c r="FS1" s="44"/>
      <c r="FT1" s="44"/>
      <c r="FU1" s="44"/>
      <c r="FV1" s="44"/>
      <c r="FW1" s="44"/>
      <c r="FX1" s="44"/>
      <c r="FY1" s="44"/>
      <c r="FZ1" s="44"/>
      <c r="GA1" s="44"/>
      <c r="GB1" s="44"/>
      <c r="GC1" s="44"/>
      <c r="GD1" s="44"/>
      <c r="GE1" s="44"/>
      <c r="GF1" s="44"/>
      <c r="GG1" s="44"/>
      <c r="GH1" s="44"/>
      <c r="GI1" s="44"/>
      <c r="GJ1" s="44"/>
      <c r="GK1" s="44"/>
      <c r="GL1" s="44"/>
      <c r="GM1" s="44"/>
      <c r="GN1" s="44"/>
      <c r="GO1" s="44"/>
      <c r="GP1" s="44"/>
      <c r="GQ1" s="44"/>
      <c r="GR1" s="44"/>
      <c r="GS1" s="44"/>
      <c r="GT1" s="44"/>
      <c r="GU1" s="44"/>
      <c r="GV1" s="44"/>
      <c r="GW1" s="44"/>
      <c r="GX1" s="44"/>
      <c r="GY1" s="44"/>
      <c r="GZ1" s="44"/>
      <c r="HA1" s="44"/>
      <c r="HB1" s="44"/>
      <c r="HC1" s="44"/>
      <c r="HD1" s="44"/>
    </row>
    <row r="2" spans="1:212" s="6" customFormat="1" ht="152.4" thickBot="1" x14ac:dyDescent="0.35">
      <c r="A2" s="8" t="s">
        <v>129</v>
      </c>
      <c r="B2" s="7" t="s">
        <v>101</v>
      </c>
      <c r="C2" s="7" t="s">
        <v>112</v>
      </c>
      <c r="D2" s="7" t="s">
        <v>172</v>
      </c>
      <c r="E2" s="96" t="s">
        <v>172</v>
      </c>
      <c r="F2" s="25" t="s">
        <v>293</v>
      </c>
      <c r="G2" s="7" t="s">
        <v>109</v>
      </c>
      <c r="H2" s="7" t="s">
        <v>141</v>
      </c>
      <c r="I2" s="8" t="s">
        <v>139</v>
      </c>
      <c r="J2" s="25" t="s">
        <v>167</v>
      </c>
      <c r="K2" s="25" t="s">
        <v>292</v>
      </c>
      <c r="L2" s="25"/>
      <c r="M2" s="25"/>
      <c r="N2" s="25"/>
      <c r="O2" s="25"/>
      <c r="P2" s="25"/>
      <c r="Q2" s="25"/>
      <c r="R2" s="25"/>
      <c r="S2" s="25"/>
      <c r="T2" s="25"/>
      <c r="U2" s="8" t="s">
        <v>76</v>
      </c>
      <c r="V2" s="7" t="s">
        <v>79</v>
      </c>
      <c r="W2" s="8" t="s">
        <v>104</v>
      </c>
      <c r="X2" s="7" t="s">
        <v>78</v>
      </c>
      <c r="Y2" s="7" t="s">
        <v>77</v>
      </c>
      <c r="Z2" s="7" t="s">
        <v>187</v>
      </c>
      <c r="AA2" s="7" t="s">
        <v>170</v>
      </c>
      <c r="AB2" s="7" t="s">
        <v>252</v>
      </c>
      <c r="AC2" s="7" t="s">
        <v>188</v>
      </c>
      <c r="AD2" s="7" t="s">
        <v>189</v>
      </c>
      <c r="AE2" s="25" t="s">
        <v>513</v>
      </c>
      <c r="AF2" s="25"/>
      <c r="AG2" s="25"/>
      <c r="AH2" s="25"/>
      <c r="AI2" s="25"/>
      <c r="AJ2" s="25"/>
      <c r="AK2" s="25"/>
      <c r="AL2" s="25"/>
      <c r="AM2" s="25"/>
      <c r="AN2" s="25"/>
      <c r="AO2" s="7" t="s">
        <v>190</v>
      </c>
      <c r="AP2" s="25" t="s">
        <v>522</v>
      </c>
      <c r="AQ2" s="25"/>
      <c r="AR2" s="25"/>
      <c r="AS2" s="25"/>
      <c r="AT2" s="25"/>
      <c r="AU2" s="25"/>
      <c r="AV2" s="25"/>
      <c r="AW2" s="25"/>
      <c r="AX2" s="25"/>
      <c r="AY2" s="25"/>
      <c r="AZ2" s="7" t="s">
        <v>191</v>
      </c>
      <c r="BA2" s="25" t="s">
        <v>529</v>
      </c>
      <c r="BB2" s="25"/>
      <c r="BC2" s="25"/>
      <c r="BD2" s="25"/>
      <c r="BE2" s="25"/>
      <c r="BF2" s="25"/>
      <c r="BG2" s="25"/>
      <c r="BH2" s="25"/>
      <c r="BI2" s="25"/>
      <c r="BJ2" s="25"/>
      <c r="BK2" s="249" t="s">
        <v>146</v>
      </c>
      <c r="BL2" s="249" t="s">
        <v>291</v>
      </c>
      <c r="BM2" s="81"/>
      <c r="BN2" s="81"/>
      <c r="BO2" s="81"/>
      <c r="BP2" s="81"/>
      <c r="BQ2" s="81"/>
      <c r="BR2" s="81"/>
      <c r="BS2" s="81"/>
      <c r="BT2" s="81"/>
      <c r="BU2" s="81"/>
      <c r="BV2" s="81"/>
      <c r="BW2" s="81"/>
      <c r="BX2" s="81"/>
      <c r="BY2" s="81"/>
      <c r="BZ2" s="81"/>
      <c r="CA2" s="81"/>
      <c r="CB2" s="81"/>
      <c r="CC2" s="81"/>
      <c r="CD2" s="81"/>
      <c r="CE2" s="81"/>
      <c r="CF2" s="81"/>
      <c r="CG2" s="81"/>
      <c r="CH2" s="81"/>
      <c r="CI2" s="81"/>
      <c r="CJ2" s="81"/>
      <c r="CK2" s="81"/>
      <c r="CL2" s="81"/>
      <c r="CM2" s="81"/>
      <c r="CN2" s="81"/>
      <c r="CO2" s="81"/>
      <c r="CP2" s="81"/>
      <c r="CQ2" s="81"/>
      <c r="CR2" s="81"/>
      <c r="CS2" s="81"/>
      <c r="CT2" s="81"/>
      <c r="CU2" s="81"/>
      <c r="CV2" s="81"/>
      <c r="CW2" s="81"/>
      <c r="CX2" s="81"/>
      <c r="CY2" s="81"/>
      <c r="CZ2" s="81"/>
      <c r="DA2" s="81"/>
      <c r="DB2" s="81"/>
      <c r="DC2" s="81"/>
      <c r="DD2" s="81"/>
      <c r="DE2" s="81"/>
      <c r="DF2" s="81"/>
      <c r="DG2" s="81"/>
      <c r="DH2" s="81"/>
      <c r="DI2" s="81"/>
      <c r="DJ2" s="81"/>
      <c r="DK2" s="81"/>
      <c r="DL2" s="81"/>
      <c r="DM2" s="81"/>
      <c r="DN2" s="81"/>
      <c r="DO2" s="81"/>
      <c r="DP2" s="81"/>
      <c r="DQ2" s="81"/>
      <c r="DR2" s="81"/>
      <c r="DS2" s="81"/>
      <c r="DT2" s="81"/>
      <c r="DU2" s="81"/>
      <c r="DV2" s="81"/>
      <c r="DW2" s="81"/>
      <c r="DX2" s="81"/>
      <c r="DY2" s="81"/>
      <c r="DZ2" s="81"/>
      <c r="EA2" s="81"/>
      <c r="EB2" s="81"/>
      <c r="EC2" s="81"/>
      <c r="ED2" s="81"/>
      <c r="EE2" s="81"/>
      <c r="EF2" s="81"/>
      <c r="EG2" s="81"/>
      <c r="EH2" s="81"/>
      <c r="EI2" s="81"/>
      <c r="EJ2" s="81"/>
      <c r="EK2" s="81"/>
      <c r="EL2" s="81"/>
      <c r="EM2" s="81"/>
      <c r="EN2" s="81"/>
      <c r="EO2" s="81"/>
      <c r="EP2" s="81"/>
      <c r="EQ2" s="81"/>
      <c r="ER2" s="81"/>
      <c r="ES2" s="81"/>
      <c r="ET2" s="81"/>
      <c r="EU2" s="81"/>
      <c r="EV2" s="81"/>
      <c r="EW2" s="81"/>
      <c r="EX2" s="81"/>
      <c r="EY2" s="81"/>
      <c r="EZ2" s="81"/>
      <c r="FA2" s="81"/>
      <c r="FB2" s="81"/>
      <c r="FC2" s="81"/>
      <c r="FD2" s="81"/>
      <c r="FE2" s="81"/>
      <c r="FF2" s="81"/>
      <c r="FG2" s="81"/>
    </row>
    <row r="3" spans="1:212" ht="138.6" thickTop="1" x14ac:dyDescent="0.25">
      <c r="A3" s="3" t="s">
        <v>130</v>
      </c>
      <c r="B3" s="10" t="s">
        <v>8</v>
      </c>
      <c r="C3" s="17" t="s">
        <v>113</v>
      </c>
      <c r="D3" s="17" t="s">
        <v>109</v>
      </c>
      <c r="E3" s="14" t="s">
        <v>286</v>
      </c>
      <c r="F3" s="64" t="str">
        <f>IF(ISNUMBER(FIND(services,'I_State and program information'!E20)),"",'I_State and program information'!E20&amp;services)</f>
        <v xml:space="preserve">Services; </v>
      </c>
      <c r="G3" s="12" t="s">
        <v>110</v>
      </c>
      <c r="H3" s="3" t="s">
        <v>142</v>
      </c>
      <c r="I3" s="3" t="s">
        <v>86</v>
      </c>
      <c r="J3" s="33" t="str">
        <f>IF('I_State and program information'!E25="","",'I_State and program information'!E25&amp;"; ")</f>
        <v/>
      </c>
      <c r="K3" s="42" t="str">
        <f>IF(ISNUMBER(FIND(plan1,'I_State and program information'!$E$52)),"",'I_State and program information'!$E$52&amp;plan1)</f>
        <v/>
      </c>
      <c r="L3" s="42" t="str">
        <f>IF(ISNUMBER(FIND(plan1,'I_State and program information'!$E$56)),"",'I_State and program information'!$E$56&amp;plan1)</f>
        <v/>
      </c>
      <c r="M3" s="42" t="str">
        <f>IF(ISNUMBER(FIND(plan1,'I_State and program information'!$E$60)),"",'I_State and program information'!$E$60&amp;plan1)</f>
        <v/>
      </c>
      <c r="N3" s="42" t="str">
        <f>IF(ISNUMBER(FIND(plan1,'I_State and program information'!$E$64)),"",'I_State and program information'!$E$64&amp;plan1)</f>
        <v/>
      </c>
      <c r="O3" s="42" t="str">
        <f>IF(ISNUMBER(FIND(plan1,'I_State and program information'!$E$68)),"",'I_State and program information'!$E$68&amp;plan1)</f>
        <v/>
      </c>
      <c r="P3" s="42" t="str">
        <f>IF(ISNUMBER(FIND(plan1,'I_State and program information'!$E$72)),"",'I_State and program information'!$E$72&amp;plan1)</f>
        <v/>
      </c>
      <c r="Q3" s="42" t="str">
        <f>IF(ISNUMBER(FIND(plan1,'I_State and program information'!$E$76)),"",'I_State and program information'!$E$76&amp;plan1)</f>
        <v/>
      </c>
      <c r="R3" s="42" t="str">
        <f>IF(ISNUMBER(FIND(plan1,'I_State and program information'!$E$82)),"",'I_State and program information'!$E$82&amp;plan1)</f>
        <v/>
      </c>
      <c r="S3" s="42" t="str">
        <f>IF(ISNUMBER(FIND(plan1,'I_State and program information'!$E$88)),"",'I_State and program information'!$E$88&amp;plan1)</f>
        <v/>
      </c>
      <c r="T3" s="42" t="str">
        <f>IF(ISNUMBER(FIND(plan1,'I_State and program information'!$E$94)),"",'I_State and program information'!$E$94&amp;plan1)</f>
        <v/>
      </c>
      <c r="U3" s="3" t="s">
        <v>136</v>
      </c>
      <c r="V3" s="3" t="s">
        <v>81</v>
      </c>
      <c r="W3" s="18" t="s">
        <v>63</v>
      </c>
      <c r="X3" s="3" t="s">
        <v>399</v>
      </c>
      <c r="Y3" s="3" t="s">
        <v>117</v>
      </c>
      <c r="Z3" s="3" t="s">
        <v>119</v>
      </c>
      <c r="AA3" s="3" t="s">
        <v>274</v>
      </c>
      <c r="AB3" s="3" t="s">
        <v>143</v>
      </c>
      <c r="AC3" s="3" t="s">
        <v>681</v>
      </c>
      <c r="AD3" s="3" t="s">
        <v>515</v>
      </c>
      <c r="AE3" s="80" t="str">
        <f>IF(ISNUMBER(FIND(dsreq1,'III_Plan comp 438.206 All plans'!E$8)),"",'III_Plan comp 438.206 All plans'!E$8&amp;dsreq1)</f>
        <v xml:space="preserve">Does not maintain and monitor a sufficient network of appropriate providers;
</v>
      </c>
      <c r="AF3" s="64" t="str">
        <f>IF(ISNUMBER(FIND(dsreq1,'III_Plan comp 438.206 All plans'!F$8)),"",'III_Plan comp 438.206 All plans'!F$8&amp;dsreq1)</f>
        <v xml:space="preserve">Does not maintain and monitor a sufficient network of appropriate providers;
</v>
      </c>
      <c r="AG3" s="64" t="str">
        <f>IF(ISNUMBER(FIND(dsreq1,'III_Plan comp 438.206 All plans'!G$8)),"",'III_Plan comp 438.206 All plans'!G$8&amp;dsreq1)</f>
        <v xml:space="preserve">Does not maintain and monitor a sufficient network of appropriate providers;
</v>
      </c>
      <c r="AH3" s="64" t="str">
        <f>IF(ISNUMBER(FIND(dsreq1,'III_Plan comp 438.206 All plans'!H$8)),"",'III_Plan comp 438.206 All plans'!H$8&amp;dsreq1)</f>
        <v xml:space="preserve">Does not maintain and monitor a sufficient network of appropriate providers;
</v>
      </c>
      <c r="AI3" s="64" t="str">
        <f>IF(ISNUMBER(FIND(dsreq1,'III_Plan comp 438.206 All plans'!I$8)),"",'III_Plan comp 438.206 All plans'!I$8&amp;dsreq1)</f>
        <v xml:space="preserve">Does not maintain and monitor a sufficient network of appropriate providers;
</v>
      </c>
      <c r="AJ3" s="64" t="str">
        <f>IF(ISNUMBER(FIND(dsreq1,'III_Plan comp 438.206 All plans'!J$8)),"",'III_Plan comp 438.206 All plans'!J$8&amp;dsreq1)</f>
        <v xml:space="preserve">Does not maintain and monitor a sufficient network of appropriate providers;
</v>
      </c>
      <c r="AK3" s="64" t="str">
        <f>IF(ISNUMBER(FIND(dsreq1,'III_Plan comp 438.206 All plans'!K$8)),"",'III_Plan comp 438.206 All plans'!K$8&amp;dsreq1)</f>
        <v xml:space="preserve">Does not maintain and monitor a sufficient network of appropriate providers;
</v>
      </c>
      <c r="AL3" s="64" t="str">
        <f>IF(ISNUMBER(FIND(dsreq1,'III_Plan comp 438.206 All plans'!L$8)),"",'III_Plan comp 438.206 All plans'!L$8&amp;dsreq1)</f>
        <v xml:space="preserve">Does not maintain and monitor a sufficient network of appropriate providers;
</v>
      </c>
      <c r="AM3" s="64" t="str">
        <f>IF(ISNUMBER(FIND(dsreq1,'III_Plan comp 438.206 All plans'!M$8)),"",'III_Plan comp 438.206 All plans'!M$8&amp;dsreq1)</f>
        <v xml:space="preserve">Does not maintain and monitor a sufficient network of appropriate providers;
</v>
      </c>
      <c r="AN3" s="64" t="str">
        <f>IF(ISNUMBER(FIND(dsreq1,'III_Plan comp 438.206 All plans'!N$8)),"",'III_Plan comp 438.206 All plans'!N$8&amp;dsreq1)</f>
        <v xml:space="preserve">Does not maintain and monitor a sufficient network of appropriate providers;
</v>
      </c>
      <c r="AO3" s="3" t="s">
        <v>523</v>
      </c>
      <c r="AP3" s="80" t="str">
        <f>IF(ISNUMBER(FIND(furnish1,'III_Plan comp 438.206 All plans'!E$9)),"",'III_Plan comp 438.206 All plans'!E$9&amp;furnish1)</f>
        <v xml:space="preserve">Does not meet and require its network providers to meet State standard for timely access to care and services taking into account the urgency of the need for services, as well as appointment wait times specified in g 438.68(e);
</v>
      </c>
      <c r="AQ3" s="64" t="str">
        <f>IF(ISNUMBER(FIND(furnish1,'III_Plan comp 438.206 All plans'!F$9)),"",'III_Plan comp 438.206 All plans'!F$9&amp;furnish1)</f>
        <v xml:space="preserve">Does not meet and require its network providers to meet State standard for timely access to care and services taking into account the urgency of the need for services, as well as appointment wait times specified in g 438.68(e);
</v>
      </c>
      <c r="AR3" s="64" t="str">
        <f>IF(ISNUMBER(FIND(furnish1,'III_Plan comp 438.206 All plans'!G$9)),"",'III_Plan comp 438.206 All plans'!G$9&amp;furnish1)</f>
        <v xml:space="preserve">Does not meet and require its network providers to meet State standard for timely access to care and services taking into account the urgency of the need for services, as well as appointment wait times specified in g 438.68(e);
</v>
      </c>
      <c r="AS3" s="64" t="str">
        <f>IF(ISNUMBER(FIND(furnish1,'III_Plan comp 438.206 All plans'!H$9)),"",'III_Plan comp 438.206 All plans'!H$9&amp;furnish1)</f>
        <v xml:space="preserve">Does not meet and require its network providers to meet State standard for timely access to care and services taking into account the urgency of the need for services, as well as appointment wait times specified in g 438.68(e);
</v>
      </c>
      <c r="AT3" s="64" t="str">
        <f>IF(ISNUMBER(FIND(furnish1,'III_Plan comp 438.206 All plans'!I$9)),"",'III_Plan comp 438.206 All plans'!I$9&amp;furnish1)</f>
        <v xml:space="preserve">Does not meet and require its network providers to meet State standard for timely access to care and services taking into account the urgency of the need for services, as well as appointment wait times specified in g 438.68(e);
</v>
      </c>
      <c r="AU3" s="64" t="str">
        <f>IF(ISNUMBER(FIND(furnish1,'III_Plan comp 438.206 All plans'!J$9)),"",'III_Plan comp 438.206 All plans'!J$9&amp;furnish1)</f>
        <v xml:space="preserve">Does not meet and require its network providers to meet State standard for timely access to care and services taking into account the urgency of the need for services, as well as appointment wait times specified in g 438.68(e);
</v>
      </c>
      <c r="AV3" s="64" t="str">
        <f>IF(ISNUMBER(FIND(furnish1,'III_Plan comp 438.206 All plans'!K$9)),"",'III_Plan comp 438.206 All plans'!K$9&amp;furnish1)</f>
        <v xml:space="preserve">Does not meet and require its network providers to meet State standard for timely access to care and services taking into account the urgency of the need for services, as well as appointment wait times specified in g 438.68(e);
</v>
      </c>
      <c r="AW3" s="64" t="str">
        <f>IF(ISNUMBER(FIND(furnish1,'III_Plan comp 438.206 All plans'!L$9)),"",'III_Plan comp 438.206 All plans'!L$9&amp;furnish1)</f>
        <v xml:space="preserve">Does not meet and require its network providers to meet State standard for timely access to care and services taking into account the urgency of the need for services, as well as appointment wait times specified in g 438.68(e);
</v>
      </c>
      <c r="AX3" s="64" t="str">
        <f>IF(ISNUMBER(FIND(furnish1,'III_Plan comp 438.206 All plans'!M$9)),"",'III_Plan comp 438.206 All plans'!M$9&amp;furnish1)</f>
        <v xml:space="preserve">Does not meet and require its network providers to meet State standard for timely access to care and services taking into account the urgency of the need for services, as well as appointment wait times specified in g 438.68(e);
</v>
      </c>
      <c r="AY3" s="64" t="str">
        <f>IF(ISNUMBER(FIND(furnish1,'III_Plan comp 438.206 All plans'!N$9)),"",'III_Plan comp 438.206 All plans'!N$9&amp;furnish1)</f>
        <v xml:space="preserve">Does not meet and require its network providers to meet State standard for timely access to care and services taking into account the urgency of the need for services, as well as appointment wait times specified in g 438.68(e);
</v>
      </c>
      <c r="AZ3" s="3" t="s">
        <v>530</v>
      </c>
      <c r="BA3" s="80" t="str">
        <f>IF(ISNUMBER(FIND(otherreq1,'III_Plan comp 438.206 All plans'!E$10)),"",'III_Plan comp 438.206 All plans'!E$10&amp;otherreq1)</f>
        <v xml:space="preserve">Does not take into account access and cultural considerations;
</v>
      </c>
      <c r="BB3" s="64" t="str">
        <f>IF(ISNUMBER(FIND(otherreq1,'III_Plan comp 438.206 All plans'!F$10)),"",'III_Plan comp 438.206 All plans'!F$10&amp;otherreq1)</f>
        <v xml:space="preserve">Does not take into account access and cultural considerations;
</v>
      </c>
      <c r="BC3" s="64" t="str">
        <f>IF(ISNUMBER(FIND(otherreq1,'III_Plan comp 438.206 All plans'!G$10)),"",'III_Plan comp 438.206 All plans'!G$10&amp;otherreq1)</f>
        <v xml:space="preserve">Does not take into account access and cultural considerations;
</v>
      </c>
      <c r="BD3" s="64" t="str">
        <f>IF(ISNUMBER(FIND(otherreq1,'III_Plan comp 438.206 All plans'!H$10)),"",'III_Plan comp 438.206 All plans'!H$10&amp;otherreq1)</f>
        <v xml:space="preserve">Does not take into account access and cultural considerations;
</v>
      </c>
      <c r="BE3" s="64" t="str">
        <f>IF(ISNUMBER(FIND(otherreq1,'III_Plan comp 438.206 All plans'!I$10)),"",'III_Plan comp 438.206 All plans'!I$10&amp;otherreq1)</f>
        <v xml:space="preserve">Does not take into account access and cultural considerations;
</v>
      </c>
      <c r="BF3" s="64" t="str">
        <f>IF(ISNUMBER(FIND(otherreq1,'III_Plan comp 438.206 All plans'!J$10)),"",'III_Plan comp 438.206 All plans'!J$10&amp;otherreq1)</f>
        <v xml:space="preserve">Does not take into account access and cultural considerations;
</v>
      </c>
      <c r="BG3" s="64" t="str">
        <f>IF(ISNUMBER(FIND(otherreq1,'III_Plan comp 438.206 All plans'!K$10)),"",'III_Plan comp 438.206 All plans'!K$10&amp;otherreq1)</f>
        <v xml:space="preserve">Does not take into account access and cultural considerations;
</v>
      </c>
      <c r="BH3" s="64" t="str">
        <f>IF(ISNUMBER(FIND(otherreq1,'III_Plan comp 438.206 All plans'!L$10)),"",'III_Plan comp 438.206 All plans'!L$10&amp;otherreq1)</f>
        <v xml:space="preserve">Does not take into account access and cultural considerations;
</v>
      </c>
      <c r="BI3" s="64" t="str">
        <f>IF(ISNUMBER(FIND(otherreq1,'III_Plan comp 438.206 All plans'!M$10)),"",'III_Plan comp 438.206 All plans'!M$10&amp;otherreq1)</f>
        <v xml:space="preserve">Does not take into account access and cultural considerations;
</v>
      </c>
      <c r="BJ3" s="64" t="str">
        <f>IF(ISNUMBER(FIND(otherreq1,'III_Plan comp 438.206 All plans'!N$10)),"",'III_Plan comp 438.206 All plans'!N$10&amp;otherreq1)</f>
        <v xml:space="preserve">Does not take into account access and cultural considerations;
</v>
      </c>
      <c r="BK3" s="250" t="str">
        <f>IF('I_State and program information'!$E$50="Yes","Geomapping"&amp;"; "&amp;CHAR(10)&amp;CHAR(10),"")</f>
        <v/>
      </c>
      <c r="BL3" s="251" t="str">
        <f>IF(ISNUMBER(FIND(analysismethod1,'II_Program-level standards'!E$13)),"",'II_Program-level standards'!E$13&amp;analysismethod1)</f>
        <v/>
      </c>
      <c r="BM3" s="251" t="str">
        <f>IF(ISNUMBER(FIND(analysismethod1,'II_Program-level standards'!F$13)),"",'II_Program-level standards'!F$13&amp;analysismethod1)</f>
        <v/>
      </c>
      <c r="BN3" s="251" t="str">
        <f>IF(ISNUMBER(FIND(analysismethod1,'II_Program-level standards'!G$13)),"",'II_Program-level standards'!G$13&amp;analysismethod1)</f>
        <v/>
      </c>
      <c r="BO3" s="251" t="str">
        <f>IF(ISNUMBER(FIND(analysismethod1,'II_Program-level standards'!H$13)),"",'II_Program-level standards'!H$13&amp;analysismethod1)</f>
        <v/>
      </c>
      <c r="BP3" s="251" t="str">
        <f>IF(ISNUMBER(FIND(analysismethod1,'II_Program-level standards'!I$13)),"",'II_Program-level standards'!I$13&amp;analysismethod1)</f>
        <v/>
      </c>
      <c r="BQ3" s="251" t="str">
        <f>IF(ISNUMBER(FIND(analysismethod1,'II_Program-level standards'!J$13)),"",'II_Program-level standards'!J$13&amp;analysismethod1)</f>
        <v/>
      </c>
      <c r="BR3" s="251" t="str">
        <f>IF(ISNUMBER(FIND(analysismethod1,'II_Program-level standards'!K$13)),"",'II_Program-level standards'!K$13&amp;analysismethod1)</f>
        <v/>
      </c>
      <c r="BS3" s="251" t="str">
        <f>IF(ISNUMBER(FIND(analysismethod1,'II_Program-level standards'!L$13)),"",'II_Program-level standards'!L$13&amp;analysismethod1)</f>
        <v/>
      </c>
      <c r="BT3" s="251" t="str">
        <f>IF(ISNUMBER(FIND(analysismethod1,'II_Program-level standards'!M$13)),"",'II_Program-level standards'!M$13&amp;analysismethod1)</f>
        <v/>
      </c>
      <c r="BU3" s="251" t="str">
        <f>IF(ISNUMBER(FIND(analysismethod1,'II_Program-level standards'!N$13)),"",'II_Program-level standards'!N$13&amp;analysismethod1)</f>
        <v/>
      </c>
      <c r="BV3" s="251" t="str">
        <f>IF(ISNUMBER(FIND(analysismethod1,'II_Program-level standards'!O$13)),"",'II_Program-level standards'!O$13&amp;analysismethod1)</f>
        <v/>
      </c>
      <c r="BW3" s="251" t="str">
        <f>IF(ISNUMBER(FIND(analysismethod1,'II_Program-level standards'!P$13)),"",'II_Program-level standards'!P$13&amp;analysismethod1)</f>
        <v/>
      </c>
      <c r="BX3" s="251" t="str">
        <f>IF(ISNUMBER(FIND(analysismethod1,'II_Program-level standards'!Q$13)),"",'II_Program-level standards'!Q$13&amp;analysismethod1)</f>
        <v/>
      </c>
      <c r="BY3" s="251" t="str">
        <f>IF(ISNUMBER(FIND(analysismethod1,'II_Program-level standards'!R$13)),"",'II_Program-level standards'!R$13&amp;analysismethod1)</f>
        <v/>
      </c>
      <c r="BZ3" s="251" t="str">
        <f>IF(ISNUMBER(FIND(analysismethod1,'II_Program-level standards'!S$13)),"",'II_Program-level standards'!S$13&amp;analysismethod1)</f>
        <v/>
      </c>
      <c r="CA3" s="251" t="str">
        <f>IF(ISNUMBER(FIND(analysismethod1,'II_Program-level standards'!T$13)),"",'II_Program-level standards'!T$13&amp;analysismethod1)</f>
        <v/>
      </c>
      <c r="CB3" s="251" t="str">
        <f>IF(ISNUMBER(FIND(analysismethod1,'II_Program-level standards'!U$13)),"",'II_Program-level standards'!U$13&amp;analysismethod1)</f>
        <v/>
      </c>
      <c r="CC3" s="251" t="str">
        <f>IF(ISNUMBER(FIND(analysismethod1,'II_Program-level standards'!V$13)),"",'II_Program-level standards'!V$13&amp;analysismethod1)</f>
        <v/>
      </c>
      <c r="CD3" s="251" t="str">
        <f>IF(ISNUMBER(FIND(analysismethod1,'II_Program-level standards'!W$13)),"",'II_Program-level standards'!W$13&amp;analysismethod1)</f>
        <v/>
      </c>
      <c r="CE3" s="251" t="str">
        <f>IF(ISNUMBER(FIND(analysismethod1,'II_Program-level standards'!X$13)),"",'II_Program-level standards'!X$13&amp;analysismethod1)</f>
        <v/>
      </c>
      <c r="CF3" s="251" t="str">
        <f>IF(ISNUMBER(FIND(analysismethod1,'II_Program-level standards'!Y$13)),"",'II_Program-level standards'!Y$13&amp;analysismethod1)</f>
        <v/>
      </c>
      <c r="CG3" s="251" t="str">
        <f>IF(ISNUMBER(FIND(analysismethod1,'II_Program-level standards'!Z$13)),"",'II_Program-level standards'!Z$13&amp;analysismethod1)</f>
        <v/>
      </c>
      <c r="CH3" s="251" t="str">
        <f>IF(ISNUMBER(FIND(analysismethod1,'II_Program-level standards'!AA$13)),"",'II_Program-level standards'!AA$13&amp;analysismethod1)</f>
        <v/>
      </c>
      <c r="CI3" s="251" t="str">
        <f>IF(ISNUMBER(FIND(analysismethod1,'II_Program-level standards'!AB$13)),"",'II_Program-level standards'!AB$13&amp;analysismethod1)</f>
        <v/>
      </c>
      <c r="CJ3" s="251" t="str">
        <f>IF(ISNUMBER(FIND(analysismethod1,'II_Program-level standards'!AC$13)),"",'II_Program-level standards'!AC$13&amp;analysismethod1)</f>
        <v/>
      </c>
      <c r="CK3" s="251" t="str">
        <f>IF(ISNUMBER(FIND(analysismethod1,'II_Program-level standards'!AD$13)),"",'II_Program-level standards'!AD$13&amp;analysismethod1)</f>
        <v/>
      </c>
      <c r="CL3" s="251" t="str">
        <f>IF(ISNUMBER(FIND(analysismethod1,'II_Program-level standards'!AE$13)),"",'II_Program-level standards'!AE$13&amp;analysismethod1)</f>
        <v/>
      </c>
      <c r="CM3" s="251" t="str">
        <f>IF(ISNUMBER(FIND(analysismethod1,'II_Program-level standards'!AF$13)),"",'II_Program-level standards'!AF$13&amp;analysismethod1)</f>
        <v/>
      </c>
      <c r="CN3" s="251" t="str">
        <f>IF(ISNUMBER(FIND(analysismethod1,'II_Program-level standards'!AG$13)),"",'II_Program-level standards'!AG$13&amp;analysismethod1)</f>
        <v/>
      </c>
      <c r="CO3" s="251" t="str">
        <f>IF(ISNUMBER(FIND(analysismethod1,'II_Program-level standards'!AH$13)),"",'II_Program-level standards'!AH$13&amp;analysismethod1)</f>
        <v/>
      </c>
      <c r="CP3" s="251" t="str">
        <f>IF(ISNUMBER(FIND(analysismethod1,'II_Program-level standards'!AI$13)),"",'II_Program-level standards'!AI$13&amp;analysismethod1)</f>
        <v/>
      </c>
      <c r="CQ3" s="251" t="str">
        <f>IF(ISNUMBER(FIND(analysismethod1,'II_Program-level standards'!AJ$13)),"",'II_Program-level standards'!AJ$13&amp;analysismethod1)</f>
        <v/>
      </c>
      <c r="CR3" s="251" t="str">
        <f>IF(ISNUMBER(FIND(analysismethod1,'II_Program-level standards'!AK$13)),"",'II_Program-level standards'!AK$13&amp;analysismethod1)</f>
        <v/>
      </c>
      <c r="CS3" s="251" t="str">
        <f>IF(ISNUMBER(FIND(analysismethod1,'II_Program-level standards'!AL$13)),"",'II_Program-level standards'!AL$13&amp;analysismethod1)</f>
        <v/>
      </c>
      <c r="CT3" s="251" t="str">
        <f>IF(ISNUMBER(FIND(analysismethod1,'II_Program-level standards'!AM$13)),"",'II_Program-level standards'!AM$13&amp;analysismethod1)</f>
        <v/>
      </c>
      <c r="CU3" s="251" t="str">
        <f>IF(ISNUMBER(FIND(analysismethod1,'II_Program-level standards'!AN$13)),"",'II_Program-level standards'!AN$13&amp;analysismethod1)</f>
        <v/>
      </c>
      <c r="CV3" s="251" t="str">
        <f>IF(ISNUMBER(FIND(analysismethod1,'II_Program-level standards'!AO$13)),"",'II_Program-level standards'!AO$13&amp;analysismethod1)</f>
        <v/>
      </c>
      <c r="CW3" s="251" t="str">
        <f>IF(ISNUMBER(FIND(analysismethod1,'II_Program-level standards'!AP$13)),"",'II_Program-level standards'!AP$13&amp;analysismethod1)</f>
        <v/>
      </c>
      <c r="CX3" s="251" t="str">
        <f>IF(ISNUMBER(FIND(analysismethod1,'II_Program-level standards'!AQ$13)),"",'II_Program-level standards'!AQ$13&amp;analysismethod1)</f>
        <v/>
      </c>
      <c r="CY3" s="251" t="str">
        <f>IF(ISNUMBER(FIND(analysismethod1,'II_Program-level standards'!AR$13)),"",'II_Program-level standards'!AR$13&amp;analysismethod1)</f>
        <v/>
      </c>
      <c r="CZ3" s="251" t="str">
        <f>IF(ISNUMBER(FIND(analysismethod1,'II_Program-level standards'!AS$13)),"",'II_Program-level standards'!AS$13&amp;analysismethod1)</f>
        <v/>
      </c>
      <c r="DA3" s="251" t="str">
        <f>IF(ISNUMBER(FIND(analysismethod1,'II_Program-level standards'!AT$13)),"",'II_Program-level standards'!AT$13&amp;analysismethod1)</f>
        <v/>
      </c>
      <c r="DB3" s="251" t="str">
        <f>IF(ISNUMBER(FIND(analysismethod1,'II_Program-level standards'!AU$13)),"",'II_Program-level standards'!AU$13&amp;analysismethod1)</f>
        <v/>
      </c>
      <c r="DC3" s="251" t="str">
        <f>IF(ISNUMBER(FIND(analysismethod1,'II_Program-level standards'!AV$13)),"",'II_Program-level standards'!AV$13&amp;analysismethod1)</f>
        <v/>
      </c>
      <c r="DD3" s="251" t="str">
        <f>IF(ISNUMBER(FIND(analysismethod1,'II_Program-level standards'!AW$13)),"",'II_Program-level standards'!AW$13&amp;analysismethod1)</f>
        <v/>
      </c>
      <c r="DE3" s="251" t="str">
        <f>IF(ISNUMBER(FIND(analysismethod1,'II_Program-level standards'!AX$13)),"",'II_Program-level standards'!AX$13&amp;analysismethod1)</f>
        <v/>
      </c>
      <c r="DF3" s="251" t="str">
        <f>IF(ISNUMBER(FIND(analysismethod1,'II_Program-level standards'!AY$13)),"",'II_Program-level standards'!AY$13&amp;analysismethod1)</f>
        <v/>
      </c>
      <c r="DG3" s="251" t="str">
        <f>IF(ISNUMBER(FIND(analysismethod1,'II_Program-level standards'!AZ$13)),"",'II_Program-level standards'!AZ$13&amp;analysismethod1)</f>
        <v/>
      </c>
      <c r="DH3" s="251" t="str">
        <f>IF(ISNUMBER(FIND(analysismethod1,'II_Program-level standards'!BA$13)),"",'II_Program-level standards'!BA$13&amp;analysismethod1)</f>
        <v/>
      </c>
      <c r="DI3" s="251" t="str">
        <f>IF(ISNUMBER(FIND(analysismethod1,'II_Program-level standards'!BB$13)),"",'II_Program-level standards'!BB$13&amp;analysismethod1)</f>
        <v/>
      </c>
      <c r="DJ3" s="251" t="str">
        <f>IF(ISNUMBER(FIND(analysismethod1,'II_Program-level standards'!BC$13)),"",'II_Program-level standards'!BC$13&amp;analysismethod1)</f>
        <v/>
      </c>
      <c r="DK3" s="251" t="str">
        <f>IF(ISNUMBER(FIND(analysismethod1,'II_Program-level standards'!BD$13)),"",'II_Program-level standards'!BD$13&amp;analysismethod1)</f>
        <v/>
      </c>
      <c r="DL3" s="251" t="str">
        <f>IF(ISNUMBER(FIND(analysismethod1,'II_Program-level standards'!BE$13)),"",'II_Program-level standards'!BE$13&amp;analysismethod1)</f>
        <v/>
      </c>
      <c r="DM3" s="251" t="str">
        <f>IF(ISNUMBER(FIND(analysismethod1,'II_Program-level standards'!BF$13)),"",'II_Program-level standards'!BF$13&amp;analysismethod1)</f>
        <v/>
      </c>
      <c r="DN3" s="251" t="str">
        <f>IF(ISNUMBER(FIND(analysismethod1,'II_Program-level standards'!BG$13)),"",'II_Program-level standards'!BG$13&amp;analysismethod1)</f>
        <v/>
      </c>
      <c r="DO3" s="251" t="str">
        <f>IF(ISNUMBER(FIND(analysismethod1,'II_Program-level standards'!BH$13)),"",'II_Program-level standards'!BH$13&amp;analysismethod1)</f>
        <v/>
      </c>
      <c r="DP3" s="251" t="str">
        <f>IF(ISNUMBER(FIND(analysismethod1,'II_Program-level standards'!BI$13)),"",'II_Program-level standards'!BI$13&amp;analysismethod1)</f>
        <v/>
      </c>
      <c r="DQ3" s="251" t="str">
        <f>IF(ISNUMBER(FIND(analysismethod1,'II_Program-level standards'!BJ$13)),"",'II_Program-level standards'!BJ$13&amp;analysismethod1)</f>
        <v/>
      </c>
      <c r="DR3" s="251" t="str">
        <f>IF(ISNUMBER(FIND(analysismethod1,'II_Program-level standards'!BK$13)),"",'II_Program-level standards'!BK$13&amp;analysismethod1)</f>
        <v/>
      </c>
      <c r="DS3" s="251" t="str">
        <f>IF(ISNUMBER(FIND(analysismethod1,'II_Program-level standards'!BL$13)),"",'II_Program-level standards'!BL$13&amp;analysismethod1)</f>
        <v/>
      </c>
      <c r="DT3" s="251" t="str">
        <f>IF(ISNUMBER(FIND(analysismethod1,'II_Program-level standards'!BM$13)),"",'II_Program-level standards'!BM$13&amp;analysismethod1)</f>
        <v/>
      </c>
      <c r="DU3" s="251" t="str">
        <f>IF(ISNUMBER(FIND(analysismethod1,'II_Program-level standards'!BN$13)),"",'II_Program-level standards'!BN$13&amp;analysismethod1)</f>
        <v/>
      </c>
      <c r="DV3" s="251" t="str">
        <f>IF(ISNUMBER(FIND(analysismethod1,'II_Program-level standards'!BO$13)),"",'II_Program-level standards'!BO$13&amp;analysismethod1)</f>
        <v/>
      </c>
      <c r="DW3" s="251" t="str">
        <f>IF(ISNUMBER(FIND(analysismethod1,'II_Program-level standards'!BP$13)),"",'II_Program-level standards'!BP$13&amp;analysismethod1)</f>
        <v/>
      </c>
      <c r="DX3" s="251" t="str">
        <f>IF(ISNUMBER(FIND(analysismethod1,'II_Program-level standards'!BQ$13)),"",'II_Program-level standards'!BQ$13&amp;analysismethod1)</f>
        <v/>
      </c>
      <c r="DY3" s="251" t="str">
        <f>IF(ISNUMBER(FIND(analysismethod1,'II_Program-level standards'!BR$13)),"",'II_Program-level standards'!BR$13&amp;analysismethod1)</f>
        <v/>
      </c>
      <c r="DZ3" s="251" t="str">
        <f>IF(ISNUMBER(FIND(analysismethod1,'II_Program-level standards'!BS$13)),"",'II_Program-level standards'!BS$13&amp;analysismethod1)</f>
        <v/>
      </c>
      <c r="EA3" s="251" t="str">
        <f>IF(ISNUMBER(FIND(analysismethod1,'II_Program-level standards'!BT$13)),"",'II_Program-level standards'!BT$13&amp;analysismethod1)</f>
        <v/>
      </c>
      <c r="EB3" s="251" t="str">
        <f>IF(ISNUMBER(FIND(analysismethod1,'II_Program-level standards'!BU$13)),"",'II_Program-level standards'!BU$13&amp;analysismethod1)</f>
        <v/>
      </c>
      <c r="EC3" s="251" t="str">
        <f>IF(ISNUMBER(FIND(analysismethod1,'II_Program-level standards'!BV$13)),"",'II_Program-level standards'!BV$13&amp;analysismethod1)</f>
        <v/>
      </c>
      <c r="ED3" s="251" t="str">
        <f>IF(ISNUMBER(FIND(analysismethod1,'II_Program-level standards'!BW$13)),"",'II_Program-level standards'!BW$13&amp;analysismethod1)</f>
        <v/>
      </c>
      <c r="EE3" s="251" t="str">
        <f>IF(ISNUMBER(FIND(analysismethod1,'II_Program-level standards'!BX$13)),"",'II_Program-level standards'!BX$13&amp;analysismethod1)</f>
        <v/>
      </c>
      <c r="EF3" s="251" t="str">
        <f>IF(ISNUMBER(FIND(analysismethod1,'II_Program-level standards'!BY$13)),"",'II_Program-level standards'!BY$13&amp;analysismethod1)</f>
        <v/>
      </c>
      <c r="EG3" s="251" t="str">
        <f>IF(ISNUMBER(FIND(analysismethod1,'II_Program-level standards'!BZ$13)),"",'II_Program-level standards'!BZ$13&amp;analysismethod1)</f>
        <v/>
      </c>
      <c r="EH3" s="251" t="str">
        <f>IF(ISNUMBER(FIND(analysismethod1,'II_Program-level standards'!CA$13)),"",'II_Program-level standards'!CA$13&amp;analysismethod1)</f>
        <v/>
      </c>
      <c r="EI3" s="251" t="str">
        <f>IF(ISNUMBER(FIND(analysismethod1,'II_Program-level standards'!CB$13)),"",'II_Program-level standards'!CB$13&amp;analysismethod1)</f>
        <v/>
      </c>
      <c r="EJ3" s="251" t="str">
        <f>IF(ISNUMBER(FIND(analysismethod1,'II_Program-level standards'!CC$13)),"",'II_Program-level standards'!CC$13&amp;analysismethod1)</f>
        <v/>
      </c>
      <c r="EK3" s="251" t="str">
        <f>IF(ISNUMBER(FIND(analysismethod1,'II_Program-level standards'!CD$13)),"",'II_Program-level standards'!CD$13&amp;analysismethod1)</f>
        <v/>
      </c>
      <c r="EL3" s="251" t="str">
        <f>IF(ISNUMBER(FIND(analysismethod1,'II_Program-level standards'!CE$13)),"",'II_Program-level standards'!CE$13&amp;analysismethod1)</f>
        <v/>
      </c>
      <c r="EM3" s="251" t="str">
        <f>IF(ISNUMBER(FIND(analysismethod1,'II_Program-level standards'!CF$13)),"",'II_Program-level standards'!CF$13&amp;analysismethod1)</f>
        <v/>
      </c>
      <c r="EN3" s="251" t="str">
        <f>IF(ISNUMBER(FIND(analysismethod1,'II_Program-level standards'!CG$13)),"",'II_Program-level standards'!CG$13&amp;analysismethod1)</f>
        <v/>
      </c>
      <c r="EO3" s="251" t="str">
        <f>IF(ISNUMBER(FIND(analysismethod1,'II_Program-level standards'!CH$13)),"",'II_Program-level standards'!CH$13&amp;analysismethod1)</f>
        <v/>
      </c>
      <c r="EP3" s="251" t="str">
        <f>IF(ISNUMBER(FIND(analysismethod1,'II_Program-level standards'!CI$13)),"",'II_Program-level standards'!CI$13&amp;analysismethod1)</f>
        <v/>
      </c>
      <c r="EQ3" s="251" t="str">
        <f>IF(ISNUMBER(FIND(analysismethod1,'II_Program-level standards'!CJ$13)),"",'II_Program-level standards'!CJ$13&amp;analysismethod1)</f>
        <v/>
      </c>
      <c r="ER3" s="251" t="str">
        <f>IF(ISNUMBER(FIND(analysismethod1,'II_Program-level standards'!CK$13)),"",'II_Program-level standards'!CK$13&amp;analysismethod1)</f>
        <v/>
      </c>
      <c r="ES3" s="251" t="str">
        <f>IF(ISNUMBER(FIND(analysismethod1,'II_Program-level standards'!CL$13)),"",'II_Program-level standards'!CL$13&amp;analysismethod1)</f>
        <v/>
      </c>
      <c r="ET3" s="251" t="str">
        <f>IF(ISNUMBER(FIND(analysismethod1,'II_Program-level standards'!CM$13)),"",'II_Program-level standards'!CM$13&amp;analysismethod1)</f>
        <v/>
      </c>
      <c r="EU3" s="251" t="str">
        <f>IF(ISNUMBER(FIND(analysismethod1,'II_Program-level standards'!CN$13)),"",'II_Program-level standards'!CN$13&amp;analysismethod1)</f>
        <v/>
      </c>
      <c r="EV3" s="251" t="str">
        <f>IF(ISNUMBER(FIND(analysismethod1,'II_Program-level standards'!CO$13)),"",'II_Program-level standards'!CO$13&amp;analysismethod1)</f>
        <v/>
      </c>
      <c r="EW3" s="251" t="str">
        <f>IF(ISNUMBER(FIND(analysismethod1,'II_Program-level standards'!CP$13)),"",'II_Program-level standards'!CP$13&amp;analysismethod1)</f>
        <v/>
      </c>
      <c r="EX3" s="251" t="str">
        <f>IF(ISNUMBER(FIND(analysismethod1,'II_Program-level standards'!CQ$13)),"",'II_Program-level standards'!CQ$13&amp;analysismethod1)</f>
        <v/>
      </c>
      <c r="EY3" s="251" t="str">
        <f>IF(ISNUMBER(FIND(analysismethod1,'II_Program-level standards'!CR$13)),"",'II_Program-level standards'!CR$13&amp;analysismethod1)</f>
        <v/>
      </c>
      <c r="EZ3" s="251" t="str">
        <f>IF(ISNUMBER(FIND(analysismethod1,'II_Program-level standards'!CS$13)),"",'II_Program-level standards'!CS$13&amp;analysismethod1)</f>
        <v/>
      </c>
      <c r="FA3" s="251" t="str">
        <f>IF(ISNUMBER(FIND(analysismethod1,'II_Program-level standards'!CT$13)),"",'II_Program-level standards'!CT$13&amp;analysismethod1)</f>
        <v/>
      </c>
      <c r="FB3" s="251" t="str">
        <f>IF(ISNUMBER(FIND(analysismethod1,'II_Program-level standards'!CU$13)),"",'II_Program-level standards'!CU$13&amp;analysismethod1)</f>
        <v/>
      </c>
      <c r="FC3" s="251" t="str">
        <f>IF(ISNUMBER(FIND(analysismethod1,'II_Program-level standards'!CV$13)),"",'II_Program-level standards'!CV$13&amp;analysismethod1)</f>
        <v/>
      </c>
      <c r="FD3" s="251" t="str">
        <f>IF(ISNUMBER(FIND(analysismethod1,'II_Program-level standards'!CW$13)),"",'II_Program-level standards'!CW$13&amp;analysismethod1)</f>
        <v/>
      </c>
      <c r="FE3" s="251" t="str">
        <f>IF(ISNUMBER(FIND(analysismethod1,'II_Program-level standards'!CX$13)),"",'II_Program-level standards'!CX$13&amp;analysismethod1)</f>
        <v/>
      </c>
      <c r="FF3" s="251" t="str">
        <f>IF(ISNUMBER(FIND(analysismethod1,'II_Program-level standards'!CY$13)),"",'II_Program-level standards'!CY$13&amp;analysismethod1)</f>
        <v/>
      </c>
      <c r="FG3" s="252" t="str">
        <f>IF(ISNUMBER(FIND(analysismethod1,'II_Program-level standards'!CZ$13)),"",'II_Program-level standards'!CZ$13&amp;analysismethod1)</f>
        <v/>
      </c>
    </row>
    <row r="4" spans="1:212" ht="110.4" x14ac:dyDescent="0.25">
      <c r="A4" s="3" t="s">
        <v>131</v>
      </c>
      <c r="B4" s="11" t="s">
        <v>9</v>
      </c>
      <c r="C4" s="17" t="s">
        <v>115</v>
      </c>
      <c r="D4" s="17" t="s">
        <v>173</v>
      </c>
      <c r="E4" s="14" t="s">
        <v>287</v>
      </c>
      <c r="F4" s="64" t="str">
        <f>IF(ISNUMBER(FIND(benefits,'I_State and program information'!E20)),"",'I_State and program information'!E20&amp;benefits)</f>
        <v xml:space="preserve">Benefits; </v>
      </c>
      <c r="G4" s="12" t="s">
        <v>111</v>
      </c>
      <c r="H4" s="3" t="s">
        <v>143</v>
      </c>
      <c r="I4" s="3" t="s">
        <v>88</v>
      </c>
      <c r="J4" s="33" t="str">
        <f>IF('I_State and program information'!E26="","",'I_State and program information'!E26&amp;"; ")</f>
        <v/>
      </c>
      <c r="K4" s="42" t="str">
        <f>IF(ISNUMBER(FIND(plan2,'I_State and program information'!$E$52)),"",'I_State and program information'!$E$52&amp;plan2)</f>
        <v/>
      </c>
      <c r="L4" s="42" t="str">
        <f>IF(ISNUMBER(FIND(plan2,'I_State and program information'!$E$56)),"",'I_State and program information'!$E$56&amp;plan2)</f>
        <v/>
      </c>
      <c r="M4" s="42" t="str">
        <f>IF(ISNUMBER(FIND(plan2,'I_State and program information'!$E$60)),"",'I_State and program information'!$E$60&amp;plan2)</f>
        <v/>
      </c>
      <c r="N4" s="42" t="str">
        <f>IF(ISNUMBER(FIND(plan2,'I_State and program information'!$E$64)),"",'I_State and program information'!$E$64&amp;plan2)</f>
        <v/>
      </c>
      <c r="O4" s="42" t="str">
        <f>IF(ISNUMBER(FIND(plan2,'I_State and program information'!$E$68)),"",'I_State and program information'!$E$68&amp;plan2)</f>
        <v/>
      </c>
      <c r="P4" s="42" t="str">
        <f>IF(ISNUMBER(FIND(plan2,'I_State and program information'!$E$72)),"",'I_State and program information'!$E$72&amp;plan2)</f>
        <v/>
      </c>
      <c r="Q4" s="42" t="str">
        <f>IF(ISNUMBER(FIND(plan2,'I_State and program information'!$E$76)),"",'I_State and program information'!$E$76&amp;plan2)</f>
        <v/>
      </c>
      <c r="R4" s="42" t="str">
        <f>IF(ISNUMBER(FIND(plan2,'I_State and program information'!$E$82)),"",'I_State and program information'!$E$82&amp;plan2)</f>
        <v/>
      </c>
      <c r="S4" s="42" t="str">
        <f>IF(ISNUMBER(FIND(plan2,'I_State and program information'!$E$88)),"",'I_State and program information'!$E$88&amp;plan2)</f>
        <v/>
      </c>
      <c r="T4" s="42" t="str">
        <f>IF(ISNUMBER(FIND(plan2,'I_State and program information'!$E$94)),"",'I_State and program information'!$E$94&amp;plan2)</f>
        <v/>
      </c>
      <c r="U4" s="3" t="s">
        <v>134</v>
      </c>
      <c r="V4" s="3" t="s">
        <v>82</v>
      </c>
      <c r="W4" s="18" t="s">
        <v>60</v>
      </c>
      <c r="X4" s="3" t="s">
        <v>84</v>
      </c>
      <c r="Y4" s="3" t="s">
        <v>125</v>
      </c>
      <c r="Z4" s="3" t="s">
        <v>566</v>
      </c>
      <c r="AB4" s="3" t="s">
        <v>142</v>
      </c>
      <c r="AC4" s="3" t="s">
        <v>682</v>
      </c>
      <c r="AD4" s="3" t="s">
        <v>516</v>
      </c>
      <c r="AE4" s="80" t="str">
        <f>IF(ISNUMBER(FIND(dsreq2,'III_Plan comp 438.206 All plans'!E$8)),"",'III_Plan comp 438.206 All plans'!E$8&amp;dsreq2)</f>
        <v xml:space="preserve">Does not provide female enrollees with direct access to a women’s health specialist within the provider network;
</v>
      </c>
      <c r="AF4" s="64" t="str">
        <f>IF(ISNUMBER(FIND(dsreq2,'III_Plan comp 438.206 All plans'!F$8)),"",'III_Plan comp 438.206 All plans'!F$8&amp;dsreq2)</f>
        <v xml:space="preserve">Does not provide female enrollees with direct access to a women’s health specialist within the provider network;
</v>
      </c>
      <c r="AG4" s="64" t="str">
        <f>IF(ISNUMBER(FIND(dsreq2,'III_Plan comp 438.206 All plans'!G$8)),"",'III_Plan comp 438.206 All plans'!G$8&amp;dsreq2)</f>
        <v xml:space="preserve">Does not provide female enrollees with direct access to a women’s health specialist within the provider network;
</v>
      </c>
      <c r="AH4" s="64" t="str">
        <f>IF(ISNUMBER(FIND(dsreq2,'III_Plan comp 438.206 All plans'!H$8)),"",'III_Plan comp 438.206 All plans'!H$8&amp;dsreq2)</f>
        <v xml:space="preserve">Does not provide female enrollees with direct access to a women’s health specialist within the provider network;
</v>
      </c>
      <c r="AI4" s="64" t="str">
        <f>IF(ISNUMBER(FIND(dsreq2,'III_Plan comp 438.206 All plans'!I$8)),"",'III_Plan comp 438.206 All plans'!I$8&amp;dsreq2)</f>
        <v xml:space="preserve">Does not provide female enrollees with direct access to a women’s health specialist within the provider network;
</v>
      </c>
      <c r="AJ4" s="64" t="str">
        <f>IF(ISNUMBER(FIND(dsreq2,'III_Plan comp 438.206 All plans'!J$8)),"",'III_Plan comp 438.206 All plans'!J$8&amp;dsreq2)</f>
        <v xml:space="preserve">Does not provide female enrollees with direct access to a women’s health specialist within the provider network;
</v>
      </c>
      <c r="AK4" s="64" t="str">
        <f>IF(ISNUMBER(FIND(dsreq2,'III_Plan comp 438.206 All plans'!K$8)),"",'III_Plan comp 438.206 All plans'!K$8&amp;dsreq2)</f>
        <v xml:space="preserve">Does not provide female enrollees with direct access to a women’s health specialist within the provider network;
</v>
      </c>
      <c r="AL4" s="64" t="str">
        <f>IF(ISNUMBER(FIND(dsreq2,'III_Plan comp 438.206 All plans'!L$8)),"",'III_Plan comp 438.206 All plans'!L$8&amp;dsreq2)</f>
        <v xml:space="preserve">Does not provide female enrollees with direct access to a women’s health specialist within the provider network;
</v>
      </c>
      <c r="AM4" s="64" t="str">
        <f>IF(ISNUMBER(FIND(dsreq2,'III_Plan comp 438.206 All plans'!M$8)),"",'III_Plan comp 438.206 All plans'!M$8&amp;dsreq2)</f>
        <v xml:space="preserve">Does not provide female enrollees with direct access to a women’s health specialist within the provider network;
</v>
      </c>
      <c r="AN4" s="64" t="str">
        <f>IF(ISNUMBER(FIND(dsreq2,'III_Plan comp 438.206 All plans'!N$8)),"",'III_Plan comp 438.206 All plans'!N$8&amp;dsreq2)</f>
        <v xml:space="preserve">Does not provide female enrollees with direct access to a women’s health specialist within the provider network;
</v>
      </c>
      <c r="AO4" s="3" t="s">
        <v>524</v>
      </c>
      <c r="AP4" s="80" t="str">
        <f>IF(ISNUMBER(FIND(furnish2,'III_Plan comp 438.206 All plans'!E$9)),"",'III_Plan comp 438.206 All plans'!E$9&amp;furnish2)</f>
        <v xml:space="preserve">Does not ensure that the network providers offer hours of operation that are no less than the hours of operation offered to commercial enrollees or comparable to Medicaid FFS;
</v>
      </c>
      <c r="AQ4" s="64" t="str">
        <f>IF(ISNUMBER(FIND(furnish2,'III_Plan comp 438.206 All plans'!F$9)),"",'III_Plan comp 438.206 All plans'!F$9&amp;furnish2)</f>
        <v xml:space="preserve">Does not ensure that the network providers offer hours of operation that are no less than the hours of operation offered to commercial enrollees or comparable to Medicaid FFS;
</v>
      </c>
      <c r="AR4" s="64" t="str">
        <f>IF(ISNUMBER(FIND(furnish2,'III_Plan comp 438.206 All plans'!G$9)),"",'III_Plan comp 438.206 All plans'!G$9&amp;furnish2)</f>
        <v xml:space="preserve">Does not ensure that the network providers offer hours of operation that are no less than the hours of operation offered to commercial enrollees or comparable to Medicaid FFS;
</v>
      </c>
      <c r="AS4" s="64" t="str">
        <f>IF(ISNUMBER(FIND(furnish2,'III_Plan comp 438.206 All plans'!H$9)),"",'III_Plan comp 438.206 All plans'!H$9&amp;furnish2)</f>
        <v xml:space="preserve">Does not ensure that the network providers offer hours of operation that are no less than the hours of operation offered to commercial enrollees or comparable to Medicaid FFS;
</v>
      </c>
      <c r="AT4" s="64" t="str">
        <f>IF(ISNUMBER(FIND(furnish2,'III_Plan comp 438.206 All plans'!I$9)),"",'III_Plan comp 438.206 All plans'!I$9&amp;furnish2)</f>
        <v xml:space="preserve">Does not ensure that the network providers offer hours of operation that are no less than the hours of operation offered to commercial enrollees or comparable to Medicaid FFS;
</v>
      </c>
      <c r="AU4" s="64" t="str">
        <f>IF(ISNUMBER(FIND(furnish2,'III_Plan comp 438.206 All plans'!J$9)),"",'III_Plan comp 438.206 All plans'!J$9&amp;furnish2)</f>
        <v xml:space="preserve">Does not ensure that the network providers offer hours of operation that are no less than the hours of operation offered to commercial enrollees or comparable to Medicaid FFS;
</v>
      </c>
      <c r="AV4" s="64" t="str">
        <f>IF(ISNUMBER(FIND(furnish2,'III_Plan comp 438.206 All plans'!K$9)),"",'III_Plan comp 438.206 All plans'!K$9&amp;furnish2)</f>
        <v xml:space="preserve">Does not ensure that the network providers offer hours of operation that are no less than the hours of operation offered to commercial enrollees or comparable to Medicaid FFS;
</v>
      </c>
      <c r="AW4" s="64" t="str">
        <f>IF(ISNUMBER(FIND(furnish2,'III_Plan comp 438.206 All plans'!L$9)),"",'III_Plan comp 438.206 All plans'!L$9&amp;furnish2)</f>
        <v xml:space="preserve">Does not ensure that the network providers offer hours of operation that are no less than the hours of operation offered to commercial enrollees or comparable to Medicaid FFS;
</v>
      </c>
      <c r="AX4" s="64" t="str">
        <f>IF(ISNUMBER(FIND(furnish2,'III_Plan comp 438.206 All plans'!M$9)),"",'III_Plan comp 438.206 All plans'!M$9&amp;furnish2)</f>
        <v xml:space="preserve">Does not ensure that the network providers offer hours of operation that are no less than the hours of operation offered to commercial enrollees or comparable to Medicaid FFS;
</v>
      </c>
      <c r="AY4" s="64" t="str">
        <f>IF(ISNUMBER(FIND(furnish2,'III_Plan comp 438.206 All plans'!N$9)),"",'III_Plan comp 438.206 All plans'!N$9&amp;furnish2)</f>
        <v xml:space="preserve">Does not ensure that the network providers offer hours of operation that are no less than the hours of operation offered to commercial enrollees or comparable to Medicaid FFS;
</v>
      </c>
      <c r="AZ4" s="3" t="s">
        <v>531</v>
      </c>
      <c r="BA4" s="80" t="str">
        <f>IF(ISNUMBER(FIND(otherreq2,'III_Plan comp 438.206 All plans'!E$10)),"",'III_Plan comp 438.206 All plans'!E$10&amp;otherreq2)</f>
        <v xml:space="preserve">Does not ensure that network providers provide physical access, reasonable accommodations, and accessible equipment;
</v>
      </c>
      <c r="BB4" s="64" t="str">
        <f>IF(ISNUMBER(FIND(otherreq2,'III_Plan comp 438.206 All plans'!F$10)),"",'III_Plan comp 438.206 All plans'!F$10&amp;otherreq2)</f>
        <v xml:space="preserve">Does not ensure that network providers provide physical access, reasonable accommodations, and accessible equipment;
</v>
      </c>
      <c r="BC4" s="64" t="str">
        <f>IF(ISNUMBER(FIND(otherreq2,'III_Plan comp 438.206 All plans'!G$10)),"",'III_Plan comp 438.206 All plans'!G$10&amp;otherreq2)</f>
        <v xml:space="preserve">Does not ensure that network providers provide physical access, reasonable accommodations, and accessible equipment;
</v>
      </c>
      <c r="BD4" s="64" t="str">
        <f>IF(ISNUMBER(FIND(otherreq2,'III_Plan comp 438.206 All plans'!H$10)),"",'III_Plan comp 438.206 All plans'!H$10&amp;otherreq2)</f>
        <v xml:space="preserve">Does not ensure that network providers provide physical access, reasonable accommodations, and accessible equipment;
</v>
      </c>
      <c r="BE4" s="64" t="str">
        <f>IF(ISNUMBER(FIND(otherreq2,'III_Plan comp 438.206 All plans'!I$10)),"",'III_Plan comp 438.206 All plans'!I$10&amp;otherreq2)</f>
        <v xml:space="preserve">Does not ensure that network providers provide physical access, reasonable accommodations, and accessible equipment;
</v>
      </c>
      <c r="BF4" s="64" t="str">
        <f>IF(ISNUMBER(FIND(otherreq2,'III_Plan comp 438.206 All plans'!J$10)),"",'III_Plan comp 438.206 All plans'!J$10&amp;otherreq2)</f>
        <v xml:space="preserve">Does not ensure that network providers provide physical access, reasonable accommodations, and accessible equipment;
</v>
      </c>
      <c r="BG4" s="64" t="str">
        <f>IF(ISNUMBER(FIND(otherreq2,'III_Plan comp 438.206 All plans'!K$10)),"",'III_Plan comp 438.206 All plans'!K$10&amp;otherreq2)</f>
        <v xml:space="preserve">Does not ensure that network providers provide physical access, reasonable accommodations, and accessible equipment;
</v>
      </c>
      <c r="BH4" s="64" t="str">
        <f>IF(ISNUMBER(FIND(otherreq2,'III_Plan comp 438.206 All plans'!L$10)),"",'III_Plan comp 438.206 All plans'!L$10&amp;otherreq2)</f>
        <v xml:space="preserve">Does not ensure that network providers provide physical access, reasonable accommodations, and accessible equipment;
</v>
      </c>
      <c r="BI4" s="64" t="str">
        <f>IF(ISNUMBER(FIND(otherreq2,'III_Plan comp 438.206 All plans'!M$10)),"",'III_Plan comp 438.206 All plans'!M$10&amp;otherreq2)</f>
        <v xml:space="preserve">Does not ensure that network providers provide physical access, reasonable accommodations, and accessible equipment;
</v>
      </c>
      <c r="BJ4" s="64" t="str">
        <f>IF(ISNUMBER(FIND(otherreq2,'III_Plan comp 438.206 All plans'!N$10)),"",'III_Plan comp 438.206 All plans'!N$10&amp;otherreq2)</f>
        <v xml:space="preserve">Does not ensure that network providers provide physical access, reasonable accommodations, and accessible equipment;
</v>
      </c>
      <c r="BK4" s="253" t="str">
        <f>IF('I_State and program information'!$E$54="Yes","Plan Provider Directory Review"&amp;"; "&amp;CHAR(10)&amp;CHAR(10),"")</f>
        <v/>
      </c>
      <c r="BL4" s="254" t="str">
        <f>IF(ISNUMBER(FIND(analysismethod2,'II_Program-level standards'!E$13)),"",'II_Program-level standards'!E$13&amp;analysismethod2)</f>
        <v/>
      </c>
      <c r="BM4" s="254" t="str">
        <f>IF(ISNUMBER(FIND(analysismethod2,'II_Program-level standards'!F$13)),"",'II_Program-level standards'!F$13&amp;analysismethod2)</f>
        <v/>
      </c>
      <c r="BN4" s="254" t="str">
        <f>IF(ISNUMBER(FIND(analysismethod2,'II_Program-level standards'!G$13)),"",'II_Program-level standards'!G$13&amp;analysismethod2)</f>
        <v/>
      </c>
      <c r="BO4" s="254" t="str">
        <f>IF(ISNUMBER(FIND(analysismethod2,'II_Program-level standards'!H$13)),"",'II_Program-level standards'!H$13&amp;analysismethod2)</f>
        <v/>
      </c>
      <c r="BP4" s="254" t="str">
        <f>IF(ISNUMBER(FIND(analysismethod2,'II_Program-level standards'!I$13)),"",'II_Program-level standards'!I$13&amp;analysismethod2)</f>
        <v/>
      </c>
      <c r="BQ4" s="254" t="str">
        <f>IF(ISNUMBER(FIND(analysismethod2,'II_Program-level standards'!J$13)),"",'II_Program-level standards'!J$13&amp;analysismethod2)</f>
        <v/>
      </c>
      <c r="BR4" s="254" t="str">
        <f>IF(ISNUMBER(FIND(analysismethod2,'II_Program-level standards'!K$13)),"",'II_Program-level standards'!K$13&amp;analysismethod2)</f>
        <v/>
      </c>
      <c r="BS4" s="254" t="str">
        <f>IF(ISNUMBER(FIND(analysismethod2,'II_Program-level standards'!L$13)),"",'II_Program-level standards'!L$13&amp;analysismethod2)</f>
        <v/>
      </c>
      <c r="BT4" s="254" t="str">
        <f>IF(ISNUMBER(FIND(analysismethod2,'II_Program-level standards'!M$13)),"",'II_Program-level standards'!M$13&amp;analysismethod2)</f>
        <v/>
      </c>
      <c r="BU4" s="254" t="str">
        <f>IF(ISNUMBER(FIND(analysismethod2,'II_Program-level standards'!N$13)),"",'II_Program-level standards'!N$13&amp;analysismethod2)</f>
        <v/>
      </c>
      <c r="BV4" s="254" t="str">
        <f>IF(ISNUMBER(FIND(analysismethod2,'II_Program-level standards'!O$13)),"",'II_Program-level standards'!O$13&amp;analysismethod2)</f>
        <v/>
      </c>
      <c r="BW4" s="254" t="str">
        <f>IF(ISNUMBER(FIND(analysismethod2,'II_Program-level standards'!P$13)),"",'II_Program-level standards'!P$13&amp;analysismethod2)</f>
        <v/>
      </c>
      <c r="BX4" s="254" t="str">
        <f>IF(ISNUMBER(FIND(analysismethod2,'II_Program-level standards'!Q$13)),"",'II_Program-level standards'!Q$13&amp;analysismethod2)</f>
        <v/>
      </c>
      <c r="BY4" s="254" t="str">
        <f>IF(ISNUMBER(FIND(analysismethod2,'II_Program-level standards'!R$13)),"",'II_Program-level standards'!R$13&amp;analysismethod2)</f>
        <v/>
      </c>
      <c r="BZ4" s="254" t="str">
        <f>IF(ISNUMBER(FIND(analysismethod2,'II_Program-level standards'!S$13)),"",'II_Program-level standards'!S$13&amp;analysismethod2)</f>
        <v/>
      </c>
      <c r="CA4" s="254" t="str">
        <f>IF(ISNUMBER(FIND(analysismethod2,'II_Program-level standards'!T$13)),"",'II_Program-level standards'!T$13&amp;analysismethod2)</f>
        <v/>
      </c>
      <c r="CB4" s="254" t="str">
        <f>IF(ISNUMBER(FIND(analysismethod2,'II_Program-level standards'!U$13)),"",'II_Program-level standards'!U$13&amp;analysismethod2)</f>
        <v/>
      </c>
      <c r="CC4" s="254" t="str">
        <f>IF(ISNUMBER(FIND(analysismethod2,'II_Program-level standards'!V$13)),"",'II_Program-level standards'!V$13&amp;analysismethod2)</f>
        <v/>
      </c>
      <c r="CD4" s="254" t="str">
        <f>IF(ISNUMBER(FIND(analysismethod2,'II_Program-level standards'!W$13)),"",'II_Program-level standards'!W$13&amp;analysismethod2)</f>
        <v/>
      </c>
      <c r="CE4" s="254" t="str">
        <f>IF(ISNUMBER(FIND(analysismethod2,'II_Program-level standards'!X$13)),"",'II_Program-level standards'!X$13&amp;analysismethod2)</f>
        <v/>
      </c>
      <c r="CF4" s="254" t="str">
        <f>IF(ISNUMBER(FIND(analysismethod2,'II_Program-level standards'!Y$13)),"",'II_Program-level standards'!Y$13&amp;analysismethod2)</f>
        <v/>
      </c>
      <c r="CG4" s="254" t="str">
        <f>IF(ISNUMBER(FIND(analysismethod2,'II_Program-level standards'!Z$13)),"",'II_Program-level standards'!Z$13&amp;analysismethod2)</f>
        <v/>
      </c>
      <c r="CH4" s="254" t="str">
        <f>IF(ISNUMBER(FIND(analysismethod2,'II_Program-level standards'!AA$13)),"",'II_Program-level standards'!AA$13&amp;analysismethod2)</f>
        <v/>
      </c>
      <c r="CI4" s="254" t="str">
        <f>IF(ISNUMBER(FIND(analysismethod2,'II_Program-level standards'!AB$13)),"",'II_Program-level standards'!AB$13&amp;analysismethod2)</f>
        <v/>
      </c>
      <c r="CJ4" s="254" t="str">
        <f>IF(ISNUMBER(FIND(analysismethod2,'II_Program-level standards'!AC$13)),"",'II_Program-level standards'!AC$13&amp;analysismethod2)</f>
        <v/>
      </c>
      <c r="CK4" s="254" t="str">
        <f>IF(ISNUMBER(FIND(analysismethod2,'II_Program-level standards'!AD$13)),"",'II_Program-level standards'!AD$13&amp;analysismethod2)</f>
        <v/>
      </c>
      <c r="CL4" s="254" t="str">
        <f>IF(ISNUMBER(FIND(analysismethod2,'II_Program-level standards'!AE$13)),"",'II_Program-level standards'!AE$13&amp;analysismethod2)</f>
        <v/>
      </c>
      <c r="CM4" s="254" t="str">
        <f>IF(ISNUMBER(FIND(analysismethod2,'II_Program-level standards'!AF$13)),"",'II_Program-level standards'!AF$13&amp;analysismethod2)</f>
        <v/>
      </c>
      <c r="CN4" s="254" t="str">
        <f>IF(ISNUMBER(FIND(analysismethod2,'II_Program-level standards'!AG$13)),"",'II_Program-level standards'!AG$13&amp;analysismethod2)</f>
        <v/>
      </c>
      <c r="CO4" s="254" t="str">
        <f>IF(ISNUMBER(FIND(analysismethod2,'II_Program-level standards'!AH$13)),"",'II_Program-level standards'!AH$13&amp;analysismethod2)</f>
        <v/>
      </c>
      <c r="CP4" s="254" t="str">
        <f>IF(ISNUMBER(FIND(analysismethod2,'II_Program-level standards'!AI$13)),"",'II_Program-level standards'!AI$13&amp;analysismethod2)</f>
        <v/>
      </c>
      <c r="CQ4" s="254" t="str">
        <f>IF(ISNUMBER(FIND(analysismethod2,'II_Program-level standards'!AJ$13)),"",'II_Program-level standards'!AJ$13&amp;analysismethod2)</f>
        <v/>
      </c>
      <c r="CR4" s="254" t="str">
        <f>IF(ISNUMBER(FIND(analysismethod2,'II_Program-level standards'!AK$13)),"",'II_Program-level standards'!AK$13&amp;analysismethod2)</f>
        <v/>
      </c>
      <c r="CS4" s="254" t="str">
        <f>IF(ISNUMBER(FIND(analysismethod2,'II_Program-level standards'!AL$13)),"",'II_Program-level standards'!AL$13&amp;analysismethod2)</f>
        <v/>
      </c>
      <c r="CT4" s="254" t="str">
        <f>IF(ISNUMBER(FIND(analysismethod2,'II_Program-level standards'!AM$13)),"",'II_Program-level standards'!AM$13&amp;analysismethod2)</f>
        <v/>
      </c>
      <c r="CU4" s="254" t="str">
        <f>IF(ISNUMBER(FIND(analysismethod2,'II_Program-level standards'!AN$13)),"",'II_Program-level standards'!AN$13&amp;analysismethod2)</f>
        <v/>
      </c>
      <c r="CV4" s="254" t="str">
        <f>IF(ISNUMBER(FIND(analysismethod2,'II_Program-level standards'!AO$13)),"",'II_Program-level standards'!AO$13&amp;analysismethod2)</f>
        <v/>
      </c>
      <c r="CW4" s="254" t="str">
        <f>IF(ISNUMBER(FIND(analysismethod2,'II_Program-level standards'!AP$13)),"",'II_Program-level standards'!AP$13&amp;analysismethod2)</f>
        <v/>
      </c>
      <c r="CX4" s="254" t="str">
        <f>IF(ISNUMBER(FIND(analysismethod2,'II_Program-level standards'!AQ$13)),"",'II_Program-level standards'!AQ$13&amp;analysismethod2)</f>
        <v/>
      </c>
      <c r="CY4" s="254" t="str">
        <f>IF(ISNUMBER(FIND(analysismethod2,'II_Program-level standards'!AR$13)),"",'II_Program-level standards'!AR$13&amp;analysismethod2)</f>
        <v/>
      </c>
      <c r="CZ4" s="254" t="str">
        <f>IF(ISNUMBER(FIND(analysismethod2,'II_Program-level standards'!AS$13)),"",'II_Program-level standards'!AS$13&amp;analysismethod2)</f>
        <v/>
      </c>
      <c r="DA4" s="254" t="str">
        <f>IF(ISNUMBER(FIND(analysismethod2,'II_Program-level standards'!AT$13)),"",'II_Program-level standards'!AT$13&amp;analysismethod2)</f>
        <v/>
      </c>
      <c r="DB4" s="254" t="str">
        <f>IF(ISNUMBER(FIND(analysismethod2,'II_Program-level standards'!AU$13)),"",'II_Program-level standards'!AU$13&amp;analysismethod2)</f>
        <v/>
      </c>
      <c r="DC4" s="254" t="str">
        <f>IF(ISNUMBER(FIND(analysismethod2,'II_Program-level standards'!AV$13)),"",'II_Program-level standards'!AV$13&amp;analysismethod2)</f>
        <v/>
      </c>
      <c r="DD4" s="254" t="str">
        <f>IF(ISNUMBER(FIND(analysismethod2,'II_Program-level standards'!AW$13)),"",'II_Program-level standards'!AW$13&amp;analysismethod2)</f>
        <v/>
      </c>
      <c r="DE4" s="254" t="str">
        <f>IF(ISNUMBER(FIND(analysismethod2,'II_Program-level standards'!AX$13)),"",'II_Program-level standards'!AX$13&amp;analysismethod2)</f>
        <v/>
      </c>
      <c r="DF4" s="254" t="str">
        <f>IF(ISNUMBER(FIND(analysismethod2,'II_Program-level standards'!AY$13)),"",'II_Program-level standards'!AY$13&amp;analysismethod2)</f>
        <v/>
      </c>
      <c r="DG4" s="254" t="str">
        <f>IF(ISNUMBER(FIND(analysismethod2,'II_Program-level standards'!AZ$13)),"",'II_Program-level standards'!AZ$13&amp;analysismethod2)</f>
        <v/>
      </c>
      <c r="DH4" s="254" t="str">
        <f>IF(ISNUMBER(FIND(analysismethod2,'II_Program-level standards'!BA$13)),"",'II_Program-level standards'!BA$13&amp;analysismethod2)</f>
        <v/>
      </c>
      <c r="DI4" s="254" t="str">
        <f>IF(ISNUMBER(FIND(analysismethod2,'II_Program-level standards'!BB$13)),"",'II_Program-level standards'!BB$13&amp;analysismethod2)</f>
        <v/>
      </c>
      <c r="DJ4" s="254" t="str">
        <f>IF(ISNUMBER(FIND(analysismethod2,'II_Program-level standards'!BC$13)),"",'II_Program-level standards'!BC$13&amp;analysismethod2)</f>
        <v/>
      </c>
      <c r="DK4" s="254" t="str">
        <f>IF(ISNUMBER(FIND(analysismethod2,'II_Program-level standards'!BD$13)),"",'II_Program-level standards'!BD$13&amp;analysismethod2)</f>
        <v/>
      </c>
      <c r="DL4" s="254" t="str">
        <f>IF(ISNUMBER(FIND(analysismethod2,'II_Program-level standards'!BE$13)),"",'II_Program-level standards'!BE$13&amp;analysismethod2)</f>
        <v/>
      </c>
      <c r="DM4" s="254" t="str">
        <f>IF(ISNUMBER(FIND(analysismethod2,'II_Program-level standards'!BF$13)),"",'II_Program-level standards'!BF$13&amp;analysismethod2)</f>
        <v/>
      </c>
      <c r="DN4" s="254" t="str">
        <f>IF(ISNUMBER(FIND(analysismethod2,'II_Program-level standards'!BG$13)),"",'II_Program-level standards'!BG$13&amp;analysismethod2)</f>
        <v/>
      </c>
      <c r="DO4" s="254" t="str">
        <f>IF(ISNUMBER(FIND(analysismethod2,'II_Program-level standards'!BH$13)),"",'II_Program-level standards'!BH$13&amp;analysismethod2)</f>
        <v/>
      </c>
      <c r="DP4" s="254" t="str">
        <f>IF(ISNUMBER(FIND(analysismethod2,'II_Program-level standards'!BI$13)),"",'II_Program-level standards'!BI$13&amp;analysismethod2)</f>
        <v/>
      </c>
      <c r="DQ4" s="254" t="str">
        <f>IF(ISNUMBER(FIND(analysismethod2,'II_Program-level standards'!BJ$13)),"",'II_Program-level standards'!BJ$13&amp;analysismethod2)</f>
        <v/>
      </c>
      <c r="DR4" s="254" t="str">
        <f>IF(ISNUMBER(FIND(analysismethod2,'II_Program-level standards'!BK$13)),"",'II_Program-level standards'!BK$13&amp;analysismethod2)</f>
        <v/>
      </c>
      <c r="DS4" s="254" t="str">
        <f>IF(ISNUMBER(FIND(analysismethod2,'II_Program-level standards'!BL$13)),"",'II_Program-level standards'!BL$13&amp;analysismethod2)</f>
        <v/>
      </c>
      <c r="DT4" s="254" t="str">
        <f>IF(ISNUMBER(FIND(analysismethod2,'II_Program-level standards'!BM$13)),"",'II_Program-level standards'!BM$13&amp;analysismethod2)</f>
        <v/>
      </c>
      <c r="DU4" s="254" t="str">
        <f>IF(ISNUMBER(FIND(analysismethod2,'II_Program-level standards'!BN$13)),"",'II_Program-level standards'!BN$13&amp;analysismethod2)</f>
        <v/>
      </c>
      <c r="DV4" s="254" t="str">
        <f>IF(ISNUMBER(FIND(analysismethod2,'II_Program-level standards'!BO$13)),"",'II_Program-level standards'!BO$13&amp;analysismethod2)</f>
        <v/>
      </c>
      <c r="DW4" s="254" t="str">
        <f>IF(ISNUMBER(FIND(analysismethod2,'II_Program-level standards'!BP$13)),"",'II_Program-level standards'!BP$13&amp;analysismethod2)</f>
        <v/>
      </c>
      <c r="DX4" s="254" t="str">
        <f>IF(ISNUMBER(FIND(analysismethod2,'II_Program-level standards'!BQ$13)),"",'II_Program-level standards'!BQ$13&amp;analysismethod2)</f>
        <v/>
      </c>
      <c r="DY4" s="254" t="str">
        <f>IF(ISNUMBER(FIND(analysismethod2,'II_Program-level standards'!BR$13)),"",'II_Program-level standards'!BR$13&amp;analysismethod2)</f>
        <v/>
      </c>
      <c r="DZ4" s="254" t="str">
        <f>IF(ISNUMBER(FIND(analysismethod2,'II_Program-level standards'!BS$13)),"",'II_Program-level standards'!BS$13&amp;analysismethod2)</f>
        <v/>
      </c>
      <c r="EA4" s="254" t="str">
        <f>IF(ISNUMBER(FIND(analysismethod2,'II_Program-level standards'!BT$13)),"",'II_Program-level standards'!BT$13&amp;analysismethod2)</f>
        <v/>
      </c>
      <c r="EB4" s="254" t="str">
        <f>IF(ISNUMBER(FIND(analysismethod2,'II_Program-level standards'!BU$13)),"",'II_Program-level standards'!BU$13&amp;analysismethod2)</f>
        <v/>
      </c>
      <c r="EC4" s="254" t="str">
        <f>IF(ISNUMBER(FIND(analysismethod2,'II_Program-level standards'!BV$13)),"",'II_Program-level standards'!BV$13&amp;analysismethod2)</f>
        <v/>
      </c>
      <c r="ED4" s="254" t="str">
        <f>IF(ISNUMBER(FIND(analysismethod2,'II_Program-level standards'!BW$13)),"",'II_Program-level standards'!BW$13&amp;analysismethod2)</f>
        <v/>
      </c>
      <c r="EE4" s="254" t="str">
        <f>IF(ISNUMBER(FIND(analysismethod2,'II_Program-level standards'!BX$13)),"",'II_Program-level standards'!BX$13&amp;analysismethod2)</f>
        <v/>
      </c>
      <c r="EF4" s="254" t="str">
        <f>IF(ISNUMBER(FIND(analysismethod2,'II_Program-level standards'!BY$13)),"",'II_Program-level standards'!BY$13&amp;analysismethod2)</f>
        <v/>
      </c>
      <c r="EG4" s="254" t="str">
        <f>IF(ISNUMBER(FIND(analysismethod2,'II_Program-level standards'!BZ$13)),"",'II_Program-level standards'!BZ$13&amp;analysismethod2)</f>
        <v/>
      </c>
      <c r="EH4" s="254" t="str">
        <f>IF(ISNUMBER(FIND(analysismethod2,'II_Program-level standards'!CA$13)),"",'II_Program-level standards'!CA$13&amp;analysismethod2)</f>
        <v/>
      </c>
      <c r="EI4" s="254" t="str">
        <f>IF(ISNUMBER(FIND(analysismethod2,'II_Program-level standards'!CB$13)),"",'II_Program-level standards'!CB$13&amp;analysismethod2)</f>
        <v/>
      </c>
      <c r="EJ4" s="254" t="str">
        <f>IF(ISNUMBER(FIND(analysismethod2,'II_Program-level standards'!CC$13)),"",'II_Program-level standards'!CC$13&amp;analysismethod2)</f>
        <v/>
      </c>
      <c r="EK4" s="254" t="str">
        <f>IF(ISNUMBER(FIND(analysismethod2,'II_Program-level standards'!CD$13)),"",'II_Program-level standards'!CD$13&amp;analysismethod2)</f>
        <v/>
      </c>
      <c r="EL4" s="254" t="str">
        <f>IF(ISNUMBER(FIND(analysismethod2,'II_Program-level standards'!CE$13)),"",'II_Program-level standards'!CE$13&amp;analysismethod2)</f>
        <v/>
      </c>
      <c r="EM4" s="254" t="str">
        <f>IF(ISNUMBER(FIND(analysismethod2,'II_Program-level standards'!CF$13)),"",'II_Program-level standards'!CF$13&amp;analysismethod2)</f>
        <v/>
      </c>
      <c r="EN4" s="254" t="str">
        <f>IF(ISNUMBER(FIND(analysismethod2,'II_Program-level standards'!CG$13)),"",'II_Program-level standards'!CG$13&amp;analysismethod2)</f>
        <v/>
      </c>
      <c r="EO4" s="254" t="str">
        <f>IF(ISNUMBER(FIND(analysismethod2,'II_Program-level standards'!CH$13)),"",'II_Program-level standards'!CH$13&amp;analysismethod2)</f>
        <v/>
      </c>
      <c r="EP4" s="254" t="str">
        <f>IF(ISNUMBER(FIND(analysismethod2,'II_Program-level standards'!CI$13)),"",'II_Program-level standards'!CI$13&amp;analysismethod2)</f>
        <v/>
      </c>
      <c r="EQ4" s="254" t="str">
        <f>IF(ISNUMBER(FIND(analysismethod2,'II_Program-level standards'!CJ$13)),"",'II_Program-level standards'!CJ$13&amp;analysismethod2)</f>
        <v/>
      </c>
      <c r="ER4" s="254" t="str">
        <f>IF(ISNUMBER(FIND(analysismethod2,'II_Program-level standards'!CK$13)),"",'II_Program-level standards'!CK$13&amp;analysismethod2)</f>
        <v/>
      </c>
      <c r="ES4" s="254" t="str">
        <f>IF(ISNUMBER(FIND(analysismethod2,'II_Program-level standards'!CL$13)),"",'II_Program-level standards'!CL$13&amp;analysismethod2)</f>
        <v/>
      </c>
      <c r="ET4" s="254" t="str">
        <f>IF(ISNUMBER(FIND(analysismethod2,'II_Program-level standards'!CM$13)),"",'II_Program-level standards'!CM$13&amp;analysismethod2)</f>
        <v/>
      </c>
      <c r="EU4" s="254" t="str">
        <f>IF(ISNUMBER(FIND(analysismethod2,'II_Program-level standards'!CN$13)),"",'II_Program-level standards'!CN$13&amp;analysismethod2)</f>
        <v/>
      </c>
      <c r="EV4" s="254" t="str">
        <f>IF(ISNUMBER(FIND(analysismethod2,'II_Program-level standards'!CO$13)),"",'II_Program-level standards'!CO$13&amp;analysismethod2)</f>
        <v/>
      </c>
      <c r="EW4" s="254" t="str">
        <f>IF(ISNUMBER(FIND(analysismethod2,'II_Program-level standards'!CP$13)),"",'II_Program-level standards'!CP$13&amp;analysismethod2)</f>
        <v/>
      </c>
      <c r="EX4" s="254" t="str">
        <f>IF(ISNUMBER(FIND(analysismethod2,'II_Program-level standards'!CQ$13)),"",'II_Program-level standards'!CQ$13&amp;analysismethod2)</f>
        <v/>
      </c>
      <c r="EY4" s="254" t="str">
        <f>IF(ISNUMBER(FIND(analysismethod2,'II_Program-level standards'!CR$13)),"",'II_Program-level standards'!CR$13&amp;analysismethod2)</f>
        <v/>
      </c>
      <c r="EZ4" s="254" t="str">
        <f>IF(ISNUMBER(FIND(analysismethod2,'II_Program-level standards'!CS$13)),"",'II_Program-level standards'!CS$13&amp;analysismethod2)</f>
        <v/>
      </c>
      <c r="FA4" s="254" t="str">
        <f>IF(ISNUMBER(FIND(analysismethod2,'II_Program-level standards'!CT$13)),"",'II_Program-level standards'!CT$13&amp;analysismethod2)</f>
        <v/>
      </c>
      <c r="FB4" s="254" t="str">
        <f>IF(ISNUMBER(FIND(analysismethod2,'II_Program-level standards'!CU$13)),"",'II_Program-level standards'!CU$13&amp;analysismethod2)</f>
        <v/>
      </c>
      <c r="FC4" s="254" t="str">
        <f>IF(ISNUMBER(FIND(analysismethod2,'II_Program-level standards'!CV$13)),"",'II_Program-level standards'!CV$13&amp;analysismethod2)</f>
        <v/>
      </c>
      <c r="FD4" s="254" t="str">
        <f>IF(ISNUMBER(FIND(analysismethod2,'II_Program-level standards'!CW$13)),"",'II_Program-level standards'!CW$13&amp;analysismethod2)</f>
        <v/>
      </c>
      <c r="FE4" s="254" t="str">
        <f>IF(ISNUMBER(FIND(analysismethod2,'II_Program-level standards'!CX$13)),"",'II_Program-level standards'!CX$13&amp;analysismethod2)</f>
        <v/>
      </c>
      <c r="FF4" s="254" t="str">
        <f>IF(ISNUMBER(FIND(analysismethod2,'II_Program-level standards'!CY$13)),"",'II_Program-level standards'!CY$13&amp;analysismethod2)</f>
        <v/>
      </c>
      <c r="FG4" s="255" t="str">
        <f>IF(ISNUMBER(FIND(analysismethod2,'II_Program-level standards'!CZ$13)),"",'II_Program-level standards'!CZ$13&amp;analysismethod2)</f>
        <v/>
      </c>
    </row>
    <row r="5" spans="1:212" ht="96.6" x14ac:dyDescent="0.25">
      <c r="A5" s="3" t="s">
        <v>132</v>
      </c>
      <c r="B5" s="11" t="s">
        <v>10</v>
      </c>
      <c r="C5" s="17" t="s">
        <v>150</v>
      </c>
      <c r="D5" s="17" t="s">
        <v>174</v>
      </c>
      <c r="E5" s="14" t="s">
        <v>288</v>
      </c>
      <c r="F5" s="64" t="str">
        <f>IF(ISNUMBER(FIND(geographic,'I_State and program information'!E20)),"",'I_State and program information'!E20&amp;geographic)</f>
        <v xml:space="preserve">Geographic service area; </v>
      </c>
      <c r="G5" s="11"/>
      <c r="I5" s="3" t="s">
        <v>85</v>
      </c>
      <c r="J5" s="33" t="str">
        <f>IF('I_State and program information'!E27="","",'I_State and program information'!E27&amp;"; ")</f>
        <v/>
      </c>
      <c r="K5" s="42" t="str">
        <f>IF(ISNUMBER(FIND(plan3,'I_State and program information'!$E$52)),"",'I_State and program information'!$E$52&amp;plan3)</f>
        <v/>
      </c>
      <c r="L5" s="42" t="str">
        <f>IF(ISNUMBER(FIND(plan3,'I_State and program information'!$E$56)),"",'I_State and program information'!$E$56&amp;plan3)</f>
        <v/>
      </c>
      <c r="M5" s="42" t="str">
        <f>IF(ISNUMBER(FIND(plan3,'I_State and program information'!$E$60)),"",'I_State and program information'!$E$60&amp;plan3)</f>
        <v/>
      </c>
      <c r="N5" s="42" t="str">
        <f>IF(ISNUMBER(FIND(plan3,'I_State and program information'!$E$64)),"",'I_State and program information'!$E$64&amp;plan3)</f>
        <v/>
      </c>
      <c r="O5" s="42" t="str">
        <f>IF(ISNUMBER(FIND(plan3,'I_State and program information'!$E$68)),"",'I_State and program information'!$E$68&amp;plan3)</f>
        <v/>
      </c>
      <c r="P5" s="42" t="str">
        <f>IF(ISNUMBER(FIND(plan3,'I_State and program information'!$E$72)),"",'I_State and program information'!$E$72&amp;plan3)</f>
        <v/>
      </c>
      <c r="Q5" s="42" t="str">
        <f>IF(ISNUMBER(FIND(plan3,'I_State and program information'!$E$76)),"",'I_State and program information'!$E$76&amp;plan3)</f>
        <v/>
      </c>
      <c r="R5" s="42" t="str">
        <f>IF(ISNUMBER(FIND(plan3,'I_State and program information'!$E$82)),"",'I_State and program information'!$E$82&amp;plan3)</f>
        <v/>
      </c>
      <c r="S5" s="42" t="str">
        <f>IF(ISNUMBER(FIND(plan3,'I_State and program information'!$E$88)),"",'I_State and program information'!$E$88&amp;plan3)</f>
        <v/>
      </c>
      <c r="T5" s="42" t="str">
        <f>IF(ISNUMBER(FIND(plan3,'I_State and program information'!$E$94)),"",'I_State and program information'!$E$94&amp;plan3)</f>
        <v/>
      </c>
      <c r="U5" s="3" t="s">
        <v>135</v>
      </c>
      <c r="V5" s="3" t="s">
        <v>239</v>
      </c>
      <c r="W5" s="18" t="s">
        <v>70</v>
      </c>
      <c r="X5" s="3" t="s">
        <v>69</v>
      </c>
      <c r="Y5" s="3" t="s">
        <v>126</v>
      </c>
      <c r="AD5" s="3" t="s">
        <v>517</v>
      </c>
      <c r="AE5" s="80" t="str">
        <f>IF(ISNUMBER(FIND(dsreq3,'III_Plan comp 438.206 All plans'!E$8)),"",'III_Plan comp 438.206 All plans'!E$8&amp;dsreq3)</f>
        <v xml:space="preserve">Does not provide for or arrange a no-cost-to-enrollee second opinion from an in-network or outside-network provider;
</v>
      </c>
      <c r="AF5" s="64" t="str">
        <f>IF(ISNUMBER(FIND(dsreq3,'III_Plan comp 438.206 All plans'!F$8)),"",'III_Plan comp 438.206 All plans'!F$8&amp;dsreq3)</f>
        <v xml:space="preserve">Does not provide for or arrange a no-cost-to-enrollee second opinion from an in-network or outside-network provider;
</v>
      </c>
      <c r="AG5" s="64" t="str">
        <f>IF(ISNUMBER(FIND(dsreq3,'III_Plan comp 438.206 All plans'!G$8)),"",'III_Plan comp 438.206 All plans'!G$8&amp;dsreq3)</f>
        <v xml:space="preserve">Does not provide for or arrange a no-cost-to-enrollee second opinion from an in-network or outside-network provider;
</v>
      </c>
      <c r="AH5" s="64" t="str">
        <f>IF(ISNUMBER(FIND(dsreq3,'III_Plan comp 438.206 All plans'!H$8)),"",'III_Plan comp 438.206 All plans'!H$8&amp;dsreq3)</f>
        <v xml:space="preserve">Does not provide for or arrange a no-cost-to-enrollee second opinion from an in-network or outside-network provider;
</v>
      </c>
      <c r="AI5" s="64" t="str">
        <f>IF(ISNUMBER(FIND(dsreq3,'III_Plan comp 438.206 All plans'!I$8)),"",'III_Plan comp 438.206 All plans'!I$8&amp;dsreq3)</f>
        <v xml:space="preserve">Does not provide for or arrange a no-cost-to-enrollee second opinion from an in-network or outside-network provider;
</v>
      </c>
      <c r="AJ5" s="64" t="str">
        <f>IF(ISNUMBER(FIND(dsreq3,'III_Plan comp 438.206 All plans'!J$8)),"",'III_Plan comp 438.206 All plans'!J$8&amp;dsreq3)</f>
        <v xml:space="preserve">Does not provide for or arrange a no-cost-to-enrollee second opinion from an in-network or outside-network provider;
</v>
      </c>
      <c r="AK5" s="64" t="str">
        <f>IF(ISNUMBER(FIND(dsreq3,'III_Plan comp 438.206 All plans'!K$8)),"",'III_Plan comp 438.206 All plans'!K$8&amp;dsreq3)</f>
        <v xml:space="preserve">Does not provide for or arrange a no-cost-to-enrollee second opinion from an in-network or outside-network provider;
</v>
      </c>
      <c r="AL5" s="64" t="str">
        <f>IF(ISNUMBER(FIND(dsreq3,'III_Plan comp 438.206 All plans'!L$8)),"",'III_Plan comp 438.206 All plans'!L$8&amp;dsreq3)</f>
        <v xml:space="preserve">Does not provide for or arrange a no-cost-to-enrollee second opinion from an in-network or outside-network provider;
</v>
      </c>
      <c r="AM5" s="64" t="str">
        <f>IF(ISNUMBER(FIND(dsreq3,'III_Plan comp 438.206 All plans'!M$8)),"",'III_Plan comp 438.206 All plans'!M$8&amp;dsreq3)</f>
        <v xml:space="preserve">Does not provide for or arrange a no-cost-to-enrollee second opinion from an in-network or outside-network provider;
</v>
      </c>
      <c r="AN5" s="64" t="str">
        <f>IF(ISNUMBER(FIND(dsreq3,'III_Plan comp 438.206 All plans'!N$8)),"",'III_Plan comp 438.206 All plans'!N$8&amp;dsreq3)</f>
        <v xml:space="preserve">Does not provide for or arrange a no-cost-to-enrollee second opinion from an in-network or outside-network provider;
</v>
      </c>
      <c r="AO5" s="3" t="s">
        <v>525</v>
      </c>
      <c r="AP5" s="80" t="str">
        <f>IF(ISNUMBER(FIND(furnish3,'III_Plan comp 438.206 All plans'!E$9)),"",'III_Plan comp 438.206 All plans'!E$9&amp;furnish3)</f>
        <v xml:space="preserve">Does not make services included in the contract available 24 hours a day, 7 days a week, when medically necessary;
</v>
      </c>
      <c r="AQ5" s="64" t="str">
        <f>IF(ISNUMBER(FIND(furnish3,'III_Plan comp 438.206 All plans'!F$9)),"",'III_Plan comp 438.206 All plans'!F$9&amp;furnish3)</f>
        <v xml:space="preserve">Does not make services included in the contract available 24 hours a day, 7 days a week, when medically necessary;
</v>
      </c>
      <c r="AR5" s="64" t="str">
        <f>IF(ISNUMBER(FIND(furnish3,'III_Plan comp 438.206 All plans'!G$9)),"",'III_Plan comp 438.206 All plans'!G$9&amp;furnish3)</f>
        <v xml:space="preserve">Does not make services included in the contract available 24 hours a day, 7 days a week, when medically necessary;
</v>
      </c>
      <c r="AS5" s="64" t="str">
        <f>IF(ISNUMBER(FIND(furnish3,'III_Plan comp 438.206 All plans'!H$9)),"",'III_Plan comp 438.206 All plans'!H$9&amp;furnish3)</f>
        <v xml:space="preserve">Does not make services included in the contract available 24 hours a day, 7 days a week, when medically necessary;
</v>
      </c>
      <c r="AT5" s="64" t="str">
        <f>IF(ISNUMBER(FIND(furnish3,'III_Plan comp 438.206 All plans'!I$9)),"",'III_Plan comp 438.206 All plans'!I$9&amp;furnish3)</f>
        <v xml:space="preserve">Does not make services included in the contract available 24 hours a day, 7 days a week, when medically necessary;
</v>
      </c>
      <c r="AU5" s="64" t="str">
        <f>IF(ISNUMBER(FIND(furnish3,'III_Plan comp 438.206 All plans'!J$9)),"",'III_Plan comp 438.206 All plans'!J$9&amp;furnish3)</f>
        <v xml:space="preserve">Does not make services included in the contract available 24 hours a day, 7 days a week, when medically necessary;
</v>
      </c>
      <c r="AV5" s="64" t="str">
        <f>IF(ISNUMBER(FIND(furnish3,'III_Plan comp 438.206 All plans'!K$9)),"",'III_Plan comp 438.206 All plans'!K$9&amp;furnish3)</f>
        <v xml:space="preserve">Does not make services included in the contract available 24 hours a day, 7 days a week, when medically necessary;
</v>
      </c>
      <c r="AW5" s="64" t="str">
        <f>IF(ISNUMBER(FIND(furnish3,'III_Plan comp 438.206 All plans'!L$9)),"",'III_Plan comp 438.206 All plans'!L$9&amp;furnish3)</f>
        <v xml:space="preserve">Does not make services included in the contract available 24 hours a day, 7 days a week, when medically necessary;
</v>
      </c>
      <c r="AX5" s="64" t="str">
        <f>IF(ISNUMBER(FIND(furnish3,'III_Plan comp 438.206 All plans'!M$9)),"",'III_Plan comp 438.206 All plans'!M$9&amp;furnish3)</f>
        <v xml:space="preserve">Does not make services included in the contract available 24 hours a day, 7 days a week, when medically necessary;
</v>
      </c>
      <c r="AY5" s="64" t="str">
        <f>IF(ISNUMBER(FIND(furnish3,'III_Plan comp 438.206 All plans'!N$9)),"",'III_Plan comp 438.206 All plans'!N$9&amp;furnish3)</f>
        <v xml:space="preserve">Does not make services included in the contract available 24 hours a day, 7 days a week, when medically necessary;
</v>
      </c>
      <c r="AZ5" s="3" t="s">
        <v>532</v>
      </c>
      <c r="BA5" s="80" t="str">
        <f>IF(ISNUMBER(FIND(otherreq4,'III_Plan comp 438.206 All plans'!E$10)),"",'III_Plan comp 438.206 All plans'!E$10&amp;otherreq4)</f>
        <v xml:space="preserve">Other, specify;
</v>
      </c>
      <c r="BB5" s="64" t="str">
        <f>IF(ISNUMBER(FIND(otherreq4,'III_Plan comp 438.206 All plans'!F$10)),"",'III_Plan comp 438.206 All plans'!F$10&amp;otherreq4)</f>
        <v xml:space="preserve">Other, specify;
</v>
      </c>
      <c r="BC5" s="64" t="str">
        <f>IF(ISNUMBER(FIND(otherreq4,'III_Plan comp 438.206 All plans'!G$10)),"",'III_Plan comp 438.206 All plans'!G$10&amp;otherreq4)</f>
        <v xml:space="preserve">Other, specify;
</v>
      </c>
      <c r="BD5" s="64" t="str">
        <f>IF(ISNUMBER(FIND(otherreq4,'III_Plan comp 438.206 All plans'!H$10)),"",'III_Plan comp 438.206 All plans'!H$10&amp;otherreq4)</f>
        <v xml:space="preserve">Other, specify;
</v>
      </c>
      <c r="BE5" s="64" t="str">
        <f>IF(ISNUMBER(FIND(otherreq4,'III_Plan comp 438.206 All plans'!I$10)),"",'III_Plan comp 438.206 All plans'!I$10&amp;otherreq4)</f>
        <v xml:space="preserve">Other, specify;
</v>
      </c>
      <c r="BF5" s="64" t="str">
        <f>IF(ISNUMBER(FIND(otherreq4,'III_Plan comp 438.206 All plans'!J$10)),"",'III_Plan comp 438.206 All plans'!J$10&amp;otherreq4)</f>
        <v xml:space="preserve">Other, specify;
</v>
      </c>
      <c r="BG5" s="64" t="str">
        <f>IF(ISNUMBER(FIND(otherreq4,'III_Plan comp 438.206 All plans'!K$10)),"",'III_Plan comp 438.206 All plans'!K$10&amp;otherreq4)</f>
        <v xml:space="preserve">Other, specify;
</v>
      </c>
      <c r="BH5" s="64" t="str">
        <f>IF(ISNUMBER(FIND(otherreq4,'III_Plan comp 438.206 All plans'!L$10)),"",'III_Plan comp 438.206 All plans'!L$10&amp;otherreq4)</f>
        <v xml:space="preserve">Other, specify;
</v>
      </c>
      <c r="BI5" s="64" t="str">
        <f>IF(ISNUMBER(FIND(otherreq4,'III_Plan comp 438.206 All plans'!M$10)),"",'III_Plan comp 438.206 All plans'!M$10&amp;otherreq4)</f>
        <v xml:space="preserve">Other, specify;
</v>
      </c>
      <c r="BJ5" s="64" t="str">
        <f>IF(ISNUMBER(FIND(otherreq4,'III_Plan comp 438.206 All plans'!N$10)),"",'III_Plan comp 438.206 All plans'!N$10&amp;otherreq4)</f>
        <v xml:space="preserve">Other, specify;
</v>
      </c>
      <c r="BK5" s="253" t="str">
        <f>IF('I_State and program information'!$E$58="Yes","Secret Shopper: Network Participation"&amp;"; "&amp;CHAR(10)&amp;CHAR(10),"")</f>
        <v/>
      </c>
      <c r="BL5" s="254" t="str">
        <f>IF(ISNUMBER(FIND(analysismethod3,'II_Program-level standards'!E$13)),"",'II_Program-level standards'!E$13&amp;analysismethod3)</f>
        <v/>
      </c>
      <c r="BM5" s="254" t="str">
        <f>IF(ISNUMBER(FIND(analysismethod3,'II_Program-level standards'!F$13)),"",'II_Program-level standards'!F$13&amp;analysismethod3)</f>
        <v/>
      </c>
      <c r="BN5" s="254" t="str">
        <f>IF(ISNUMBER(FIND(analysismethod3,'II_Program-level standards'!G$13)),"",'II_Program-level standards'!G$13&amp;analysismethod3)</f>
        <v/>
      </c>
      <c r="BO5" s="254" t="str">
        <f>IF(ISNUMBER(FIND(analysismethod3,'II_Program-level standards'!H$13)),"",'II_Program-level standards'!H$13&amp;analysismethod3)</f>
        <v/>
      </c>
      <c r="BP5" s="254" t="str">
        <f>IF(ISNUMBER(FIND(analysismethod3,'II_Program-level standards'!I$13)),"",'II_Program-level standards'!I$13&amp;analysismethod3)</f>
        <v/>
      </c>
      <c r="BQ5" s="254" t="str">
        <f>IF(ISNUMBER(FIND(analysismethod3,'II_Program-level standards'!J$13)),"",'II_Program-level standards'!J$13&amp;analysismethod3)</f>
        <v/>
      </c>
      <c r="BR5" s="254" t="str">
        <f>IF(ISNUMBER(FIND(analysismethod3,'II_Program-level standards'!K$13)),"",'II_Program-level standards'!K$13&amp;analysismethod3)</f>
        <v/>
      </c>
      <c r="BS5" s="254" t="str">
        <f>IF(ISNUMBER(FIND(analysismethod3,'II_Program-level standards'!L$13)),"",'II_Program-level standards'!L$13&amp;analysismethod3)</f>
        <v/>
      </c>
      <c r="BT5" s="254" t="str">
        <f>IF(ISNUMBER(FIND(analysismethod3,'II_Program-level standards'!M$13)),"",'II_Program-level standards'!M$13&amp;analysismethod3)</f>
        <v/>
      </c>
      <c r="BU5" s="254" t="str">
        <f>IF(ISNUMBER(FIND(analysismethod3,'II_Program-level standards'!N$13)),"",'II_Program-level standards'!N$13&amp;analysismethod3)</f>
        <v/>
      </c>
      <c r="BV5" s="254" t="str">
        <f>IF(ISNUMBER(FIND(analysismethod3,'II_Program-level standards'!O$13)),"",'II_Program-level standards'!O$13&amp;analysismethod3)</f>
        <v/>
      </c>
      <c r="BW5" s="254" t="str">
        <f>IF(ISNUMBER(FIND(analysismethod3,'II_Program-level standards'!P$13)),"",'II_Program-level standards'!P$13&amp;analysismethod3)</f>
        <v/>
      </c>
      <c r="BX5" s="254" t="str">
        <f>IF(ISNUMBER(FIND(analysismethod3,'II_Program-level standards'!Q$13)),"",'II_Program-level standards'!Q$13&amp;analysismethod3)</f>
        <v/>
      </c>
      <c r="BY5" s="254" t="str">
        <f>IF(ISNUMBER(FIND(analysismethod3,'II_Program-level standards'!R$13)),"",'II_Program-level standards'!R$13&amp;analysismethod3)</f>
        <v/>
      </c>
      <c r="BZ5" s="254" t="str">
        <f>IF(ISNUMBER(FIND(analysismethod3,'II_Program-level standards'!S$13)),"",'II_Program-level standards'!S$13&amp;analysismethod3)</f>
        <v/>
      </c>
      <c r="CA5" s="254" t="str">
        <f>IF(ISNUMBER(FIND(analysismethod3,'II_Program-level standards'!T$13)),"",'II_Program-level standards'!T$13&amp;analysismethod3)</f>
        <v/>
      </c>
      <c r="CB5" s="254" t="str">
        <f>IF(ISNUMBER(FIND(analysismethod3,'II_Program-level standards'!U$13)),"",'II_Program-level standards'!U$13&amp;analysismethod3)</f>
        <v/>
      </c>
      <c r="CC5" s="254" t="str">
        <f>IF(ISNUMBER(FIND(analysismethod3,'II_Program-level standards'!V$13)),"",'II_Program-level standards'!V$13&amp;analysismethod3)</f>
        <v/>
      </c>
      <c r="CD5" s="254" t="str">
        <f>IF(ISNUMBER(FIND(analysismethod3,'II_Program-level standards'!W$13)),"",'II_Program-level standards'!W$13&amp;analysismethod3)</f>
        <v/>
      </c>
      <c r="CE5" s="254" t="str">
        <f>IF(ISNUMBER(FIND(analysismethod3,'II_Program-level standards'!X$13)),"",'II_Program-level standards'!X$13&amp;analysismethod3)</f>
        <v/>
      </c>
      <c r="CF5" s="254" t="str">
        <f>IF(ISNUMBER(FIND(analysismethod3,'II_Program-level standards'!Y$13)),"",'II_Program-level standards'!Y$13&amp;analysismethod3)</f>
        <v/>
      </c>
      <c r="CG5" s="254" t="str">
        <f>IF(ISNUMBER(FIND(analysismethod3,'II_Program-level standards'!Z$13)),"",'II_Program-level standards'!Z$13&amp;analysismethod3)</f>
        <v/>
      </c>
      <c r="CH5" s="254" t="str">
        <f>IF(ISNUMBER(FIND(analysismethod3,'II_Program-level standards'!AA$13)),"",'II_Program-level standards'!AA$13&amp;analysismethod3)</f>
        <v/>
      </c>
      <c r="CI5" s="254" t="str">
        <f>IF(ISNUMBER(FIND(analysismethod3,'II_Program-level standards'!AB$13)),"",'II_Program-level standards'!AB$13&amp;analysismethod3)</f>
        <v/>
      </c>
      <c r="CJ5" s="254" t="str">
        <f>IF(ISNUMBER(FIND(analysismethod3,'II_Program-level standards'!AC$13)),"",'II_Program-level standards'!AC$13&amp;analysismethod3)</f>
        <v/>
      </c>
      <c r="CK5" s="254" t="str">
        <f>IF(ISNUMBER(FIND(analysismethod3,'II_Program-level standards'!AD$13)),"",'II_Program-level standards'!AD$13&amp;analysismethod3)</f>
        <v/>
      </c>
      <c r="CL5" s="254" t="str">
        <f>IF(ISNUMBER(FIND(analysismethod3,'II_Program-level standards'!AE$13)),"",'II_Program-level standards'!AE$13&amp;analysismethod3)</f>
        <v/>
      </c>
      <c r="CM5" s="254" t="str">
        <f>IF(ISNUMBER(FIND(analysismethod3,'II_Program-level standards'!AF$13)),"",'II_Program-level standards'!AF$13&amp;analysismethod3)</f>
        <v/>
      </c>
      <c r="CN5" s="254" t="str">
        <f>IF(ISNUMBER(FIND(analysismethod3,'II_Program-level standards'!AG$13)),"",'II_Program-level standards'!AG$13&amp;analysismethod3)</f>
        <v/>
      </c>
      <c r="CO5" s="254" t="str">
        <f>IF(ISNUMBER(FIND(analysismethod3,'II_Program-level standards'!AH$13)),"",'II_Program-level standards'!AH$13&amp;analysismethod3)</f>
        <v/>
      </c>
      <c r="CP5" s="254" t="str">
        <f>IF(ISNUMBER(FIND(analysismethod3,'II_Program-level standards'!AI$13)),"",'II_Program-level standards'!AI$13&amp;analysismethod3)</f>
        <v/>
      </c>
      <c r="CQ5" s="254" t="str">
        <f>IF(ISNUMBER(FIND(analysismethod3,'II_Program-level standards'!AJ$13)),"",'II_Program-level standards'!AJ$13&amp;analysismethod3)</f>
        <v/>
      </c>
      <c r="CR5" s="254" t="str">
        <f>IF(ISNUMBER(FIND(analysismethod3,'II_Program-level standards'!AK$13)),"",'II_Program-level standards'!AK$13&amp;analysismethod3)</f>
        <v/>
      </c>
      <c r="CS5" s="254" t="str">
        <f>IF(ISNUMBER(FIND(analysismethod3,'II_Program-level standards'!AL$13)),"",'II_Program-level standards'!AL$13&amp;analysismethod3)</f>
        <v/>
      </c>
      <c r="CT5" s="254" t="str">
        <f>IF(ISNUMBER(FIND(analysismethod3,'II_Program-level standards'!AM$13)),"",'II_Program-level standards'!AM$13&amp;analysismethod3)</f>
        <v/>
      </c>
      <c r="CU5" s="254" t="str">
        <f>IF(ISNUMBER(FIND(analysismethod3,'II_Program-level standards'!AN$13)),"",'II_Program-level standards'!AN$13&amp;analysismethod3)</f>
        <v/>
      </c>
      <c r="CV5" s="254" t="str">
        <f>IF(ISNUMBER(FIND(analysismethod3,'II_Program-level standards'!AO$13)),"",'II_Program-level standards'!AO$13&amp;analysismethod3)</f>
        <v/>
      </c>
      <c r="CW5" s="254" t="str">
        <f>IF(ISNUMBER(FIND(analysismethod3,'II_Program-level standards'!AP$13)),"",'II_Program-level standards'!AP$13&amp;analysismethod3)</f>
        <v/>
      </c>
      <c r="CX5" s="254" t="str">
        <f>IF(ISNUMBER(FIND(analysismethod3,'II_Program-level standards'!AQ$13)),"",'II_Program-level standards'!AQ$13&amp;analysismethod3)</f>
        <v/>
      </c>
      <c r="CY5" s="254" t="str">
        <f>IF(ISNUMBER(FIND(analysismethod3,'II_Program-level standards'!AR$13)),"",'II_Program-level standards'!AR$13&amp;analysismethod3)</f>
        <v/>
      </c>
      <c r="CZ5" s="254" t="str">
        <f>IF(ISNUMBER(FIND(analysismethod3,'II_Program-level standards'!AS$13)),"",'II_Program-level standards'!AS$13&amp;analysismethod3)</f>
        <v/>
      </c>
      <c r="DA5" s="254" t="str">
        <f>IF(ISNUMBER(FIND(analysismethod3,'II_Program-level standards'!AT$13)),"",'II_Program-level standards'!AT$13&amp;analysismethod3)</f>
        <v/>
      </c>
      <c r="DB5" s="254" t="str">
        <f>IF(ISNUMBER(FIND(analysismethod3,'II_Program-level standards'!AU$13)),"",'II_Program-level standards'!AU$13&amp;analysismethod3)</f>
        <v/>
      </c>
      <c r="DC5" s="254" t="str">
        <f>IF(ISNUMBER(FIND(analysismethod3,'II_Program-level standards'!AV$13)),"",'II_Program-level standards'!AV$13&amp;analysismethod3)</f>
        <v/>
      </c>
      <c r="DD5" s="254" t="str">
        <f>IF(ISNUMBER(FIND(analysismethod3,'II_Program-level standards'!AW$13)),"",'II_Program-level standards'!AW$13&amp;analysismethod3)</f>
        <v/>
      </c>
      <c r="DE5" s="254" t="str">
        <f>IF(ISNUMBER(FIND(analysismethod3,'II_Program-level standards'!AX$13)),"",'II_Program-level standards'!AX$13&amp;analysismethod3)</f>
        <v/>
      </c>
      <c r="DF5" s="254" t="str">
        <f>IF(ISNUMBER(FIND(analysismethod3,'II_Program-level standards'!AY$13)),"",'II_Program-level standards'!AY$13&amp;analysismethod3)</f>
        <v/>
      </c>
      <c r="DG5" s="254" t="str">
        <f>IF(ISNUMBER(FIND(analysismethod3,'II_Program-level standards'!AZ$13)),"",'II_Program-level standards'!AZ$13&amp;analysismethod3)</f>
        <v/>
      </c>
      <c r="DH5" s="254" t="str">
        <f>IF(ISNUMBER(FIND(analysismethod3,'II_Program-level standards'!BA$13)),"",'II_Program-level standards'!BA$13&amp;analysismethod3)</f>
        <v/>
      </c>
      <c r="DI5" s="254" t="str">
        <f>IF(ISNUMBER(FIND(analysismethod3,'II_Program-level standards'!BB$13)),"",'II_Program-level standards'!BB$13&amp;analysismethod3)</f>
        <v/>
      </c>
      <c r="DJ5" s="254" t="str">
        <f>IF(ISNUMBER(FIND(analysismethod3,'II_Program-level standards'!BC$13)),"",'II_Program-level standards'!BC$13&amp;analysismethod3)</f>
        <v/>
      </c>
      <c r="DK5" s="254" t="str">
        <f>IF(ISNUMBER(FIND(analysismethod3,'II_Program-level standards'!BD$13)),"",'II_Program-level standards'!BD$13&amp;analysismethod3)</f>
        <v/>
      </c>
      <c r="DL5" s="254" t="str">
        <f>IF(ISNUMBER(FIND(analysismethod3,'II_Program-level standards'!BE$13)),"",'II_Program-level standards'!BE$13&amp;analysismethod3)</f>
        <v/>
      </c>
      <c r="DM5" s="254" t="str">
        <f>IF(ISNUMBER(FIND(analysismethod3,'II_Program-level standards'!BF$13)),"",'II_Program-level standards'!BF$13&amp;analysismethod3)</f>
        <v/>
      </c>
      <c r="DN5" s="254" t="str">
        <f>IF(ISNUMBER(FIND(analysismethod3,'II_Program-level standards'!BG$13)),"",'II_Program-level standards'!BG$13&amp;analysismethod3)</f>
        <v/>
      </c>
      <c r="DO5" s="254" t="str">
        <f>IF(ISNUMBER(FIND(analysismethod3,'II_Program-level standards'!BH$13)),"",'II_Program-level standards'!BH$13&amp;analysismethod3)</f>
        <v/>
      </c>
      <c r="DP5" s="254" t="str">
        <f>IF(ISNUMBER(FIND(analysismethod3,'II_Program-level standards'!BI$13)),"",'II_Program-level standards'!BI$13&amp;analysismethod3)</f>
        <v/>
      </c>
      <c r="DQ5" s="254" t="str">
        <f>IF(ISNUMBER(FIND(analysismethod3,'II_Program-level standards'!BJ$13)),"",'II_Program-level standards'!BJ$13&amp;analysismethod3)</f>
        <v/>
      </c>
      <c r="DR5" s="254" t="str">
        <f>IF(ISNUMBER(FIND(analysismethod3,'II_Program-level standards'!BK$13)),"",'II_Program-level standards'!BK$13&amp;analysismethod3)</f>
        <v/>
      </c>
      <c r="DS5" s="254" t="str">
        <f>IF(ISNUMBER(FIND(analysismethod3,'II_Program-level standards'!BL$13)),"",'II_Program-level standards'!BL$13&amp;analysismethod3)</f>
        <v/>
      </c>
      <c r="DT5" s="254" t="str">
        <f>IF(ISNUMBER(FIND(analysismethod3,'II_Program-level standards'!BM$13)),"",'II_Program-level standards'!BM$13&amp;analysismethod3)</f>
        <v/>
      </c>
      <c r="DU5" s="254" t="str">
        <f>IF(ISNUMBER(FIND(analysismethod3,'II_Program-level standards'!BN$13)),"",'II_Program-level standards'!BN$13&amp;analysismethod3)</f>
        <v/>
      </c>
      <c r="DV5" s="254" t="str">
        <f>IF(ISNUMBER(FIND(analysismethod3,'II_Program-level standards'!BO$13)),"",'II_Program-level standards'!BO$13&amp;analysismethod3)</f>
        <v/>
      </c>
      <c r="DW5" s="254" t="str">
        <f>IF(ISNUMBER(FIND(analysismethod3,'II_Program-level standards'!BP$13)),"",'II_Program-level standards'!BP$13&amp;analysismethod3)</f>
        <v/>
      </c>
      <c r="DX5" s="254" t="str">
        <f>IF(ISNUMBER(FIND(analysismethod3,'II_Program-level standards'!BQ$13)),"",'II_Program-level standards'!BQ$13&amp;analysismethod3)</f>
        <v/>
      </c>
      <c r="DY5" s="254" t="str">
        <f>IF(ISNUMBER(FIND(analysismethod3,'II_Program-level standards'!BR$13)),"",'II_Program-level standards'!BR$13&amp;analysismethod3)</f>
        <v/>
      </c>
      <c r="DZ5" s="254" t="str">
        <f>IF(ISNUMBER(FIND(analysismethod3,'II_Program-level standards'!BS$13)),"",'II_Program-level standards'!BS$13&amp;analysismethod3)</f>
        <v/>
      </c>
      <c r="EA5" s="254" t="str">
        <f>IF(ISNUMBER(FIND(analysismethod3,'II_Program-level standards'!BT$13)),"",'II_Program-level standards'!BT$13&amp;analysismethod3)</f>
        <v/>
      </c>
      <c r="EB5" s="254" t="str">
        <f>IF(ISNUMBER(FIND(analysismethod3,'II_Program-level standards'!BU$13)),"",'II_Program-level standards'!BU$13&amp;analysismethod3)</f>
        <v/>
      </c>
      <c r="EC5" s="254" t="str">
        <f>IF(ISNUMBER(FIND(analysismethod3,'II_Program-level standards'!BV$13)),"",'II_Program-level standards'!BV$13&amp;analysismethod3)</f>
        <v/>
      </c>
      <c r="ED5" s="254" t="str">
        <f>IF(ISNUMBER(FIND(analysismethod3,'II_Program-level standards'!BW$13)),"",'II_Program-level standards'!BW$13&amp;analysismethod3)</f>
        <v/>
      </c>
      <c r="EE5" s="254" t="str">
        <f>IF(ISNUMBER(FIND(analysismethod3,'II_Program-level standards'!BX$13)),"",'II_Program-level standards'!BX$13&amp;analysismethod3)</f>
        <v/>
      </c>
      <c r="EF5" s="254" t="str">
        <f>IF(ISNUMBER(FIND(analysismethod3,'II_Program-level standards'!BY$13)),"",'II_Program-level standards'!BY$13&amp;analysismethod3)</f>
        <v/>
      </c>
      <c r="EG5" s="254" t="str">
        <f>IF(ISNUMBER(FIND(analysismethod3,'II_Program-level standards'!BZ$13)),"",'II_Program-level standards'!BZ$13&amp;analysismethod3)</f>
        <v/>
      </c>
      <c r="EH5" s="254" t="str">
        <f>IF(ISNUMBER(FIND(analysismethod3,'II_Program-level standards'!CA$13)),"",'II_Program-level standards'!CA$13&amp;analysismethod3)</f>
        <v/>
      </c>
      <c r="EI5" s="254" t="str">
        <f>IF(ISNUMBER(FIND(analysismethod3,'II_Program-level standards'!CB$13)),"",'II_Program-level standards'!CB$13&amp;analysismethod3)</f>
        <v/>
      </c>
      <c r="EJ5" s="254" t="str">
        <f>IF(ISNUMBER(FIND(analysismethod3,'II_Program-level standards'!CC$13)),"",'II_Program-level standards'!CC$13&amp;analysismethod3)</f>
        <v/>
      </c>
      <c r="EK5" s="254" t="str">
        <f>IF(ISNUMBER(FIND(analysismethod3,'II_Program-level standards'!CD$13)),"",'II_Program-level standards'!CD$13&amp;analysismethod3)</f>
        <v/>
      </c>
      <c r="EL5" s="254" t="str">
        <f>IF(ISNUMBER(FIND(analysismethod3,'II_Program-level standards'!CE$13)),"",'II_Program-level standards'!CE$13&amp;analysismethod3)</f>
        <v/>
      </c>
      <c r="EM5" s="254" t="str">
        <f>IF(ISNUMBER(FIND(analysismethod3,'II_Program-level standards'!CF$13)),"",'II_Program-level standards'!CF$13&amp;analysismethod3)</f>
        <v/>
      </c>
      <c r="EN5" s="254" t="str">
        <f>IF(ISNUMBER(FIND(analysismethod3,'II_Program-level standards'!CG$13)),"",'II_Program-level standards'!CG$13&amp;analysismethod3)</f>
        <v/>
      </c>
      <c r="EO5" s="254" t="str">
        <f>IF(ISNUMBER(FIND(analysismethod3,'II_Program-level standards'!CH$13)),"",'II_Program-level standards'!CH$13&amp;analysismethod3)</f>
        <v/>
      </c>
      <c r="EP5" s="254" t="str">
        <f>IF(ISNUMBER(FIND(analysismethod3,'II_Program-level standards'!CI$13)),"",'II_Program-level standards'!CI$13&amp;analysismethod3)</f>
        <v/>
      </c>
      <c r="EQ5" s="254" t="str">
        <f>IF(ISNUMBER(FIND(analysismethod3,'II_Program-level standards'!CJ$13)),"",'II_Program-level standards'!CJ$13&amp;analysismethod3)</f>
        <v/>
      </c>
      <c r="ER5" s="254" t="str">
        <f>IF(ISNUMBER(FIND(analysismethod3,'II_Program-level standards'!CK$13)),"",'II_Program-level standards'!CK$13&amp;analysismethod3)</f>
        <v/>
      </c>
      <c r="ES5" s="254" t="str">
        <f>IF(ISNUMBER(FIND(analysismethod3,'II_Program-level standards'!CL$13)),"",'II_Program-level standards'!CL$13&amp;analysismethod3)</f>
        <v/>
      </c>
      <c r="ET5" s="254" t="str">
        <f>IF(ISNUMBER(FIND(analysismethod3,'II_Program-level standards'!CM$13)),"",'II_Program-level standards'!CM$13&amp;analysismethod3)</f>
        <v/>
      </c>
      <c r="EU5" s="254" t="str">
        <f>IF(ISNUMBER(FIND(analysismethod3,'II_Program-level standards'!CN$13)),"",'II_Program-level standards'!CN$13&amp;analysismethod3)</f>
        <v/>
      </c>
      <c r="EV5" s="254" t="str">
        <f>IF(ISNUMBER(FIND(analysismethod3,'II_Program-level standards'!CO$13)),"",'II_Program-level standards'!CO$13&amp;analysismethod3)</f>
        <v/>
      </c>
      <c r="EW5" s="254" t="str">
        <f>IF(ISNUMBER(FIND(analysismethod3,'II_Program-level standards'!CP$13)),"",'II_Program-level standards'!CP$13&amp;analysismethod3)</f>
        <v/>
      </c>
      <c r="EX5" s="254" t="str">
        <f>IF(ISNUMBER(FIND(analysismethod3,'II_Program-level standards'!CQ$13)),"",'II_Program-level standards'!CQ$13&amp;analysismethod3)</f>
        <v/>
      </c>
      <c r="EY5" s="254" t="str">
        <f>IF(ISNUMBER(FIND(analysismethod3,'II_Program-level standards'!CR$13)),"",'II_Program-level standards'!CR$13&amp;analysismethod3)</f>
        <v/>
      </c>
      <c r="EZ5" s="254" t="str">
        <f>IF(ISNUMBER(FIND(analysismethod3,'II_Program-level standards'!CS$13)),"",'II_Program-level standards'!CS$13&amp;analysismethod3)</f>
        <v/>
      </c>
      <c r="FA5" s="254" t="str">
        <f>IF(ISNUMBER(FIND(analysismethod3,'II_Program-level standards'!CT$13)),"",'II_Program-level standards'!CT$13&amp;analysismethod3)</f>
        <v/>
      </c>
      <c r="FB5" s="254" t="str">
        <f>IF(ISNUMBER(FIND(analysismethod3,'II_Program-level standards'!CU$13)),"",'II_Program-level standards'!CU$13&amp;analysismethod3)</f>
        <v/>
      </c>
      <c r="FC5" s="254" t="str">
        <f>IF(ISNUMBER(FIND(analysismethod3,'II_Program-level standards'!CV$13)),"",'II_Program-level standards'!CV$13&amp;analysismethod3)</f>
        <v/>
      </c>
      <c r="FD5" s="254" t="str">
        <f>IF(ISNUMBER(FIND(analysismethod3,'II_Program-level standards'!CW$13)),"",'II_Program-level standards'!CW$13&amp;analysismethod3)</f>
        <v/>
      </c>
      <c r="FE5" s="254" t="str">
        <f>IF(ISNUMBER(FIND(analysismethod3,'II_Program-level standards'!CX$13)),"",'II_Program-level standards'!CX$13&amp;analysismethod3)</f>
        <v/>
      </c>
      <c r="FF5" s="254" t="str">
        <f>IF(ISNUMBER(FIND(analysismethod3,'II_Program-level standards'!CY$13)),"",'II_Program-level standards'!CY$13&amp;analysismethod3)</f>
        <v/>
      </c>
      <c r="FG5" s="255" t="str">
        <f>IF(ISNUMBER(FIND(analysismethod3,'II_Program-level standards'!CZ$13)),"",'II_Program-level standards'!CZ$13&amp;analysismethod3)</f>
        <v/>
      </c>
    </row>
    <row r="6" spans="1:212" ht="82.8" x14ac:dyDescent="0.25">
      <c r="A6" s="3" t="s">
        <v>400</v>
      </c>
      <c r="B6" s="11" t="s">
        <v>11</v>
      </c>
      <c r="C6" s="17"/>
      <c r="D6" s="17" t="s">
        <v>175</v>
      </c>
      <c r="E6" s="14" t="s">
        <v>289</v>
      </c>
      <c r="F6" s="64" t="str">
        <f>IF(ISNUMBER(FIND(composition,'I_State and program information'!E20)),"",'I_State and program information'!E20&amp;composition)</f>
        <v xml:space="preserve">Composition of provider network; </v>
      </c>
      <c r="G6" s="11"/>
      <c r="I6" s="3" t="s">
        <v>94</v>
      </c>
      <c r="J6" s="33" t="str">
        <f>IF('I_State and program information'!E28="","",'I_State and program information'!E28&amp;"; ")</f>
        <v/>
      </c>
      <c r="K6" s="42" t="str">
        <f>IF(ISNUMBER(FIND(plan4,'I_State and program information'!$E$52)),"",'I_State and program information'!$E$52&amp;plan4)</f>
        <v/>
      </c>
      <c r="L6" s="42" t="str">
        <f>IF(ISNUMBER(FIND(plan4,'I_State and program information'!$E$56)),"",'I_State and program information'!$E$56&amp;plan4)</f>
        <v/>
      </c>
      <c r="M6" s="42" t="str">
        <f>IF(ISNUMBER(FIND(plan4,'I_State and program information'!$E$60)),"",'I_State and program information'!$E$60&amp;plan4)</f>
        <v/>
      </c>
      <c r="N6" s="42" t="str">
        <f>IF(ISNUMBER(FIND(plan4,'I_State and program information'!$E$64)),"",'I_State and program information'!$E$64&amp;plan4)</f>
        <v/>
      </c>
      <c r="O6" s="42" t="str">
        <f>IF(ISNUMBER(FIND(plan4,'I_State and program information'!$E$68)),"",'I_State and program information'!$E$68&amp;plan4)</f>
        <v/>
      </c>
      <c r="P6" s="42" t="str">
        <f>IF(ISNUMBER(FIND(plan4,'I_State and program information'!$E$72)),"",'I_State and program information'!$E$72&amp;plan4)</f>
        <v/>
      </c>
      <c r="Q6" s="42" t="str">
        <f>IF(ISNUMBER(FIND(plan4,'I_State and program information'!$E$76)),"",'I_State and program information'!$E$76&amp;plan4)</f>
        <v/>
      </c>
      <c r="R6" s="42" t="str">
        <f>IF(ISNUMBER(FIND(plan4,'I_State and program information'!$E$82)),"",'I_State and program information'!$E$82&amp;plan4)</f>
        <v/>
      </c>
      <c r="S6" s="42" t="str">
        <f>IF(ISNUMBER(FIND(plan4,'I_State and program information'!$E$88)),"",'I_State and program information'!$E$88&amp;plan4)</f>
        <v/>
      </c>
      <c r="T6" s="42" t="str">
        <f>IF(ISNUMBER(FIND(plan4,'I_State and program information'!$E$94)),"",'I_State and program information'!$E$94&amp;plan4)</f>
        <v/>
      </c>
      <c r="U6" s="3" t="s">
        <v>137</v>
      </c>
      <c r="V6" s="3" t="s">
        <v>90</v>
      </c>
      <c r="W6" s="18" t="s">
        <v>71</v>
      </c>
      <c r="X6" s="4" t="s">
        <v>89</v>
      </c>
      <c r="Y6" s="3" t="s">
        <v>539</v>
      </c>
      <c r="AD6" s="3" t="s">
        <v>518</v>
      </c>
      <c r="AE6" s="80" t="str">
        <f>IF(ISNUMBER(FIND(dsreq4,'III_Plan comp 438.206 All plans'!E$8)),"",'III_Plan comp 438.206 All plans'!E$8&amp;dsreq4)</f>
        <v xml:space="preserve">Does not adequately and/or timely cover the enrollee’s MCO, PIHP, or PAHP services out of network;
</v>
      </c>
      <c r="AF6" s="64" t="str">
        <f>IF(ISNUMBER(FIND(dsreq4,'III_Plan comp 438.206 All plans'!F$8)),"",'III_Plan comp 438.206 All plans'!F$8&amp;dsreq4)</f>
        <v xml:space="preserve">Does not adequately and/or timely cover the enrollee’s MCO, PIHP, or PAHP services out of network;
</v>
      </c>
      <c r="AG6" s="64" t="str">
        <f>IF(ISNUMBER(FIND(dsreq4,'III_Plan comp 438.206 All plans'!G$8)),"",'III_Plan comp 438.206 All plans'!G$8&amp;dsreq4)</f>
        <v xml:space="preserve">Does not adequately and/or timely cover the enrollee’s MCO, PIHP, or PAHP services out of network;
</v>
      </c>
      <c r="AH6" s="64" t="str">
        <f>IF(ISNUMBER(FIND(dsreq4,'III_Plan comp 438.206 All plans'!H$8)),"",'III_Plan comp 438.206 All plans'!H$8&amp;dsreq4)</f>
        <v xml:space="preserve">Does not adequately and/or timely cover the enrollee’s MCO, PIHP, or PAHP services out of network;
</v>
      </c>
      <c r="AI6" s="64" t="str">
        <f>IF(ISNUMBER(FIND(dsreq4,'III_Plan comp 438.206 All plans'!I$8)),"",'III_Plan comp 438.206 All plans'!I$8&amp;dsreq4)</f>
        <v xml:space="preserve">Does not adequately and/or timely cover the enrollee’s MCO, PIHP, or PAHP services out of network;
</v>
      </c>
      <c r="AJ6" s="64" t="str">
        <f>IF(ISNUMBER(FIND(dsreq4,'III_Plan comp 438.206 All plans'!J$8)),"",'III_Plan comp 438.206 All plans'!J$8&amp;dsreq4)</f>
        <v xml:space="preserve">Does not adequately and/or timely cover the enrollee’s MCO, PIHP, or PAHP services out of network;
</v>
      </c>
      <c r="AK6" s="64" t="str">
        <f>IF(ISNUMBER(FIND(dsreq4,'III_Plan comp 438.206 All plans'!K$8)),"",'III_Plan comp 438.206 All plans'!K$8&amp;dsreq4)</f>
        <v xml:space="preserve">Does not adequately and/or timely cover the enrollee’s MCO, PIHP, or PAHP services out of network;
</v>
      </c>
      <c r="AL6" s="64" t="str">
        <f>IF(ISNUMBER(FIND(dsreq4,'III_Plan comp 438.206 All plans'!L$8)),"",'III_Plan comp 438.206 All plans'!L$8&amp;dsreq4)</f>
        <v xml:space="preserve">Does not adequately and/or timely cover the enrollee’s MCO, PIHP, or PAHP services out of network;
</v>
      </c>
      <c r="AM6" s="64" t="str">
        <f>IF(ISNUMBER(FIND(dsreq4,'III_Plan comp 438.206 All plans'!M$8)),"",'III_Plan comp 438.206 All plans'!M$8&amp;dsreq4)</f>
        <v xml:space="preserve">Does not adequately and/or timely cover the enrollee’s MCO, PIHP, or PAHP services out of network;
</v>
      </c>
      <c r="AN6" s="64" t="str">
        <f>IF(ISNUMBER(FIND(dsreq4,'III_Plan comp 438.206 All plans'!N$8)),"",'III_Plan comp 438.206 All plans'!N$8&amp;dsreq4)</f>
        <v xml:space="preserve">Does not adequately and/or timely cover the enrollee’s MCO, PIHP, or PAHP services out of network;
</v>
      </c>
      <c r="AO6" s="3" t="s">
        <v>526</v>
      </c>
      <c r="AP6" s="80" t="str">
        <f>IF(ISNUMBER(FIND(furnish4,'III_Plan comp 438.206 All plans'!E$9)),"",'III_Plan comp 438.206 All plans'!E$9&amp;furnish4)</f>
        <v xml:space="preserve">Does not establish mechanisms to ensure compliance by network providers;
</v>
      </c>
      <c r="AQ6" s="64" t="str">
        <f>IF(ISNUMBER(FIND(furnish4,'III_Plan comp 438.206 All plans'!F$9)),"",'III_Plan comp 438.206 All plans'!F$9&amp;furnish4)</f>
        <v xml:space="preserve">Does not establish mechanisms to ensure compliance by network providers;
</v>
      </c>
      <c r="AR6" s="64" t="str">
        <f>IF(ISNUMBER(FIND(furnish4,'III_Plan comp 438.206 All plans'!G$9)),"",'III_Plan comp 438.206 All plans'!G$9&amp;furnish4)</f>
        <v xml:space="preserve">Does not establish mechanisms to ensure compliance by network providers;
</v>
      </c>
      <c r="AS6" s="64" t="str">
        <f>IF(ISNUMBER(FIND(furnish4,'III_Plan comp 438.206 All plans'!H$9)),"",'III_Plan comp 438.206 All plans'!H$9&amp;furnish4)</f>
        <v xml:space="preserve">Does not establish mechanisms to ensure compliance by network providers;
</v>
      </c>
      <c r="AT6" s="64" t="str">
        <f>IF(ISNUMBER(FIND(furnish4,'III_Plan comp 438.206 All plans'!I$9)),"",'III_Plan comp 438.206 All plans'!I$9&amp;furnish4)</f>
        <v xml:space="preserve">Does not establish mechanisms to ensure compliance by network providers;
</v>
      </c>
      <c r="AU6" s="64" t="str">
        <f>IF(ISNUMBER(FIND(furnish4,'III_Plan comp 438.206 All plans'!J$9)),"",'III_Plan comp 438.206 All plans'!J$9&amp;furnish4)</f>
        <v xml:space="preserve">Does not establish mechanisms to ensure compliance by network providers;
</v>
      </c>
      <c r="AV6" s="64" t="str">
        <f>IF(ISNUMBER(FIND(furnish4,'III_Plan comp 438.206 All plans'!K$9)),"",'III_Plan comp 438.206 All plans'!K$9&amp;furnish4)</f>
        <v xml:space="preserve">Does not establish mechanisms to ensure compliance by network providers;
</v>
      </c>
      <c r="AW6" s="64" t="str">
        <f>IF(ISNUMBER(FIND(furnish4,'III_Plan comp 438.206 All plans'!L$9)),"",'III_Plan comp 438.206 All plans'!L$9&amp;furnish4)</f>
        <v xml:space="preserve">Does not establish mechanisms to ensure compliance by network providers;
</v>
      </c>
      <c r="AX6" s="64" t="str">
        <f>IF(ISNUMBER(FIND(furnish4,'III_Plan comp 438.206 All plans'!M$9)),"",'III_Plan comp 438.206 All plans'!M$9&amp;furnish4)</f>
        <v xml:space="preserve">Does not establish mechanisms to ensure compliance by network providers;
</v>
      </c>
      <c r="AY6" s="64" t="str">
        <f>IF(ISNUMBER(FIND(furnish4,'III_Plan comp 438.206 All plans'!N$9)),"",'III_Plan comp 438.206 All plans'!N$9&amp;furnish4)</f>
        <v xml:space="preserve">Does not establish mechanisms to ensure compliance by network providers;
</v>
      </c>
      <c r="AZ6" s="69" t="s">
        <v>533</v>
      </c>
      <c r="BK6" s="253" t="str">
        <f>IF('I_State and program information'!$E$62="Yes","Secret Shopper: Appointment Availability"&amp;"; "&amp;CHAR(10)&amp;CHAR(10),"")</f>
        <v/>
      </c>
      <c r="BL6" s="254" t="str">
        <f>IF(ISNUMBER(FIND(analysismethod4,'II_Program-level standards'!E$13)),"",'II_Program-level standards'!E$13&amp;analysismethod4)</f>
        <v/>
      </c>
      <c r="BM6" s="254" t="str">
        <f>IF(ISNUMBER(FIND(analysismethod4,'II_Program-level standards'!F$13)),"",'II_Program-level standards'!F$13&amp;analysismethod4)</f>
        <v/>
      </c>
      <c r="BN6" s="254" t="str">
        <f>IF(ISNUMBER(FIND(analysismethod4,'II_Program-level standards'!G$13)),"",'II_Program-level standards'!G$13&amp;analysismethod4)</f>
        <v/>
      </c>
      <c r="BO6" s="254" t="str">
        <f>IF(ISNUMBER(FIND(analysismethod4,'II_Program-level standards'!H$13)),"",'II_Program-level standards'!H$13&amp;analysismethod4)</f>
        <v/>
      </c>
      <c r="BP6" s="254" t="str">
        <f>IF(ISNUMBER(FIND(analysismethod4,'II_Program-level standards'!I$13)),"",'II_Program-level standards'!I$13&amp;analysismethod4)</f>
        <v/>
      </c>
      <c r="BQ6" s="254" t="str">
        <f>IF(ISNUMBER(FIND(analysismethod4,'II_Program-level standards'!J$13)),"",'II_Program-level standards'!J$13&amp;analysismethod4)</f>
        <v/>
      </c>
      <c r="BR6" s="254" t="str">
        <f>IF(ISNUMBER(FIND(analysismethod4,'II_Program-level standards'!K$13)),"",'II_Program-level standards'!K$13&amp;analysismethod4)</f>
        <v/>
      </c>
      <c r="BS6" s="254" t="str">
        <f>IF(ISNUMBER(FIND(analysismethod4,'II_Program-level standards'!L$13)),"",'II_Program-level standards'!L$13&amp;analysismethod4)</f>
        <v/>
      </c>
      <c r="BT6" s="254" t="str">
        <f>IF(ISNUMBER(FIND(analysismethod4,'II_Program-level standards'!M$13)),"",'II_Program-level standards'!M$13&amp;analysismethod4)</f>
        <v/>
      </c>
      <c r="BU6" s="254" t="str">
        <f>IF(ISNUMBER(FIND(analysismethod4,'II_Program-level standards'!N$13)),"",'II_Program-level standards'!N$13&amp;analysismethod4)</f>
        <v/>
      </c>
      <c r="BV6" s="254" t="str">
        <f>IF(ISNUMBER(FIND(analysismethod4,'II_Program-level standards'!O$13)),"",'II_Program-level standards'!O$13&amp;analysismethod4)</f>
        <v/>
      </c>
      <c r="BW6" s="254" t="str">
        <f>IF(ISNUMBER(FIND(analysismethod4,'II_Program-level standards'!P$13)),"",'II_Program-level standards'!P$13&amp;analysismethod4)</f>
        <v/>
      </c>
      <c r="BX6" s="254" t="str">
        <f>IF(ISNUMBER(FIND(analysismethod4,'II_Program-level standards'!Q$13)),"",'II_Program-level standards'!Q$13&amp;analysismethod4)</f>
        <v/>
      </c>
      <c r="BY6" s="254" t="str">
        <f>IF(ISNUMBER(FIND(analysismethod4,'II_Program-level standards'!R$13)),"",'II_Program-level standards'!R$13&amp;analysismethod4)</f>
        <v/>
      </c>
      <c r="BZ6" s="254" t="str">
        <f>IF(ISNUMBER(FIND(analysismethod4,'II_Program-level standards'!S$13)),"",'II_Program-level standards'!S$13&amp;analysismethod4)</f>
        <v/>
      </c>
      <c r="CA6" s="254" t="str">
        <f>IF(ISNUMBER(FIND(analysismethod4,'II_Program-level standards'!T$13)),"",'II_Program-level standards'!T$13&amp;analysismethod4)</f>
        <v/>
      </c>
      <c r="CB6" s="254" t="str">
        <f>IF(ISNUMBER(FIND(analysismethod4,'II_Program-level standards'!U$13)),"",'II_Program-level standards'!U$13&amp;analysismethod4)</f>
        <v/>
      </c>
      <c r="CC6" s="254" t="str">
        <f>IF(ISNUMBER(FIND(analysismethod4,'II_Program-level standards'!V$13)),"",'II_Program-level standards'!V$13&amp;analysismethod4)</f>
        <v/>
      </c>
      <c r="CD6" s="254" t="str">
        <f>IF(ISNUMBER(FIND(analysismethod4,'II_Program-level standards'!W$13)),"",'II_Program-level standards'!W$13&amp;analysismethod4)</f>
        <v/>
      </c>
      <c r="CE6" s="254" t="str">
        <f>IF(ISNUMBER(FIND(analysismethod4,'II_Program-level standards'!X$13)),"",'II_Program-level standards'!X$13&amp;analysismethod4)</f>
        <v/>
      </c>
      <c r="CF6" s="254" t="str">
        <f>IF(ISNUMBER(FIND(analysismethod4,'II_Program-level standards'!Y$13)),"",'II_Program-level standards'!Y$13&amp;analysismethod4)</f>
        <v/>
      </c>
      <c r="CG6" s="254" t="str">
        <f>IF(ISNUMBER(FIND(analysismethod4,'II_Program-level standards'!Z$13)),"",'II_Program-level standards'!Z$13&amp;analysismethod4)</f>
        <v/>
      </c>
      <c r="CH6" s="254" t="str">
        <f>IF(ISNUMBER(FIND(analysismethod4,'II_Program-level standards'!AA$13)),"",'II_Program-level standards'!AA$13&amp;analysismethod4)</f>
        <v/>
      </c>
      <c r="CI6" s="254" t="str">
        <f>IF(ISNUMBER(FIND(analysismethod4,'II_Program-level standards'!AB$13)),"",'II_Program-level standards'!AB$13&amp;analysismethod4)</f>
        <v/>
      </c>
      <c r="CJ6" s="254" t="str">
        <f>IF(ISNUMBER(FIND(analysismethod4,'II_Program-level standards'!AC$13)),"",'II_Program-level standards'!AC$13&amp;analysismethod4)</f>
        <v/>
      </c>
      <c r="CK6" s="254" t="str">
        <f>IF(ISNUMBER(FIND(analysismethod4,'II_Program-level standards'!AD$13)),"",'II_Program-level standards'!AD$13&amp;analysismethod4)</f>
        <v/>
      </c>
      <c r="CL6" s="254" t="str">
        <f>IF(ISNUMBER(FIND(analysismethod4,'II_Program-level standards'!AE$13)),"",'II_Program-level standards'!AE$13&amp;analysismethod4)</f>
        <v/>
      </c>
      <c r="CM6" s="254" t="str">
        <f>IF(ISNUMBER(FIND(analysismethod4,'II_Program-level standards'!AF$13)),"",'II_Program-level standards'!AF$13&amp;analysismethod4)</f>
        <v/>
      </c>
      <c r="CN6" s="254" t="str">
        <f>IF(ISNUMBER(FIND(analysismethod4,'II_Program-level standards'!AG$13)),"",'II_Program-level standards'!AG$13&amp;analysismethod4)</f>
        <v/>
      </c>
      <c r="CO6" s="254" t="str">
        <f>IF(ISNUMBER(FIND(analysismethod4,'II_Program-level standards'!AH$13)),"",'II_Program-level standards'!AH$13&amp;analysismethod4)</f>
        <v/>
      </c>
      <c r="CP6" s="254" t="str">
        <f>IF(ISNUMBER(FIND(analysismethod4,'II_Program-level standards'!AI$13)),"",'II_Program-level standards'!AI$13&amp;analysismethod4)</f>
        <v/>
      </c>
      <c r="CQ6" s="254" t="str">
        <f>IF(ISNUMBER(FIND(analysismethod4,'II_Program-level standards'!AJ$13)),"",'II_Program-level standards'!AJ$13&amp;analysismethod4)</f>
        <v/>
      </c>
      <c r="CR6" s="254" t="str">
        <f>IF(ISNUMBER(FIND(analysismethod4,'II_Program-level standards'!AK$13)),"",'II_Program-level standards'!AK$13&amp;analysismethod4)</f>
        <v/>
      </c>
      <c r="CS6" s="254" t="str">
        <f>IF(ISNUMBER(FIND(analysismethod4,'II_Program-level standards'!AL$13)),"",'II_Program-level standards'!AL$13&amp;analysismethod4)</f>
        <v/>
      </c>
      <c r="CT6" s="254" t="str">
        <f>IF(ISNUMBER(FIND(analysismethod4,'II_Program-level standards'!AM$13)),"",'II_Program-level standards'!AM$13&amp;analysismethod4)</f>
        <v/>
      </c>
      <c r="CU6" s="254" t="str">
        <f>IF(ISNUMBER(FIND(analysismethod4,'II_Program-level standards'!AN$13)),"",'II_Program-level standards'!AN$13&amp;analysismethod4)</f>
        <v/>
      </c>
      <c r="CV6" s="254" t="str">
        <f>IF(ISNUMBER(FIND(analysismethod4,'II_Program-level standards'!AO$13)),"",'II_Program-level standards'!AO$13&amp;analysismethod4)</f>
        <v/>
      </c>
      <c r="CW6" s="254" t="str">
        <f>IF(ISNUMBER(FIND(analysismethod4,'II_Program-level standards'!AP$13)),"",'II_Program-level standards'!AP$13&amp;analysismethod4)</f>
        <v/>
      </c>
      <c r="CX6" s="254" t="str">
        <f>IF(ISNUMBER(FIND(analysismethod4,'II_Program-level standards'!AQ$13)),"",'II_Program-level standards'!AQ$13&amp;analysismethod4)</f>
        <v/>
      </c>
      <c r="CY6" s="254" t="str">
        <f>IF(ISNUMBER(FIND(analysismethod4,'II_Program-level standards'!AR$13)),"",'II_Program-level standards'!AR$13&amp;analysismethod4)</f>
        <v/>
      </c>
      <c r="CZ6" s="254" t="str">
        <f>IF(ISNUMBER(FIND(analysismethod4,'II_Program-level standards'!AS$13)),"",'II_Program-level standards'!AS$13&amp;analysismethod4)</f>
        <v/>
      </c>
      <c r="DA6" s="254" t="str">
        <f>IF(ISNUMBER(FIND(analysismethod4,'II_Program-level standards'!AT$13)),"",'II_Program-level standards'!AT$13&amp;analysismethod4)</f>
        <v/>
      </c>
      <c r="DB6" s="254" t="str">
        <f>IF(ISNUMBER(FIND(analysismethod4,'II_Program-level standards'!AU$13)),"",'II_Program-level standards'!AU$13&amp;analysismethod4)</f>
        <v/>
      </c>
      <c r="DC6" s="254" t="str">
        <f>IF(ISNUMBER(FIND(analysismethod4,'II_Program-level standards'!AV$13)),"",'II_Program-level standards'!AV$13&amp;analysismethod4)</f>
        <v/>
      </c>
      <c r="DD6" s="254" t="str">
        <f>IF(ISNUMBER(FIND(analysismethod4,'II_Program-level standards'!AW$13)),"",'II_Program-level standards'!AW$13&amp;analysismethod4)</f>
        <v/>
      </c>
      <c r="DE6" s="254" t="str">
        <f>IF(ISNUMBER(FIND(analysismethod4,'II_Program-level standards'!AX$13)),"",'II_Program-level standards'!AX$13&amp;analysismethod4)</f>
        <v/>
      </c>
      <c r="DF6" s="254" t="str">
        <f>IF(ISNUMBER(FIND(analysismethod4,'II_Program-level standards'!AY$13)),"",'II_Program-level standards'!AY$13&amp;analysismethod4)</f>
        <v/>
      </c>
      <c r="DG6" s="254" t="str">
        <f>IF(ISNUMBER(FIND(analysismethod4,'II_Program-level standards'!AZ$13)),"",'II_Program-level standards'!AZ$13&amp;analysismethod4)</f>
        <v/>
      </c>
      <c r="DH6" s="254" t="str">
        <f>IF(ISNUMBER(FIND(analysismethod4,'II_Program-level standards'!BA$13)),"",'II_Program-level standards'!BA$13&amp;analysismethod4)</f>
        <v/>
      </c>
      <c r="DI6" s="254" t="str">
        <f>IF(ISNUMBER(FIND(analysismethod4,'II_Program-level standards'!BB$13)),"",'II_Program-level standards'!BB$13&amp;analysismethod4)</f>
        <v/>
      </c>
      <c r="DJ6" s="254" t="str">
        <f>IF(ISNUMBER(FIND(analysismethod4,'II_Program-level standards'!BC$13)),"",'II_Program-level standards'!BC$13&amp;analysismethod4)</f>
        <v/>
      </c>
      <c r="DK6" s="254" t="str">
        <f>IF(ISNUMBER(FIND(analysismethod4,'II_Program-level standards'!BD$13)),"",'II_Program-level standards'!BD$13&amp;analysismethod4)</f>
        <v/>
      </c>
      <c r="DL6" s="254" t="str">
        <f>IF(ISNUMBER(FIND(analysismethod4,'II_Program-level standards'!BE$13)),"",'II_Program-level standards'!BE$13&amp;analysismethod4)</f>
        <v/>
      </c>
      <c r="DM6" s="254" t="str">
        <f>IF(ISNUMBER(FIND(analysismethod4,'II_Program-level standards'!BF$13)),"",'II_Program-level standards'!BF$13&amp;analysismethod4)</f>
        <v/>
      </c>
      <c r="DN6" s="254" t="str">
        <f>IF(ISNUMBER(FIND(analysismethod4,'II_Program-level standards'!BG$13)),"",'II_Program-level standards'!BG$13&amp;analysismethod4)</f>
        <v/>
      </c>
      <c r="DO6" s="254" t="str">
        <f>IF(ISNUMBER(FIND(analysismethod4,'II_Program-level standards'!BH$13)),"",'II_Program-level standards'!BH$13&amp;analysismethod4)</f>
        <v/>
      </c>
      <c r="DP6" s="254" t="str">
        <f>IF(ISNUMBER(FIND(analysismethod4,'II_Program-level standards'!BI$13)),"",'II_Program-level standards'!BI$13&amp;analysismethod4)</f>
        <v/>
      </c>
      <c r="DQ6" s="254" t="str">
        <f>IF(ISNUMBER(FIND(analysismethod4,'II_Program-level standards'!BJ$13)),"",'II_Program-level standards'!BJ$13&amp;analysismethod4)</f>
        <v/>
      </c>
      <c r="DR6" s="254" t="str">
        <f>IF(ISNUMBER(FIND(analysismethod4,'II_Program-level standards'!BK$13)),"",'II_Program-level standards'!BK$13&amp;analysismethod4)</f>
        <v/>
      </c>
      <c r="DS6" s="254" t="str">
        <f>IF(ISNUMBER(FIND(analysismethod4,'II_Program-level standards'!BL$13)),"",'II_Program-level standards'!BL$13&amp;analysismethod4)</f>
        <v/>
      </c>
      <c r="DT6" s="254" t="str">
        <f>IF(ISNUMBER(FIND(analysismethod4,'II_Program-level standards'!BM$13)),"",'II_Program-level standards'!BM$13&amp;analysismethod4)</f>
        <v/>
      </c>
      <c r="DU6" s="254" t="str">
        <f>IF(ISNUMBER(FIND(analysismethod4,'II_Program-level standards'!BN$13)),"",'II_Program-level standards'!BN$13&amp;analysismethod4)</f>
        <v/>
      </c>
      <c r="DV6" s="254" t="str">
        <f>IF(ISNUMBER(FIND(analysismethod4,'II_Program-level standards'!BO$13)),"",'II_Program-level standards'!BO$13&amp;analysismethod4)</f>
        <v/>
      </c>
      <c r="DW6" s="254" t="str">
        <f>IF(ISNUMBER(FIND(analysismethod4,'II_Program-level standards'!BP$13)),"",'II_Program-level standards'!BP$13&amp;analysismethod4)</f>
        <v/>
      </c>
      <c r="DX6" s="254" t="str">
        <f>IF(ISNUMBER(FIND(analysismethod4,'II_Program-level standards'!BQ$13)),"",'II_Program-level standards'!BQ$13&amp;analysismethod4)</f>
        <v/>
      </c>
      <c r="DY6" s="254" t="str">
        <f>IF(ISNUMBER(FIND(analysismethod4,'II_Program-level standards'!BR$13)),"",'II_Program-level standards'!BR$13&amp;analysismethod4)</f>
        <v/>
      </c>
      <c r="DZ6" s="254" t="str">
        <f>IF(ISNUMBER(FIND(analysismethod4,'II_Program-level standards'!BS$13)),"",'II_Program-level standards'!BS$13&amp;analysismethod4)</f>
        <v/>
      </c>
      <c r="EA6" s="254" t="str">
        <f>IF(ISNUMBER(FIND(analysismethod4,'II_Program-level standards'!BT$13)),"",'II_Program-level standards'!BT$13&amp;analysismethod4)</f>
        <v/>
      </c>
      <c r="EB6" s="254" t="str">
        <f>IF(ISNUMBER(FIND(analysismethod4,'II_Program-level standards'!BU$13)),"",'II_Program-level standards'!BU$13&amp;analysismethod4)</f>
        <v/>
      </c>
      <c r="EC6" s="254" t="str">
        <f>IF(ISNUMBER(FIND(analysismethod4,'II_Program-level standards'!BV$13)),"",'II_Program-level standards'!BV$13&amp;analysismethod4)</f>
        <v/>
      </c>
      <c r="ED6" s="254" t="str">
        <f>IF(ISNUMBER(FIND(analysismethod4,'II_Program-level standards'!BW$13)),"",'II_Program-level standards'!BW$13&amp;analysismethod4)</f>
        <v/>
      </c>
      <c r="EE6" s="254" t="str">
        <f>IF(ISNUMBER(FIND(analysismethod4,'II_Program-level standards'!BX$13)),"",'II_Program-level standards'!BX$13&amp;analysismethod4)</f>
        <v/>
      </c>
      <c r="EF6" s="254" t="str">
        <f>IF(ISNUMBER(FIND(analysismethod4,'II_Program-level standards'!BY$13)),"",'II_Program-level standards'!BY$13&amp;analysismethod4)</f>
        <v/>
      </c>
      <c r="EG6" s="254" t="str">
        <f>IF(ISNUMBER(FIND(analysismethod4,'II_Program-level standards'!BZ$13)),"",'II_Program-level standards'!BZ$13&amp;analysismethod4)</f>
        <v/>
      </c>
      <c r="EH6" s="254" t="str">
        <f>IF(ISNUMBER(FIND(analysismethod4,'II_Program-level standards'!CA$13)),"",'II_Program-level standards'!CA$13&amp;analysismethod4)</f>
        <v/>
      </c>
      <c r="EI6" s="254" t="str">
        <f>IF(ISNUMBER(FIND(analysismethod4,'II_Program-level standards'!CB$13)),"",'II_Program-level standards'!CB$13&amp;analysismethod4)</f>
        <v/>
      </c>
      <c r="EJ6" s="254" t="str">
        <f>IF(ISNUMBER(FIND(analysismethod4,'II_Program-level standards'!CC$13)),"",'II_Program-level standards'!CC$13&amp;analysismethod4)</f>
        <v/>
      </c>
      <c r="EK6" s="254" t="str">
        <f>IF(ISNUMBER(FIND(analysismethod4,'II_Program-level standards'!CD$13)),"",'II_Program-level standards'!CD$13&amp;analysismethod4)</f>
        <v/>
      </c>
      <c r="EL6" s="254" t="str">
        <f>IF(ISNUMBER(FIND(analysismethod4,'II_Program-level standards'!CE$13)),"",'II_Program-level standards'!CE$13&amp;analysismethod4)</f>
        <v/>
      </c>
      <c r="EM6" s="254" t="str">
        <f>IF(ISNUMBER(FIND(analysismethod4,'II_Program-level standards'!CF$13)),"",'II_Program-level standards'!CF$13&amp;analysismethod4)</f>
        <v/>
      </c>
      <c r="EN6" s="254" t="str">
        <f>IF(ISNUMBER(FIND(analysismethod4,'II_Program-level standards'!CG$13)),"",'II_Program-level standards'!CG$13&amp;analysismethod4)</f>
        <v/>
      </c>
      <c r="EO6" s="254" t="str">
        <f>IF(ISNUMBER(FIND(analysismethod4,'II_Program-level standards'!CH$13)),"",'II_Program-level standards'!CH$13&amp;analysismethod4)</f>
        <v/>
      </c>
      <c r="EP6" s="254" t="str">
        <f>IF(ISNUMBER(FIND(analysismethod4,'II_Program-level standards'!CI$13)),"",'II_Program-level standards'!CI$13&amp;analysismethod4)</f>
        <v/>
      </c>
      <c r="EQ6" s="254" t="str">
        <f>IF(ISNUMBER(FIND(analysismethod4,'II_Program-level standards'!CJ$13)),"",'II_Program-level standards'!CJ$13&amp;analysismethod4)</f>
        <v/>
      </c>
      <c r="ER6" s="254" t="str">
        <f>IF(ISNUMBER(FIND(analysismethod4,'II_Program-level standards'!CK$13)),"",'II_Program-level standards'!CK$13&amp;analysismethod4)</f>
        <v/>
      </c>
      <c r="ES6" s="254" t="str">
        <f>IF(ISNUMBER(FIND(analysismethod4,'II_Program-level standards'!CL$13)),"",'II_Program-level standards'!CL$13&amp;analysismethod4)</f>
        <v/>
      </c>
      <c r="ET6" s="254" t="str">
        <f>IF(ISNUMBER(FIND(analysismethod4,'II_Program-level standards'!CM$13)),"",'II_Program-level standards'!CM$13&amp;analysismethod4)</f>
        <v/>
      </c>
      <c r="EU6" s="254" t="str">
        <f>IF(ISNUMBER(FIND(analysismethod4,'II_Program-level standards'!CN$13)),"",'II_Program-level standards'!CN$13&amp;analysismethod4)</f>
        <v/>
      </c>
      <c r="EV6" s="254" t="str">
        <f>IF(ISNUMBER(FIND(analysismethod4,'II_Program-level standards'!CO$13)),"",'II_Program-level standards'!CO$13&amp;analysismethod4)</f>
        <v/>
      </c>
      <c r="EW6" s="254" t="str">
        <f>IF(ISNUMBER(FIND(analysismethod4,'II_Program-level standards'!CP$13)),"",'II_Program-level standards'!CP$13&amp;analysismethod4)</f>
        <v/>
      </c>
      <c r="EX6" s="254" t="str">
        <f>IF(ISNUMBER(FIND(analysismethod4,'II_Program-level standards'!CQ$13)),"",'II_Program-level standards'!CQ$13&amp;analysismethod4)</f>
        <v/>
      </c>
      <c r="EY6" s="254" t="str">
        <f>IF(ISNUMBER(FIND(analysismethod4,'II_Program-level standards'!CR$13)),"",'II_Program-level standards'!CR$13&amp;analysismethod4)</f>
        <v/>
      </c>
      <c r="EZ6" s="254" t="str">
        <f>IF(ISNUMBER(FIND(analysismethod4,'II_Program-level standards'!CS$13)),"",'II_Program-level standards'!CS$13&amp;analysismethod4)</f>
        <v/>
      </c>
      <c r="FA6" s="254" t="str">
        <f>IF(ISNUMBER(FIND(analysismethod4,'II_Program-level standards'!CT$13)),"",'II_Program-level standards'!CT$13&amp;analysismethod4)</f>
        <v/>
      </c>
      <c r="FB6" s="254" t="str">
        <f>IF(ISNUMBER(FIND(analysismethod4,'II_Program-level standards'!CU$13)),"",'II_Program-level standards'!CU$13&amp;analysismethod4)</f>
        <v/>
      </c>
      <c r="FC6" s="254" t="str">
        <f>IF(ISNUMBER(FIND(analysismethod4,'II_Program-level standards'!CV$13)),"",'II_Program-level standards'!CV$13&amp;analysismethod4)</f>
        <v/>
      </c>
      <c r="FD6" s="254" t="str">
        <f>IF(ISNUMBER(FIND(analysismethod4,'II_Program-level standards'!CW$13)),"",'II_Program-level standards'!CW$13&amp;analysismethod4)</f>
        <v/>
      </c>
      <c r="FE6" s="254" t="str">
        <f>IF(ISNUMBER(FIND(analysismethod4,'II_Program-level standards'!CX$13)),"",'II_Program-level standards'!CX$13&amp;analysismethod4)</f>
        <v/>
      </c>
      <c r="FF6" s="254" t="str">
        <f>IF(ISNUMBER(FIND(analysismethod4,'II_Program-level standards'!CY$13)),"",'II_Program-level standards'!CY$13&amp;analysismethod4)</f>
        <v/>
      </c>
      <c r="FG6" s="255" t="str">
        <f>IF(ISNUMBER(FIND(analysismethod4,'II_Program-level standards'!CZ$13)),"",'II_Program-level standards'!CZ$13&amp;analysismethod4)</f>
        <v/>
      </c>
    </row>
    <row r="7" spans="1:212" ht="110.4" x14ac:dyDescent="0.25">
      <c r="A7" s="3" t="s">
        <v>149</v>
      </c>
      <c r="B7" s="11" t="s">
        <v>12</v>
      </c>
      <c r="C7" s="17"/>
      <c r="D7" s="17" t="s">
        <v>176</v>
      </c>
      <c r="E7" s="14" t="s">
        <v>285</v>
      </c>
      <c r="F7" s="64" t="str">
        <f>IF(ISNUMBER(FIND(payments,'I_State and program information'!E20)),"",'I_State and program information'!E20&amp;payments)</f>
        <v>Payments to provider network;</v>
      </c>
      <c r="G7" s="11"/>
      <c r="I7" s="3" t="s">
        <v>87</v>
      </c>
      <c r="J7" s="33" t="str">
        <f>IF('I_State and program information'!E29="","",'I_State and program information'!E29&amp;"; ")</f>
        <v/>
      </c>
      <c r="K7" s="42" t="str">
        <f>IF(ISNUMBER(FIND(plan5,'I_State and program information'!$E$52)),"",'I_State and program information'!$E$52&amp;plan5)</f>
        <v/>
      </c>
      <c r="L7" s="42" t="str">
        <f>IF(ISNUMBER(FIND(plan5,'I_State and program information'!$E$56)),"",'I_State and program information'!$E$56&amp;plan5)</f>
        <v/>
      </c>
      <c r="M7" s="42" t="str">
        <f>IF(ISNUMBER(FIND(plan5,'I_State and program information'!$E$60)),"",'I_State and program information'!$E$60&amp;plan5)</f>
        <v/>
      </c>
      <c r="N7" s="42" t="str">
        <f>IF(ISNUMBER(FIND(plan5,'I_State and program information'!$E$64)),"",'I_State and program information'!$E$64&amp;plan5)</f>
        <v/>
      </c>
      <c r="O7" s="42" t="str">
        <f>IF(ISNUMBER(FIND(plan5,'I_State and program information'!$E$68)),"",'I_State and program information'!$E$68&amp;plan5)</f>
        <v/>
      </c>
      <c r="P7" s="42" t="str">
        <f>IF(ISNUMBER(FIND(plan5,'I_State and program information'!$E$72)),"",'I_State and program information'!$E$72&amp;plan5)</f>
        <v/>
      </c>
      <c r="Q7" s="42" t="str">
        <f>IF(ISNUMBER(FIND(plan5,'I_State and program information'!$E$76)),"",'I_State and program information'!$E$76&amp;plan5)</f>
        <v/>
      </c>
      <c r="R7" s="42" t="str">
        <f>IF(ISNUMBER(FIND(plan5,'I_State and program information'!$E$82)),"",'I_State and program information'!$E$82&amp;plan5)</f>
        <v/>
      </c>
      <c r="S7" s="42" t="str">
        <f>IF(ISNUMBER(FIND(plan5,'I_State and program information'!$E$88)),"",'I_State and program information'!$E$88&amp;plan5)</f>
        <v/>
      </c>
      <c r="T7" s="42" t="str">
        <f>IF(ISNUMBER(FIND(plan5,'I_State and program information'!$E$94)),"",'I_State and program information'!$E$94&amp;plan5)</f>
        <v/>
      </c>
      <c r="U7" s="3" t="s">
        <v>74</v>
      </c>
      <c r="V7" s="3" t="s">
        <v>92</v>
      </c>
      <c r="W7" s="18" t="s">
        <v>61</v>
      </c>
      <c r="Y7" s="3" t="s">
        <v>547</v>
      </c>
      <c r="AD7" s="3" t="s">
        <v>519</v>
      </c>
      <c r="AE7" s="80" t="str">
        <f>IF(ISNUMBER(FIND(dsreq5,'III_Plan comp 438.206 All plans'!E$8)),"",'III_Plan comp 438.206 All plans'!E$8&amp;dsreq5)</f>
        <v xml:space="preserve">Does not require out-of-network providers to coordinate with the MCO, PIHP, or PAHP for payment and ensure the cost to the enrollee is no greater than in-network services;
</v>
      </c>
      <c r="AF7" s="64" t="str">
        <f>IF(ISNUMBER(FIND(dsreq5,'III_Plan comp 438.206 All plans'!F$8)),"",'III_Plan comp 438.206 All plans'!F$8&amp;dsreq5)</f>
        <v xml:space="preserve">Does not require out-of-network providers to coordinate with the MCO, PIHP, or PAHP for payment and ensure the cost to the enrollee is no greater than in-network services;
</v>
      </c>
      <c r="AG7" s="64" t="str">
        <f>IF(ISNUMBER(FIND(dsreq5,'III_Plan comp 438.206 All plans'!G$8)),"",'III_Plan comp 438.206 All plans'!G$8&amp;dsreq5)</f>
        <v xml:space="preserve">Does not require out-of-network providers to coordinate with the MCO, PIHP, or PAHP for payment and ensure the cost to the enrollee is no greater than in-network services;
</v>
      </c>
      <c r="AH7" s="64" t="str">
        <f>IF(ISNUMBER(FIND(dsreq5,'III_Plan comp 438.206 All plans'!H$8)),"",'III_Plan comp 438.206 All plans'!H$8&amp;dsreq5)</f>
        <v xml:space="preserve">Does not require out-of-network providers to coordinate with the MCO, PIHP, or PAHP for payment and ensure the cost to the enrollee is no greater than in-network services;
</v>
      </c>
      <c r="AI7" s="64" t="str">
        <f>IF(ISNUMBER(FIND(dsreq5,'III_Plan comp 438.206 All plans'!I$8)),"",'III_Plan comp 438.206 All plans'!I$8&amp;dsreq5)</f>
        <v xml:space="preserve">Does not require out-of-network providers to coordinate with the MCO, PIHP, or PAHP for payment and ensure the cost to the enrollee is no greater than in-network services;
</v>
      </c>
      <c r="AJ7" s="64" t="str">
        <f>IF(ISNUMBER(FIND(dsreq5,'III_Plan comp 438.206 All plans'!J$8)),"",'III_Plan comp 438.206 All plans'!J$8&amp;dsreq5)</f>
        <v xml:space="preserve">Does not require out-of-network providers to coordinate with the MCO, PIHP, or PAHP for payment and ensure the cost to the enrollee is no greater than in-network services;
</v>
      </c>
      <c r="AK7" s="64" t="str">
        <f>IF(ISNUMBER(FIND(dsreq5,'III_Plan comp 438.206 All plans'!K$8)),"",'III_Plan comp 438.206 All plans'!K$8&amp;dsreq5)</f>
        <v xml:space="preserve">Does not require out-of-network providers to coordinate with the MCO, PIHP, or PAHP for payment and ensure the cost to the enrollee is no greater than in-network services;
</v>
      </c>
      <c r="AL7" s="64" t="str">
        <f>IF(ISNUMBER(FIND(dsreq5,'III_Plan comp 438.206 All plans'!L$8)),"",'III_Plan comp 438.206 All plans'!L$8&amp;dsreq5)</f>
        <v xml:space="preserve">Does not require out-of-network providers to coordinate with the MCO, PIHP, or PAHP for payment and ensure the cost to the enrollee is no greater than in-network services;
</v>
      </c>
      <c r="AM7" s="64" t="str">
        <f>IF(ISNUMBER(FIND(dsreq5,'III_Plan comp 438.206 All plans'!M$8)),"",'III_Plan comp 438.206 All plans'!M$8&amp;dsreq5)</f>
        <v xml:space="preserve">Does not require out-of-network providers to coordinate with the MCO, PIHP, or PAHP for payment and ensure the cost to the enrollee is no greater than in-network services;
</v>
      </c>
      <c r="AN7" s="64" t="str">
        <f>IF(ISNUMBER(FIND(dsreq5,'III_Plan comp 438.206 All plans'!N$8)),"",'III_Plan comp 438.206 All plans'!N$8&amp;dsreq5)</f>
        <v xml:space="preserve">Does not require out-of-network providers to coordinate with the MCO, PIHP, or PAHP for payment and ensure the cost to the enrollee is no greater than in-network services;
</v>
      </c>
      <c r="AO7" s="3" t="s">
        <v>527</v>
      </c>
      <c r="AP7" s="80" t="str">
        <f>IF(ISNUMBER(FIND(furnish5,'III_Plan comp 438.206 All plans'!E$9)),"",'III_Plan comp 438.206 All plans'!E$9&amp;furnish5)</f>
        <v xml:space="preserve">Does not monitor network providers regularly to determine compliance;
</v>
      </c>
      <c r="AQ7" s="64" t="str">
        <f>IF(ISNUMBER(FIND(furnish5,'III_Plan comp 438.206 All plans'!F$9)),"",'III_Plan comp 438.206 All plans'!F$9&amp;furnish5)</f>
        <v xml:space="preserve">Does not monitor network providers regularly to determine compliance;
</v>
      </c>
      <c r="AR7" s="64" t="str">
        <f>IF(ISNUMBER(FIND(furnish5,'III_Plan comp 438.206 All plans'!G$9)),"",'III_Plan comp 438.206 All plans'!G$9&amp;furnish5)</f>
        <v xml:space="preserve">Does not monitor network providers regularly to determine compliance;
</v>
      </c>
      <c r="AS7" s="64" t="str">
        <f>IF(ISNUMBER(FIND(furnish5,'III_Plan comp 438.206 All plans'!H$9)),"",'III_Plan comp 438.206 All plans'!H$9&amp;furnish5)</f>
        <v xml:space="preserve">Does not monitor network providers regularly to determine compliance;
</v>
      </c>
      <c r="AT7" s="64" t="str">
        <f>IF(ISNUMBER(FIND(furnish5,'III_Plan comp 438.206 All plans'!I$9)),"",'III_Plan comp 438.206 All plans'!I$9&amp;furnish5)</f>
        <v xml:space="preserve">Does not monitor network providers regularly to determine compliance;
</v>
      </c>
      <c r="AU7" s="64" t="str">
        <f>IF(ISNUMBER(FIND(furnish5,'III_Plan comp 438.206 All plans'!J$9)),"",'III_Plan comp 438.206 All plans'!J$9&amp;furnish5)</f>
        <v xml:space="preserve">Does not monitor network providers regularly to determine compliance;
</v>
      </c>
      <c r="AV7" s="64" t="str">
        <f>IF(ISNUMBER(FIND(furnish5,'III_Plan comp 438.206 All plans'!K$9)),"",'III_Plan comp 438.206 All plans'!K$9&amp;furnish5)</f>
        <v xml:space="preserve">Does not monitor network providers regularly to determine compliance;
</v>
      </c>
      <c r="AW7" s="64" t="str">
        <f>IF(ISNUMBER(FIND(furnish5,'III_Plan comp 438.206 All plans'!L$9)),"",'III_Plan comp 438.206 All plans'!L$9&amp;furnish5)</f>
        <v xml:space="preserve">Does not monitor network providers regularly to determine compliance;
</v>
      </c>
      <c r="AX7" s="64" t="str">
        <f>IF(ISNUMBER(FIND(furnish5,'III_Plan comp 438.206 All plans'!M$9)),"",'III_Plan comp 438.206 All plans'!M$9&amp;furnish5)</f>
        <v xml:space="preserve">Does not monitor network providers regularly to determine compliance;
</v>
      </c>
      <c r="AY7" s="64" t="str">
        <f>IF(ISNUMBER(FIND(furnish5,'III_Plan comp 438.206 All plans'!N$9)),"",'III_Plan comp 438.206 All plans'!N$9&amp;furnish5)</f>
        <v xml:space="preserve">Does not monitor network providers regularly to determine compliance;
</v>
      </c>
      <c r="BK7" s="253" t="str">
        <f>IF('I_State and program information'!$E$66="Yes","EVV Data Analysis"&amp;"; "&amp;CHAR(10)&amp;CHAR(10),"")</f>
        <v/>
      </c>
      <c r="BL7" s="254" t="str">
        <f>IF(ISNUMBER(FIND(analysismethod5,'II_Program-level standards'!E$13)),"",'II_Program-level standards'!E$13&amp;analysismethod5)</f>
        <v/>
      </c>
      <c r="BM7" s="254" t="str">
        <f>IF(ISNUMBER(FIND(analysismethod5,'II_Program-level standards'!F$13)),"",'II_Program-level standards'!F$13&amp;analysismethod5)</f>
        <v/>
      </c>
      <c r="BN7" s="254" t="str">
        <f>IF(ISNUMBER(FIND(analysismethod5,'II_Program-level standards'!G$13)),"",'II_Program-level standards'!G$13&amp;analysismethod5)</f>
        <v/>
      </c>
      <c r="BO7" s="254" t="str">
        <f>IF(ISNUMBER(FIND(analysismethod5,'II_Program-level standards'!H$13)),"",'II_Program-level standards'!H$13&amp;analysismethod5)</f>
        <v/>
      </c>
      <c r="BP7" s="254" t="str">
        <f>IF(ISNUMBER(FIND(analysismethod5,'II_Program-level standards'!I$13)),"",'II_Program-level standards'!I$13&amp;analysismethod5)</f>
        <v/>
      </c>
      <c r="BQ7" s="254" t="str">
        <f>IF(ISNUMBER(FIND(analysismethod5,'II_Program-level standards'!J$13)),"",'II_Program-level standards'!J$13&amp;analysismethod5)</f>
        <v/>
      </c>
      <c r="BR7" s="254" t="str">
        <f>IF(ISNUMBER(FIND(analysismethod5,'II_Program-level standards'!K$13)),"",'II_Program-level standards'!K$13&amp;analysismethod5)</f>
        <v/>
      </c>
      <c r="BS7" s="254" t="str">
        <f>IF(ISNUMBER(FIND(analysismethod5,'II_Program-level standards'!L$13)),"",'II_Program-level standards'!L$13&amp;analysismethod5)</f>
        <v/>
      </c>
      <c r="BT7" s="254" t="str">
        <f>IF(ISNUMBER(FIND(analysismethod5,'II_Program-level standards'!M$13)),"",'II_Program-level standards'!M$13&amp;analysismethod5)</f>
        <v/>
      </c>
      <c r="BU7" s="254" t="str">
        <f>IF(ISNUMBER(FIND(analysismethod5,'II_Program-level standards'!N$13)),"",'II_Program-level standards'!N$13&amp;analysismethod5)</f>
        <v/>
      </c>
      <c r="BV7" s="254" t="str">
        <f>IF(ISNUMBER(FIND(analysismethod5,'II_Program-level standards'!O$13)),"",'II_Program-level standards'!O$13&amp;analysismethod5)</f>
        <v/>
      </c>
      <c r="BW7" s="254" t="str">
        <f>IF(ISNUMBER(FIND(analysismethod5,'II_Program-level standards'!P$13)),"",'II_Program-level standards'!P$13&amp;analysismethod5)</f>
        <v/>
      </c>
      <c r="BX7" s="254" t="str">
        <f>IF(ISNUMBER(FIND(analysismethod5,'II_Program-level standards'!Q$13)),"",'II_Program-level standards'!Q$13&amp;analysismethod5)</f>
        <v/>
      </c>
      <c r="BY7" s="254" t="str">
        <f>IF(ISNUMBER(FIND(analysismethod5,'II_Program-level standards'!R$13)),"",'II_Program-level standards'!R$13&amp;analysismethod5)</f>
        <v/>
      </c>
      <c r="BZ7" s="254" t="str">
        <f>IF(ISNUMBER(FIND(analysismethod5,'II_Program-level standards'!S$13)),"",'II_Program-level standards'!S$13&amp;analysismethod5)</f>
        <v/>
      </c>
      <c r="CA7" s="254" t="str">
        <f>IF(ISNUMBER(FIND(analysismethod5,'II_Program-level standards'!T$13)),"",'II_Program-level standards'!T$13&amp;analysismethod5)</f>
        <v/>
      </c>
      <c r="CB7" s="254" t="str">
        <f>IF(ISNUMBER(FIND(analysismethod5,'II_Program-level standards'!U$13)),"",'II_Program-level standards'!U$13&amp;analysismethod5)</f>
        <v/>
      </c>
      <c r="CC7" s="254" t="str">
        <f>IF(ISNUMBER(FIND(analysismethod5,'II_Program-level standards'!V$13)),"",'II_Program-level standards'!V$13&amp;analysismethod5)</f>
        <v/>
      </c>
      <c r="CD7" s="254" t="str">
        <f>IF(ISNUMBER(FIND(analysismethod5,'II_Program-level standards'!W$13)),"",'II_Program-level standards'!W$13&amp;analysismethod5)</f>
        <v/>
      </c>
      <c r="CE7" s="254" t="str">
        <f>IF(ISNUMBER(FIND(analysismethod5,'II_Program-level standards'!X$13)),"",'II_Program-level standards'!X$13&amp;analysismethod5)</f>
        <v/>
      </c>
      <c r="CF7" s="254" t="str">
        <f>IF(ISNUMBER(FIND(analysismethod5,'II_Program-level standards'!Y$13)),"",'II_Program-level standards'!Y$13&amp;analysismethod5)</f>
        <v/>
      </c>
      <c r="CG7" s="254" t="str">
        <f>IF(ISNUMBER(FIND(analysismethod5,'II_Program-level standards'!Z$13)),"",'II_Program-level standards'!Z$13&amp;analysismethod5)</f>
        <v/>
      </c>
      <c r="CH7" s="254" t="str">
        <f>IF(ISNUMBER(FIND(analysismethod5,'II_Program-level standards'!AA$13)),"",'II_Program-level standards'!AA$13&amp;analysismethod5)</f>
        <v/>
      </c>
      <c r="CI7" s="254" t="str">
        <f>IF(ISNUMBER(FIND(analysismethod5,'II_Program-level standards'!AB$13)),"",'II_Program-level standards'!AB$13&amp;analysismethod5)</f>
        <v/>
      </c>
      <c r="CJ7" s="254" t="str">
        <f>IF(ISNUMBER(FIND(analysismethod5,'II_Program-level standards'!AC$13)),"",'II_Program-level standards'!AC$13&amp;analysismethod5)</f>
        <v/>
      </c>
      <c r="CK7" s="254" t="str">
        <f>IF(ISNUMBER(FIND(analysismethod5,'II_Program-level standards'!AD$13)),"",'II_Program-level standards'!AD$13&amp;analysismethod5)</f>
        <v/>
      </c>
      <c r="CL7" s="254" t="str">
        <f>IF(ISNUMBER(FIND(analysismethod5,'II_Program-level standards'!AE$13)),"",'II_Program-level standards'!AE$13&amp;analysismethod5)</f>
        <v/>
      </c>
      <c r="CM7" s="254" t="str">
        <f>IF(ISNUMBER(FIND(analysismethod5,'II_Program-level standards'!AF$13)),"",'II_Program-level standards'!AF$13&amp;analysismethod5)</f>
        <v/>
      </c>
      <c r="CN7" s="254" t="str">
        <f>IF(ISNUMBER(FIND(analysismethod5,'II_Program-level standards'!AG$13)),"",'II_Program-level standards'!AG$13&amp;analysismethod5)</f>
        <v/>
      </c>
      <c r="CO7" s="254" t="str">
        <f>IF(ISNUMBER(FIND(analysismethod5,'II_Program-level standards'!AH$13)),"",'II_Program-level standards'!AH$13&amp;analysismethod5)</f>
        <v/>
      </c>
      <c r="CP7" s="254" t="str">
        <f>IF(ISNUMBER(FIND(analysismethod5,'II_Program-level standards'!AI$13)),"",'II_Program-level standards'!AI$13&amp;analysismethod5)</f>
        <v/>
      </c>
      <c r="CQ7" s="254" t="str">
        <f>IF(ISNUMBER(FIND(analysismethod5,'II_Program-level standards'!AJ$13)),"",'II_Program-level standards'!AJ$13&amp;analysismethod5)</f>
        <v/>
      </c>
      <c r="CR7" s="254" t="str">
        <f>IF(ISNUMBER(FIND(analysismethod5,'II_Program-level standards'!AK$13)),"",'II_Program-level standards'!AK$13&amp;analysismethod5)</f>
        <v/>
      </c>
      <c r="CS7" s="254" t="str">
        <f>IF(ISNUMBER(FIND(analysismethod5,'II_Program-level standards'!AL$13)),"",'II_Program-level standards'!AL$13&amp;analysismethod5)</f>
        <v/>
      </c>
      <c r="CT7" s="254" t="str">
        <f>IF(ISNUMBER(FIND(analysismethod5,'II_Program-level standards'!AM$13)),"",'II_Program-level standards'!AM$13&amp;analysismethod5)</f>
        <v/>
      </c>
      <c r="CU7" s="254" t="str">
        <f>IF(ISNUMBER(FIND(analysismethod5,'II_Program-level standards'!AN$13)),"",'II_Program-level standards'!AN$13&amp;analysismethod5)</f>
        <v/>
      </c>
      <c r="CV7" s="254" t="str">
        <f>IF(ISNUMBER(FIND(analysismethod5,'II_Program-level standards'!AO$13)),"",'II_Program-level standards'!AO$13&amp;analysismethod5)</f>
        <v/>
      </c>
      <c r="CW7" s="254" t="str">
        <f>IF(ISNUMBER(FIND(analysismethod5,'II_Program-level standards'!AP$13)),"",'II_Program-level standards'!AP$13&amp;analysismethod5)</f>
        <v/>
      </c>
      <c r="CX7" s="254" t="str">
        <f>IF(ISNUMBER(FIND(analysismethod5,'II_Program-level standards'!AQ$13)),"",'II_Program-level standards'!AQ$13&amp;analysismethod5)</f>
        <v/>
      </c>
      <c r="CY7" s="254" t="str">
        <f>IF(ISNUMBER(FIND(analysismethod5,'II_Program-level standards'!AR$13)),"",'II_Program-level standards'!AR$13&amp;analysismethod5)</f>
        <v/>
      </c>
      <c r="CZ7" s="254" t="str">
        <f>IF(ISNUMBER(FIND(analysismethod5,'II_Program-level standards'!AS$13)),"",'II_Program-level standards'!AS$13&amp;analysismethod5)</f>
        <v/>
      </c>
      <c r="DA7" s="254" t="str">
        <f>IF(ISNUMBER(FIND(analysismethod5,'II_Program-level standards'!AT$13)),"",'II_Program-level standards'!AT$13&amp;analysismethod5)</f>
        <v/>
      </c>
      <c r="DB7" s="254" t="str">
        <f>IF(ISNUMBER(FIND(analysismethod5,'II_Program-level standards'!AU$13)),"",'II_Program-level standards'!AU$13&amp;analysismethod5)</f>
        <v/>
      </c>
      <c r="DC7" s="254" t="str">
        <f>IF(ISNUMBER(FIND(analysismethod5,'II_Program-level standards'!AV$13)),"",'II_Program-level standards'!AV$13&amp;analysismethod5)</f>
        <v/>
      </c>
      <c r="DD7" s="254" t="str">
        <f>IF(ISNUMBER(FIND(analysismethod5,'II_Program-level standards'!AW$13)),"",'II_Program-level standards'!AW$13&amp;analysismethod5)</f>
        <v/>
      </c>
      <c r="DE7" s="254" t="str">
        <f>IF(ISNUMBER(FIND(analysismethod5,'II_Program-level standards'!AX$13)),"",'II_Program-level standards'!AX$13&amp;analysismethod5)</f>
        <v/>
      </c>
      <c r="DF7" s="254" t="str">
        <f>IF(ISNUMBER(FIND(analysismethod5,'II_Program-level standards'!AY$13)),"",'II_Program-level standards'!AY$13&amp;analysismethod5)</f>
        <v/>
      </c>
      <c r="DG7" s="254" t="str">
        <f>IF(ISNUMBER(FIND(analysismethod5,'II_Program-level standards'!AZ$13)),"",'II_Program-level standards'!AZ$13&amp;analysismethod5)</f>
        <v/>
      </c>
      <c r="DH7" s="254" t="str">
        <f>IF(ISNUMBER(FIND(analysismethod5,'II_Program-level standards'!BA$13)),"",'II_Program-level standards'!BA$13&amp;analysismethod5)</f>
        <v/>
      </c>
      <c r="DI7" s="254" t="str">
        <f>IF(ISNUMBER(FIND(analysismethod5,'II_Program-level standards'!BB$13)),"",'II_Program-level standards'!BB$13&amp;analysismethod5)</f>
        <v/>
      </c>
      <c r="DJ7" s="254" t="str">
        <f>IF(ISNUMBER(FIND(analysismethod5,'II_Program-level standards'!BC$13)),"",'II_Program-level standards'!BC$13&amp;analysismethod5)</f>
        <v/>
      </c>
      <c r="DK7" s="254" t="str">
        <f>IF(ISNUMBER(FIND(analysismethod5,'II_Program-level standards'!BD$13)),"",'II_Program-level standards'!BD$13&amp;analysismethod5)</f>
        <v/>
      </c>
      <c r="DL7" s="254" t="str">
        <f>IF(ISNUMBER(FIND(analysismethod5,'II_Program-level standards'!BE$13)),"",'II_Program-level standards'!BE$13&amp;analysismethod5)</f>
        <v/>
      </c>
      <c r="DM7" s="254" t="str">
        <f>IF(ISNUMBER(FIND(analysismethod5,'II_Program-level standards'!BF$13)),"",'II_Program-level standards'!BF$13&amp;analysismethod5)</f>
        <v/>
      </c>
      <c r="DN7" s="254" t="str">
        <f>IF(ISNUMBER(FIND(analysismethod5,'II_Program-level standards'!BG$13)),"",'II_Program-level standards'!BG$13&amp;analysismethod5)</f>
        <v/>
      </c>
      <c r="DO7" s="254" t="str">
        <f>IF(ISNUMBER(FIND(analysismethod5,'II_Program-level standards'!BH$13)),"",'II_Program-level standards'!BH$13&amp;analysismethod5)</f>
        <v/>
      </c>
      <c r="DP7" s="254" t="str">
        <f>IF(ISNUMBER(FIND(analysismethod5,'II_Program-level standards'!BI$13)),"",'II_Program-level standards'!BI$13&amp;analysismethod5)</f>
        <v/>
      </c>
      <c r="DQ7" s="254" t="str">
        <f>IF(ISNUMBER(FIND(analysismethod5,'II_Program-level standards'!BJ$13)),"",'II_Program-level standards'!BJ$13&amp;analysismethod5)</f>
        <v/>
      </c>
      <c r="DR7" s="254" t="str">
        <f>IF(ISNUMBER(FIND(analysismethod5,'II_Program-level standards'!BK$13)),"",'II_Program-level standards'!BK$13&amp;analysismethod5)</f>
        <v/>
      </c>
      <c r="DS7" s="254" t="str">
        <f>IF(ISNUMBER(FIND(analysismethod5,'II_Program-level standards'!BL$13)),"",'II_Program-level standards'!BL$13&amp;analysismethod5)</f>
        <v/>
      </c>
      <c r="DT7" s="254" t="str">
        <f>IF(ISNUMBER(FIND(analysismethod5,'II_Program-level standards'!BM$13)),"",'II_Program-level standards'!BM$13&amp;analysismethod5)</f>
        <v/>
      </c>
      <c r="DU7" s="254" t="str">
        <f>IF(ISNUMBER(FIND(analysismethod5,'II_Program-level standards'!BN$13)),"",'II_Program-level standards'!BN$13&amp;analysismethod5)</f>
        <v/>
      </c>
      <c r="DV7" s="254" t="str">
        <f>IF(ISNUMBER(FIND(analysismethod5,'II_Program-level standards'!BO$13)),"",'II_Program-level standards'!BO$13&amp;analysismethod5)</f>
        <v/>
      </c>
      <c r="DW7" s="254" t="str">
        <f>IF(ISNUMBER(FIND(analysismethod5,'II_Program-level standards'!BP$13)),"",'II_Program-level standards'!BP$13&amp;analysismethod5)</f>
        <v/>
      </c>
      <c r="DX7" s="254" t="str">
        <f>IF(ISNUMBER(FIND(analysismethod5,'II_Program-level standards'!BQ$13)),"",'II_Program-level standards'!BQ$13&amp;analysismethod5)</f>
        <v/>
      </c>
      <c r="DY7" s="254" t="str">
        <f>IF(ISNUMBER(FIND(analysismethod5,'II_Program-level standards'!BR$13)),"",'II_Program-level standards'!BR$13&amp;analysismethod5)</f>
        <v/>
      </c>
      <c r="DZ7" s="254" t="str">
        <f>IF(ISNUMBER(FIND(analysismethod5,'II_Program-level standards'!BS$13)),"",'II_Program-level standards'!BS$13&amp;analysismethod5)</f>
        <v/>
      </c>
      <c r="EA7" s="254" t="str">
        <f>IF(ISNUMBER(FIND(analysismethod5,'II_Program-level standards'!BT$13)),"",'II_Program-level standards'!BT$13&amp;analysismethod5)</f>
        <v/>
      </c>
      <c r="EB7" s="254" t="str">
        <f>IF(ISNUMBER(FIND(analysismethod5,'II_Program-level standards'!BU$13)),"",'II_Program-level standards'!BU$13&amp;analysismethod5)</f>
        <v/>
      </c>
      <c r="EC7" s="254" t="str">
        <f>IF(ISNUMBER(FIND(analysismethod5,'II_Program-level standards'!BV$13)),"",'II_Program-level standards'!BV$13&amp;analysismethod5)</f>
        <v/>
      </c>
      <c r="ED7" s="254" t="str">
        <f>IF(ISNUMBER(FIND(analysismethod5,'II_Program-level standards'!BW$13)),"",'II_Program-level standards'!BW$13&amp;analysismethod5)</f>
        <v/>
      </c>
      <c r="EE7" s="254" t="str">
        <f>IF(ISNUMBER(FIND(analysismethod5,'II_Program-level standards'!BX$13)),"",'II_Program-level standards'!BX$13&amp;analysismethod5)</f>
        <v/>
      </c>
      <c r="EF7" s="254" t="str">
        <f>IF(ISNUMBER(FIND(analysismethod5,'II_Program-level standards'!BY$13)),"",'II_Program-level standards'!BY$13&amp;analysismethod5)</f>
        <v/>
      </c>
      <c r="EG7" s="254" t="str">
        <f>IF(ISNUMBER(FIND(analysismethod5,'II_Program-level standards'!BZ$13)),"",'II_Program-level standards'!BZ$13&amp;analysismethod5)</f>
        <v/>
      </c>
      <c r="EH7" s="254" t="str">
        <f>IF(ISNUMBER(FIND(analysismethod5,'II_Program-level standards'!CA$13)),"",'II_Program-level standards'!CA$13&amp;analysismethod5)</f>
        <v/>
      </c>
      <c r="EI7" s="254" t="str">
        <f>IF(ISNUMBER(FIND(analysismethod5,'II_Program-level standards'!CB$13)),"",'II_Program-level standards'!CB$13&amp;analysismethod5)</f>
        <v/>
      </c>
      <c r="EJ7" s="254" t="str">
        <f>IF(ISNUMBER(FIND(analysismethod5,'II_Program-level standards'!CC$13)),"",'II_Program-level standards'!CC$13&amp;analysismethod5)</f>
        <v/>
      </c>
      <c r="EK7" s="254" t="str">
        <f>IF(ISNUMBER(FIND(analysismethod5,'II_Program-level standards'!CD$13)),"",'II_Program-level standards'!CD$13&amp;analysismethod5)</f>
        <v/>
      </c>
      <c r="EL7" s="254" t="str">
        <f>IF(ISNUMBER(FIND(analysismethod5,'II_Program-level standards'!CE$13)),"",'II_Program-level standards'!CE$13&amp;analysismethod5)</f>
        <v/>
      </c>
      <c r="EM7" s="254" t="str">
        <f>IF(ISNUMBER(FIND(analysismethod5,'II_Program-level standards'!CF$13)),"",'II_Program-level standards'!CF$13&amp;analysismethod5)</f>
        <v/>
      </c>
      <c r="EN7" s="254" t="str">
        <f>IF(ISNUMBER(FIND(analysismethod5,'II_Program-level standards'!CG$13)),"",'II_Program-level standards'!CG$13&amp;analysismethod5)</f>
        <v/>
      </c>
      <c r="EO7" s="254" t="str">
        <f>IF(ISNUMBER(FIND(analysismethod5,'II_Program-level standards'!CH$13)),"",'II_Program-level standards'!CH$13&amp;analysismethod5)</f>
        <v/>
      </c>
      <c r="EP7" s="254" t="str">
        <f>IF(ISNUMBER(FIND(analysismethod5,'II_Program-level standards'!CI$13)),"",'II_Program-level standards'!CI$13&amp;analysismethod5)</f>
        <v/>
      </c>
      <c r="EQ7" s="254" t="str">
        <f>IF(ISNUMBER(FIND(analysismethod5,'II_Program-level standards'!CJ$13)),"",'II_Program-level standards'!CJ$13&amp;analysismethod5)</f>
        <v/>
      </c>
      <c r="ER7" s="254" t="str">
        <f>IF(ISNUMBER(FIND(analysismethod5,'II_Program-level standards'!CK$13)),"",'II_Program-level standards'!CK$13&amp;analysismethod5)</f>
        <v/>
      </c>
      <c r="ES7" s="254" t="str">
        <f>IF(ISNUMBER(FIND(analysismethod5,'II_Program-level standards'!CL$13)),"",'II_Program-level standards'!CL$13&amp;analysismethod5)</f>
        <v/>
      </c>
      <c r="ET7" s="254" t="str">
        <f>IF(ISNUMBER(FIND(analysismethod5,'II_Program-level standards'!CM$13)),"",'II_Program-level standards'!CM$13&amp;analysismethod5)</f>
        <v/>
      </c>
      <c r="EU7" s="254" t="str">
        <f>IF(ISNUMBER(FIND(analysismethod5,'II_Program-level standards'!CN$13)),"",'II_Program-level standards'!CN$13&amp;analysismethod5)</f>
        <v/>
      </c>
      <c r="EV7" s="254" t="str">
        <f>IF(ISNUMBER(FIND(analysismethod5,'II_Program-level standards'!CO$13)),"",'II_Program-level standards'!CO$13&amp;analysismethod5)</f>
        <v/>
      </c>
      <c r="EW7" s="254" t="str">
        <f>IF(ISNUMBER(FIND(analysismethod5,'II_Program-level standards'!CP$13)),"",'II_Program-level standards'!CP$13&amp;analysismethod5)</f>
        <v/>
      </c>
      <c r="EX7" s="254" t="str">
        <f>IF(ISNUMBER(FIND(analysismethod5,'II_Program-level standards'!CQ$13)),"",'II_Program-level standards'!CQ$13&amp;analysismethod5)</f>
        <v/>
      </c>
      <c r="EY7" s="254" t="str">
        <f>IF(ISNUMBER(FIND(analysismethod5,'II_Program-level standards'!CR$13)),"",'II_Program-level standards'!CR$13&amp;analysismethod5)</f>
        <v/>
      </c>
      <c r="EZ7" s="254" t="str">
        <f>IF(ISNUMBER(FIND(analysismethod5,'II_Program-level standards'!CS$13)),"",'II_Program-level standards'!CS$13&amp;analysismethod5)</f>
        <v/>
      </c>
      <c r="FA7" s="254" t="str">
        <f>IF(ISNUMBER(FIND(analysismethod5,'II_Program-level standards'!CT$13)),"",'II_Program-level standards'!CT$13&amp;analysismethod5)</f>
        <v/>
      </c>
      <c r="FB7" s="254" t="str">
        <f>IF(ISNUMBER(FIND(analysismethod5,'II_Program-level standards'!CU$13)),"",'II_Program-level standards'!CU$13&amp;analysismethod5)</f>
        <v/>
      </c>
      <c r="FC7" s="254" t="str">
        <f>IF(ISNUMBER(FIND(analysismethod5,'II_Program-level standards'!CV$13)),"",'II_Program-level standards'!CV$13&amp;analysismethod5)</f>
        <v/>
      </c>
      <c r="FD7" s="254" t="str">
        <f>IF(ISNUMBER(FIND(analysismethod5,'II_Program-level standards'!CW$13)),"",'II_Program-level standards'!CW$13&amp;analysismethod5)</f>
        <v/>
      </c>
      <c r="FE7" s="254" t="str">
        <f>IF(ISNUMBER(FIND(analysismethod5,'II_Program-level standards'!CX$13)),"",'II_Program-level standards'!CX$13&amp;analysismethod5)</f>
        <v/>
      </c>
      <c r="FF7" s="254" t="str">
        <f>IF(ISNUMBER(FIND(analysismethod5,'II_Program-level standards'!CY$13)),"",'II_Program-level standards'!CY$13&amp;analysismethod5)</f>
        <v/>
      </c>
      <c r="FG7" s="255" t="str">
        <f>IF(ISNUMBER(FIND(analysismethod5,'II_Program-level standards'!CZ$13)),"",'II_Program-level standards'!CZ$13&amp;analysismethod5)</f>
        <v/>
      </c>
    </row>
    <row r="8" spans="1:212" ht="82.8" x14ac:dyDescent="0.25">
      <c r="B8" s="11" t="s">
        <v>13</v>
      </c>
      <c r="C8" s="17"/>
      <c r="D8" s="17" t="s">
        <v>177</v>
      </c>
      <c r="E8" s="14" t="s">
        <v>290</v>
      </c>
      <c r="F8" s="64" t="str">
        <f>IF(ISNUMBER(FIND(enrollment,'I_State and program information'!E20)),"",'I_State and program information'!E20&amp;enrollment)</f>
        <v xml:space="preserve">Enrollment of new population; </v>
      </c>
      <c r="G8" s="11"/>
      <c r="I8" s="3" t="s">
        <v>95</v>
      </c>
      <c r="J8" s="33" t="str">
        <f>IF('I_State and program information'!E30="","",'I_State and program information'!E30&amp;"; ")</f>
        <v/>
      </c>
      <c r="K8" s="42" t="str">
        <f>IF(ISNUMBER(FIND(plan6,'I_State and program information'!$E$52)),"",'I_State and program information'!$E$52&amp;plan6)</f>
        <v/>
      </c>
      <c r="L8" s="42" t="str">
        <f>IF(ISNUMBER(FIND(plan6,'I_State and program information'!$E$56)),"",'I_State and program information'!$E$56&amp;plan6)</f>
        <v/>
      </c>
      <c r="M8" s="42" t="str">
        <f>IF(ISNUMBER(FIND(plan6,'I_State and program information'!$E$60)),"",'I_State and program information'!$E$60&amp;plan6)</f>
        <v/>
      </c>
      <c r="N8" s="42" t="str">
        <f>IF(ISNUMBER(FIND(plan6,'I_State and program information'!$E$64)),"",'I_State and program information'!$E$64&amp;plan6)</f>
        <v/>
      </c>
      <c r="O8" s="42" t="str">
        <f>IF(ISNUMBER(FIND(plan6,'I_State and program information'!$E$68)),"",'I_State and program information'!$E$68&amp;plan6)</f>
        <v/>
      </c>
      <c r="P8" s="42" t="str">
        <f>IF(ISNUMBER(FIND(plan6,'I_State and program information'!$E$72)),"",'I_State and program information'!$E$72&amp;plan6)</f>
        <v/>
      </c>
      <c r="Q8" s="42" t="str">
        <f>IF(ISNUMBER(FIND(plan6,'I_State and program information'!$E$76)),"",'I_State and program information'!$E$76&amp;plan6)</f>
        <v/>
      </c>
      <c r="R8" s="42" t="str">
        <f>IF(ISNUMBER(FIND(plan6,'I_State and program information'!$E$82)),"",'I_State and program information'!$E$82&amp;plan6)</f>
        <v/>
      </c>
      <c r="S8" s="42" t="str">
        <f>IF(ISNUMBER(FIND(plan6,'I_State and program information'!$E$88)),"",'I_State and program information'!$E$88&amp;plan6)</f>
        <v/>
      </c>
      <c r="T8" s="42" t="str">
        <f>IF(ISNUMBER(FIND(plan6,'I_State and program information'!$E$94)),"",'I_State and program information'!$E$94&amp;plan6)</f>
        <v/>
      </c>
      <c r="U8" s="3" t="s">
        <v>72</v>
      </c>
      <c r="V8" s="3" t="s">
        <v>179</v>
      </c>
      <c r="W8" s="18" t="s">
        <v>62</v>
      </c>
      <c r="Y8" s="3" t="s">
        <v>83</v>
      </c>
      <c r="AD8" s="3" t="s">
        <v>520</v>
      </c>
      <c r="AE8" s="80" t="str">
        <f>IF(ISNUMBER(FIND(dsreq6,'III_Plan comp 438.206 All plans'!E$8)),"",'III_Plan comp 438.206 All plans'!E$8&amp;dsreq6)</f>
        <v xml:space="preserve">Does not demonstrate that its network providers are credentialed as required by § 438.214;
</v>
      </c>
      <c r="AF8" s="64" t="str">
        <f>IF(ISNUMBER(FIND(dsreq6,'III_Plan comp 438.206 All plans'!F$8)),"",'III_Plan comp 438.206 All plans'!F$8&amp;dsreq6)</f>
        <v xml:space="preserve">Does not demonstrate that its network providers are credentialed as required by § 438.214;
</v>
      </c>
      <c r="AG8" s="64" t="str">
        <f>IF(ISNUMBER(FIND(dsreq6,'III_Plan comp 438.206 All plans'!G$8)),"",'III_Plan comp 438.206 All plans'!G$8&amp;dsreq6)</f>
        <v xml:space="preserve">Does not demonstrate that its network providers are credentialed as required by § 438.214;
</v>
      </c>
      <c r="AH8" s="64" t="str">
        <f>IF(ISNUMBER(FIND(dsreq6,'III_Plan comp 438.206 All plans'!H$8)),"",'III_Plan comp 438.206 All plans'!H$8&amp;dsreq6)</f>
        <v xml:space="preserve">Does not demonstrate that its network providers are credentialed as required by § 438.214;
</v>
      </c>
      <c r="AI8" s="64" t="str">
        <f>IF(ISNUMBER(FIND(dsreq6,'III_Plan comp 438.206 All plans'!I$8)),"",'III_Plan comp 438.206 All plans'!I$8&amp;dsreq6)</f>
        <v xml:space="preserve">Does not demonstrate that its network providers are credentialed as required by § 438.214;
</v>
      </c>
      <c r="AJ8" s="64" t="str">
        <f>IF(ISNUMBER(FIND(dsreq6,'III_Plan comp 438.206 All plans'!J$8)),"",'III_Plan comp 438.206 All plans'!J$8&amp;dsreq6)</f>
        <v xml:space="preserve">Does not demonstrate that its network providers are credentialed as required by § 438.214;
</v>
      </c>
      <c r="AK8" s="64" t="str">
        <f>IF(ISNUMBER(FIND(dsreq6,'III_Plan comp 438.206 All plans'!K$8)),"",'III_Plan comp 438.206 All plans'!K$8&amp;dsreq6)</f>
        <v xml:space="preserve">Does not demonstrate that its network providers are credentialed as required by § 438.214;
</v>
      </c>
      <c r="AL8" s="64" t="str">
        <f>IF(ISNUMBER(FIND(dsreq6,'III_Plan comp 438.206 All plans'!L$8)),"",'III_Plan comp 438.206 All plans'!L$8&amp;dsreq6)</f>
        <v xml:space="preserve">Does not demonstrate that its network providers are credentialed as required by § 438.214;
</v>
      </c>
      <c r="AM8" s="64" t="str">
        <f>IF(ISNUMBER(FIND(dsreq6,'III_Plan comp 438.206 All plans'!M$8)),"",'III_Plan comp 438.206 All plans'!M$8&amp;dsreq6)</f>
        <v xml:space="preserve">Does not demonstrate that its network providers are credentialed as required by § 438.214;
</v>
      </c>
      <c r="AN8" s="64" t="str">
        <f>IF(ISNUMBER(FIND(dsreq6,'III_Plan comp 438.206 All plans'!N$8)),"",'III_Plan comp 438.206 All plans'!N$8&amp;dsreq6)</f>
        <v xml:space="preserve">Does not demonstrate that its network providers are credentialed as required by § 438.214;
</v>
      </c>
      <c r="AO8" s="3" t="s">
        <v>528</v>
      </c>
      <c r="AP8" s="80" t="str">
        <f>IF(ISNUMBER(FIND(furnish6,'III_Plan comp 438.206 All plans'!E$9)),"",'III_Plan comp 438.206 All plans'!E$9&amp;furnish6)</f>
        <v xml:space="preserve">Does not make corrective action if there is a failure to comply by a network provider;
</v>
      </c>
      <c r="AQ8" s="64" t="str">
        <f>IF(ISNUMBER(FIND(furnish6,'III_Plan comp 438.206 All plans'!F$9)),"",'III_Plan comp 438.206 All plans'!F$9&amp;furnish6)</f>
        <v xml:space="preserve">Does not make corrective action if there is a failure to comply by a network provider;
</v>
      </c>
      <c r="AR8" s="64" t="str">
        <f>IF(ISNUMBER(FIND(furnish6,'III_Plan comp 438.206 All plans'!G$9)),"",'III_Plan comp 438.206 All plans'!G$9&amp;furnish6)</f>
        <v xml:space="preserve">Does not make corrective action if there is a failure to comply by a network provider;
</v>
      </c>
      <c r="AS8" s="64" t="str">
        <f>IF(ISNUMBER(FIND(furnish6,'III_Plan comp 438.206 All plans'!H$9)),"",'III_Plan comp 438.206 All plans'!H$9&amp;furnish6)</f>
        <v xml:space="preserve">Does not make corrective action if there is a failure to comply by a network provider;
</v>
      </c>
      <c r="AT8" s="64" t="str">
        <f>IF(ISNUMBER(FIND(furnish6,'III_Plan comp 438.206 All plans'!I$9)),"",'III_Plan comp 438.206 All plans'!I$9&amp;furnish6)</f>
        <v xml:space="preserve">Does not make corrective action if there is a failure to comply by a network provider;
</v>
      </c>
      <c r="AU8" s="64" t="str">
        <f>IF(ISNUMBER(FIND(furnish6,'III_Plan comp 438.206 All plans'!J$9)),"",'III_Plan comp 438.206 All plans'!J$9&amp;furnish6)</f>
        <v xml:space="preserve">Does not make corrective action if there is a failure to comply by a network provider;
</v>
      </c>
      <c r="AV8" s="64" t="str">
        <f>IF(ISNUMBER(FIND(furnish6,'III_Plan comp 438.206 All plans'!K$9)),"",'III_Plan comp 438.206 All plans'!K$9&amp;furnish6)</f>
        <v xml:space="preserve">Does not make corrective action if there is a failure to comply by a network provider;
</v>
      </c>
      <c r="AW8" s="64" t="str">
        <f>IF(ISNUMBER(FIND(furnish6,'III_Plan comp 438.206 All plans'!L$9)),"",'III_Plan comp 438.206 All plans'!L$9&amp;furnish6)</f>
        <v xml:space="preserve">Does not make corrective action if there is a failure to comply by a network provider;
</v>
      </c>
      <c r="AX8" s="64" t="str">
        <f>IF(ISNUMBER(FIND(furnish6,'III_Plan comp 438.206 All plans'!M$9)),"",'III_Plan comp 438.206 All plans'!M$9&amp;furnish6)</f>
        <v xml:space="preserve">Does not make corrective action if there is a failure to comply by a network provider;
</v>
      </c>
      <c r="AY8" s="64" t="str">
        <f>IF(ISNUMBER(FIND(furnish6,'III_Plan comp 438.206 All plans'!N$9)),"",'III_Plan comp 438.206 All plans'!N$9&amp;furnish6)</f>
        <v xml:space="preserve">Does not make corrective action if there is a failure to comply by a network provider;
</v>
      </c>
      <c r="BK8" s="253" t="str">
        <f>IF('I_State and program information'!$E$70="Yes","Review of Grievances Related to Access"&amp;"; "&amp;CHAR(10)&amp;CHAR(10),"")</f>
        <v/>
      </c>
      <c r="BL8" s="254" t="str">
        <f>IF(ISNUMBER(FIND(analysismethod6,'II_Program-level standards'!E$13)),"",'II_Program-level standards'!E$13&amp;analysismethod6)</f>
        <v/>
      </c>
      <c r="BM8" s="254" t="str">
        <f>IF(ISNUMBER(FIND(analysismethod6,'II_Program-level standards'!F$13)),"",'II_Program-level standards'!F$13&amp;analysismethod6)</f>
        <v/>
      </c>
      <c r="BN8" s="254" t="str">
        <f>IF(ISNUMBER(FIND(analysismethod6,'II_Program-level standards'!G$13)),"",'II_Program-level standards'!G$13&amp;analysismethod6)</f>
        <v/>
      </c>
      <c r="BO8" s="254" t="str">
        <f>IF(ISNUMBER(FIND(analysismethod6,'II_Program-level standards'!H$13)),"",'II_Program-level standards'!H$13&amp;analysismethod6)</f>
        <v/>
      </c>
      <c r="BP8" s="254" t="str">
        <f>IF(ISNUMBER(FIND(analysismethod6,'II_Program-level standards'!I$13)),"",'II_Program-level standards'!I$13&amp;analysismethod6)</f>
        <v/>
      </c>
      <c r="BQ8" s="254" t="str">
        <f>IF(ISNUMBER(FIND(analysismethod6,'II_Program-level standards'!J$13)),"",'II_Program-level standards'!J$13&amp;analysismethod6)</f>
        <v/>
      </c>
      <c r="BR8" s="254" t="str">
        <f>IF(ISNUMBER(FIND(analysismethod6,'II_Program-level standards'!K$13)),"",'II_Program-level standards'!K$13&amp;analysismethod6)</f>
        <v/>
      </c>
      <c r="BS8" s="254" t="str">
        <f>IF(ISNUMBER(FIND(analysismethod6,'II_Program-level standards'!L$13)),"",'II_Program-level standards'!L$13&amp;analysismethod6)</f>
        <v/>
      </c>
      <c r="BT8" s="254" t="str">
        <f>IF(ISNUMBER(FIND(analysismethod6,'II_Program-level standards'!M$13)),"",'II_Program-level standards'!M$13&amp;analysismethod6)</f>
        <v/>
      </c>
      <c r="BU8" s="254" t="str">
        <f>IF(ISNUMBER(FIND(analysismethod6,'II_Program-level standards'!N$13)),"",'II_Program-level standards'!N$13&amp;analysismethod6)</f>
        <v/>
      </c>
      <c r="BV8" s="254" t="str">
        <f>IF(ISNUMBER(FIND(analysismethod6,'II_Program-level standards'!O$13)),"",'II_Program-level standards'!O$13&amp;analysismethod6)</f>
        <v/>
      </c>
      <c r="BW8" s="254" t="str">
        <f>IF(ISNUMBER(FIND(analysismethod6,'II_Program-level standards'!P$13)),"",'II_Program-level standards'!P$13&amp;analysismethod6)</f>
        <v/>
      </c>
      <c r="BX8" s="254" t="str">
        <f>IF(ISNUMBER(FIND(analysismethod6,'II_Program-level standards'!Q$13)),"",'II_Program-level standards'!Q$13&amp;analysismethod6)</f>
        <v/>
      </c>
      <c r="BY8" s="254" t="str">
        <f>IF(ISNUMBER(FIND(analysismethod6,'II_Program-level standards'!R$13)),"",'II_Program-level standards'!R$13&amp;analysismethod6)</f>
        <v/>
      </c>
      <c r="BZ8" s="254" t="str">
        <f>IF(ISNUMBER(FIND(analysismethod6,'II_Program-level standards'!S$13)),"",'II_Program-level standards'!S$13&amp;analysismethod6)</f>
        <v/>
      </c>
      <c r="CA8" s="254" t="str">
        <f>IF(ISNUMBER(FIND(analysismethod6,'II_Program-level standards'!T$13)),"",'II_Program-level standards'!T$13&amp;analysismethod6)</f>
        <v/>
      </c>
      <c r="CB8" s="254" t="str">
        <f>IF(ISNUMBER(FIND(analysismethod6,'II_Program-level standards'!U$13)),"",'II_Program-level standards'!U$13&amp;analysismethod6)</f>
        <v/>
      </c>
      <c r="CC8" s="254" t="str">
        <f>IF(ISNUMBER(FIND(analysismethod6,'II_Program-level standards'!V$13)),"",'II_Program-level standards'!V$13&amp;analysismethod6)</f>
        <v/>
      </c>
      <c r="CD8" s="254" t="str">
        <f>IF(ISNUMBER(FIND(analysismethod6,'II_Program-level standards'!W$13)),"",'II_Program-level standards'!W$13&amp;analysismethod6)</f>
        <v/>
      </c>
      <c r="CE8" s="254" t="str">
        <f>IF(ISNUMBER(FIND(analysismethod6,'II_Program-level standards'!X$13)),"",'II_Program-level standards'!X$13&amp;analysismethod6)</f>
        <v/>
      </c>
      <c r="CF8" s="254" t="str">
        <f>IF(ISNUMBER(FIND(analysismethod6,'II_Program-level standards'!Y$13)),"",'II_Program-level standards'!Y$13&amp;analysismethod6)</f>
        <v/>
      </c>
      <c r="CG8" s="254" t="str">
        <f>IF(ISNUMBER(FIND(analysismethod6,'II_Program-level standards'!Z$13)),"",'II_Program-level standards'!Z$13&amp;analysismethod6)</f>
        <v/>
      </c>
      <c r="CH8" s="254" t="str">
        <f>IF(ISNUMBER(FIND(analysismethod6,'II_Program-level standards'!AA$13)),"",'II_Program-level standards'!AA$13&amp;analysismethod6)</f>
        <v/>
      </c>
      <c r="CI8" s="254" t="str">
        <f>IF(ISNUMBER(FIND(analysismethod6,'II_Program-level standards'!AB$13)),"",'II_Program-level standards'!AB$13&amp;analysismethod6)</f>
        <v/>
      </c>
      <c r="CJ8" s="254" t="str">
        <f>IF(ISNUMBER(FIND(analysismethod6,'II_Program-level standards'!AC$13)),"",'II_Program-level standards'!AC$13&amp;analysismethod6)</f>
        <v/>
      </c>
      <c r="CK8" s="254" t="str">
        <f>IF(ISNUMBER(FIND(analysismethod6,'II_Program-level standards'!AD$13)),"",'II_Program-level standards'!AD$13&amp;analysismethod6)</f>
        <v/>
      </c>
      <c r="CL8" s="254" t="str">
        <f>IF(ISNUMBER(FIND(analysismethod6,'II_Program-level standards'!AE$13)),"",'II_Program-level standards'!AE$13&amp;analysismethod6)</f>
        <v/>
      </c>
      <c r="CM8" s="254" t="str">
        <f>IF(ISNUMBER(FIND(analysismethod6,'II_Program-level standards'!AF$13)),"",'II_Program-level standards'!AF$13&amp;analysismethod6)</f>
        <v/>
      </c>
      <c r="CN8" s="254" t="str">
        <f>IF(ISNUMBER(FIND(analysismethod6,'II_Program-level standards'!AG$13)),"",'II_Program-level standards'!AG$13&amp;analysismethod6)</f>
        <v/>
      </c>
      <c r="CO8" s="254" t="str">
        <f>IF(ISNUMBER(FIND(analysismethod6,'II_Program-level standards'!AH$13)),"",'II_Program-level standards'!AH$13&amp;analysismethod6)</f>
        <v/>
      </c>
      <c r="CP8" s="254" t="str">
        <f>IF(ISNUMBER(FIND(analysismethod6,'II_Program-level standards'!AI$13)),"",'II_Program-level standards'!AI$13&amp;analysismethod6)</f>
        <v/>
      </c>
      <c r="CQ8" s="254" t="str">
        <f>IF(ISNUMBER(FIND(analysismethod6,'II_Program-level standards'!AJ$13)),"",'II_Program-level standards'!AJ$13&amp;analysismethod6)</f>
        <v/>
      </c>
      <c r="CR8" s="254" t="str">
        <f>IF(ISNUMBER(FIND(analysismethod6,'II_Program-level standards'!AK$13)),"",'II_Program-level standards'!AK$13&amp;analysismethod6)</f>
        <v/>
      </c>
      <c r="CS8" s="254" t="str">
        <f>IF(ISNUMBER(FIND(analysismethod6,'II_Program-level standards'!AL$13)),"",'II_Program-level standards'!AL$13&amp;analysismethod6)</f>
        <v/>
      </c>
      <c r="CT8" s="254" t="str">
        <f>IF(ISNUMBER(FIND(analysismethod6,'II_Program-level standards'!AM$13)),"",'II_Program-level standards'!AM$13&amp;analysismethod6)</f>
        <v/>
      </c>
      <c r="CU8" s="254" t="str">
        <f>IF(ISNUMBER(FIND(analysismethod6,'II_Program-level standards'!AN$13)),"",'II_Program-level standards'!AN$13&amp;analysismethod6)</f>
        <v/>
      </c>
      <c r="CV8" s="254" t="str">
        <f>IF(ISNUMBER(FIND(analysismethod6,'II_Program-level standards'!AO$13)),"",'II_Program-level standards'!AO$13&amp;analysismethod6)</f>
        <v/>
      </c>
      <c r="CW8" s="254" t="str">
        <f>IF(ISNUMBER(FIND(analysismethod6,'II_Program-level standards'!AP$13)),"",'II_Program-level standards'!AP$13&amp;analysismethod6)</f>
        <v/>
      </c>
      <c r="CX8" s="254" t="str">
        <f>IF(ISNUMBER(FIND(analysismethod6,'II_Program-level standards'!AQ$13)),"",'II_Program-level standards'!AQ$13&amp;analysismethod6)</f>
        <v/>
      </c>
      <c r="CY8" s="254" t="str">
        <f>IF(ISNUMBER(FIND(analysismethod6,'II_Program-level standards'!AR$13)),"",'II_Program-level standards'!AR$13&amp;analysismethod6)</f>
        <v/>
      </c>
      <c r="CZ8" s="254" t="str">
        <f>IF(ISNUMBER(FIND(analysismethod6,'II_Program-level standards'!AS$13)),"",'II_Program-level standards'!AS$13&amp;analysismethod6)</f>
        <v/>
      </c>
      <c r="DA8" s="254" t="str">
        <f>IF(ISNUMBER(FIND(analysismethod6,'II_Program-level standards'!AT$13)),"",'II_Program-level standards'!AT$13&amp;analysismethod6)</f>
        <v/>
      </c>
      <c r="DB8" s="254" t="str">
        <f>IF(ISNUMBER(FIND(analysismethod6,'II_Program-level standards'!AU$13)),"",'II_Program-level standards'!AU$13&amp;analysismethod6)</f>
        <v/>
      </c>
      <c r="DC8" s="254" t="str">
        <f>IF(ISNUMBER(FIND(analysismethod6,'II_Program-level standards'!AV$13)),"",'II_Program-level standards'!AV$13&amp;analysismethod6)</f>
        <v/>
      </c>
      <c r="DD8" s="254" t="str">
        <f>IF(ISNUMBER(FIND(analysismethod6,'II_Program-level standards'!AW$13)),"",'II_Program-level standards'!AW$13&amp;analysismethod6)</f>
        <v/>
      </c>
      <c r="DE8" s="254" t="str">
        <f>IF(ISNUMBER(FIND(analysismethod6,'II_Program-level standards'!AX$13)),"",'II_Program-level standards'!AX$13&amp;analysismethod6)</f>
        <v/>
      </c>
      <c r="DF8" s="254" t="str">
        <f>IF(ISNUMBER(FIND(analysismethod6,'II_Program-level standards'!AY$13)),"",'II_Program-level standards'!AY$13&amp;analysismethod6)</f>
        <v/>
      </c>
      <c r="DG8" s="254" t="str">
        <f>IF(ISNUMBER(FIND(analysismethod6,'II_Program-level standards'!AZ$13)),"",'II_Program-level standards'!AZ$13&amp;analysismethod6)</f>
        <v/>
      </c>
      <c r="DH8" s="254" t="str">
        <f>IF(ISNUMBER(FIND(analysismethod6,'II_Program-level standards'!BA$13)),"",'II_Program-level standards'!BA$13&amp;analysismethod6)</f>
        <v/>
      </c>
      <c r="DI8" s="254" t="str">
        <f>IF(ISNUMBER(FIND(analysismethod6,'II_Program-level standards'!BB$13)),"",'II_Program-level standards'!BB$13&amp;analysismethod6)</f>
        <v/>
      </c>
      <c r="DJ8" s="254" t="str">
        <f>IF(ISNUMBER(FIND(analysismethod6,'II_Program-level standards'!BC$13)),"",'II_Program-level standards'!BC$13&amp;analysismethod6)</f>
        <v/>
      </c>
      <c r="DK8" s="254" t="str">
        <f>IF(ISNUMBER(FIND(analysismethod6,'II_Program-level standards'!BD$13)),"",'II_Program-level standards'!BD$13&amp;analysismethod6)</f>
        <v/>
      </c>
      <c r="DL8" s="254" t="str">
        <f>IF(ISNUMBER(FIND(analysismethod6,'II_Program-level standards'!BE$13)),"",'II_Program-level standards'!BE$13&amp;analysismethod6)</f>
        <v/>
      </c>
      <c r="DM8" s="254" t="str">
        <f>IF(ISNUMBER(FIND(analysismethod6,'II_Program-level standards'!BF$13)),"",'II_Program-level standards'!BF$13&amp;analysismethod6)</f>
        <v/>
      </c>
      <c r="DN8" s="254" t="str">
        <f>IF(ISNUMBER(FIND(analysismethod6,'II_Program-level standards'!BG$13)),"",'II_Program-level standards'!BG$13&amp;analysismethod6)</f>
        <v/>
      </c>
      <c r="DO8" s="254" t="str">
        <f>IF(ISNUMBER(FIND(analysismethod6,'II_Program-level standards'!BH$13)),"",'II_Program-level standards'!BH$13&amp;analysismethod6)</f>
        <v/>
      </c>
      <c r="DP8" s="254" t="str">
        <f>IF(ISNUMBER(FIND(analysismethod6,'II_Program-level standards'!BI$13)),"",'II_Program-level standards'!BI$13&amp;analysismethod6)</f>
        <v/>
      </c>
      <c r="DQ8" s="254" t="str">
        <f>IF(ISNUMBER(FIND(analysismethod6,'II_Program-level standards'!BJ$13)),"",'II_Program-level standards'!BJ$13&amp;analysismethod6)</f>
        <v/>
      </c>
      <c r="DR8" s="254" t="str">
        <f>IF(ISNUMBER(FIND(analysismethod6,'II_Program-level standards'!BK$13)),"",'II_Program-level standards'!BK$13&amp;analysismethod6)</f>
        <v/>
      </c>
      <c r="DS8" s="254" t="str">
        <f>IF(ISNUMBER(FIND(analysismethod6,'II_Program-level standards'!BL$13)),"",'II_Program-level standards'!BL$13&amp;analysismethod6)</f>
        <v/>
      </c>
      <c r="DT8" s="254" t="str">
        <f>IF(ISNUMBER(FIND(analysismethod6,'II_Program-level standards'!BM$13)),"",'II_Program-level standards'!BM$13&amp;analysismethod6)</f>
        <v/>
      </c>
      <c r="DU8" s="254" t="str">
        <f>IF(ISNUMBER(FIND(analysismethod6,'II_Program-level standards'!BN$13)),"",'II_Program-level standards'!BN$13&amp;analysismethod6)</f>
        <v/>
      </c>
      <c r="DV8" s="254" t="str">
        <f>IF(ISNUMBER(FIND(analysismethod6,'II_Program-level standards'!BO$13)),"",'II_Program-level standards'!BO$13&amp;analysismethod6)</f>
        <v/>
      </c>
      <c r="DW8" s="254" t="str">
        <f>IF(ISNUMBER(FIND(analysismethod6,'II_Program-level standards'!BP$13)),"",'II_Program-level standards'!BP$13&amp;analysismethod6)</f>
        <v/>
      </c>
      <c r="DX8" s="254" t="str">
        <f>IF(ISNUMBER(FIND(analysismethod6,'II_Program-level standards'!BQ$13)),"",'II_Program-level standards'!BQ$13&amp;analysismethod6)</f>
        <v/>
      </c>
      <c r="DY8" s="254" t="str">
        <f>IF(ISNUMBER(FIND(analysismethod6,'II_Program-level standards'!BR$13)),"",'II_Program-level standards'!BR$13&amp;analysismethod6)</f>
        <v/>
      </c>
      <c r="DZ8" s="254" t="str">
        <f>IF(ISNUMBER(FIND(analysismethod6,'II_Program-level standards'!BS$13)),"",'II_Program-level standards'!BS$13&amp;analysismethod6)</f>
        <v/>
      </c>
      <c r="EA8" s="254" t="str">
        <f>IF(ISNUMBER(FIND(analysismethod6,'II_Program-level standards'!BT$13)),"",'II_Program-level standards'!BT$13&amp;analysismethod6)</f>
        <v/>
      </c>
      <c r="EB8" s="254" t="str">
        <f>IF(ISNUMBER(FIND(analysismethod6,'II_Program-level standards'!BU$13)),"",'II_Program-level standards'!BU$13&amp;analysismethod6)</f>
        <v/>
      </c>
      <c r="EC8" s="254" t="str">
        <f>IF(ISNUMBER(FIND(analysismethod6,'II_Program-level standards'!BV$13)),"",'II_Program-level standards'!BV$13&amp;analysismethod6)</f>
        <v/>
      </c>
      <c r="ED8" s="254" t="str">
        <f>IF(ISNUMBER(FIND(analysismethod6,'II_Program-level standards'!BW$13)),"",'II_Program-level standards'!BW$13&amp;analysismethod6)</f>
        <v/>
      </c>
      <c r="EE8" s="254" t="str">
        <f>IF(ISNUMBER(FIND(analysismethod6,'II_Program-level standards'!BX$13)),"",'II_Program-level standards'!BX$13&amp;analysismethod6)</f>
        <v/>
      </c>
      <c r="EF8" s="254" t="str">
        <f>IF(ISNUMBER(FIND(analysismethod6,'II_Program-level standards'!BY$13)),"",'II_Program-level standards'!BY$13&amp;analysismethod6)</f>
        <v/>
      </c>
      <c r="EG8" s="254" t="str">
        <f>IF(ISNUMBER(FIND(analysismethod6,'II_Program-level standards'!BZ$13)),"",'II_Program-level standards'!BZ$13&amp;analysismethod6)</f>
        <v/>
      </c>
      <c r="EH8" s="254" t="str">
        <f>IF(ISNUMBER(FIND(analysismethod6,'II_Program-level standards'!CA$13)),"",'II_Program-level standards'!CA$13&amp;analysismethod6)</f>
        <v/>
      </c>
      <c r="EI8" s="254" t="str">
        <f>IF(ISNUMBER(FIND(analysismethod6,'II_Program-level standards'!CB$13)),"",'II_Program-level standards'!CB$13&amp;analysismethod6)</f>
        <v/>
      </c>
      <c r="EJ8" s="254" t="str">
        <f>IF(ISNUMBER(FIND(analysismethod6,'II_Program-level standards'!CC$13)),"",'II_Program-level standards'!CC$13&amp;analysismethod6)</f>
        <v/>
      </c>
      <c r="EK8" s="254" t="str">
        <f>IF(ISNUMBER(FIND(analysismethod6,'II_Program-level standards'!CD$13)),"",'II_Program-level standards'!CD$13&amp;analysismethod6)</f>
        <v/>
      </c>
      <c r="EL8" s="254" t="str">
        <f>IF(ISNUMBER(FIND(analysismethod6,'II_Program-level standards'!CE$13)),"",'II_Program-level standards'!CE$13&amp;analysismethod6)</f>
        <v/>
      </c>
      <c r="EM8" s="254" t="str">
        <f>IF(ISNUMBER(FIND(analysismethod6,'II_Program-level standards'!CF$13)),"",'II_Program-level standards'!CF$13&amp;analysismethod6)</f>
        <v/>
      </c>
      <c r="EN8" s="254" t="str">
        <f>IF(ISNUMBER(FIND(analysismethod6,'II_Program-level standards'!CG$13)),"",'II_Program-level standards'!CG$13&amp;analysismethod6)</f>
        <v/>
      </c>
      <c r="EO8" s="254" t="str">
        <f>IF(ISNUMBER(FIND(analysismethod6,'II_Program-level standards'!CH$13)),"",'II_Program-level standards'!CH$13&amp;analysismethod6)</f>
        <v/>
      </c>
      <c r="EP8" s="254" t="str">
        <f>IF(ISNUMBER(FIND(analysismethod6,'II_Program-level standards'!CI$13)),"",'II_Program-level standards'!CI$13&amp;analysismethod6)</f>
        <v/>
      </c>
      <c r="EQ8" s="254" t="str">
        <f>IF(ISNUMBER(FIND(analysismethod6,'II_Program-level standards'!CJ$13)),"",'II_Program-level standards'!CJ$13&amp;analysismethod6)</f>
        <v/>
      </c>
      <c r="ER8" s="254" t="str">
        <f>IF(ISNUMBER(FIND(analysismethod6,'II_Program-level standards'!CK$13)),"",'II_Program-level standards'!CK$13&amp;analysismethod6)</f>
        <v/>
      </c>
      <c r="ES8" s="254" t="str">
        <f>IF(ISNUMBER(FIND(analysismethod6,'II_Program-level standards'!CL$13)),"",'II_Program-level standards'!CL$13&amp;analysismethod6)</f>
        <v/>
      </c>
      <c r="ET8" s="254" t="str">
        <f>IF(ISNUMBER(FIND(analysismethod6,'II_Program-level standards'!CM$13)),"",'II_Program-level standards'!CM$13&amp;analysismethod6)</f>
        <v/>
      </c>
      <c r="EU8" s="254" t="str">
        <f>IF(ISNUMBER(FIND(analysismethod6,'II_Program-level standards'!CN$13)),"",'II_Program-level standards'!CN$13&amp;analysismethod6)</f>
        <v/>
      </c>
      <c r="EV8" s="254" t="str">
        <f>IF(ISNUMBER(FIND(analysismethod6,'II_Program-level standards'!CO$13)),"",'II_Program-level standards'!CO$13&amp;analysismethod6)</f>
        <v/>
      </c>
      <c r="EW8" s="254" t="str">
        <f>IF(ISNUMBER(FIND(analysismethod6,'II_Program-level standards'!CP$13)),"",'II_Program-level standards'!CP$13&amp;analysismethod6)</f>
        <v/>
      </c>
      <c r="EX8" s="254" t="str">
        <f>IF(ISNUMBER(FIND(analysismethod6,'II_Program-level standards'!CQ$13)),"",'II_Program-level standards'!CQ$13&amp;analysismethod6)</f>
        <v/>
      </c>
      <c r="EY8" s="254" t="str">
        <f>IF(ISNUMBER(FIND(analysismethod6,'II_Program-level standards'!CR$13)),"",'II_Program-level standards'!CR$13&amp;analysismethod6)</f>
        <v/>
      </c>
      <c r="EZ8" s="254" t="str">
        <f>IF(ISNUMBER(FIND(analysismethod6,'II_Program-level standards'!CS$13)),"",'II_Program-level standards'!CS$13&amp;analysismethod6)</f>
        <v/>
      </c>
      <c r="FA8" s="254" t="str">
        <f>IF(ISNUMBER(FIND(analysismethod6,'II_Program-level standards'!CT$13)),"",'II_Program-level standards'!CT$13&amp;analysismethod6)</f>
        <v/>
      </c>
      <c r="FB8" s="254" t="str">
        <f>IF(ISNUMBER(FIND(analysismethod6,'II_Program-level standards'!CU$13)),"",'II_Program-level standards'!CU$13&amp;analysismethod6)</f>
        <v/>
      </c>
      <c r="FC8" s="254" t="str">
        <f>IF(ISNUMBER(FIND(analysismethod6,'II_Program-level standards'!CV$13)),"",'II_Program-level standards'!CV$13&amp;analysismethod6)</f>
        <v/>
      </c>
      <c r="FD8" s="254" t="str">
        <f>IF(ISNUMBER(FIND(analysismethod6,'II_Program-level standards'!CW$13)),"",'II_Program-level standards'!CW$13&amp;analysismethod6)</f>
        <v/>
      </c>
      <c r="FE8" s="254" t="str">
        <f>IF(ISNUMBER(FIND(analysismethod6,'II_Program-level standards'!CX$13)),"",'II_Program-level standards'!CX$13&amp;analysismethod6)</f>
        <v/>
      </c>
      <c r="FF8" s="254" t="str">
        <f>IF(ISNUMBER(FIND(analysismethod6,'II_Program-level standards'!CY$13)),"",'II_Program-level standards'!CY$13&amp;analysismethod6)</f>
        <v/>
      </c>
      <c r="FG8" s="255" t="str">
        <f>IF(ISNUMBER(FIND(analysismethod6,'II_Program-level standards'!CZ$13)),"",'II_Program-level standards'!CZ$13&amp;analysismethod6)</f>
        <v/>
      </c>
    </row>
    <row r="9" spans="1:212" ht="96.6" x14ac:dyDescent="0.25">
      <c r="B9" s="11" t="s">
        <v>14</v>
      </c>
      <c r="C9" s="17"/>
      <c r="D9" s="17"/>
      <c r="E9" s="17"/>
      <c r="F9" s="17"/>
      <c r="G9" s="11"/>
      <c r="I9" s="3" t="s">
        <v>231</v>
      </c>
      <c r="J9" s="33" t="str">
        <f>IF('I_State and program information'!E31="","",'I_State and program information'!E31&amp;"; ")</f>
        <v/>
      </c>
      <c r="K9" s="42" t="str">
        <f>IF(ISNUMBER(FIND(plan7,'I_State and program information'!$E$52)),"",'I_State and program information'!$E$52&amp;plan7)</f>
        <v/>
      </c>
      <c r="L9" s="42" t="str">
        <f>IF(ISNUMBER(FIND(plan7,'I_State and program information'!$E$56)),"",'I_State and program information'!$E$56&amp;plan7)</f>
        <v/>
      </c>
      <c r="M9" s="42" t="str">
        <f>IF(ISNUMBER(FIND(plan7,'I_State and program information'!$E$60)),"",'I_State and program information'!$E$60&amp;plan7)</f>
        <v/>
      </c>
      <c r="N9" s="42" t="str">
        <f>IF(ISNUMBER(FIND(plan7,'I_State and program information'!$E$64)),"",'I_State and program information'!$E$64&amp;plan7)</f>
        <v/>
      </c>
      <c r="O9" s="42" t="str">
        <f>IF(ISNUMBER(FIND(plan7,'I_State and program information'!$E$68)),"",'I_State and program information'!$E$68&amp;plan7)</f>
        <v/>
      </c>
      <c r="P9" s="42" t="str">
        <f>IF(ISNUMBER(FIND(plan7,'I_State and program information'!$E$72)),"",'I_State and program information'!$E$72&amp;plan7)</f>
        <v/>
      </c>
      <c r="Q9" s="42" t="str">
        <f>IF(ISNUMBER(FIND(plan7,'I_State and program information'!$E$76)),"",'I_State and program information'!$E$76&amp;plan7)</f>
        <v/>
      </c>
      <c r="R9" s="42" t="str">
        <f>IF(ISNUMBER(FIND(plan7,'I_State and program information'!$E$82)),"",'I_State and program information'!$E$82&amp;plan7)</f>
        <v/>
      </c>
      <c r="S9" s="42" t="str">
        <f>IF(ISNUMBER(FIND(plan7,'I_State and program information'!$E$88)),"",'I_State and program information'!$E$88&amp;plan7)</f>
        <v/>
      </c>
      <c r="T9" s="42" t="str">
        <f>IF(ISNUMBER(FIND(plan7,'I_State and program information'!$E$94)),"",'I_State and program information'!$E$94&amp;plan7)</f>
        <v/>
      </c>
      <c r="U9" s="3" t="s">
        <v>73</v>
      </c>
      <c r="V9" s="3" t="s">
        <v>91</v>
      </c>
      <c r="W9" s="18" t="s">
        <v>64</v>
      </c>
      <c r="Y9" s="3" t="s">
        <v>540</v>
      </c>
      <c r="AD9" s="3" t="s">
        <v>521</v>
      </c>
      <c r="AE9" s="80" t="str">
        <f>IF(ISNUMBER(FIND(dsreq7,'III_Plan comp 438.206 All plans'!E$8)),"",'III_Plan comp 438.206 All plans'!E$8&amp;dsreq7)</f>
        <v xml:space="preserve">Does not demonstrate that its network includes sufficient family planning providers to ensure timely access to covered services;
</v>
      </c>
      <c r="AF9" s="64" t="str">
        <f>IF(ISNUMBER(FIND(dsreq7,'III_Plan comp 438.206 All plans'!F$8)),"",'III_Plan comp 438.206 All plans'!F$8&amp;dsreq7)</f>
        <v xml:space="preserve">Does not demonstrate that its network includes sufficient family planning providers to ensure timely access to covered services;
</v>
      </c>
      <c r="AG9" s="64" t="str">
        <f>IF(ISNUMBER(FIND(dsreq7,'III_Plan comp 438.206 All plans'!G$8)),"",'III_Plan comp 438.206 All plans'!G$8&amp;dsreq7)</f>
        <v xml:space="preserve">Does not demonstrate that its network includes sufficient family planning providers to ensure timely access to covered services;
</v>
      </c>
      <c r="AH9" s="64" t="str">
        <f>IF(ISNUMBER(FIND(dsreq7,'III_Plan comp 438.206 All plans'!H$8)),"",'III_Plan comp 438.206 All plans'!H$8&amp;dsreq7)</f>
        <v xml:space="preserve">Does not demonstrate that its network includes sufficient family planning providers to ensure timely access to covered services;
</v>
      </c>
      <c r="AI9" s="64" t="str">
        <f>IF(ISNUMBER(FIND(dsreq7,'III_Plan comp 438.206 All plans'!I$8)),"",'III_Plan comp 438.206 All plans'!I$8&amp;dsreq7)</f>
        <v xml:space="preserve">Does not demonstrate that its network includes sufficient family planning providers to ensure timely access to covered services;
</v>
      </c>
      <c r="AJ9" s="64" t="str">
        <f>IF(ISNUMBER(FIND(dsreq7,'III_Plan comp 438.206 All plans'!J$8)),"",'III_Plan comp 438.206 All plans'!J$8&amp;dsreq7)</f>
        <v xml:space="preserve">Does not demonstrate that its network includes sufficient family planning providers to ensure timely access to covered services;
</v>
      </c>
      <c r="AK9" s="64" t="str">
        <f>IF(ISNUMBER(FIND(dsreq7,'III_Plan comp 438.206 All plans'!K$8)),"",'III_Plan comp 438.206 All plans'!K$8&amp;dsreq7)</f>
        <v xml:space="preserve">Does not demonstrate that its network includes sufficient family planning providers to ensure timely access to covered services;
</v>
      </c>
      <c r="AL9" s="64" t="str">
        <f>IF(ISNUMBER(FIND(dsreq7,'III_Plan comp 438.206 All plans'!L$8)),"",'III_Plan comp 438.206 All plans'!L$8&amp;dsreq7)</f>
        <v xml:space="preserve">Does not demonstrate that its network includes sufficient family planning providers to ensure timely access to covered services;
</v>
      </c>
      <c r="AM9" s="64" t="str">
        <f>IF(ISNUMBER(FIND(dsreq7,'III_Plan comp 438.206 All plans'!M$8)),"",'III_Plan comp 438.206 All plans'!M$8&amp;dsreq7)</f>
        <v xml:space="preserve">Does not demonstrate that its network includes sufficient family planning providers to ensure timely access to covered services;
</v>
      </c>
      <c r="AN9" s="64" t="str">
        <f>IF(ISNUMBER(FIND(dsreq7,'III_Plan comp 438.206 All plans'!N$8)),"",'III_Plan comp 438.206 All plans'!N$8&amp;dsreq7)</f>
        <v xml:space="preserve">Does not demonstrate that its network includes sufficient family planning providers to ensure timely access to covered services;
</v>
      </c>
      <c r="BK9" s="253" t="str">
        <f>IF('I_State and program information'!$E$74="Yes","Encounter Data Analysis"&amp;"; "&amp;CHAR(10)&amp;CHAR(10),"")</f>
        <v/>
      </c>
      <c r="BL9" s="254" t="str">
        <f>IF(ISNUMBER(FIND(analysismethod7,'II_Program-level standards'!E$13)),"",'II_Program-level standards'!E$13&amp;analysismethod7)</f>
        <v/>
      </c>
      <c r="BM9" s="254" t="str">
        <f>IF(ISNUMBER(FIND(analysismethod7,'II_Program-level standards'!F$13)),"",'II_Program-level standards'!F$13&amp;analysismethod7)</f>
        <v/>
      </c>
      <c r="BN9" s="254" t="str">
        <f>IF(ISNUMBER(FIND(analysismethod7,'II_Program-level standards'!G$13)),"",'II_Program-level standards'!G$13&amp;analysismethod7)</f>
        <v/>
      </c>
      <c r="BO9" s="254" t="str">
        <f>IF(ISNUMBER(FIND(analysismethod7,'II_Program-level standards'!H$13)),"",'II_Program-level standards'!H$13&amp;analysismethod7)</f>
        <v/>
      </c>
      <c r="BP9" s="254" t="str">
        <f>IF(ISNUMBER(FIND(analysismethod7,'II_Program-level standards'!I$13)),"",'II_Program-level standards'!I$13&amp;analysismethod7)</f>
        <v/>
      </c>
      <c r="BQ9" s="254" t="str">
        <f>IF(ISNUMBER(FIND(analysismethod7,'II_Program-level standards'!J$13)),"",'II_Program-level standards'!J$13&amp;analysismethod7)</f>
        <v/>
      </c>
      <c r="BR9" s="254" t="str">
        <f>IF(ISNUMBER(FIND(analysismethod7,'II_Program-level standards'!K$13)),"",'II_Program-level standards'!K$13&amp;analysismethod7)</f>
        <v/>
      </c>
      <c r="BS9" s="254" t="str">
        <f>IF(ISNUMBER(FIND(analysismethod7,'II_Program-level standards'!L$13)),"",'II_Program-level standards'!L$13&amp;analysismethod7)</f>
        <v/>
      </c>
      <c r="BT9" s="254" t="str">
        <f>IF(ISNUMBER(FIND(analysismethod7,'II_Program-level standards'!M$13)),"",'II_Program-level standards'!M$13&amp;analysismethod7)</f>
        <v/>
      </c>
      <c r="BU9" s="254" t="str">
        <f>IF(ISNUMBER(FIND(analysismethod7,'II_Program-level standards'!N$13)),"",'II_Program-level standards'!N$13&amp;analysismethod7)</f>
        <v/>
      </c>
      <c r="BV9" s="254" t="str">
        <f>IF(ISNUMBER(FIND(analysismethod7,'II_Program-level standards'!O$13)),"",'II_Program-level standards'!O$13&amp;analysismethod7)</f>
        <v/>
      </c>
      <c r="BW9" s="254" t="str">
        <f>IF(ISNUMBER(FIND(analysismethod7,'II_Program-level standards'!P$13)),"",'II_Program-level standards'!P$13&amp;analysismethod7)</f>
        <v/>
      </c>
      <c r="BX9" s="254" t="str">
        <f>IF(ISNUMBER(FIND(analysismethod7,'II_Program-level standards'!Q$13)),"",'II_Program-level standards'!Q$13&amp;analysismethod7)</f>
        <v/>
      </c>
      <c r="BY9" s="254" t="str">
        <f>IF(ISNUMBER(FIND(analysismethod7,'II_Program-level standards'!R$13)),"",'II_Program-level standards'!R$13&amp;analysismethod7)</f>
        <v/>
      </c>
      <c r="BZ9" s="254" t="str">
        <f>IF(ISNUMBER(FIND(analysismethod7,'II_Program-level standards'!S$13)),"",'II_Program-level standards'!S$13&amp;analysismethod7)</f>
        <v/>
      </c>
      <c r="CA9" s="254" t="str">
        <f>IF(ISNUMBER(FIND(analysismethod7,'II_Program-level standards'!T$13)),"",'II_Program-level standards'!T$13&amp;analysismethod7)</f>
        <v/>
      </c>
      <c r="CB9" s="254" t="str">
        <f>IF(ISNUMBER(FIND(analysismethod7,'II_Program-level standards'!U$13)),"",'II_Program-level standards'!U$13&amp;analysismethod7)</f>
        <v/>
      </c>
      <c r="CC9" s="254" t="str">
        <f>IF(ISNUMBER(FIND(analysismethod7,'II_Program-level standards'!V$13)),"",'II_Program-level standards'!V$13&amp;analysismethod7)</f>
        <v/>
      </c>
      <c r="CD9" s="254" t="str">
        <f>IF(ISNUMBER(FIND(analysismethod7,'II_Program-level standards'!W$13)),"",'II_Program-level standards'!W$13&amp;analysismethod7)</f>
        <v/>
      </c>
      <c r="CE9" s="254" t="str">
        <f>IF(ISNUMBER(FIND(analysismethod7,'II_Program-level standards'!X$13)),"",'II_Program-level standards'!X$13&amp;analysismethod7)</f>
        <v/>
      </c>
      <c r="CF9" s="254" t="str">
        <f>IF(ISNUMBER(FIND(analysismethod7,'II_Program-level standards'!Y$13)),"",'II_Program-level standards'!Y$13&amp;analysismethod7)</f>
        <v/>
      </c>
      <c r="CG9" s="254" t="str">
        <f>IF(ISNUMBER(FIND(analysismethod7,'II_Program-level standards'!Z$13)),"",'II_Program-level standards'!Z$13&amp;analysismethod7)</f>
        <v/>
      </c>
      <c r="CH9" s="254" t="str">
        <f>IF(ISNUMBER(FIND(analysismethod7,'II_Program-level standards'!AA$13)),"",'II_Program-level standards'!AA$13&amp;analysismethod7)</f>
        <v/>
      </c>
      <c r="CI9" s="254" t="str">
        <f>IF(ISNUMBER(FIND(analysismethod7,'II_Program-level standards'!AB$13)),"",'II_Program-level standards'!AB$13&amp;analysismethod7)</f>
        <v/>
      </c>
      <c r="CJ9" s="254" t="str">
        <f>IF(ISNUMBER(FIND(analysismethod7,'II_Program-level standards'!AC$13)),"",'II_Program-level standards'!AC$13&amp;analysismethod7)</f>
        <v/>
      </c>
      <c r="CK9" s="254" t="str">
        <f>IF(ISNUMBER(FIND(analysismethod7,'II_Program-level standards'!AD$13)),"",'II_Program-level standards'!AD$13&amp;analysismethod7)</f>
        <v/>
      </c>
      <c r="CL9" s="254" t="str">
        <f>IF(ISNUMBER(FIND(analysismethod7,'II_Program-level standards'!AE$13)),"",'II_Program-level standards'!AE$13&amp;analysismethod7)</f>
        <v/>
      </c>
      <c r="CM9" s="254" t="str">
        <f>IF(ISNUMBER(FIND(analysismethod7,'II_Program-level standards'!AF$13)),"",'II_Program-level standards'!AF$13&amp;analysismethod7)</f>
        <v/>
      </c>
      <c r="CN9" s="254" t="str">
        <f>IF(ISNUMBER(FIND(analysismethod7,'II_Program-level standards'!AG$13)),"",'II_Program-level standards'!AG$13&amp;analysismethod7)</f>
        <v/>
      </c>
      <c r="CO9" s="254" t="str">
        <f>IF(ISNUMBER(FIND(analysismethod7,'II_Program-level standards'!AH$13)),"",'II_Program-level standards'!AH$13&amp;analysismethod7)</f>
        <v/>
      </c>
      <c r="CP9" s="254" t="str">
        <f>IF(ISNUMBER(FIND(analysismethod7,'II_Program-level standards'!AI$13)),"",'II_Program-level standards'!AI$13&amp;analysismethod7)</f>
        <v/>
      </c>
      <c r="CQ9" s="254" t="str">
        <f>IF(ISNUMBER(FIND(analysismethod7,'II_Program-level standards'!AJ$13)),"",'II_Program-level standards'!AJ$13&amp;analysismethod7)</f>
        <v/>
      </c>
      <c r="CR9" s="254" t="str">
        <f>IF(ISNUMBER(FIND(analysismethod7,'II_Program-level standards'!AK$13)),"",'II_Program-level standards'!AK$13&amp;analysismethod7)</f>
        <v/>
      </c>
      <c r="CS9" s="254" t="str">
        <f>IF(ISNUMBER(FIND(analysismethod7,'II_Program-level standards'!AL$13)),"",'II_Program-level standards'!AL$13&amp;analysismethod7)</f>
        <v/>
      </c>
      <c r="CT9" s="254" t="str">
        <f>IF(ISNUMBER(FIND(analysismethod7,'II_Program-level standards'!AM$13)),"",'II_Program-level standards'!AM$13&amp;analysismethod7)</f>
        <v/>
      </c>
      <c r="CU9" s="254" t="str">
        <f>IF(ISNUMBER(FIND(analysismethod7,'II_Program-level standards'!AN$13)),"",'II_Program-level standards'!AN$13&amp;analysismethod7)</f>
        <v/>
      </c>
      <c r="CV9" s="254" t="str">
        <f>IF(ISNUMBER(FIND(analysismethod7,'II_Program-level standards'!AO$13)),"",'II_Program-level standards'!AO$13&amp;analysismethod7)</f>
        <v/>
      </c>
      <c r="CW9" s="254" t="str">
        <f>IF(ISNUMBER(FIND(analysismethod7,'II_Program-level standards'!AP$13)),"",'II_Program-level standards'!AP$13&amp;analysismethod7)</f>
        <v/>
      </c>
      <c r="CX9" s="254" t="str">
        <f>IF(ISNUMBER(FIND(analysismethod7,'II_Program-level standards'!AQ$13)),"",'II_Program-level standards'!AQ$13&amp;analysismethod7)</f>
        <v/>
      </c>
      <c r="CY9" s="254" t="str">
        <f>IF(ISNUMBER(FIND(analysismethod7,'II_Program-level standards'!AR$13)),"",'II_Program-level standards'!AR$13&amp;analysismethod7)</f>
        <v/>
      </c>
      <c r="CZ9" s="254" t="str">
        <f>IF(ISNUMBER(FIND(analysismethod7,'II_Program-level standards'!AS$13)),"",'II_Program-level standards'!AS$13&amp;analysismethod7)</f>
        <v/>
      </c>
      <c r="DA9" s="254" t="str">
        <f>IF(ISNUMBER(FIND(analysismethod7,'II_Program-level standards'!AT$13)),"",'II_Program-level standards'!AT$13&amp;analysismethod7)</f>
        <v/>
      </c>
      <c r="DB9" s="254" t="str">
        <f>IF(ISNUMBER(FIND(analysismethod7,'II_Program-level standards'!AU$13)),"",'II_Program-level standards'!AU$13&amp;analysismethod7)</f>
        <v/>
      </c>
      <c r="DC9" s="254" t="str">
        <f>IF(ISNUMBER(FIND(analysismethod7,'II_Program-level standards'!AV$13)),"",'II_Program-level standards'!AV$13&amp;analysismethod7)</f>
        <v/>
      </c>
      <c r="DD9" s="254" t="str">
        <f>IF(ISNUMBER(FIND(analysismethod7,'II_Program-level standards'!AW$13)),"",'II_Program-level standards'!AW$13&amp;analysismethod7)</f>
        <v/>
      </c>
      <c r="DE9" s="254" t="str">
        <f>IF(ISNUMBER(FIND(analysismethod7,'II_Program-level standards'!AX$13)),"",'II_Program-level standards'!AX$13&amp;analysismethod7)</f>
        <v/>
      </c>
      <c r="DF9" s="254" t="str">
        <f>IF(ISNUMBER(FIND(analysismethod7,'II_Program-level standards'!AY$13)),"",'II_Program-level standards'!AY$13&amp;analysismethod7)</f>
        <v/>
      </c>
      <c r="DG9" s="254" t="str">
        <f>IF(ISNUMBER(FIND(analysismethod7,'II_Program-level standards'!AZ$13)),"",'II_Program-level standards'!AZ$13&amp;analysismethod7)</f>
        <v/>
      </c>
      <c r="DH9" s="254" t="str">
        <f>IF(ISNUMBER(FIND(analysismethod7,'II_Program-level standards'!BA$13)),"",'II_Program-level standards'!BA$13&amp;analysismethod7)</f>
        <v/>
      </c>
      <c r="DI9" s="254" t="str">
        <f>IF(ISNUMBER(FIND(analysismethod7,'II_Program-level standards'!BB$13)),"",'II_Program-level standards'!BB$13&amp;analysismethod7)</f>
        <v/>
      </c>
      <c r="DJ9" s="254" t="str">
        <f>IF(ISNUMBER(FIND(analysismethod7,'II_Program-level standards'!BC$13)),"",'II_Program-level standards'!BC$13&amp;analysismethod7)</f>
        <v/>
      </c>
      <c r="DK9" s="254" t="str">
        <f>IF(ISNUMBER(FIND(analysismethod7,'II_Program-level standards'!BD$13)),"",'II_Program-level standards'!BD$13&amp;analysismethod7)</f>
        <v/>
      </c>
      <c r="DL9" s="254" t="str">
        <f>IF(ISNUMBER(FIND(analysismethod7,'II_Program-level standards'!BE$13)),"",'II_Program-level standards'!BE$13&amp;analysismethod7)</f>
        <v/>
      </c>
      <c r="DM9" s="254" t="str">
        <f>IF(ISNUMBER(FIND(analysismethod7,'II_Program-level standards'!BF$13)),"",'II_Program-level standards'!BF$13&amp;analysismethod7)</f>
        <v/>
      </c>
      <c r="DN9" s="254" t="str">
        <f>IF(ISNUMBER(FIND(analysismethod7,'II_Program-level standards'!BG$13)),"",'II_Program-level standards'!BG$13&amp;analysismethod7)</f>
        <v/>
      </c>
      <c r="DO9" s="254" t="str">
        <f>IF(ISNUMBER(FIND(analysismethod7,'II_Program-level standards'!BH$13)),"",'II_Program-level standards'!BH$13&amp;analysismethod7)</f>
        <v/>
      </c>
      <c r="DP9" s="254" t="str">
        <f>IF(ISNUMBER(FIND(analysismethod7,'II_Program-level standards'!BI$13)),"",'II_Program-level standards'!BI$13&amp;analysismethod7)</f>
        <v/>
      </c>
      <c r="DQ9" s="254" t="str">
        <f>IF(ISNUMBER(FIND(analysismethod7,'II_Program-level standards'!BJ$13)),"",'II_Program-level standards'!BJ$13&amp;analysismethod7)</f>
        <v/>
      </c>
      <c r="DR9" s="254" t="str">
        <f>IF(ISNUMBER(FIND(analysismethod7,'II_Program-level standards'!BK$13)),"",'II_Program-level standards'!BK$13&amp;analysismethod7)</f>
        <v/>
      </c>
      <c r="DS9" s="254" t="str">
        <f>IF(ISNUMBER(FIND(analysismethod7,'II_Program-level standards'!BL$13)),"",'II_Program-level standards'!BL$13&amp;analysismethod7)</f>
        <v/>
      </c>
      <c r="DT9" s="254" t="str">
        <f>IF(ISNUMBER(FIND(analysismethod7,'II_Program-level standards'!BM$13)),"",'II_Program-level standards'!BM$13&amp;analysismethod7)</f>
        <v/>
      </c>
      <c r="DU9" s="254" t="str">
        <f>IF(ISNUMBER(FIND(analysismethod7,'II_Program-level standards'!BN$13)),"",'II_Program-level standards'!BN$13&amp;analysismethod7)</f>
        <v/>
      </c>
      <c r="DV9" s="254" t="str">
        <f>IF(ISNUMBER(FIND(analysismethod7,'II_Program-level standards'!BO$13)),"",'II_Program-level standards'!BO$13&amp;analysismethod7)</f>
        <v/>
      </c>
      <c r="DW9" s="254" t="str">
        <f>IF(ISNUMBER(FIND(analysismethod7,'II_Program-level standards'!BP$13)),"",'II_Program-level standards'!BP$13&amp;analysismethod7)</f>
        <v/>
      </c>
      <c r="DX9" s="254" t="str">
        <f>IF(ISNUMBER(FIND(analysismethod7,'II_Program-level standards'!BQ$13)),"",'II_Program-level standards'!BQ$13&amp;analysismethod7)</f>
        <v/>
      </c>
      <c r="DY9" s="254" t="str">
        <f>IF(ISNUMBER(FIND(analysismethod7,'II_Program-level standards'!BR$13)),"",'II_Program-level standards'!BR$13&amp;analysismethod7)</f>
        <v/>
      </c>
      <c r="DZ9" s="254" t="str">
        <f>IF(ISNUMBER(FIND(analysismethod7,'II_Program-level standards'!BS$13)),"",'II_Program-level standards'!BS$13&amp;analysismethod7)</f>
        <v/>
      </c>
      <c r="EA9" s="254" t="str">
        <f>IF(ISNUMBER(FIND(analysismethod7,'II_Program-level standards'!BT$13)),"",'II_Program-level standards'!BT$13&amp;analysismethod7)</f>
        <v/>
      </c>
      <c r="EB9" s="254" t="str">
        <f>IF(ISNUMBER(FIND(analysismethod7,'II_Program-level standards'!BU$13)),"",'II_Program-level standards'!BU$13&amp;analysismethod7)</f>
        <v/>
      </c>
      <c r="EC9" s="254" t="str">
        <f>IF(ISNUMBER(FIND(analysismethod7,'II_Program-level standards'!BV$13)),"",'II_Program-level standards'!BV$13&amp;analysismethod7)</f>
        <v/>
      </c>
      <c r="ED9" s="254" t="str">
        <f>IF(ISNUMBER(FIND(analysismethod7,'II_Program-level standards'!BW$13)),"",'II_Program-level standards'!BW$13&amp;analysismethod7)</f>
        <v/>
      </c>
      <c r="EE9" s="254" t="str">
        <f>IF(ISNUMBER(FIND(analysismethod7,'II_Program-level standards'!BX$13)),"",'II_Program-level standards'!BX$13&amp;analysismethod7)</f>
        <v/>
      </c>
      <c r="EF9" s="254" t="str">
        <f>IF(ISNUMBER(FIND(analysismethod7,'II_Program-level standards'!BY$13)),"",'II_Program-level standards'!BY$13&amp;analysismethod7)</f>
        <v/>
      </c>
      <c r="EG9" s="254" t="str">
        <f>IF(ISNUMBER(FIND(analysismethod7,'II_Program-level standards'!BZ$13)),"",'II_Program-level standards'!BZ$13&amp;analysismethod7)</f>
        <v/>
      </c>
      <c r="EH9" s="254" t="str">
        <f>IF(ISNUMBER(FIND(analysismethod7,'II_Program-level standards'!CA$13)),"",'II_Program-level standards'!CA$13&amp;analysismethod7)</f>
        <v/>
      </c>
      <c r="EI9" s="254" t="str">
        <f>IF(ISNUMBER(FIND(analysismethod7,'II_Program-level standards'!CB$13)),"",'II_Program-level standards'!CB$13&amp;analysismethod7)</f>
        <v/>
      </c>
      <c r="EJ9" s="254" t="str">
        <f>IF(ISNUMBER(FIND(analysismethod7,'II_Program-level standards'!CC$13)),"",'II_Program-level standards'!CC$13&amp;analysismethod7)</f>
        <v/>
      </c>
      <c r="EK9" s="254" t="str">
        <f>IF(ISNUMBER(FIND(analysismethod7,'II_Program-level standards'!CD$13)),"",'II_Program-level standards'!CD$13&amp;analysismethod7)</f>
        <v/>
      </c>
      <c r="EL9" s="254" t="str">
        <f>IF(ISNUMBER(FIND(analysismethod7,'II_Program-level standards'!CE$13)),"",'II_Program-level standards'!CE$13&amp;analysismethod7)</f>
        <v/>
      </c>
      <c r="EM9" s="254" t="str">
        <f>IF(ISNUMBER(FIND(analysismethod7,'II_Program-level standards'!CF$13)),"",'II_Program-level standards'!CF$13&amp;analysismethod7)</f>
        <v/>
      </c>
      <c r="EN9" s="254" t="str">
        <f>IF(ISNUMBER(FIND(analysismethod7,'II_Program-level standards'!CG$13)),"",'II_Program-level standards'!CG$13&amp;analysismethod7)</f>
        <v/>
      </c>
      <c r="EO9" s="254" t="str">
        <f>IF(ISNUMBER(FIND(analysismethod7,'II_Program-level standards'!CH$13)),"",'II_Program-level standards'!CH$13&amp;analysismethod7)</f>
        <v/>
      </c>
      <c r="EP9" s="254" t="str">
        <f>IF(ISNUMBER(FIND(analysismethod7,'II_Program-level standards'!CI$13)),"",'II_Program-level standards'!CI$13&amp;analysismethod7)</f>
        <v/>
      </c>
      <c r="EQ9" s="254" t="str">
        <f>IF(ISNUMBER(FIND(analysismethod7,'II_Program-level standards'!CJ$13)),"",'II_Program-level standards'!CJ$13&amp;analysismethod7)</f>
        <v/>
      </c>
      <c r="ER9" s="254" t="str">
        <f>IF(ISNUMBER(FIND(analysismethod7,'II_Program-level standards'!CK$13)),"",'II_Program-level standards'!CK$13&amp;analysismethod7)</f>
        <v/>
      </c>
      <c r="ES9" s="254" t="str">
        <f>IF(ISNUMBER(FIND(analysismethod7,'II_Program-level standards'!CL$13)),"",'II_Program-level standards'!CL$13&amp;analysismethod7)</f>
        <v/>
      </c>
      <c r="ET9" s="254" t="str">
        <f>IF(ISNUMBER(FIND(analysismethod7,'II_Program-level standards'!CM$13)),"",'II_Program-level standards'!CM$13&amp;analysismethod7)</f>
        <v/>
      </c>
      <c r="EU9" s="254" t="str">
        <f>IF(ISNUMBER(FIND(analysismethod7,'II_Program-level standards'!CN$13)),"",'II_Program-level standards'!CN$13&amp;analysismethod7)</f>
        <v/>
      </c>
      <c r="EV9" s="254" t="str">
        <f>IF(ISNUMBER(FIND(analysismethod7,'II_Program-level standards'!CO$13)),"",'II_Program-level standards'!CO$13&amp;analysismethod7)</f>
        <v/>
      </c>
      <c r="EW9" s="254" t="str">
        <f>IF(ISNUMBER(FIND(analysismethod7,'II_Program-level standards'!CP$13)),"",'II_Program-level standards'!CP$13&amp;analysismethod7)</f>
        <v/>
      </c>
      <c r="EX9" s="254" t="str">
        <f>IF(ISNUMBER(FIND(analysismethod7,'II_Program-level standards'!CQ$13)),"",'II_Program-level standards'!CQ$13&amp;analysismethod7)</f>
        <v/>
      </c>
      <c r="EY9" s="254" t="str">
        <f>IF(ISNUMBER(FIND(analysismethod7,'II_Program-level standards'!CR$13)),"",'II_Program-level standards'!CR$13&amp;analysismethod7)</f>
        <v/>
      </c>
      <c r="EZ9" s="254" t="str">
        <f>IF(ISNUMBER(FIND(analysismethod7,'II_Program-level standards'!CS$13)),"",'II_Program-level standards'!CS$13&amp;analysismethod7)</f>
        <v/>
      </c>
      <c r="FA9" s="254" t="str">
        <f>IF(ISNUMBER(FIND(analysismethod7,'II_Program-level standards'!CT$13)),"",'II_Program-level standards'!CT$13&amp;analysismethod7)</f>
        <v/>
      </c>
      <c r="FB9" s="254" t="str">
        <f>IF(ISNUMBER(FIND(analysismethod7,'II_Program-level standards'!CU$13)),"",'II_Program-level standards'!CU$13&amp;analysismethod7)</f>
        <v/>
      </c>
      <c r="FC9" s="254" t="str">
        <f>IF(ISNUMBER(FIND(analysismethod7,'II_Program-level standards'!CV$13)),"",'II_Program-level standards'!CV$13&amp;analysismethod7)</f>
        <v/>
      </c>
      <c r="FD9" s="254" t="str">
        <f>IF(ISNUMBER(FIND(analysismethod7,'II_Program-level standards'!CW$13)),"",'II_Program-level standards'!CW$13&amp;analysismethod7)</f>
        <v/>
      </c>
      <c r="FE9" s="254" t="str">
        <f>IF(ISNUMBER(FIND(analysismethod7,'II_Program-level standards'!CX$13)),"",'II_Program-level standards'!CX$13&amp;analysismethod7)</f>
        <v/>
      </c>
      <c r="FF9" s="254" t="str">
        <f>IF(ISNUMBER(FIND(analysismethod7,'II_Program-level standards'!CY$13)),"",'II_Program-level standards'!CY$13&amp;analysismethod7)</f>
        <v/>
      </c>
      <c r="FG9" s="255" t="str">
        <f>IF(ISNUMBER(FIND(analysismethod7,'II_Program-level standards'!CZ$13)),"",'II_Program-level standards'!CZ$13&amp;analysismethod7)</f>
        <v/>
      </c>
    </row>
    <row r="10" spans="1:212" ht="55.2" x14ac:dyDescent="0.25">
      <c r="B10" s="11" t="s">
        <v>102</v>
      </c>
      <c r="C10" s="17"/>
      <c r="D10" s="17"/>
      <c r="E10" s="17"/>
      <c r="F10" s="17"/>
      <c r="G10" s="11"/>
      <c r="I10" s="69" t="s">
        <v>89</v>
      </c>
      <c r="J10" s="33" t="str">
        <f>IF('I_State and program information'!E32="","",'I_State and program information'!E32&amp;"; ")</f>
        <v/>
      </c>
      <c r="K10" s="42" t="str">
        <f>IF(ISNUMBER(FIND(plan8,'I_State and program information'!$E$52)),"",'I_State and program information'!$E$52&amp;plan8)</f>
        <v/>
      </c>
      <c r="L10" s="42" t="str">
        <f>IF(ISNUMBER(FIND(plan8,'I_State and program information'!$E$56)),"",'I_State and program information'!$E$56&amp;plan8)</f>
        <v/>
      </c>
      <c r="M10" s="42" t="str">
        <f>IF(ISNUMBER(FIND(plan8,'I_State and program information'!$E$60)),"",'I_State and program information'!$E$60&amp;plan8)</f>
        <v/>
      </c>
      <c r="N10" s="42" t="str">
        <f>IF(ISNUMBER(FIND(plan8,'I_State and program information'!$E$64)),"",'I_State and program information'!$E$64&amp;plan8)</f>
        <v/>
      </c>
      <c r="O10" s="42" t="str">
        <f>IF(ISNUMBER(FIND(plan8,'I_State and program information'!$E$68)),"",'I_State and program information'!$E$68&amp;plan8)</f>
        <v/>
      </c>
      <c r="P10" s="42" t="str">
        <f>IF(ISNUMBER(FIND(plan8,'I_State and program information'!$E$72)),"",'I_State and program information'!$E$72&amp;plan8)</f>
        <v/>
      </c>
      <c r="Q10" s="42" t="str">
        <f>IF(ISNUMBER(FIND(plan8,'I_State and program information'!$E$76)),"",'I_State and program information'!$E$76&amp;plan8)</f>
        <v/>
      </c>
      <c r="R10" s="42" t="str">
        <f>IF(ISNUMBER(FIND(plan8,'I_State and program information'!$E$82)),"",'I_State and program information'!$E$82&amp;plan8)</f>
        <v/>
      </c>
      <c r="S10" s="42" t="str">
        <f>IF(ISNUMBER(FIND(plan8,'I_State and program information'!$E$88)),"",'I_State and program information'!$E$88&amp;plan8)</f>
        <v/>
      </c>
      <c r="T10" s="42" t="str">
        <f>IF(ISNUMBER(FIND(plan8,'I_State and program information'!$E$94)),"",'I_State and program information'!$E$94&amp;plan8)</f>
        <v/>
      </c>
      <c r="U10" s="3" t="s">
        <v>138</v>
      </c>
      <c r="V10" s="3" t="s">
        <v>240</v>
      </c>
      <c r="W10" s="19" t="s">
        <v>89</v>
      </c>
      <c r="Y10" s="3" t="s">
        <v>147</v>
      </c>
      <c r="BK10" s="253" t="str">
        <f>IF('I_State and program information'!$E$79&lt;&gt;"",'I_State and program information'!E79&amp;"; "&amp;CHAR(10)&amp;CHAR(10),"")</f>
        <v/>
      </c>
      <c r="BL10" s="254" t="str">
        <f>IF(ISNUMBER(FIND(analysismethod8,'II_Program-level standards'!E$13)),"",'II_Program-level standards'!E$13&amp;analysismethod8)</f>
        <v/>
      </c>
      <c r="BM10" s="254" t="str">
        <f>IF(ISNUMBER(FIND(analysismethod8,'II_Program-level standards'!F$13)),"",'II_Program-level standards'!F$13&amp;analysismethod8)</f>
        <v/>
      </c>
      <c r="BN10" s="254" t="str">
        <f>IF(ISNUMBER(FIND(analysismethod8,'II_Program-level standards'!G$13)),"",'II_Program-level standards'!G$13&amp;analysismethod8)</f>
        <v/>
      </c>
      <c r="BO10" s="254" t="str">
        <f>IF(ISNUMBER(FIND(analysismethod8,'II_Program-level standards'!H$13)),"",'II_Program-level standards'!H$13&amp;analysismethod8)</f>
        <v/>
      </c>
      <c r="BP10" s="254" t="str">
        <f>IF(ISNUMBER(FIND(analysismethod8,'II_Program-level standards'!I$13)),"",'II_Program-level standards'!I$13&amp;analysismethod8)</f>
        <v/>
      </c>
      <c r="BQ10" s="254" t="str">
        <f>IF(ISNUMBER(FIND(analysismethod8,'II_Program-level standards'!J$13)),"",'II_Program-level standards'!J$13&amp;analysismethod8)</f>
        <v/>
      </c>
      <c r="BR10" s="254" t="str">
        <f>IF(ISNUMBER(FIND(analysismethod8,'II_Program-level standards'!K$13)),"",'II_Program-level standards'!K$13&amp;analysismethod8)</f>
        <v/>
      </c>
      <c r="BS10" s="254" t="str">
        <f>IF(ISNUMBER(FIND(analysismethod8,'II_Program-level standards'!L$13)),"",'II_Program-level standards'!L$13&amp;analysismethod8)</f>
        <v/>
      </c>
      <c r="BT10" s="254" t="str">
        <f>IF(ISNUMBER(FIND(analysismethod8,'II_Program-level standards'!M$13)),"",'II_Program-level standards'!M$13&amp;analysismethod8)</f>
        <v/>
      </c>
      <c r="BU10" s="254" t="str">
        <f>IF(ISNUMBER(FIND(analysismethod8,'II_Program-level standards'!N$13)),"",'II_Program-level standards'!N$13&amp;analysismethod8)</f>
        <v/>
      </c>
      <c r="BV10" s="254" t="str">
        <f>IF(ISNUMBER(FIND(analysismethod8,'II_Program-level standards'!O$13)),"",'II_Program-level standards'!O$13&amp;analysismethod8)</f>
        <v/>
      </c>
      <c r="BW10" s="254" t="str">
        <f>IF(ISNUMBER(FIND(analysismethod8,'II_Program-level standards'!P$13)),"",'II_Program-level standards'!P$13&amp;analysismethod8)</f>
        <v/>
      </c>
      <c r="BX10" s="254" t="str">
        <f>IF(ISNUMBER(FIND(analysismethod8,'II_Program-level standards'!Q$13)),"",'II_Program-level standards'!Q$13&amp;analysismethod8)</f>
        <v/>
      </c>
      <c r="BY10" s="254" t="str">
        <f>IF(ISNUMBER(FIND(analysismethod8,'II_Program-level standards'!R$13)),"",'II_Program-level standards'!R$13&amp;analysismethod8)</f>
        <v/>
      </c>
      <c r="BZ10" s="254" t="str">
        <f>IF(ISNUMBER(FIND(analysismethod8,'II_Program-level standards'!S$13)),"",'II_Program-level standards'!S$13&amp;analysismethod8)</f>
        <v/>
      </c>
      <c r="CA10" s="254" t="str">
        <f>IF(ISNUMBER(FIND(analysismethod8,'II_Program-level standards'!T$13)),"",'II_Program-level standards'!T$13&amp;analysismethod8)</f>
        <v/>
      </c>
      <c r="CB10" s="254" t="str">
        <f>IF(ISNUMBER(FIND(analysismethod8,'II_Program-level standards'!U$13)),"",'II_Program-level standards'!U$13&amp;analysismethod8)</f>
        <v/>
      </c>
      <c r="CC10" s="254" t="str">
        <f>IF(ISNUMBER(FIND(analysismethod8,'II_Program-level standards'!V$13)),"",'II_Program-level standards'!V$13&amp;analysismethod8)</f>
        <v/>
      </c>
      <c r="CD10" s="254" t="str">
        <f>IF(ISNUMBER(FIND(analysismethod8,'II_Program-level standards'!W$13)),"",'II_Program-level standards'!W$13&amp;analysismethod8)</f>
        <v/>
      </c>
      <c r="CE10" s="254" t="str">
        <f>IF(ISNUMBER(FIND(analysismethod8,'II_Program-level standards'!X$13)),"",'II_Program-level standards'!X$13&amp;analysismethod8)</f>
        <v/>
      </c>
      <c r="CF10" s="254" t="str">
        <f>IF(ISNUMBER(FIND(analysismethod8,'II_Program-level standards'!Y$13)),"",'II_Program-level standards'!Y$13&amp;analysismethod8)</f>
        <v/>
      </c>
      <c r="CG10" s="254" t="str">
        <f>IF(ISNUMBER(FIND(analysismethod8,'II_Program-level standards'!Z$13)),"",'II_Program-level standards'!Z$13&amp;analysismethod8)</f>
        <v/>
      </c>
      <c r="CH10" s="254" t="str">
        <f>IF(ISNUMBER(FIND(analysismethod8,'II_Program-level standards'!AA$13)),"",'II_Program-level standards'!AA$13&amp;analysismethod8)</f>
        <v/>
      </c>
      <c r="CI10" s="254" t="str">
        <f>IF(ISNUMBER(FIND(analysismethod8,'II_Program-level standards'!AB$13)),"",'II_Program-level standards'!AB$13&amp;analysismethod8)</f>
        <v/>
      </c>
      <c r="CJ10" s="254" t="str">
        <f>IF(ISNUMBER(FIND(analysismethod8,'II_Program-level standards'!AC$13)),"",'II_Program-level standards'!AC$13&amp;analysismethod8)</f>
        <v/>
      </c>
      <c r="CK10" s="254" t="str">
        <f>IF(ISNUMBER(FIND(analysismethod8,'II_Program-level standards'!AD$13)),"",'II_Program-level standards'!AD$13&amp;analysismethod8)</f>
        <v/>
      </c>
      <c r="CL10" s="254" t="str">
        <f>IF(ISNUMBER(FIND(analysismethod8,'II_Program-level standards'!AE$13)),"",'II_Program-level standards'!AE$13&amp;analysismethod8)</f>
        <v/>
      </c>
      <c r="CM10" s="254" t="str">
        <f>IF(ISNUMBER(FIND(analysismethod8,'II_Program-level standards'!AF$13)),"",'II_Program-level standards'!AF$13&amp;analysismethod8)</f>
        <v/>
      </c>
      <c r="CN10" s="254" t="str">
        <f>IF(ISNUMBER(FIND(analysismethod8,'II_Program-level standards'!AG$13)),"",'II_Program-level standards'!AG$13&amp;analysismethod8)</f>
        <v/>
      </c>
      <c r="CO10" s="254" t="str">
        <f>IF(ISNUMBER(FIND(analysismethod8,'II_Program-level standards'!AH$13)),"",'II_Program-level standards'!AH$13&amp;analysismethod8)</f>
        <v/>
      </c>
      <c r="CP10" s="254" t="str">
        <f>IF(ISNUMBER(FIND(analysismethod8,'II_Program-level standards'!AI$13)),"",'II_Program-level standards'!AI$13&amp;analysismethod8)</f>
        <v/>
      </c>
      <c r="CQ10" s="254" t="str">
        <f>IF(ISNUMBER(FIND(analysismethod8,'II_Program-level standards'!AJ$13)),"",'II_Program-level standards'!AJ$13&amp;analysismethod8)</f>
        <v/>
      </c>
      <c r="CR10" s="254" t="str">
        <f>IF(ISNUMBER(FIND(analysismethod8,'II_Program-level standards'!AK$13)),"",'II_Program-level standards'!AK$13&amp;analysismethod8)</f>
        <v/>
      </c>
      <c r="CS10" s="254" t="str">
        <f>IF(ISNUMBER(FIND(analysismethod8,'II_Program-level standards'!AL$13)),"",'II_Program-level standards'!AL$13&amp;analysismethod8)</f>
        <v/>
      </c>
      <c r="CT10" s="254" t="str">
        <f>IF(ISNUMBER(FIND(analysismethod8,'II_Program-level standards'!AM$13)),"",'II_Program-level standards'!AM$13&amp;analysismethod8)</f>
        <v/>
      </c>
      <c r="CU10" s="254" t="str">
        <f>IF(ISNUMBER(FIND(analysismethod8,'II_Program-level standards'!AN$13)),"",'II_Program-level standards'!AN$13&amp;analysismethod8)</f>
        <v/>
      </c>
      <c r="CV10" s="254" t="str">
        <f>IF(ISNUMBER(FIND(analysismethod8,'II_Program-level standards'!AO$13)),"",'II_Program-level standards'!AO$13&amp;analysismethod8)</f>
        <v/>
      </c>
      <c r="CW10" s="254" t="str">
        <f>IF(ISNUMBER(FIND(analysismethod8,'II_Program-level standards'!AP$13)),"",'II_Program-level standards'!AP$13&amp;analysismethod8)</f>
        <v/>
      </c>
      <c r="CX10" s="254" t="str">
        <f>IF(ISNUMBER(FIND(analysismethod8,'II_Program-level standards'!AQ$13)),"",'II_Program-level standards'!AQ$13&amp;analysismethod8)</f>
        <v/>
      </c>
      <c r="CY10" s="254" t="str">
        <f>IF(ISNUMBER(FIND(analysismethod8,'II_Program-level standards'!AR$13)),"",'II_Program-level standards'!AR$13&amp;analysismethod8)</f>
        <v/>
      </c>
      <c r="CZ10" s="254" t="str">
        <f>IF(ISNUMBER(FIND(analysismethod8,'II_Program-level standards'!AS$13)),"",'II_Program-level standards'!AS$13&amp;analysismethod8)</f>
        <v/>
      </c>
      <c r="DA10" s="254" t="str">
        <f>IF(ISNUMBER(FIND(analysismethod8,'II_Program-level standards'!AT$13)),"",'II_Program-level standards'!AT$13&amp;analysismethod8)</f>
        <v/>
      </c>
      <c r="DB10" s="254" t="str">
        <f>IF(ISNUMBER(FIND(analysismethod8,'II_Program-level standards'!AU$13)),"",'II_Program-level standards'!AU$13&amp;analysismethod8)</f>
        <v/>
      </c>
      <c r="DC10" s="254" t="str">
        <f>IF(ISNUMBER(FIND(analysismethod8,'II_Program-level standards'!AV$13)),"",'II_Program-level standards'!AV$13&amp;analysismethod8)</f>
        <v/>
      </c>
      <c r="DD10" s="254" t="str">
        <f>IF(ISNUMBER(FIND(analysismethod8,'II_Program-level standards'!AW$13)),"",'II_Program-level standards'!AW$13&amp;analysismethod8)</f>
        <v/>
      </c>
      <c r="DE10" s="254" t="str">
        <f>IF(ISNUMBER(FIND(analysismethod8,'II_Program-level standards'!AX$13)),"",'II_Program-level standards'!AX$13&amp;analysismethod8)</f>
        <v/>
      </c>
      <c r="DF10" s="254" t="str">
        <f>IF(ISNUMBER(FIND(analysismethod8,'II_Program-level standards'!AY$13)),"",'II_Program-level standards'!AY$13&amp;analysismethod8)</f>
        <v/>
      </c>
      <c r="DG10" s="254" t="str">
        <f>IF(ISNUMBER(FIND(analysismethod8,'II_Program-level standards'!AZ$13)),"",'II_Program-level standards'!AZ$13&amp;analysismethod8)</f>
        <v/>
      </c>
      <c r="DH10" s="254" t="str">
        <f>IF(ISNUMBER(FIND(analysismethod8,'II_Program-level standards'!BA$13)),"",'II_Program-level standards'!BA$13&amp;analysismethod8)</f>
        <v/>
      </c>
      <c r="DI10" s="254" t="str">
        <f>IF(ISNUMBER(FIND(analysismethod8,'II_Program-level standards'!BB$13)),"",'II_Program-level standards'!BB$13&amp;analysismethod8)</f>
        <v/>
      </c>
      <c r="DJ10" s="254" t="str">
        <f>IF(ISNUMBER(FIND(analysismethod8,'II_Program-level standards'!BC$13)),"",'II_Program-level standards'!BC$13&amp;analysismethod8)</f>
        <v/>
      </c>
      <c r="DK10" s="254" t="str">
        <f>IF(ISNUMBER(FIND(analysismethod8,'II_Program-level standards'!BD$13)),"",'II_Program-level standards'!BD$13&amp;analysismethod8)</f>
        <v/>
      </c>
      <c r="DL10" s="254" t="str">
        <f>IF(ISNUMBER(FIND(analysismethod8,'II_Program-level standards'!BE$13)),"",'II_Program-level standards'!BE$13&amp;analysismethod8)</f>
        <v/>
      </c>
      <c r="DM10" s="254" t="str">
        <f>IF(ISNUMBER(FIND(analysismethod8,'II_Program-level standards'!BF$13)),"",'II_Program-level standards'!BF$13&amp;analysismethod8)</f>
        <v/>
      </c>
      <c r="DN10" s="254" t="str">
        <f>IF(ISNUMBER(FIND(analysismethod8,'II_Program-level standards'!BG$13)),"",'II_Program-level standards'!BG$13&amp;analysismethod8)</f>
        <v/>
      </c>
      <c r="DO10" s="254" t="str">
        <f>IF(ISNUMBER(FIND(analysismethod8,'II_Program-level standards'!BH$13)),"",'II_Program-level standards'!BH$13&amp;analysismethod8)</f>
        <v/>
      </c>
      <c r="DP10" s="254" t="str">
        <f>IF(ISNUMBER(FIND(analysismethod8,'II_Program-level standards'!BI$13)),"",'II_Program-level standards'!BI$13&amp;analysismethod8)</f>
        <v/>
      </c>
      <c r="DQ10" s="254" t="str">
        <f>IF(ISNUMBER(FIND(analysismethod8,'II_Program-level standards'!BJ$13)),"",'II_Program-level standards'!BJ$13&amp;analysismethod8)</f>
        <v/>
      </c>
      <c r="DR10" s="254" t="str">
        <f>IF(ISNUMBER(FIND(analysismethod8,'II_Program-level standards'!BK$13)),"",'II_Program-level standards'!BK$13&amp;analysismethod8)</f>
        <v/>
      </c>
      <c r="DS10" s="254" t="str">
        <f>IF(ISNUMBER(FIND(analysismethod8,'II_Program-level standards'!BL$13)),"",'II_Program-level standards'!BL$13&amp;analysismethod8)</f>
        <v/>
      </c>
      <c r="DT10" s="254" t="str">
        <f>IF(ISNUMBER(FIND(analysismethod8,'II_Program-level standards'!BM$13)),"",'II_Program-level standards'!BM$13&amp;analysismethod8)</f>
        <v/>
      </c>
      <c r="DU10" s="254" t="str">
        <f>IF(ISNUMBER(FIND(analysismethod8,'II_Program-level standards'!BN$13)),"",'II_Program-level standards'!BN$13&amp;analysismethod8)</f>
        <v/>
      </c>
      <c r="DV10" s="254" t="str">
        <f>IF(ISNUMBER(FIND(analysismethod8,'II_Program-level standards'!BO$13)),"",'II_Program-level standards'!BO$13&amp;analysismethod8)</f>
        <v/>
      </c>
      <c r="DW10" s="254" t="str">
        <f>IF(ISNUMBER(FIND(analysismethod8,'II_Program-level standards'!BP$13)),"",'II_Program-level standards'!BP$13&amp;analysismethod8)</f>
        <v/>
      </c>
      <c r="DX10" s="254" t="str">
        <f>IF(ISNUMBER(FIND(analysismethod8,'II_Program-level standards'!BQ$13)),"",'II_Program-level standards'!BQ$13&amp;analysismethod8)</f>
        <v/>
      </c>
      <c r="DY10" s="254" t="str">
        <f>IF(ISNUMBER(FIND(analysismethod8,'II_Program-level standards'!BR$13)),"",'II_Program-level standards'!BR$13&amp;analysismethod8)</f>
        <v/>
      </c>
      <c r="DZ10" s="254" t="str">
        <f>IF(ISNUMBER(FIND(analysismethod8,'II_Program-level standards'!BS$13)),"",'II_Program-level standards'!BS$13&amp;analysismethod8)</f>
        <v/>
      </c>
      <c r="EA10" s="254" t="str">
        <f>IF(ISNUMBER(FIND(analysismethod8,'II_Program-level standards'!BT$13)),"",'II_Program-level standards'!BT$13&amp;analysismethod8)</f>
        <v/>
      </c>
      <c r="EB10" s="254" t="str">
        <f>IF(ISNUMBER(FIND(analysismethod8,'II_Program-level standards'!BU$13)),"",'II_Program-level standards'!BU$13&amp;analysismethod8)</f>
        <v/>
      </c>
      <c r="EC10" s="254" t="str">
        <f>IF(ISNUMBER(FIND(analysismethod8,'II_Program-level standards'!BV$13)),"",'II_Program-level standards'!BV$13&amp;analysismethod8)</f>
        <v/>
      </c>
      <c r="ED10" s="254" t="str">
        <f>IF(ISNUMBER(FIND(analysismethod8,'II_Program-level standards'!BW$13)),"",'II_Program-level standards'!BW$13&amp;analysismethod8)</f>
        <v/>
      </c>
      <c r="EE10" s="254" t="str">
        <f>IF(ISNUMBER(FIND(analysismethod8,'II_Program-level standards'!BX$13)),"",'II_Program-level standards'!BX$13&amp;analysismethod8)</f>
        <v/>
      </c>
      <c r="EF10" s="254" t="str">
        <f>IF(ISNUMBER(FIND(analysismethod8,'II_Program-level standards'!BY$13)),"",'II_Program-level standards'!BY$13&amp;analysismethod8)</f>
        <v/>
      </c>
      <c r="EG10" s="254" t="str">
        <f>IF(ISNUMBER(FIND(analysismethod8,'II_Program-level standards'!BZ$13)),"",'II_Program-level standards'!BZ$13&amp;analysismethod8)</f>
        <v/>
      </c>
      <c r="EH10" s="254" t="str">
        <f>IF(ISNUMBER(FIND(analysismethod8,'II_Program-level standards'!CA$13)),"",'II_Program-level standards'!CA$13&amp;analysismethod8)</f>
        <v/>
      </c>
      <c r="EI10" s="254" t="str">
        <f>IF(ISNUMBER(FIND(analysismethod8,'II_Program-level standards'!CB$13)),"",'II_Program-level standards'!CB$13&amp;analysismethod8)</f>
        <v/>
      </c>
      <c r="EJ10" s="254" t="str">
        <f>IF(ISNUMBER(FIND(analysismethod8,'II_Program-level standards'!CC$13)),"",'II_Program-level standards'!CC$13&amp;analysismethod8)</f>
        <v/>
      </c>
      <c r="EK10" s="254" t="str">
        <f>IF(ISNUMBER(FIND(analysismethod8,'II_Program-level standards'!CD$13)),"",'II_Program-level standards'!CD$13&amp;analysismethod8)</f>
        <v/>
      </c>
      <c r="EL10" s="254" t="str">
        <f>IF(ISNUMBER(FIND(analysismethod8,'II_Program-level standards'!CE$13)),"",'II_Program-level standards'!CE$13&amp;analysismethod8)</f>
        <v/>
      </c>
      <c r="EM10" s="254" t="str">
        <f>IF(ISNUMBER(FIND(analysismethod8,'II_Program-level standards'!CF$13)),"",'II_Program-level standards'!CF$13&amp;analysismethod8)</f>
        <v/>
      </c>
      <c r="EN10" s="254" t="str">
        <f>IF(ISNUMBER(FIND(analysismethod8,'II_Program-level standards'!CG$13)),"",'II_Program-level standards'!CG$13&amp;analysismethod8)</f>
        <v/>
      </c>
      <c r="EO10" s="254" t="str">
        <f>IF(ISNUMBER(FIND(analysismethod8,'II_Program-level standards'!CH$13)),"",'II_Program-level standards'!CH$13&amp;analysismethod8)</f>
        <v/>
      </c>
      <c r="EP10" s="254" t="str">
        <f>IF(ISNUMBER(FIND(analysismethod8,'II_Program-level standards'!CI$13)),"",'II_Program-level standards'!CI$13&amp;analysismethod8)</f>
        <v/>
      </c>
      <c r="EQ10" s="254" t="str">
        <f>IF(ISNUMBER(FIND(analysismethod8,'II_Program-level standards'!CJ$13)),"",'II_Program-level standards'!CJ$13&amp;analysismethod8)</f>
        <v/>
      </c>
      <c r="ER10" s="254" t="str">
        <f>IF(ISNUMBER(FIND(analysismethod8,'II_Program-level standards'!CK$13)),"",'II_Program-level standards'!CK$13&amp;analysismethod8)</f>
        <v/>
      </c>
      <c r="ES10" s="254" t="str">
        <f>IF(ISNUMBER(FIND(analysismethod8,'II_Program-level standards'!CL$13)),"",'II_Program-level standards'!CL$13&amp;analysismethod8)</f>
        <v/>
      </c>
      <c r="ET10" s="254" t="str">
        <f>IF(ISNUMBER(FIND(analysismethod8,'II_Program-level standards'!CM$13)),"",'II_Program-level standards'!CM$13&amp;analysismethod8)</f>
        <v/>
      </c>
      <c r="EU10" s="254" t="str">
        <f>IF(ISNUMBER(FIND(analysismethod8,'II_Program-level standards'!CN$13)),"",'II_Program-level standards'!CN$13&amp;analysismethod8)</f>
        <v/>
      </c>
      <c r="EV10" s="254" t="str">
        <f>IF(ISNUMBER(FIND(analysismethod8,'II_Program-level standards'!CO$13)),"",'II_Program-level standards'!CO$13&amp;analysismethod8)</f>
        <v/>
      </c>
      <c r="EW10" s="254" t="str">
        <f>IF(ISNUMBER(FIND(analysismethod8,'II_Program-level standards'!CP$13)),"",'II_Program-level standards'!CP$13&amp;analysismethod8)</f>
        <v/>
      </c>
      <c r="EX10" s="254" t="str">
        <f>IF(ISNUMBER(FIND(analysismethod8,'II_Program-level standards'!CQ$13)),"",'II_Program-level standards'!CQ$13&amp;analysismethod8)</f>
        <v/>
      </c>
      <c r="EY10" s="254" t="str">
        <f>IF(ISNUMBER(FIND(analysismethod8,'II_Program-level standards'!CR$13)),"",'II_Program-level standards'!CR$13&amp;analysismethod8)</f>
        <v/>
      </c>
      <c r="EZ10" s="254" t="str">
        <f>IF(ISNUMBER(FIND(analysismethod8,'II_Program-level standards'!CS$13)),"",'II_Program-level standards'!CS$13&amp;analysismethod8)</f>
        <v/>
      </c>
      <c r="FA10" s="254" t="str">
        <f>IF(ISNUMBER(FIND(analysismethod8,'II_Program-level standards'!CT$13)),"",'II_Program-level standards'!CT$13&amp;analysismethod8)</f>
        <v/>
      </c>
      <c r="FB10" s="254" t="str">
        <f>IF(ISNUMBER(FIND(analysismethod8,'II_Program-level standards'!CU$13)),"",'II_Program-level standards'!CU$13&amp;analysismethod8)</f>
        <v/>
      </c>
      <c r="FC10" s="254" t="str">
        <f>IF(ISNUMBER(FIND(analysismethod8,'II_Program-level standards'!CV$13)),"",'II_Program-level standards'!CV$13&amp;analysismethod8)</f>
        <v/>
      </c>
      <c r="FD10" s="254" t="str">
        <f>IF(ISNUMBER(FIND(analysismethod8,'II_Program-level standards'!CW$13)),"",'II_Program-level standards'!CW$13&amp;analysismethod8)</f>
        <v/>
      </c>
      <c r="FE10" s="254" t="str">
        <f>IF(ISNUMBER(FIND(analysismethod8,'II_Program-level standards'!CX$13)),"",'II_Program-level standards'!CX$13&amp;analysismethod8)</f>
        <v/>
      </c>
      <c r="FF10" s="254" t="str">
        <f>IF(ISNUMBER(FIND(analysismethod8,'II_Program-level standards'!CY$13)),"",'II_Program-level standards'!CY$13&amp;analysismethod8)</f>
        <v/>
      </c>
      <c r="FG10" s="255" t="str">
        <f>IF(ISNUMBER(FIND(analysismethod8,'II_Program-level standards'!CZ$13)),"",'II_Program-level standards'!CZ$13&amp;analysismethod8)</f>
        <v/>
      </c>
    </row>
    <row r="11" spans="1:212" x14ac:dyDescent="0.25">
      <c r="B11" s="11" t="s">
        <v>15</v>
      </c>
      <c r="C11" s="11"/>
      <c r="D11" s="11"/>
      <c r="E11" s="11"/>
      <c r="F11" s="11"/>
      <c r="G11" s="11"/>
      <c r="I11" s="3" t="s">
        <v>140</v>
      </c>
      <c r="J11" s="33" t="str">
        <f>IF('I_State and program information'!E33="","",'I_State and program information'!E33&amp;"; ")</f>
        <v/>
      </c>
      <c r="K11" s="42" t="str">
        <f>IF(ISNUMBER(FIND(plan9,'I_State and program information'!$E$52)),"",'I_State and program information'!$E$52&amp;plan9)</f>
        <v/>
      </c>
      <c r="L11" s="42" t="str">
        <f>IF(ISNUMBER(FIND(plan9,'I_State and program information'!$E$56)),"",'I_State and program information'!$E$56&amp;plan9)</f>
        <v/>
      </c>
      <c r="M11" s="42" t="str">
        <f>IF(ISNUMBER(FIND(plan9,'I_State and program information'!$E$60)),"",'I_State and program information'!$E$60&amp;plan9)</f>
        <v/>
      </c>
      <c r="N11" s="42" t="str">
        <f>IF(ISNUMBER(FIND(plan9,'I_State and program information'!$E$64)),"",'I_State and program information'!$E$64&amp;plan9)</f>
        <v/>
      </c>
      <c r="O11" s="42" t="str">
        <f>IF(ISNUMBER(FIND(plan9,'I_State and program information'!$E$68)),"",'I_State and program information'!$E$68&amp;plan9)</f>
        <v/>
      </c>
      <c r="P11" s="42" t="str">
        <f>IF(ISNUMBER(FIND(plan9,'I_State and program information'!$E$72)),"",'I_State and program information'!$E$72&amp;plan9)</f>
        <v/>
      </c>
      <c r="Q11" s="42" t="str">
        <f>IF(ISNUMBER(FIND(plan9,'I_State and program information'!$E$76)),"",'I_State and program information'!$E$76&amp;plan9)</f>
        <v/>
      </c>
      <c r="R11" s="42" t="str">
        <f>IF(ISNUMBER(FIND(plan9,'I_State and program information'!$E$82)),"",'I_State and program information'!$E$82&amp;plan9)</f>
        <v/>
      </c>
      <c r="S11" s="42" t="str">
        <f>IF(ISNUMBER(FIND(plan9,'I_State and program information'!$E$88)),"",'I_State and program information'!$E$88&amp;plan9)</f>
        <v/>
      </c>
      <c r="T11" s="42" t="str">
        <f>IF(ISNUMBER(FIND(plan9,'I_State and program information'!$E$94)),"",'I_State and program information'!$E$94&amp;plan9)</f>
        <v/>
      </c>
      <c r="U11" s="3" t="s">
        <v>69</v>
      </c>
      <c r="V11" s="3" t="s">
        <v>93</v>
      </c>
      <c r="Y11" s="4" t="s">
        <v>149</v>
      </c>
      <c r="BK11" s="253" t="str">
        <f>IF('I_State and program information'!$E$85&lt;&gt;"",'I_State and program information'!E85&amp;"; "&amp;CHAR(10)&amp;CHAR(10),"")</f>
        <v/>
      </c>
      <c r="BL11" s="254" t="str">
        <f>IF(ISNUMBER(FIND(analysismethod9,'II_Program-level standards'!E$13)),"",'II_Program-level standards'!E$13&amp;analysismethod9)</f>
        <v/>
      </c>
      <c r="BM11" s="254" t="str">
        <f>IF(ISNUMBER(FIND(analysismethod9,'II_Program-level standards'!F$13)),"",'II_Program-level standards'!F$13&amp;analysismethod9)</f>
        <v/>
      </c>
      <c r="BN11" s="254" t="str">
        <f>IF(ISNUMBER(FIND(analysismethod9,'II_Program-level standards'!G$13)),"",'II_Program-level standards'!G$13&amp;analysismethod9)</f>
        <v/>
      </c>
      <c r="BO11" s="254" t="str">
        <f>IF(ISNUMBER(FIND(analysismethod9,'II_Program-level standards'!H$13)),"",'II_Program-level standards'!H$13&amp;analysismethod9)</f>
        <v/>
      </c>
      <c r="BP11" s="254" t="str">
        <f>IF(ISNUMBER(FIND(analysismethod9,'II_Program-level standards'!I$13)),"",'II_Program-level standards'!I$13&amp;analysismethod9)</f>
        <v/>
      </c>
      <c r="BQ11" s="254" t="str">
        <f>IF(ISNUMBER(FIND(analysismethod9,'II_Program-level standards'!J$13)),"",'II_Program-level standards'!J$13&amp;analysismethod9)</f>
        <v/>
      </c>
      <c r="BR11" s="254" t="str">
        <f>IF(ISNUMBER(FIND(analysismethod9,'II_Program-level standards'!K$13)),"",'II_Program-level standards'!K$13&amp;analysismethod9)</f>
        <v/>
      </c>
      <c r="BS11" s="254" t="str">
        <f>IF(ISNUMBER(FIND(analysismethod9,'II_Program-level standards'!L$13)),"",'II_Program-level standards'!L$13&amp;analysismethod9)</f>
        <v/>
      </c>
      <c r="BT11" s="254" t="str">
        <f>IF(ISNUMBER(FIND(analysismethod9,'II_Program-level standards'!M$13)),"",'II_Program-level standards'!M$13&amp;analysismethod9)</f>
        <v/>
      </c>
      <c r="BU11" s="254" t="str">
        <f>IF(ISNUMBER(FIND(analysismethod9,'II_Program-level standards'!N$13)),"",'II_Program-level standards'!N$13&amp;analysismethod9)</f>
        <v/>
      </c>
      <c r="BV11" s="254" t="str">
        <f>IF(ISNUMBER(FIND(analysismethod9,'II_Program-level standards'!O$13)),"",'II_Program-level standards'!O$13&amp;analysismethod9)</f>
        <v/>
      </c>
      <c r="BW11" s="254" t="str">
        <f>IF(ISNUMBER(FIND(analysismethod9,'II_Program-level standards'!P$13)),"",'II_Program-level standards'!P$13&amp;analysismethod9)</f>
        <v/>
      </c>
      <c r="BX11" s="254" t="str">
        <f>IF(ISNUMBER(FIND(analysismethod9,'II_Program-level standards'!Q$13)),"",'II_Program-level standards'!Q$13&amp;analysismethod9)</f>
        <v/>
      </c>
      <c r="BY11" s="254" t="str">
        <f>IF(ISNUMBER(FIND(analysismethod9,'II_Program-level standards'!R$13)),"",'II_Program-level standards'!R$13&amp;analysismethod9)</f>
        <v/>
      </c>
      <c r="BZ11" s="254" t="str">
        <f>IF(ISNUMBER(FIND(analysismethod9,'II_Program-level standards'!S$13)),"",'II_Program-level standards'!S$13&amp;analysismethod9)</f>
        <v/>
      </c>
      <c r="CA11" s="254" t="str">
        <f>IF(ISNUMBER(FIND(analysismethod9,'II_Program-level standards'!T$13)),"",'II_Program-level standards'!T$13&amp;analysismethod9)</f>
        <v/>
      </c>
      <c r="CB11" s="254" t="str">
        <f>IF(ISNUMBER(FIND(analysismethod9,'II_Program-level standards'!U$13)),"",'II_Program-level standards'!U$13&amp;analysismethod9)</f>
        <v/>
      </c>
      <c r="CC11" s="254" t="str">
        <f>IF(ISNUMBER(FIND(analysismethod9,'II_Program-level standards'!V$13)),"",'II_Program-level standards'!V$13&amp;analysismethod9)</f>
        <v/>
      </c>
      <c r="CD11" s="254" t="str">
        <f>IF(ISNUMBER(FIND(analysismethod9,'II_Program-level standards'!W$13)),"",'II_Program-level standards'!W$13&amp;analysismethod9)</f>
        <v/>
      </c>
      <c r="CE11" s="254" t="str">
        <f>IF(ISNUMBER(FIND(analysismethod9,'II_Program-level standards'!X$13)),"",'II_Program-level standards'!X$13&amp;analysismethod9)</f>
        <v/>
      </c>
      <c r="CF11" s="254" t="str">
        <f>IF(ISNUMBER(FIND(analysismethod9,'II_Program-level standards'!Y$13)),"",'II_Program-level standards'!Y$13&amp;analysismethod9)</f>
        <v/>
      </c>
      <c r="CG11" s="254" t="str">
        <f>IF(ISNUMBER(FIND(analysismethod9,'II_Program-level standards'!Z$13)),"",'II_Program-level standards'!Z$13&amp;analysismethod9)</f>
        <v/>
      </c>
      <c r="CH11" s="254" t="str">
        <f>IF(ISNUMBER(FIND(analysismethod9,'II_Program-level standards'!AA$13)),"",'II_Program-level standards'!AA$13&amp;analysismethod9)</f>
        <v/>
      </c>
      <c r="CI11" s="254" t="str">
        <f>IF(ISNUMBER(FIND(analysismethod9,'II_Program-level standards'!AB$13)),"",'II_Program-level standards'!AB$13&amp;analysismethod9)</f>
        <v/>
      </c>
      <c r="CJ11" s="254" t="str">
        <f>IF(ISNUMBER(FIND(analysismethod9,'II_Program-level standards'!AC$13)),"",'II_Program-level standards'!AC$13&amp;analysismethod9)</f>
        <v/>
      </c>
      <c r="CK11" s="254" t="str">
        <f>IF(ISNUMBER(FIND(analysismethod9,'II_Program-level standards'!AD$13)),"",'II_Program-level standards'!AD$13&amp;analysismethod9)</f>
        <v/>
      </c>
      <c r="CL11" s="254" t="str">
        <f>IF(ISNUMBER(FIND(analysismethod9,'II_Program-level standards'!AE$13)),"",'II_Program-level standards'!AE$13&amp;analysismethod9)</f>
        <v/>
      </c>
      <c r="CM11" s="254" t="str">
        <f>IF(ISNUMBER(FIND(analysismethod9,'II_Program-level standards'!AF$13)),"",'II_Program-level standards'!AF$13&amp;analysismethod9)</f>
        <v/>
      </c>
      <c r="CN11" s="254" t="str">
        <f>IF(ISNUMBER(FIND(analysismethod9,'II_Program-level standards'!AG$13)),"",'II_Program-level standards'!AG$13&amp;analysismethod9)</f>
        <v/>
      </c>
      <c r="CO11" s="254" t="str">
        <f>IF(ISNUMBER(FIND(analysismethod9,'II_Program-level standards'!AH$13)),"",'II_Program-level standards'!AH$13&amp;analysismethod9)</f>
        <v/>
      </c>
      <c r="CP11" s="254" t="str">
        <f>IF(ISNUMBER(FIND(analysismethod9,'II_Program-level standards'!AI$13)),"",'II_Program-level standards'!AI$13&amp;analysismethod9)</f>
        <v/>
      </c>
      <c r="CQ11" s="254" t="str">
        <f>IF(ISNUMBER(FIND(analysismethod9,'II_Program-level standards'!AJ$13)),"",'II_Program-level standards'!AJ$13&amp;analysismethod9)</f>
        <v/>
      </c>
      <c r="CR11" s="254" t="str">
        <f>IF(ISNUMBER(FIND(analysismethod9,'II_Program-level standards'!AK$13)),"",'II_Program-level standards'!AK$13&amp;analysismethod9)</f>
        <v/>
      </c>
      <c r="CS11" s="254" t="str">
        <f>IF(ISNUMBER(FIND(analysismethod9,'II_Program-level standards'!AL$13)),"",'II_Program-level standards'!AL$13&amp;analysismethod9)</f>
        <v/>
      </c>
      <c r="CT11" s="254" t="str">
        <f>IF(ISNUMBER(FIND(analysismethod9,'II_Program-level standards'!AM$13)),"",'II_Program-level standards'!AM$13&amp;analysismethod9)</f>
        <v/>
      </c>
      <c r="CU11" s="254" t="str">
        <f>IF(ISNUMBER(FIND(analysismethod9,'II_Program-level standards'!AN$13)),"",'II_Program-level standards'!AN$13&amp;analysismethod9)</f>
        <v/>
      </c>
      <c r="CV11" s="254" t="str">
        <f>IF(ISNUMBER(FIND(analysismethod9,'II_Program-level standards'!AO$13)),"",'II_Program-level standards'!AO$13&amp;analysismethod9)</f>
        <v/>
      </c>
      <c r="CW11" s="254" t="str">
        <f>IF(ISNUMBER(FIND(analysismethod9,'II_Program-level standards'!AP$13)),"",'II_Program-level standards'!AP$13&amp;analysismethod9)</f>
        <v/>
      </c>
      <c r="CX11" s="254" t="str">
        <f>IF(ISNUMBER(FIND(analysismethod9,'II_Program-level standards'!AQ$13)),"",'II_Program-level standards'!AQ$13&amp;analysismethod9)</f>
        <v/>
      </c>
      <c r="CY11" s="254" t="str">
        <f>IF(ISNUMBER(FIND(analysismethod9,'II_Program-level standards'!AR$13)),"",'II_Program-level standards'!AR$13&amp;analysismethod9)</f>
        <v/>
      </c>
      <c r="CZ11" s="254" t="str">
        <f>IF(ISNUMBER(FIND(analysismethod9,'II_Program-level standards'!AS$13)),"",'II_Program-level standards'!AS$13&amp;analysismethod9)</f>
        <v/>
      </c>
      <c r="DA11" s="254" t="str">
        <f>IF(ISNUMBER(FIND(analysismethod9,'II_Program-level standards'!AT$13)),"",'II_Program-level standards'!AT$13&amp;analysismethod9)</f>
        <v/>
      </c>
      <c r="DB11" s="254" t="str">
        <f>IF(ISNUMBER(FIND(analysismethod9,'II_Program-level standards'!AU$13)),"",'II_Program-level standards'!AU$13&amp;analysismethod9)</f>
        <v/>
      </c>
      <c r="DC11" s="254" t="str">
        <f>IF(ISNUMBER(FIND(analysismethod9,'II_Program-level standards'!AV$13)),"",'II_Program-level standards'!AV$13&amp;analysismethod9)</f>
        <v/>
      </c>
      <c r="DD11" s="254" t="str">
        <f>IF(ISNUMBER(FIND(analysismethod9,'II_Program-level standards'!AW$13)),"",'II_Program-level standards'!AW$13&amp;analysismethod9)</f>
        <v/>
      </c>
      <c r="DE11" s="254" t="str">
        <f>IF(ISNUMBER(FIND(analysismethod9,'II_Program-level standards'!AX$13)),"",'II_Program-level standards'!AX$13&amp;analysismethod9)</f>
        <v/>
      </c>
      <c r="DF11" s="254" t="str">
        <f>IF(ISNUMBER(FIND(analysismethod9,'II_Program-level standards'!AY$13)),"",'II_Program-level standards'!AY$13&amp;analysismethod9)</f>
        <v/>
      </c>
      <c r="DG11" s="254" t="str">
        <f>IF(ISNUMBER(FIND(analysismethod9,'II_Program-level standards'!AZ$13)),"",'II_Program-level standards'!AZ$13&amp;analysismethod9)</f>
        <v/>
      </c>
      <c r="DH11" s="254" t="str">
        <f>IF(ISNUMBER(FIND(analysismethod9,'II_Program-level standards'!BA$13)),"",'II_Program-level standards'!BA$13&amp;analysismethod9)</f>
        <v/>
      </c>
      <c r="DI11" s="254" t="str">
        <f>IF(ISNUMBER(FIND(analysismethod9,'II_Program-level standards'!BB$13)),"",'II_Program-level standards'!BB$13&amp;analysismethod9)</f>
        <v/>
      </c>
      <c r="DJ11" s="254" t="str">
        <f>IF(ISNUMBER(FIND(analysismethod9,'II_Program-level standards'!BC$13)),"",'II_Program-level standards'!BC$13&amp;analysismethod9)</f>
        <v/>
      </c>
      <c r="DK11" s="254" t="str">
        <f>IF(ISNUMBER(FIND(analysismethod9,'II_Program-level standards'!BD$13)),"",'II_Program-level standards'!BD$13&amp;analysismethod9)</f>
        <v/>
      </c>
      <c r="DL11" s="254" t="str">
        <f>IF(ISNUMBER(FIND(analysismethod9,'II_Program-level standards'!BE$13)),"",'II_Program-level standards'!BE$13&amp;analysismethod9)</f>
        <v/>
      </c>
      <c r="DM11" s="254" t="str">
        <f>IF(ISNUMBER(FIND(analysismethod9,'II_Program-level standards'!BF$13)),"",'II_Program-level standards'!BF$13&amp;analysismethod9)</f>
        <v/>
      </c>
      <c r="DN11" s="254" t="str">
        <f>IF(ISNUMBER(FIND(analysismethod9,'II_Program-level standards'!BG$13)),"",'II_Program-level standards'!BG$13&amp;analysismethod9)</f>
        <v/>
      </c>
      <c r="DO11" s="254" t="str">
        <f>IF(ISNUMBER(FIND(analysismethod9,'II_Program-level standards'!BH$13)),"",'II_Program-level standards'!BH$13&amp;analysismethod9)</f>
        <v/>
      </c>
      <c r="DP11" s="254" t="str">
        <f>IF(ISNUMBER(FIND(analysismethod9,'II_Program-level standards'!BI$13)),"",'II_Program-level standards'!BI$13&amp;analysismethod9)</f>
        <v/>
      </c>
      <c r="DQ11" s="254" t="str">
        <f>IF(ISNUMBER(FIND(analysismethod9,'II_Program-level standards'!BJ$13)),"",'II_Program-level standards'!BJ$13&amp;analysismethod9)</f>
        <v/>
      </c>
      <c r="DR11" s="254" t="str">
        <f>IF(ISNUMBER(FIND(analysismethod9,'II_Program-level standards'!BK$13)),"",'II_Program-level standards'!BK$13&amp;analysismethod9)</f>
        <v/>
      </c>
      <c r="DS11" s="254" t="str">
        <f>IF(ISNUMBER(FIND(analysismethod9,'II_Program-level standards'!BL$13)),"",'II_Program-level standards'!BL$13&amp;analysismethod9)</f>
        <v/>
      </c>
      <c r="DT11" s="254" t="str">
        <f>IF(ISNUMBER(FIND(analysismethod9,'II_Program-level standards'!BM$13)),"",'II_Program-level standards'!BM$13&amp;analysismethod9)</f>
        <v/>
      </c>
      <c r="DU11" s="254" t="str">
        <f>IF(ISNUMBER(FIND(analysismethod9,'II_Program-level standards'!BN$13)),"",'II_Program-level standards'!BN$13&amp;analysismethod9)</f>
        <v/>
      </c>
      <c r="DV11" s="254" t="str">
        <f>IF(ISNUMBER(FIND(analysismethod9,'II_Program-level standards'!BO$13)),"",'II_Program-level standards'!BO$13&amp;analysismethod9)</f>
        <v/>
      </c>
      <c r="DW11" s="254" t="str">
        <f>IF(ISNUMBER(FIND(analysismethod9,'II_Program-level standards'!BP$13)),"",'II_Program-level standards'!BP$13&amp;analysismethod9)</f>
        <v/>
      </c>
      <c r="DX11" s="254" t="str">
        <f>IF(ISNUMBER(FIND(analysismethod9,'II_Program-level standards'!BQ$13)),"",'II_Program-level standards'!BQ$13&amp;analysismethod9)</f>
        <v/>
      </c>
      <c r="DY11" s="254" t="str">
        <f>IF(ISNUMBER(FIND(analysismethod9,'II_Program-level standards'!BR$13)),"",'II_Program-level standards'!BR$13&amp;analysismethod9)</f>
        <v/>
      </c>
      <c r="DZ11" s="254" t="str">
        <f>IF(ISNUMBER(FIND(analysismethod9,'II_Program-level standards'!BS$13)),"",'II_Program-level standards'!BS$13&amp;analysismethod9)</f>
        <v/>
      </c>
      <c r="EA11" s="254" t="str">
        <f>IF(ISNUMBER(FIND(analysismethod9,'II_Program-level standards'!BT$13)),"",'II_Program-level standards'!BT$13&amp;analysismethod9)</f>
        <v/>
      </c>
      <c r="EB11" s="254" t="str">
        <f>IF(ISNUMBER(FIND(analysismethod9,'II_Program-level standards'!BU$13)),"",'II_Program-level standards'!BU$13&amp;analysismethod9)</f>
        <v/>
      </c>
      <c r="EC11" s="254" t="str">
        <f>IF(ISNUMBER(FIND(analysismethod9,'II_Program-level standards'!BV$13)),"",'II_Program-level standards'!BV$13&amp;analysismethod9)</f>
        <v/>
      </c>
      <c r="ED11" s="254" t="str">
        <f>IF(ISNUMBER(FIND(analysismethod9,'II_Program-level standards'!BW$13)),"",'II_Program-level standards'!BW$13&amp;analysismethod9)</f>
        <v/>
      </c>
      <c r="EE11" s="254" t="str">
        <f>IF(ISNUMBER(FIND(analysismethod9,'II_Program-level standards'!BX$13)),"",'II_Program-level standards'!BX$13&amp;analysismethod9)</f>
        <v/>
      </c>
      <c r="EF11" s="254" t="str">
        <f>IF(ISNUMBER(FIND(analysismethod9,'II_Program-level standards'!BY$13)),"",'II_Program-level standards'!BY$13&amp;analysismethod9)</f>
        <v/>
      </c>
      <c r="EG11" s="254" t="str">
        <f>IF(ISNUMBER(FIND(analysismethod9,'II_Program-level standards'!BZ$13)),"",'II_Program-level standards'!BZ$13&amp;analysismethod9)</f>
        <v/>
      </c>
      <c r="EH11" s="254" t="str">
        <f>IF(ISNUMBER(FIND(analysismethod9,'II_Program-level standards'!CA$13)),"",'II_Program-level standards'!CA$13&amp;analysismethod9)</f>
        <v/>
      </c>
      <c r="EI11" s="254" t="str">
        <f>IF(ISNUMBER(FIND(analysismethod9,'II_Program-level standards'!CB$13)),"",'II_Program-level standards'!CB$13&amp;analysismethod9)</f>
        <v/>
      </c>
      <c r="EJ11" s="254" t="str">
        <f>IF(ISNUMBER(FIND(analysismethod9,'II_Program-level standards'!CC$13)),"",'II_Program-level standards'!CC$13&amp;analysismethod9)</f>
        <v/>
      </c>
      <c r="EK11" s="254" t="str">
        <f>IF(ISNUMBER(FIND(analysismethod9,'II_Program-level standards'!CD$13)),"",'II_Program-level standards'!CD$13&amp;analysismethod9)</f>
        <v/>
      </c>
      <c r="EL11" s="254" t="str">
        <f>IF(ISNUMBER(FIND(analysismethod9,'II_Program-level standards'!CE$13)),"",'II_Program-level standards'!CE$13&amp;analysismethod9)</f>
        <v/>
      </c>
      <c r="EM11" s="254" t="str">
        <f>IF(ISNUMBER(FIND(analysismethod9,'II_Program-level standards'!CF$13)),"",'II_Program-level standards'!CF$13&amp;analysismethod9)</f>
        <v/>
      </c>
      <c r="EN11" s="254" t="str">
        <f>IF(ISNUMBER(FIND(analysismethod9,'II_Program-level standards'!CG$13)),"",'II_Program-level standards'!CG$13&amp;analysismethod9)</f>
        <v/>
      </c>
      <c r="EO11" s="254" t="str">
        <f>IF(ISNUMBER(FIND(analysismethod9,'II_Program-level standards'!CH$13)),"",'II_Program-level standards'!CH$13&amp;analysismethod9)</f>
        <v/>
      </c>
      <c r="EP11" s="254" t="str">
        <f>IF(ISNUMBER(FIND(analysismethod9,'II_Program-level standards'!CI$13)),"",'II_Program-level standards'!CI$13&amp;analysismethod9)</f>
        <v/>
      </c>
      <c r="EQ11" s="254" t="str">
        <f>IF(ISNUMBER(FIND(analysismethod9,'II_Program-level standards'!CJ$13)),"",'II_Program-level standards'!CJ$13&amp;analysismethod9)</f>
        <v/>
      </c>
      <c r="ER11" s="254" t="str">
        <f>IF(ISNUMBER(FIND(analysismethod9,'II_Program-level standards'!CK$13)),"",'II_Program-level standards'!CK$13&amp;analysismethod9)</f>
        <v/>
      </c>
      <c r="ES11" s="254" t="str">
        <f>IF(ISNUMBER(FIND(analysismethod9,'II_Program-level standards'!CL$13)),"",'II_Program-level standards'!CL$13&amp;analysismethod9)</f>
        <v/>
      </c>
      <c r="ET11" s="254" t="str">
        <f>IF(ISNUMBER(FIND(analysismethod9,'II_Program-level standards'!CM$13)),"",'II_Program-level standards'!CM$13&amp;analysismethod9)</f>
        <v/>
      </c>
      <c r="EU11" s="254" t="str">
        <f>IF(ISNUMBER(FIND(analysismethod9,'II_Program-level standards'!CN$13)),"",'II_Program-level standards'!CN$13&amp;analysismethod9)</f>
        <v/>
      </c>
      <c r="EV11" s="254" t="str">
        <f>IF(ISNUMBER(FIND(analysismethod9,'II_Program-level standards'!CO$13)),"",'II_Program-level standards'!CO$13&amp;analysismethod9)</f>
        <v/>
      </c>
      <c r="EW11" s="254" t="str">
        <f>IF(ISNUMBER(FIND(analysismethod9,'II_Program-level standards'!CP$13)),"",'II_Program-level standards'!CP$13&amp;analysismethod9)</f>
        <v/>
      </c>
      <c r="EX11" s="254" t="str">
        <f>IF(ISNUMBER(FIND(analysismethod9,'II_Program-level standards'!CQ$13)),"",'II_Program-level standards'!CQ$13&amp;analysismethod9)</f>
        <v/>
      </c>
      <c r="EY11" s="254" t="str">
        <f>IF(ISNUMBER(FIND(analysismethod9,'II_Program-level standards'!CR$13)),"",'II_Program-level standards'!CR$13&amp;analysismethod9)</f>
        <v/>
      </c>
      <c r="EZ11" s="254" t="str">
        <f>IF(ISNUMBER(FIND(analysismethod9,'II_Program-level standards'!CS$13)),"",'II_Program-level standards'!CS$13&amp;analysismethod9)</f>
        <v/>
      </c>
      <c r="FA11" s="254" t="str">
        <f>IF(ISNUMBER(FIND(analysismethod9,'II_Program-level standards'!CT$13)),"",'II_Program-level standards'!CT$13&amp;analysismethod9)</f>
        <v/>
      </c>
      <c r="FB11" s="254" t="str">
        <f>IF(ISNUMBER(FIND(analysismethod9,'II_Program-level standards'!CU$13)),"",'II_Program-level standards'!CU$13&amp;analysismethod9)</f>
        <v/>
      </c>
      <c r="FC11" s="254" t="str">
        <f>IF(ISNUMBER(FIND(analysismethod9,'II_Program-level standards'!CV$13)),"",'II_Program-level standards'!CV$13&amp;analysismethod9)</f>
        <v/>
      </c>
      <c r="FD11" s="254" t="str">
        <f>IF(ISNUMBER(FIND(analysismethod9,'II_Program-level standards'!CW$13)),"",'II_Program-level standards'!CW$13&amp;analysismethod9)</f>
        <v/>
      </c>
      <c r="FE11" s="254" t="str">
        <f>IF(ISNUMBER(FIND(analysismethod9,'II_Program-level standards'!CX$13)),"",'II_Program-level standards'!CX$13&amp;analysismethod9)</f>
        <v/>
      </c>
      <c r="FF11" s="254" t="str">
        <f>IF(ISNUMBER(FIND(analysismethod9,'II_Program-level standards'!CY$13)),"",'II_Program-level standards'!CY$13&amp;analysismethod9)</f>
        <v/>
      </c>
      <c r="FG11" s="255" t="str">
        <f>IF(ISNUMBER(FIND(analysismethod9,'II_Program-level standards'!CZ$13)),"",'II_Program-level standards'!CZ$13&amp;analysismethod9)</f>
        <v/>
      </c>
    </row>
    <row r="12" spans="1:212" x14ac:dyDescent="0.25">
      <c r="B12" s="11" t="s">
        <v>16</v>
      </c>
      <c r="C12" s="11"/>
      <c r="D12" s="11"/>
      <c r="E12" s="11"/>
      <c r="F12" s="11"/>
      <c r="G12" s="11"/>
      <c r="J12" s="33" t="str">
        <f>IF('I_State and program information'!E34="","",'I_State and program information'!E34&amp;"; ")</f>
        <v/>
      </c>
      <c r="K12" s="42" t="str">
        <f>IF(ISNUMBER(FIND(plan10,'I_State and program information'!$E$52)),"",'I_State and program information'!$E$52&amp;plan10)</f>
        <v/>
      </c>
      <c r="L12" s="42" t="str">
        <f>IF(ISNUMBER(FIND(plan10,'I_State and program information'!$E$56)),"",'I_State and program information'!$E$56&amp;plan10)</f>
        <v/>
      </c>
      <c r="M12" s="42" t="str">
        <f>IF(ISNUMBER(FIND(plan10,'I_State and program information'!$E$60)),"",'I_State and program information'!$E$60&amp;plan10)</f>
        <v/>
      </c>
      <c r="N12" s="42" t="str">
        <f>IF(ISNUMBER(FIND(plan10,'I_State and program information'!$E$64)),"",'I_State and program information'!$E$64&amp;plan10)</f>
        <v/>
      </c>
      <c r="O12" s="42" t="str">
        <f>IF(ISNUMBER(FIND(plan10,'I_State and program information'!$E$68)),"",'I_State and program information'!$E$68&amp;plan10)</f>
        <v/>
      </c>
      <c r="P12" s="42" t="str">
        <f>IF(ISNUMBER(FIND(plan10,'I_State and program information'!$E$72)),"",'I_State and program information'!$E$72&amp;plan10)</f>
        <v/>
      </c>
      <c r="Q12" s="42" t="str">
        <f>IF(ISNUMBER(FIND(plan10,'I_State and program information'!$E$76)),"",'I_State and program information'!$E$76&amp;plan10)</f>
        <v/>
      </c>
      <c r="R12" s="42" t="str">
        <f>IF(ISNUMBER(FIND(plan10,'I_State and program information'!$E$82)),"",'I_State and program information'!$E$82&amp;plan10)</f>
        <v/>
      </c>
      <c r="S12" s="42" t="str">
        <f>IF(ISNUMBER(FIND(plan10,'I_State and program information'!$E$88)),"",'I_State and program information'!$E$88&amp;plan10)</f>
        <v/>
      </c>
      <c r="T12" s="42" t="str">
        <f>IF(ISNUMBER(FIND(plan10,'I_State and program information'!$E$94)),"",'I_State and program information'!$E$94&amp;plan10)</f>
        <v/>
      </c>
      <c r="V12" s="4" t="s">
        <v>149</v>
      </c>
      <c r="BK12" s="253" t="str">
        <f>IF('I_State and program information'!$E$91&lt;&gt;"",'I_State and program information'!E91&amp;"; "&amp;CHAR(10)&amp;CHAR(10),"")</f>
        <v/>
      </c>
      <c r="BL12" s="254" t="str">
        <f>IF(ISNUMBER(FIND(analysismethod10,'II_Program-level standards'!E$13)),"",'II_Program-level standards'!E$13&amp;analysismethod10)</f>
        <v/>
      </c>
      <c r="BM12" s="254" t="str">
        <f>IF(ISNUMBER(FIND(analysismethod10,'II_Program-level standards'!F$13)),"",'II_Program-level standards'!F$13&amp;analysismethod10)</f>
        <v/>
      </c>
      <c r="BN12" s="254" t="str">
        <f>IF(ISNUMBER(FIND(analysismethod10,'II_Program-level standards'!G$13)),"",'II_Program-level standards'!G$13&amp;analysismethod10)</f>
        <v/>
      </c>
      <c r="BO12" s="254" t="str">
        <f>IF(ISNUMBER(FIND(analysismethod10,'II_Program-level standards'!H$13)),"",'II_Program-level standards'!H$13&amp;analysismethod10)</f>
        <v/>
      </c>
      <c r="BP12" s="254" t="str">
        <f>IF(ISNUMBER(FIND(analysismethod10,'II_Program-level standards'!I$13)),"",'II_Program-level standards'!I$13&amp;analysismethod10)</f>
        <v/>
      </c>
      <c r="BQ12" s="254" t="str">
        <f>IF(ISNUMBER(FIND(analysismethod10,'II_Program-level standards'!J$13)),"",'II_Program-level standards'!J$13&amp;analysismethod10)</f>
        <v/>
      </c>
      <c r="BR12" s="254" t="str">
        <f>IF(ISNUMBER(FIND(analysismethod10,'II_Program-level standards'!K$13)),"",'II_Program-level standards'!K$13&amp;analysismethod10)</f>
        <v/>
      </c>
      <c r="BS12" s="254" t="str">
        <f>IF(ISNUMBER(FIND(analysismethod10,'II_Program-level standards'!L$13)),"",'II_Program-level standards'!L$13&amp;analysismethod10)</f>
        <v/>
      </c>
      <c r="BT12" s="254" t="str">
        <f>IF(ISNUMBER(FIND(analysismethod10,'II_Program-level standards'!M$13)),"",'II_Program-level standards'!M$13&amp;analysismethod10)</f>
        <v/>
      </c>
      <c r="BU12" s="254" t="str">
        <f>IF(ISNUMBER(FIND(analysismethod10,'II_Program-level standards'!N$13)),"",'II_Program-level standards'!N$13&amp;analysismethod10)</f>
        <v/>
      </c>
      <c r="BV12" s="254" t="str">
        <f>IF(ISNUMBER(FIND(analysismethod10,'II_Program-level standards'!O$13)),"",'II_Program-level standards'!O$13&amp;analysismethod10)</f>
        <v/>
      </c>
      <c r="BW12" s="254" t="str">
        <f>IF(ISNUMBER(FIND(analysismethod10,'II_Program-level standards'!P$13)),"",'II_Program-level standards'!P$13&amp;analysismethod10)</f>
        <v/>
      </c>
      <c r="BX12" s="254" t="str">
        <f>IF(ISNUMBER(FIND(analysismethod10,'II_Program-level standards'!Q$13)),"",'II_Program-level standards'!Q$13&amp;analysismethod10)</f>
        <v/>
      </c>
      <c r="BY12" s="254" t="str">
        <f>IF(ISNUMBER(FIND(analysismethod10,'II_Program-level standards'!R$13)),"",'II_Program-level standards'!R$13&amp;analysismethod10)</f>
        <v/>
      </c>
      <c r="BZ12" s="254" t="str">
        <f>IF(ISNUMBER(FIND(analysismethod10,'II_Program-level standards'!S$13)),"",'II_Program-level standards'!S$13&amp;analysismethod10)</f>
        <v/>
      </c>
      <c r="CA12" s="254" t="str">
        <f>IF(ISNUMBER(FIND(analysismethod10,'II_Program-level standards'!T$13)),"",'II_Program-level standards'!T$13&amp;analysismethod10)</f>
        <v/>
      </c>
      <c r="CB12" s="254" t="str">
        <f>IF(ISNUMBER(FIND(analysismethod10,'II_Program-level standards'!U$13)),"",'II_Program-level standards'!U$13&amp;analysismethod10)</f>
        <v/>
      </c>
      <c r="CC12" s="254" t="str">
        <f>IF(ISNUMBER(FIND(analysismethod10,'II_Program-level standards'!V$13)),"",'II_Program-level standards'!V$13&amp;analysismethod10)</f>
        <v/>
      </c>
      <c r="CD12" s="254" t="str">
        <f>IF(ISNUMBER(FIND(analysismethod10,'II_Program-level standards'!W$13)),"",'II_Program-level standards'!W$13&amp;analysismethod10)</f>
        <v/>
      </c>
      <c r="CE12" s="254" t="str">
        <f>IF(ISNUMBER(FIND(analysismethod10,'II_Program-level standards'!X$13)),"",'II_Program-level standards'!X$13&amp;analysismethod10)</f>
        <v/>
      </c>
      <c r="CF12" s="254" t="str">
        <f>IF(ISNUMBER(FIND(analysismethod10,'II_Program-level standards'!Y$13)),"",'II_Program-level standards'!Y$13&amp;analysismethod10)</f>
        <v/>
      </c>
      <c r="CG12" s="254" t="str">
        <f>IF(ISNUMBER(FIND(analysismethod10,'II_Program-level standards'!Z$13)),"",'II_Program-level standards'!Z$13&amp;analysismethod10)</f>
        <v/>
      </c>
      <c r="CH12" s="254" t="str">
        <f>IF(ISNUMBER(FIND(analysismethod10,'II_Program-level standards'!AA$13)),"",'II_Program-level standards'!AA$13&amp;analysismethod10)</f>
        <v/>
      </c>
      <c r="CI12" s="254" t="str">
        <f>IF(ISNUMBER(FIND(analysismethod10,'II_Program-level standards'!AB$13)),"",'II_Program-level standards'!AB$13&amp;analysismethod10)</f>
        <v/>
      </c>
      <c r="CJ12" s="254" t="str">
        <f>IF(ISNUMBER(FIND(analysismethod10,'II_Program-level standards'!AC$13)),"",'II_Program-level standards'!AC$13&amp;analysismethod10)</f>
        <v/>
      </c>
      <c r="CK12" s="254" t="str">
        <f>IF(ISNUMBER(FIND(analysismethod10,'II_Program-level standards'!AD$13)),"",'II_Program-level standards'!AD$13&amp;analysismethod10)</f>
        <v/>
      </c>
      <c r="CL12" s="254" t="str">
        <f>IF(ISNUMBER(FIND(analysismethod10,'II_Program-level standards'!AE$13)),"",'II_Program-level standards'!AE$13&amp;analysismethod10)</f>
        <v/>
      </c>
      <c r="CM12" s="254" t="str">
        <f>IF(ISNUMBER(FIND(analysismethod10,'II_Program-level standards'!AF$13)),"",'II_Program-level standards'!AF$13&amp;analysismethod10)</f>
        <v/>
      </c>
      <c r="CN12" s="254" t="str">
        <f>IF(ISNUMBER(FIND(analysismethod10,'II_Program-level standards'!AG$13)),"",'II_Program-level standards'!AG$13&amp;analysismethod10)</f>
        <v/>
      </c>
      <c r="CO12" s="254" t="str">
        <f>IF(ISNUMBER(FIND(analysismethod10,'II_Program-level standards'!AH$13)),"",'II_Program-level standards'!AH$13&amp;analysismethod10)</f>
        <v/>
      </c>
      <c r="CP12" s="254" t="str">
        <f>IF(ISNUMBER(FIND(analysismethod10,'II_Program-level standards'!AI$13)),"",'II_Program-level standards'!AI$13&amp;analysismethod10)</f>
        <v/>
      </c>
      <c r="CQ12" s="254" t="str">
        <f>IF(ISNUMBER(FIND(analysismethod10,'II_Program-level standards'!AJ$13)),"",'II_Program-level standards'!AJ$13&amp;analysismethod10)</f>
        <v/>
      </c>
      <c r="CR12" s="254" t="str">
        <f>IF(ISNUMBER(FIND(analysismethod10,'II_Program-level standards'!AK$13)),"",'II_Program-level standards'!AK$13&amp;analysismethod10)</f>
        <v/>
      </c>
      <c r="CS12" s="254" t="str">
        <f>IF(ISNUMBER(FIND(analysismethod10,'II_Program-level standards'!AL$13)),"",'II_Program-level standards'!AL$13&amp;analysismethod10)</f>
        <v/>
      </c>
      <c r="CT12" s="254" t="str">
        <f>IF(ISNUMBER(FIND(analysismethod10,'II_Program-level standards'!AM$13)),"",'II_Program-level standards'!AM$13&amp;analysismethod10)</f>
        <v/>
      </c>
      <c r="CU12" s="254" t="str">
        <f>IF(ISNUMBER(FIND(analysismethod10,'II_Program-level standards'!AN$13)),"",'II_Program-level standards'!AN$13&amp;analysismethod10)</f>
        <v/>
      </c>
      <c r="CV12" s="254" t="str">
        <f>IF(ISNUMBER(FIND(analysismethod10,'II_Program-level standards'!AO$13)),"",'II_Program-level standards'!AO$13&amp;analysismethod10)</f>
        <v/>
      </c>
      <c r="CW12" s="254" t="str">
        <f>IF(ISNUMBER(FIND(analysismethod10,'II_Program-level standards'!AP$13)),"",'II_Program-level standards'!AP$13&amp;analysismethod10)</f>
        <v/>
      </c>
      <c r="CX12" s="254" t="str">
        <f>IF(ISNUMBER(FIND(analysismethod10,'II_Program-level standards'!AQ$13)),"",'II_Program-level standards'!AQ$13&amp;analysismethod10)</f>
        <v/>
      </c>
      <c r="CY12" s="254" t="str">
        <f>IF(ISNUMBER(FIND(analysismethod10,'II_Program-level standards'!AR$13)),"",'II_Program-level standards'!AR$13&amp;analysismethod10)</f>
        <v/>
      </c>
      <c r="CZ12" s="254" t="str">
        <f>IF(ISNUMBER(FIND(analysismethod10,'II_Program-level standards'!AS$13)),"",'II_Program-level standards'!AS$13&amp;analysismethod10)</f>
        <v/>
      </c>
      <c r="DA12" s="254" t="str">
        <f>IF(ISNUMBER(FIND(analysismethod10,'II_Program-level standards'!AT$13)),"",'II_Program-level standards'!AT$13&amp;analysismethod10)</f>
        <v/>
      </c>
      <c r="DB12" s="254" t="str">
        <f>IF(ISNUMBER(FIND(analysismethod10,'II_Program-level standards'!AU$13)),"",'II_Program-level standards'!AU$13&amp;analysismethod10)</f>
        <v/>
      </c>
      <c r="DC12" s="254" t="str">
        <f>IF(ISNUMBER(FIND(analysismethod10,'II_Program-level standards'!AV$13)),"",'II_Program-level standards'!AV$13&amp;analysismethod10)</f>
        <v/>
      </c>
      <c r="DD12" s="254" t="str">
        <f>IF(ISNUMBER(FIND(analysismethod10,'II_Program-level standards'!AW$13)),"",'II_Program-level standards'!AW$13&amp;analysismethod10)</f>
        <v/>
      </c>
      <c r="DE12" s="254" t="str">
        <f>IF(ISNUMBER(FIND(analysismethod10,'II_Program-level standards'!AX$13)),"",'II_Program-level standards'!AX$13&amp;analysismethod10)</f>
        <v/>
      </c>
      <c r="DF12" s="254" t="str">
        <f>IF(ISNUMBER(FIND(analysismethod10,'II_Program-level standards'!AY$13)),"",'II_Program-level standards'!AY$13&amp;analysismethod10)</f>
        <v/>
      </c>
      <c r="DG12" s="254" t="str">
        <f>IF(ISNUMBER(FIND(analysismethod10,'II_Program-level standards'!AZ$13)),"",'II_Program-level standards'!AZ$13&amp;analysismethod10)</f>
        <v/>
      </c>
      <c r="DH12" s="254" t="str">
        <f>IF(ISNUMBER(FIND(analysismethod10,'II_Program-level standards'!BA$13)),"",'II_Program-level standards'!BA$13&amp;analysismethod10)</f>
        <v/>
      </c>
      <c r="DI12" s="254" t="str">
        <f>IF(ISNUMBER(FIND(analysismethod10,'II_Program-level standards'!BB$13)),"",'II_Program-level standards'!BB$13&amp;analysismethod10)</f>
        <v/>
      </c>
      <c r="DJ12" s="254" t="str">
        <f>IF(ISNUMBER(FIND(analysismethod10,'II_Program-level standards'!BC$13)),"",'II_Program-level standards'!BC$13&amp;analysismethod10)</f>
        <v/>
      </c>
      <c r="DK12" s="254" t="str">
        <f>IF(ISNUMBER(FIND(analysismethod10,'II_Program-level standards'!BD$13)),"",'II_Program-level standards'!BD$13&amp;analysismethod10)</f>
        <v/>
      </c>
      <c r="DL12" s="254" t="str">
        <f>IF(ISNUMBER(FIND(analysismethod10,'II_Program-level standards'!BE$13)),"",'II_Program-level standards'!BE$13&amp;analysismethod10)</f>
        <v/>
      </c>
      <c r="DM12" s="254" t="str">
        <f>IF(ISNUMBER(FIND(analysismethod10,'II_Program-level standards'!BF$13)),"",'II_Program-level standards'!BF$13&amp;analysismethod10)</f>
        <v/>
      </c>
      <c r="DN12" s="254" t="str">
        <f>IF(ISNUMBER(FIND(analysismethod10,'II_Program-level standards'!BG$13)),"",'II_Program-level standards'!BG$13&amp;analysismethod10)</f>
        <v/>
      </c>
      <c r="DO12" s="254" t="str">
        <f>IF(ISNUMBER(FIND(analysismethod10,'II_Program-level standards'!BH$13)),"",'II_Program-level standards'!BH$13&amp;analysismethod10)</f>
        <v/>
      </c>
      <c r="DP12" s="254" t="str">
        <f>IF(ISNUMBER(FIND(analysismethod10,'II_Program-level standards'!BI$13)),"",'II_Program-level standards'!BI$13&amp;analysismethod10)</f>
        <v/>
      </c>
      <c r="DQ12" s="254" t="str">
        <f>IF(ISNUMBER(FIND(analysismethod10,'II_Program-level standards'!BJ$13)),"",'II_Program-level standards'!BJ$13&amp;analysismethod10)</f>
        <v/>
      </c>
      <c r="DR12" s="254" t="str">
        <f>IF(ISNUMBER(FIND(analysismethod10,'II_Program-level standards'!BK$13)),"",'II_Program-level standards'!BK$13&amp;analysismethod10)</f>
        <v/>
      </c>
      <c r="DS12" s="254" t="str">
        <f>IF(ISNUMBER(FIND(analysismethod10,'II_Program-level standards'!BL$13)),"",'II_Program-level standards'!BL$13&amp;analysismethod10)</f>
        <v/>
      </c>
      <c r="DT12" s="254" t="str">
        <f>IF(ISNUMBER(FIND(analysismethod10,'II_Program-level standards'!BM$13)),"",'II_Program-level standards'!BM$13&amp;analysismethod10)</f>
        <v/>
      </c>
      <c r="DU12" s="254" t="str">
        <f>IF(ISNUMBER(FIND(analysismethod10,'II_Program-level standards'!BN$13)),"",'II_Program-level standards'!BN$13&amp;analysismethod10)</f>
        <v/>
      </c>
      <c r="DV12" s="254" t="str">
        <f>IF(ISNUMBER(FIND(analysismethod10,'II_Program-level standards'!BO$13)),"",'II_Program-level standards'!BO$13&amp;analysismethod10)</f>
        <v/>
      </c>
      <c r="DW12" s="254" t="str">
        <f>IF(ISNUMBER(FIND(analysismethod10,'II_Program-level standards'!BP$13)),"",'II_Program-level standards'!BP$13&amp;analysismethod10)</f>
        <v/>
      </c>
      <c r="DX12" s="254" t="str">
        <f>IF(ISNUMBER(FIND(analysismethod10,'II_Program-level standards'!BQ$13)),"",'II_Program-level standards'!BQ$13&amp;analysismethod10)</f>
        <v/>
      </c>
      <c r="DY12" s="254" t="str">
        <f>IF(ISNUMBER(FIND(analysismethod10,'II_Program-level standards'!BR$13)),"",'II_Program-level standards'!BR$13&amp;analysismethod10)</f>
        <v/>
      </c>
      <c r="DZ12" s="254" t="str">
        <f>IF(ISNUMBER(FIND(analysismethod10,'II_Program-level standards'!BS$13)),"",'II_Program-level standards'!BS$13&amp;analysismethod10)</f>
        <v/>
      </c>
      <c r="EA12" s="254" t="str">
        <f>IF(ISNUMBER(FIND(analysismethod10,'II_Program-level standards'!BT$13)),"",'II_Program-level standards'!BT$13&amp;analysismethod10)</f>
        <v/>
      </c>
      <c r="EB12" s="254" t="str">
        <f>IF(ISNUMBER(FIND(analysismethod10,'II_Program-level standards'!BU$13)),"",'II_Program-level standards'!BU$13&amp;analysismethod10)</f>
        <v/>
      </c>
      <c r="EC12" s="254" t="str">
        <f>IF(ISNUMBER(FIND(analysismethod10,'II_Program-level standards'!BV$13)),"",'II_Program-level standards'!BV$13&amp;analysismethod10)</f>
        <v/>
      </c>
      <c r="ED12" s="254" t="str">
        <f>IF(ISNUMBER(FIND(analysismethod10,'II_Program-level standards'!BW$13)),"",'II_Program-level standards'!BW$13&amp;analysismethod10)</f>
        <v/>
      </c>
      <c r="EE12" s="254" t="str">
        <f>IF(ISNUMBER(FIND(analysismethod10,'II_Program-level standards'!BX$13)),"",'II_Program-level standards'!BX$13&amp;analysismethod10)</f>
        <v/>
      </c>
      <c r="EF12" s="254" t="str">
        <f>IF(ISNUMBER(FIND(analysismethod10,'II_Program-level standards'!BY$13)),"",'II_Program-level standards'!BY$13&amp;analysismethod10)</f>
        <v/>
      </c>
      <c r="EG12" s="254" t="str">
        <f>IF(ISNUMBER(FIND(analysismethod10,'II_Program-level standards'!BZ$13)),"",'II_Program-level standards'!BZ$13&amp;analysismethod10)</f>
        <v/>
      </c>
      <c r="EH12" s="254" t="str">
        <f>IF(ISNUMBER(FIND(analysismethod10,'II_Program-level standards'!CA$13)),"",'II_Program-level standards'!CA$13&amp;analysismethod10)</f>
        <v/>
      </c>
      <c r="EI12" s="254" t="str">
        <f>IF(ISNUMBER(FIND(analysismethod10,'II_Program-level standards'!CB$13)),"",'II_Program-level standards'!CB$13&amp;analysismethod10)</f>
        <v/>
      </c>
      <c r="EJ12" s="254" t="str">
        <f>IF(ISNUMBER(FIND(analysismethod10,'II_Program-level standards'!CC$13)),"",'II_Program-level standards'!CC$13&amp;analysismethod10)</f>
        <v/>
      </c>
      <c r="EK12" s="254" t="str">
        <f>IF(ISNUMBER(FIND(analysismethod10,'II_Program-level standards'!CD$13)),"",'II_Program-level standards'!CD$13&amp;analysismethod10)</f>
        <v/>
      </c>
      <c r="EL12" s="254" t="str">
        <f>IF(ISNUMBER(FIND(analysismethod10,'II_Program-level standards'!CE$13)),"",'II_Program-level standards'!CE$13&amp;analysismethod10)</f>
        <v/>
      </c>
      <c r="EM12" s="254" t="str">
        <f>IF(ISNUMBER(FIND(analysismethod10,'II_Program-level standards'!CF$13)),"",'II_Program-level standards'!CF$13&amp;analysismethod10)</f>
        <v/>
      </c>
      <c r="EN12" s="254" t="str">
        <f>IF(ISNUMBER(FIND(analysismethod10,'II_Program-level standards'!CG$13)),"",'II_Program-level standards'!CG$13&amp;analysismethod10)</f>
        <v/>
      </c>
      <c r="EO12" s="254" t="str">
        <f>IF(ISNUMBER(FIND(analysismethod10,'II_Program-level standards'!CH$13)),"",'II_Program-level standards'!CH$13&amp;analysismethod10)</f>
        <v/>
      </c>
      <c r="EP12" s="254" t="str">
        <f>IF(ISNUMBER(FIND(analysismethod10,'II_Program-level standards'!CI$13)),"",'II_Program-level standards'!CI$13&amp;analysismethod10)</f>
        <v/>
      </c>
      <c r="EQ12" s="254" t="str">
        <f>IF(ISNUMBER(FIND(analysismethod10,'II_Program-level standards'!CJ$13)),"",'II_Program-level standards'!CJ$13&amp;analysismethod10)</f>
        <v/>
      </c>
      <c r="ER12" s="254" t="str">
        <f>IF(ISNUMBER(FIND(analysismethod10,'II_Program-level standards'!CK$13)),"",'II_Program-level standards'!CK$13&amp;analysismethod10)</f>
        <v/>
      </c>
      <c r="ES12" s="254" t="str">
        <f>IF(ISNUMBER(FIND(analysismethod10,'II_Program-level standards'!CL$13)),"",'II_Program-level standards'!CL$13&amp;analysismethod10)</f>
        <v/>
      </c>
      <c r="ET12" s="254" t="str">
        <f>IF(ISNUMBER(FIND(analysismethod10,'II_Program-level standards'!CM$13)),"",'II_Program-level standards'!CM$13&amp;analysismethod10)</f>
        <v/>
      </c>
      <c r="EU12" s="254" t="str">
        <f>IF(ISNUMBER(FIND(analysismethod10,'II_Program-level standards'!CN$13)),"",'II_Program-level standards'!CN$13&amp;analysismethod10)</f>
        <v/>
      </c>
      <c r="EV12" s="254" t="str">
        <f>IF(ISNUMBER(FIND(analysismethod10,'II_Program-level standards'!CO$13)),"",'II_Program-level standards'!CO$13&amp;analysismethod10)</f>
        <v/>
      </c>
      <c r="EW12" s="254" t="str">
        <f>IF(ISNUMBER(FIND(analysismethod10,'II_Program-level standards'!CP$13)),"",'II_Program-level standards'!CP$13&amp;analysismethod10)</f>
        <v/>
      </c>
      <c r="EX12" s="254" t="str">
        <f>IF(ISNUMBER(FIND(analysismethod10,'II_Program-level standards'!CQ$13)),"",'II_Program-level standards'!CQ$13&amp;analysismethod10)</f>
        <v/>
      </c>
      <c r="EY12" s="254" t="str">
        <f>IF(ISNUMBER(FIND(analysismethod10,'II_Program-level standards'!CR$13)),"",'II_Program-level standards'!CR$13&amp;analysismethod10)</f>
        <v/>
      </c>
      <c r="EZ12" s="254" t="str">
        <f>IF(ISNUMBER(FIND(analysismethod10,'II_Program-level standards'!CS$13)),"",'II_Program-level standards'!CS$13&amp;analysismethod10)</f>
        <v/>
      </c>
      <c r="FA12" s="254" t="str">
        <f>IF(ISNUMBER(FIND(analysismethod10,'II_Program-level standards'!CT$13)),"",'II_Program-level standards'!CT$13&amp;analysismethod10)</f>
        <v/>
      </c>
      <c r="FB12" s="254" t="str">
        <f>IF(ISNUMBER(FIND(analysismethod10,'II_Program-level standards'!CU$13)),"",'II_Program-level standards'!CU$13&amp;analysismethod10)</f>
        <v/>
      </c>
      <c r="FC12" s="254" t="str">
        <f>IF(ISNUMBER(FIND(analysismethod10,'II_Program-level standards'!CV$13)),"",'II_Program-level standards'!CV$13&amp;analysismethod10)</f>
        <v/>
      </c>
      <c r="FD12" s="254" t="str">
        <f>IF(ISNUMBER(FIND(analysismethod10,'II_Program-level standards'!CW$13)),"",'II_Program-level standards'!CW$13&amp;analysismethod10)</f>
        <v/>
      </c>
      <c r="FE12" s="254" t="str">
        <f>IF(ISNUMBER(FIND(analysismethod10,'II_Program-level standards'!CX$13)),"",'II_Program-level standards'!CX$13&amp;analysismethod10)</f>
        <v/>
      </c>
      <c r="FF12" s="254" t="str">
        <f>IF(ISNUMBER(FIND(analysismethod10,'II_Program-level standards'!CY$13)),"",'II_Program-level standards'!CY$13&amp;analysismethod10)</f>
        <v/>
      </c>
      <c r="FG12" s="255" t="str">
        <f>IF(ISNUMBER(FIND(analysismethod10,'II_Program-level standards'!CZ$13)),"",'II_Program-level standards'!CZ$13&amp;analysismethod10)</f>
        <v/>
      </c>
    </row>
    <row r="13" spans="1:212" ht="14.4" thickBot="1" x14ac:dyDescent="0.3">
      <c r="B13" s="11" t="s">
        <v>17</v>
      </c>
      <c r="C13" s="11"/>
      <c r="D13" s="11"/>
      <c r="E13" s="11"/>
      <c r="F13" s="11"/>
      <c r="G13" s="11"/>
      <c r="J13" s="94"/>
      <c r="K13" s="93"/>
      <c r="L13" s="93"/>
      <c r="M13" s="93"/>
      <c r="N13" s="93"/>
      <c r="O13" s="93"/>
      <c r="P13" s="93"/>
      <c r="Q13" s="93"/>
      <c r="R13" s="93"/>
      <c r="S13" s="93"/>
      <c r="T13" s="93"/>
      <c r="BK13" s="256"/>
      <c r="BL13" s="257"/>
      <c r="BM13" s="257"/>
      <c r="BN13" s="257"/>
      <c r="BO13" s="257"/>
      <c r="BP13" s="257"/>
      <c r="BQ13" s="257"/>
      <c r="BR13" s="257"/>
      <c r="BS13" s="257"/>
      <c r="BT13" s="257"/>
      <c r="BU13" s="257"/>
      <c r="BV13" s="257"/>
      <c r="BW13" s="257"/>
      <c r="BX13" s="257"/>
      <c r="BY13" s="257"/>
      <c r="BZ13" s="257"/>
      <c r="CA13" s="257"/>
      <c r="CB13" s="257"/>
      <c r="CC13" s="257"/>
      <c r="CD13" s="257"/>
      <c r="CE13" s="257"/>
      <c r="CF13" s="257"/>
      <c r="CG13" s="257"/>
      <c r="CH13" s="257"/>
      <c r="CI13" s="257"/>
      <c r="CJ13" s="257"/>
      <c r="CK13" s="257"/>
      <c r="CL13" s="257"/>
      <c r="CM13" s="257"/>
      <c r="CN13" s="257"/>
      <c r="CO13" s="257"/>
      <c r="CP13" s="257"/>
      <c r="CQ13" s="257"/>
      <c r="CR13" s="257"/>
      <c r="CS13" s="257"/>
      <c r="CT13" s="257"/>
      <c r="CU13" s="257"/>
      <c r="CV13" s="257"/>
      <c r="CW13" s="257"/>
      <c r="CX13" s="257"/>
      <c r="CY13" s="257"/>
      <c r="CZ13" s="257"/>
      <c r="DA13" s="257"/>
      <c r="DB13" s="257"/>
      <c r="DC13" s="257"/>
      <c r="DD13" s="257"/>
      <c r="DE13" s="257"/>
      <c r="DF13" s="257"/>
      <c r="DG13" s="257"/>
      <c r="DH13" s="257"/>
      <c r="DI13" s="257"/>
      <c r="DJ13" s="257"/>
      <c r="DK13" s="257"/>
      <c r="DL13" s="257"/>
      <c r="DM13" s="257"/>
      <c r="DN13" s="257"/>
      <c r="DO13" s="257"/>
      <c r="DP13" s="257"/>
      <c r="DQ13" s="257"/>
      <c r="DR13" s="257"/>
      <c r="DS13" s="257"/>
      <c r="DT13" s="257"/>
      <c r="DU13" s="257"/>
      <c r="DV13" s="257"/>
      <c r="DW13" s="257"/>
      <c r="DX13" s="257"/>
      <c r="DY13" s="257"/>
      <c r="DZ13" s="257"/>
      <c r="EA13" s="257"/>
      <c r="EB13" s="257"/>
      <c r="EC13" s="257"/>
      <c r="ED13" s="257"/>
      <c r="EE13" s="257"/>
      <c r="EF13" s="257"/>
      <c r="EG13" s="257"/>
      <c r="EH13" s="257"/>
      <c r="EI13" s="257"/>
      <c r="EJ13" s="257"/>
      <c r="EK13" s="257"/>
      <c r="EL13" s="257"/>
      <c r="EM13" s="257"/>
      <c r="EN13" s="257"/>
      <c r="EO13" s="257"/>
      <c r="EP13" s="257"/>
      <c r="EQ13" s="257"/>
      <c r="ER13" s="257"/>
      <c r="ES13" s="257"/>
      <c r="ET13" s="257"/>
      <c r="EU13" s="257"/>
      <c r="EV13" s="257"/>
      <c r="EW13" s="257"/>
      <c r="EX13" s="257"/>
      <c r="EY13" s="257"/>
      <c r="EZ13" s="257"/>
      <c r="FA13" s="257"/>
      <c r="FB13" s="257"/>
      <c r="FC13" s="257"/>
      <c r="FD13" s="257"/>
      <c r="FE13" s="257"/>
      <c r="FF13" s="257"/>
      <c r="FG13" s="258"/>
    </row>
    <row r="14" spans="1:212" ht="14.4" thickTop="1" x14ac:dyDescent="0.25">
      <c r="B14" s="11" t="s">
        <v>18</v>
      </c>
      <c r="C14" s="11"/>
      <c r="D14" s="11"/>
      <c r="E14" s="11"/>
      <c r="F14" s="11"/>
      <c r="G14" s="11"/>
      <c r="J14" s="94"/>
      <c r="K14" s="93"/>
      <c r="L14" s="93"/>
      <c r="M14" s="93"/>
      <c r="N14" s="93"/>
      <c r="O14" s="93"/>
      <c r="P14" s="93"/>
      <c r="Q14" s="93"/>
      <c r="R14" s="93"/>
      <c r="S14" s="93"/>
      <c r="T14" s="93"/>
      <c r="BK14" s="13"/>
      <c r="BL14" s="13"/>
    </row>
    <row r="15" spans="1:212" ht="14.4" thickBot="1" x14ac:dyDescent="0.3">
      <c r="B15" s="11" t="s">
        <v>19</v>
      </c>
      <c r="C15" s="11"/>
      <c r="D15" s="11"/>
      <c r="E15" s="11"/>
      <c r="F15" s="11"/>
      <c r="G15" s="11"/>
      <c r="J15" s="94"/>
      <c r="K15" s="93"/>
      <c r="L15" s="93"/>
      <c r="M15" s="93"/>
      <c r="N15" s="93"/>
      <c r="O15" s="93"/>
      <c r="P15" s="93"/>
      <c r="Q15" s="93"/>
      <c r="R15" s="93"/>
      <c r="S15" s="93"/>
      <c r="T15" s="93"/>
      <c r="BK15" s="13"/>
      <c r="BL15" s="13"/>
    </row>
    <row r="16" spans="1:212" ht="14.4" thickTop="1" x14ac:dyDescent="0.25">
      <c r="B16" s="11" t="s">
        <v>20</v>
      </c>
      <c r="C16" s="11"/>
      <c r="D16" s="11"/>
      <c r="E16" s="11"/>
      <c r="F16" s="11"/>
      <c r="G16" s="11"/>
      <c r="J16" s="94"/>
      <c r="K16" s="93"/>
      <c r="L16" s="93"/>
      <c r="M16" s="93"/>
      <c r="N16" s="93"/>
      <c r="O16" s="93"/>
      <c r="P16" s="93"/>
      <c r="Q16" s="93"/>
      <c r="R16" s="93"/>
      <c r="S16" s="93"/>
      <c r="T16" s="93"/>
      <c r="BJ16" s="271" t="s">
        <v>643</v>
      </c>
      <c r="BK16" s="250" t="str">
        <f>IF('I_State and program information'!$E$50="Yes","Geomapping"&amp;"; "&amp;CHAR(10)&amp;CHAR(10),"")</f>
        <v/>
      </c>
      <c r="BL16" s="251" t="str">
        <f>IF(ISNUMBER(FIND(analysismethod1,'III_Plan comp 438.68 {Plan 1}'!E$15)),"",'III_Plan comp 438.68 {Plan 1}'!E$15&amp;analysismethod1)</f>
        <v/>
      </c>
      <c r="BM16" s="251" t="str">
        <f>IF(ISNUMBER(FIND(analysismethod1,'III_Plan comp 438.68 {Plan 1}'!F$15)),"",'III_Plan comp 438.68 {Plan 1}'!F$15&amp;analysismethod1)</f>
        <v/>
      </c>
      <c r="BN16" s="251" t="str">
        <f>IF(ISNUMBER(FIND(analysismethod1,'III_Plan comp 438.68 {Plan 1}'!G$15)),"",'III_Plan comp 438.68 {Plan 1}'!G$15&amp;analysismethod1)</f>
        <v/>
      </c>
      <c r="BO16" s="251" t="str">
        <f>IF(ISNUMBER(FIND(analysismethod1,'III_Plan comp 438.68 {Plan 1}'!H$15)),"",'III_Plan comp 438.68 {Plan 1}'!H$15&amp;analysismethod1)</f>
        <v/>
      </c>
      <c r="BP16" s="251" t="str">
        <f>IF(ISNUMBER(FIND(analysismethod1,'III_Plan comp 438.68 {Plan 1}'!I$15)),"",'III_Plan comp 438.68 {Plan 1}'!I$15&amp;analysismethod1)</f>
        <v/>
      </c>
      <c r="BQ16" s="251" t="str">
        <f>IF(ISNUMBER(FIND(analysismethod1,'III_Plan comp 438.68 {Plan 1}'!J$15)),"",'III_Plan comp 438.68 {Plan 1}'!J$15&amp;analysismethod1)</f>
        <v/>
      </c>
      <c r="BR16" s="251" t="str">
        <f>IF(ISNUMBER(FIND(analysismethod1,'III_Plan comp 438.68 {Plan 1}'!K$15)),"",'III_Plan comp 438.68 {Plan 1}'!K$15&amp;analysismethod1)</f>
        <v/>
      </c>
      <c r="BS16" s="251" t="str">
        <f>IF(ISNUMBER(FIND(analysismethod1,'III_Plan comp 438.68 {Plan 1}'!L$15)),"",'III_Plan comp 438.68 {Plan 1}'!L$15&amp;analysismethod1)</f>
        <v/>
      </c>
      <c r="BT16" s="251" t="str">
        <f>IF(ISNUMBER(FIND(analysismethod1,'III_Plan comp 438.68 {Plan 1}'!M$15)),"",'III_Plan comp 438.68 {Plan 1}'!M$15&amp;analysismethod1)</f>
        <v/>
      </c>
      <c r="BU16" s="251" t="str">
        <f>IF(ISNUMBER(FIND(analysismethod1,'III_Plan comp 438.68 {Plan 1}'!N$15)),"",'III_Plan comp 438.68 {Plan 1}'!N$15&amp;analysismethod1)</f>
        <v/>
      </c>
      <c r="BV16" s="251" t="str">
        <f>IF(ISNUMBER(FIND(analysismethod1,'III_Plan comp 438.68 {Plan 1}'!O$15)),"",'III_Plan comp 438.68 {Plan 1}'!O$15&amp;analysismethod1)</f>
        <v/>
      </c>
      <c r="BW16" s="251" t="str">
        <f>IF(ISNUMBER(FIND(analysismethod1,'III_Plan comp 438.68 {Plan 1}'!P$15)),"",'III_Plan comp 438.68 {Plan 1}'!P$15&amp;analysismethod1)</f>
        <v/>
      </c>
      <c r="BX16" s="251" t="str">
        <f>IF(ISNUMBER(FIND(analysismethod1,'III_Plan comp 438.68 {Plan 1}'!Q$15)),"",'III_Plan comp 438.68 {Plan 1}'!Q$15&amp;analysismethod1)</f>
        <v/>
      </c>
      <c r="BY16" s="251" t="str">
        <f>IF(ISNUMBER(FIND(analysismethod1,'III_Plan comp 438.68 {Plan 1}'!R$15)),"",'III_Plan comp 438.68 {Plan 1}'!R$15&amp;analysismethod1)</f>
        <v/>
      </c>
      <c r="BZ16" s="251" t="str">
        <f>IF(ISNUMBER(FIND(analysismethod1,'III_Plan comp 438.68 {Plan 1}'!S$15)),"",'III_Plan comp 438.68 {Plan 1}'!S$15&amp;analysismethod1)</f>
        <v/>
      </c>
      <c r="CA16" s="251" t="str">
        <f>IF(ISNUMBER(FIND(analysismethod1,'III_Plan comp 438.68 {Plan 1}'!T$15)),"",'III_Plan comp 438.68 {Plan 1}'!T$15&amp;analysismethod1)</f>
        <v/>
      </c>
      <c r="CB16" s="251" t="str">
        <f>IF(ISNUMBER(FIND(analysismethod1,'III_Plan comp 438.68 {Plan 1}'!U$15)),"",'III_Plan comp 438.68 {Plan 1}'!U$15&amp;analysismethod1)</f>
        <v/>
      </c>
      <c r="CC16" s="251" t="str">
        <f>IF(ISNUMBER(FIND(analysismethod1,'III_Plan comp 438.68 {Plan 1}'!V$15)),"",'III_Plan comp 438.68 {Plan 1}'!V$15&amp;analysismethod1)</f>
        <v/>
      </c>
      <c r="CD16" s="251" t="str">
        <f>IF(ISNUMBER(FIND(analysismethod1,'III_Plan comp 438.68 {Plan 1}'!W$15)),"",'III_Plan comp 438.68 {Plan 1}'!W$15&amp;analysismethod1)</f>
        <v/>
      </c>
      <c r="CE16" s="251" t="str">
        <f>IF(ISNUMBER(FIND(analysismethod1,'III_Plan comp 438.68 {Plan 1}'!X$15)),"",'III_Plan comp 438.68 {Plan 1}'!X$15&amp;analysismethod1)</f>
        <v/>
      </c>
      <c r="CF16" s="251" t="str">
        <f>IF(ISNUMBER(FIND(analysismethod1,'III_Plan comp 438.68 {Plan 1}'!Y$15)),"",'III_Plan comp 438.68 {Plan 1}'!Y$15&amp;analysismethod1)</f>
        <v/>
      </c>
      <c r="CG16" s="251" t="str">
        <f>IF(ISNUMBER(FIND(analysismethod1,'III_Plan comp 438.68 {Plan 1}'!Z$15)),"",'III_Plan comp 438.68 {Plan 1}'!Z$15&amp;analysismethod1)</f>
        <v/>
      </c>
      <c r="CH16" s="251" t="str">
        <f>IF(ISNUMBER(FIND(analysismethod1,'III_Plan comp 438.68 {Plan 1}'!AA$15)),"",'III_Plan comp 438.68 {Plan 1}'!AA$15&amp;analysismethod1)</f>
        <v/>
      </c>
      <c r="CI16" s="251" t="str">
        <f>IF(ISNUMBER(FIND(analysismethod1,'III_Plan comp 438.68 {Plan 1}'!AB$15)),"",'III_Plan comp 438.68 {Plan 1}'!AB$15&amp;analysismethod1)</f>
        <v/>
      </c>
      <c r="CJ16" s="251" t="str">
        <f>IF(ISNUMBER(FIND(analysismethod1,'III_Plan comp 438.68 {Plan 1}'!AC$15)),"",'III_Plan comp 438.68 {Plan 1}'!AC$15&amp;analysismethod1)</f>
        <v/>
      </c>
      <c r="CK16" s="251" t="str">
        <f>IF(ISNUMBER(FIND(analysismethod1,'III_Plan comp 438.68 {Plan 1}'!AD$15)),"",'III_Plan comp 438.68 {Plan 1}'!AD$15&amp;analysismethod1)</f>
        <v/>
      </c>
      <c r="CL16" s="251" t="str">
        <f>IF(ISNUMBER(FIND(analysismethod1,'III_Plan comp 438.68 {Plan 1}'!AE$15)),"",'III_Plan comp 438.68 {Plan 1}'!AE$15&amp;analysismethod1)</f>
        <v/>
      </c>
      <c r="CM16" s="251" t="str">
        <f>IF(ISNUMBER(FIND(analysismethod1,'III_Plan comp 438.68 {Plan 1}'!AF$15)),"",'III_Plan comp 438.68 {Plan 1}'!AF$15&amp;analysismethod1)</f>
        <v/>
      </c>
      <c r="CN16" s="251" t="str">
        <f>IF(ISNUMBER(FIND(analysismethod1,'III_Plan comp 438.68 {Plan 1}'!AG$15)),"",'III_Plan comp 438.68 {Plan 1}'!AG$15&amp;analysismethod1)</f>
        <v/>
      </c>
      <c r="CO16" s="251" t="str">
        <f>IF(ISNUMBER(FIND(analysismethod1,'III_Plan comp 438.68 {Plan 1}'!AH$15)),"",'III_Plan comp 438.68 {Plan 1}'!AH$15&amp;analysismethod1)</f>
        <v/>
      </c>
      <c r="CP16" s="251" t="str">
        <f>IF(ISNUMBER(FIND(analysismethod1,'III_Plan comp 438.68 {Plan 1}'!AI$15)),"",'III_Plan comp 438.68 {Plan 1}'!AI$15&amp;analysismethod1)</f>
        <v/>
      </c>
      <c r="CQ16" s="251" t="str">
        <f>IF(ISNUMBER(FIND(analysismethod1,'III_Plan comp 438.68 {Plan 1}'!AJ$15)),"",'III_Plan comp 438.68 {Plan 1}'!AJ$15&amp;analysismethod1)</f>
        <v/>
      </c>
      <c r="CR16" s="251" t="str">
        <f>IF(ISNUMBER(FIND(analysismethod1,'III_Plan comp 438.68 {Plan 1}'!AK$15)),"",'III_Plan comp 438.68 {Plan 1}'!AK$15&amp;analysismethod1)</f>
        <v/>
      </c>
      <c r="CS16" s="251" t="str">
        <f>IF(ISNUMBER(FIND(analysismethod1,'III_Plan comp 438.68 {Plan 1}'!AL$15)),"",'III_Plan comp 438.68 {Plan 1}'!AL$15&amp;analysismethod1)</f>
        <v/>
      </c>
      <c r="CT16" s="251" t="str">
        <f>IF(ISNUMBER(FIND(analysismethod1,'III_Plan comp 438.68 {Plan 1}'!AM$15)),"",'III_Plan comp 438.68 {Plan 1}'!AM$15&amp;analysismethod1)</f>
        <v/>
      </c>
      <c r="CU16" s="251" t="str">
        <f>IF(ISNUMBER(FIND(analysismethod1,'III_Plan comp 438.68 {Plan 1}'!AN$15)),"",'III_Plan comp 438.68 {Plan 1}'!AN$15&amp;analysismethod1)</f>
        <v/>
      </c>
      <c r="CV16" s="251" t="str">
        <f>IF(ISNUMBER(FIND(analysismethod1,'III_Plan comp 438.68 {Plan 1}'!AO$15)),"",'III_Plan comp 438.68 {Plan 1}'!AO$15&amp;analysismethod1)</f>
        <v/>
      </c>
      <c r="CW16" s="251" t="str">
        <f>IF(ISNUMBER(FIND(analysismethod1,'III_Plan comp 438.68 {Plan 1}'!AP$15)),"",'III_Plan comp 438.68 {Plan 1}'!AP$15&amp;analysismethod1)</f>
        <v/>
      </c>
      <c r="CX16" s="251" t="str">
        <f>IF(ISNUMBER(FIND(analysismethod1,'III_Plan comp 438.68 {Plan 1}'!AQ$15)),"",'III_Plan comp 438.68 {Plan 1}'!AQ$15&amp;analysismethod1)</f>
        <v/>
      </c>
      <c r="CY16" s="251" t="str">
        <f>IF(ISNUMBER(FIND(analysismethod1,'III_Plan comp 438.68 {Plan 1}'!AR$15)),"",'III_Plan comp 438.68 {Plan 1}'!AR$15&amp;analysismethod1)</f>
        <v/>
      </c>
      <c r="CZ16" s="251" t="str">
        <f>IF(ISNUMBER(FIND(analysismethod1,'III_Plan comp 438.68 {Plan 1}'!AS$15)),"",'III_Plan comp 438.68 {Plan 1}'!AS$15&amp;analysismethod1)</f>
        <v/>
      </c>
      <c r="DA16" s="251" t="str">
        <f>IF(ISNUMBER(FIND(analysismethod1,'III_Plan comp 438.68 {Plan 1}'!AT$15)),"",'III_Plan comp 438.68 {Plan 1}'!AT$15&amp;analysismethod1)</f>
        <v/>
      </c>
      <c r="DB16" s="251" t="str">
        <f>IF(ISNUMBER(FIND(analysismethod1,'III_Plan comp 438.68 {Plan 1}'!AU$15)),"",'III_Plan comp 438.68 {Plan 1}'!AU$15&amp;analysismethod1)</f>
        <v/>
      </c>
      <c r="DC16" s="251" t="str">
        <f>IF(ISNUMBER(FIND(analysismethod1,'III_Plan comp 438.68 {Plan 1}'!AV$15)),"",'III_Plan comp 438.68 {Plan 1}'!AV$15&amp;analysismethod1)</f>
        <v/>
      </c>
      <c r="DD16" s="251" t="str">
        <f>IF(ISNUMBER(FIND(analysismethod1,'III_Plan comp 438.68 {Plan 1}'!AW$15)),"",'III_Plan comp 438.68 {Plan 1}'!AW$15&amp;analysismethod1)</f>
        <v/>
      </c>
      <c r="DE16" s="251" t="str">
        <f>IF(ISNUMBER(FIND(analysismethod1,'III_Plan comp 438.68 {Plan 1}'!AX$15)),"",'III_Plan comp 438.68 {Plan 1}'!AX$15&amp;analysismethod1)</f>
        <v/>
      </c>
      <c r="DF16" s="251" t="str">
        <f>IF(ISNUMBER(FIND(analysismethod1,'III_Plan comp 438.68 {Plan 1}'!AY$15)),"",'III_Plan comp 438.68 {Plan 1}'!AY$15&amp;analysismethod1)</f>
        <v/>
      </c>
      <c r="DG16" s="251" t="str">
        <f>IF(ISNUMBER(FIND(analysismethod1,'III_Plan comp 438.68 {Plan 1}'!AZ$15)),"",'III_Plan comp 438.68 {Plan 1}'!AZ$15&amp;analysismethod1)</f>
        <v/>
      </c>
      <c r="DH16" s="251" t="str">
        <f>IF(ISNUMBER(FIND(analysismethod1,'III_Plan comp 438.68 {Plan 1}'!BA$15)),"",'III_Plan comp 438.68 {Plan 1}'!BA$15&amp;analysismethod1)</f>
        <v/>
      </c>
      <c r="DI16" s="251" t="str">
        <f>IF(ISNUMBER(FIND(analysismethod1,'III_Plan comp 438.68 {Plan 1}'!BB$15)),"",'III_Plan comp 438.68 {Plan 1}'!BB$15&amp;analysismethod1)</f>
        <v/>
      </c>
      <c r="DJ16" s="251" t="str">
        <f>IF(ISNUMBER(FIND(analysismethod1,'III_Plan comp 438.68 {Plan 1}'!BC$15)),"",'III_Plan comp 438.68 {Plan 1}'!BC$15&amp;analysismethod1)</f>
        <v/>
      </c>
      <c r="DK16" s="251" t="str">
        <f>IF(ISNUMBER(FIND(analysismethod1,'III_Plan comp 438.68 {Plan 1}'!BD$15)),"",'III_Plan comp 438.68 {Plan 1}'!BD$15&amp;analysismethod1)</f>
        <v/>
      </c>
      <c r="DL16" s="251" t="str">
        <f>IF(ISNUMBER(FIND(analysismethod1,'III_Plan comp 438.68 {Plan 1}'!BE$15)),"",'III_Plan comp 438.68 {Plan 1}'!BE$15&amp;analysismethod1)</f>
        <v/>
      </c>
      <c r="DM16" s="251" t="str">
        <f>IF(ISNUMBER(FIND(analysismethod1,'III_Plan comp 438.68 {Plan 1}'!BF$15)),"",'III_Plan comp 438.68 {Plan 1}'!BF$15&amp;analysismethod1)</f>
        <v/>
      </c>
      <c r="DN16" s="251" t="str">
        <f>IF(ISNUMBER(FIND(analysismethod1,'III_Plan comp 438.68 {Plan 1}'!BG$15)),"",'III_Plan comp 438.68 {Plan 1}'!BG$15&amp;analysismethod1)</f>
        <v/>
      </c>
      <c r="DO16" s="251" t="str">
        <f>IF(ISNUMBER(FIND(analysismethod1,'III_Plan comp 438.68 {Plan 1}'!BH$15)),"",'III_Plan comp 438.68 {Plan 1}'!BH$15&amp;analysismethod1)</f>
        <v/>
      </c>
      <c r="DP16" s="251" t="str">
        <f>IF(ISNUMBER(FIND(analysismethod1,'III_Plan comp 438.68 {Plan 1}'!BI$15)),"",'III_Plan comp 438.68 {Plan 1}'!BI$15&amp;analysismethod1)</f>
        <v/>
      </c>
      <c r="DQ16" s="251" t="str">
        <f>IF(ISNUMBER(FIND(analysismethod1,'III_Plan comp 438.68 {Plan 1}'!BJ$15)),"",'III_Plan comp 438.68 {Plan 1}'!BJ$15&amp;analysismethod1)</f>
        <v/>
      </c>
      <c r="DR16" s="251" t="str">
        <f>IF(ISNUMBER(FIND(analysismethod1,'III_Plan comp 438.68 {Plan 1}'!BK$15)),"",'III_Plan comp 438.68 {Plan 1}'!BK$15&amp;analysismethod1)</f>
        <v/>
      </c>
      <c r="DS16" s="251" t="str">
        <f>IF(ISNUMBER(FIND(analysismethod1,'III_Plan comp 438.68 {Plan 1}'!BL$15)),"",'III_Plan comp 438.68 {Plan 1}'!BL$15&amp;analysismethod1)</f>
        <v/>
      </c>
      <c r="DT16" s="251" t="str">
        <f>IF(ISNUMBER(FIND(analysismethod1,'III_Plan comp 438.68 {Plan 1}'!BM$15)),"",'III_Plan comp 438.68 {Plan 1}'!BM$15&amp;analysismethod1)</f>
        <v/>
      </c>
      <c r="DU16" s="251" t="str">
        <f>IF(ISNUMBER(FIND(analysismethod1,'III_Plan comp 438.68 {Plan 1}'!BN$15)),"",'III_Plan comp 438.68 {Plan 1}'!BN$15&amp;analysismethod1)</f>
        <v/>
      </c>
      <c r="DV16" s="251" t="str">
        <f>IF(ISNUMBER(FIND(analysismethod1,'III_Plan comp 438.68 {Plan 1}'!BO$15)),"",'III_Plan comp 438.68 {Plan 1}'!BO$15&amp;analysismethod1)</f>
        <v/>
      </c>
      <c r="DW16" s="251" t="str">
        <f>IF(ISNUMBER(FIND(analysismethod1,'III_Plan comp 438.68 {Plan 1}'!BP$15)),"",'III_Plan comp 438.68 {Plan 1}'!BP$15&amp;analysismethod1)</f>
        <v/>
      </c>
      <c r="DX16" s="251" t="str">
        <f>IF(ISNUMBER(FIND(analysismethod1,'III_Plan comp 438.68 {Plan 1}'!BQ$15)),"",'III_Plan comp 438.68 {Plan 1}'!BQ$15&amp;analysismethod1)</f>
        <v/>
      </c>
      <c r="DY16" s="251" t="str">
        <f>IF(ISNUMBER(FIND(analysismethod1,'III_Plan comp 438.68 {Plan 1}'!BR$15)),"",'III_Plan comp 438.68 {Plan 1}'!BR$15&amp;analysismethod1)</f>
        <v/>
      </c>
      <c r="DZ16" s="251" t="str">
        <f>IF(ISNUMBER(FIND(analysismethod1,'III_Plan comp 438.68 {Plan 1}'!BS$15)),"",'III_Plan comp 438.68 {Plan 1}'!BS$15&amp;analysismethod1)</f>
        <v/>
      </c>
      <c r="EA16" s="251" t="str">
        <f>IF(ISNUMBER(FIND(analysismethod1,'III_Plan comp 438.68 {Plan 1}'!BT$15)),"",'III_Plan comp 438.68 {Plan 1}'!BT$15&amp;analysismethod1)</f>
        <v/>
      </c>
      <c r="EB16" s="251" t="str">
        <f>IF(ISNUMBER(FIND(analysismethod1,'III_Plan comp 438.68 {Plan 1}'!BU$15)),"",'III_Plan comp 438.68 {Plan 1}'!BU$15&amp;analysismethod1)</f>
        <v/>
      </c>
      <c r="EC16" s="251" t="str">
        <f>IF(ISNUMBER(FIND(analysismethod1,'III_Plan comp 438.68 {Plan 1}'!BV$15)),"",'III_Plan comp 438.68 {Plan 1}'!BV$15&amp;analysismethod1)</f>
        <v/>
      </c>
      <c r="ED16" s="251" t="str">
        <f>IF(ISNUMBER(FIND(analysismethod1,'III_Plan comp 438.68 {Plan 1}'!BW$15)),"",'III_Plan comp 438.68 {Plan 1}'!BW$15&amp;analysismethod1)</f>
        <v/>
      </c>
      <c r="EE16" s="251" t="str">
        <f>IF(ISNUMBER(FIND(analysismethod1,'III_Plan comp 438.68 {Plan 1}'!BX$15)),"",'III_Plan comp 438.68 {Plan 1}'!BX$15&amp;analysismethod1)</f>
        <v/>
      </c>
      <c r="EF16" s="251" t="str">
        <f>IF(ISNUMBER(FIND(analysismethod1,'III_Plan comp 438.68 {Plan 1}'!BY$15)),"",'III_Plan comp 438.68 {Plan 1}'!BY$15&amp;analysismethod1)</f>
        <v/>
      </c>
      <c r="EG16" s="251" t="str">
        <f>IF(ISNUMBER(FIND(analysismethod1,'III_Plan comp 438.68 {Plan 1}'!BZ$15)),"",'III_Plan comp 438.68 {Plan 1}'!BZ$15&amp;analysismethod1)</f>
        <v/>
      </c>
      <c r="EH16" s="251" t="str">
        <f>IF(ISNUMBER(FIND(analysismethod1,'III_Plan comp 438.68 {Plan 1}'!CA$15)),"",'III_Plan comp 438.68 {Plan 1}'!CA$15&amp;analysismethod1)</f>
        <v/>
      </c>
      <c r="EI16" s="251" t="str">
        <f>IF(ISNUMBER(FIND(analysismethod1,'III_Plan comp 438.68 {Plan 1}'!CB$15)),"",'III_Plan comp 438.68 {Plan 1}'!CB$15&amp;analysismethod1)</f>
        <v/>
      </c>
      <c r="EJ16" s="251" t="str">
        <f>IF(ISNUMBER(FIND(analysismethod1,'III_Plan comp 438.68 {Plan 1}'!CC$15)),"",'III_Plan comp 438.68 {Plan 1}'!CC$15&amp;analysismethod1)</f>
        <v/>
      </c>
      <c r="EK16" s="251" t="str">
        <f>IF(ISNUMBER(FIND(analysismethod1,'III_Plan comp 438.68 {Plan 1}'!CD$15)),"",'III_Plan comp 438.68 {Plan 1}'!CD$15&amp;analysismethod1)</f>
        <v/>
      </c>
      <c r="EL16" s="251" t="str">
        <f>IF(ISNUMBER(FIND(analysismethod1,'III_Plan comp 438.68 {Plan 1}'!CE$15)),"",'III_Plan comp 438.68 {Plan 1}'!CE$15&amp;analysismethod1)</f>
        <v/>
      </c>
      <c r="EM16" s="251" t="str">
        <f>IF(ISNUMBER(FIND(analysismethod1,'III_Plan comp 438.68 {Plan 1}'!CF$15)),"",'III_Plan comp 438.68 {Plan 1}'!CF$15&amp;analysismethod1)</f>
        <v/>
      </c>
      <c r="EN16" s="251" t="str">
        <f>IF(ISNUMBER(FIND(analysismethod1,'III_Plan comp 438.68 {Plan 1}'!CG$15)),"",'III_Plan comp 438.68 {Plan 1}'!CG$15&amp;analysismethod1)</f>
        <v/>
      </c>
      <c r="EO16" s="251" t="str">
        <f>IF(ISNUMBER(FIND(analysismethod1,'III_Plan comp 438.68 {Plan 1}'!CH$15)),"",'III_Plan comp 438.68 {Plan 1}'!CH$15&amp;analysismethod1)</f>
        <v/>
      </c>
      <c r="EP16" s="251" t="str">
        <f>IF(ISNUMBER(FIND(analysismethod1,'III_Plan comp 438.68 {Plan 1}'!CI$15)),"",'III_Plan comp 438.68 {Plan 1}'!CI$15&amp;analysismethod1)</f>
        <v/>
      </c>
      <c r="EQ16" s="251" t="str">
        <f>IF(ISNUMBER(FIND(analysismethod1,'III_Plan comp 438.68 {Plan 1}'!CJ$15)),"",'III_Plan comp 438.68 {Plan 1}'!CJ$15&amp;analysismethod1)</f>
        <v/>
      </c>
      <c r="ER16" s="251" t="str">
        <f>IF(ISNUMBER(FIND(analysismethod1,'III_Plan comp 438.68 {Plan 1}'!CK$15)),"",'III_Plan comp 438.68 {Plan 1}'!CK$15&amp;analysismethod1)</f>
        <v/>
      </c>
      <c r="ES16" s="251" t="str">
        <f>IF(ISNUMBER(FIND(analysismethod1,'III_Plan comp 438.68 {Plan 1}'!CL$15)),"",'III_Plan comp 438.68 {Plan 1}'!CL$15&amp;analysismethod1)</f>
        <v/>
      </c>
      <c r="ET16" s="251" t="str">
        <f>IF(ISNUMBER(FIND(analysismethod1,'III_Plan comp 438.68 {Plan 1}'!CM$15)),"",'III_Plan comp 438.68 {Plan 1}'!CM$15&amp;analysismethod1)</f>
        <v/>
      </c>
      <c r="EU16" s="251" t="str">
        <f>IF(ISNUMBER(FIND(analysismethod1,'III_Plan comp 438.68 {Plan 1}'!CN$15)),"",'III_Plan comp 438.68 {Plan 1}'!CN$15&amp;analysismethod1)</f>
        <v/>
      </c>
      <c r="EV16" s="251" t="str">
        <f>IF(ISNUMBER(FIND(analysismethod1,'III_Plan comp 438.68 {Plan 1}'!CO$15)),"",'III_Plan comp 438.68 {Plan 1}'!CO$15&amp;analysismethod1)</f>
        <v/>
      </c>
      <c r="EW16" s="251" t="str">
        <f>IF(ISNUMBER(FIND(analysismethod1,'III_Plan comp 438.68 {Plan 1}'!CP$15)),"",'III_Plan comp 438.68 {Plan 1}'!CP$15&amp;analysismethod1)</f>
        <v/>
      </c>
      <c r="EX16" s="251" t="str">
        <f>IF(ISNUMBER(FIND(analysismethod1,'III_Plan comp 438.68 {Plan 1}'!CQ$15)),"",'III_Plan comp 438.68 {Plan 1}'!CQ$15&amp;analysismethod1)</f>
        <v/>
      </c>
      <c r="EY16" s="251" t="str">
        <f>IF(ISNUMBER(FIND(analysismethod1,'III_Plan comp 438.68 {Plan 1}'!CR$15)),"",'III_Plan comp 438.68 {Plan 1}'!CR$15&amp;analysismethod1)</f>
        <v/>
      </c>
      <c r="EZ16" s="251" t="str">
        <f>IF(ISNUMBER(FIND(analysismethod1,'III_Plan comp 438.68 {Plan 1}'!CS$15)),"",'III_Plan comp 438.68 {Plan 1}'!CS$15&amp;analysismethod1)</f>
        <v/>
      </c>
      <c r="FA16" s="251" t="str">
        <f>IF(ISNUMBER(FIND(analysismethod1,'III_Plan comp 438.68 {Plan 1}'!CT$15)),"",'III_Plan comp 438.68 {Plan 1}'!CT$15&amp;analysismethod1)</f>
        <v/>
      </c>
      <c r="FB16" s="251" t="str">
        <f>IF(ISNUMBER(FIND(analysismethod1,'III_Plan comp 438.68 {Plan 1}'!CU$15)),"",'III_Plan comp 438.68 {Plan 1}'!CU$15&amp;analysismethod1)</f>
        <v/>
      </c>
      <c r="FC16" s="251" t="str">
        <f>IF(ISNUMBER(FIND(analysismethod1,'III_Plan comp 438.68 {Plan 1}'!CV$15)),"",'III_Plan comp 438.68 {Plan 1}'!CV$15&amp;analysismethod1)</f>
        <v/>
      </c>
      <c r="FD16" s="251" t="str">
        <f>IF(ISNUMBER(FIND(analysismethod1,'III_Plan comp 438.68 {Plan 1}'!CW$15)),"",'III_Plan comp 438.68 {Plan 1}'!CW$15&amp;analysismethod1)</f>
        <v/>
      </c>
      <c r="FE16" s="251" t="str">
        <f>IF(ISNUMBER(FIND(analysismethod1,'III_Plan comp 438.68 {Plan 1}'!CX$15)),"",'III_Plan comp 438.68 {Plan 1}'!CX$15&amp;analysismethod1)</f>
        <v/>
      </c>
      <c r="FF16" s="251" t="str">
        <f>IF(ISNUMBER(FIND(analysismethod1,'III_Plan comp 438.68 {Plan 1}'!CY$15)),"",'III_Plan comp 438.68 {Plan 1}'!CY$15&amp;analysismethod1)</f>
        <v/>
      </c>
      <c r="FG16" s="251" t="str">
        <f>IF(ISNUMBER(FIND(analysismethod1,'III_Plan comp 438.68 {Plan 1}'!CZ$15)),"",'III_Plan comp 438.68 {Plan 1}'!CZ$15&amp;analysismethod1)</f>
        <v/>
      </c>
    </row>
    <row r="17" spans="2:163" x14ac:dyDescent="0.25">
      <c r="B17" s="11" t="s">
        <v>21</v>
      </c>
      <c r="C17" s="11"/>
      <c r="D17" s="11"/>
      <c r="E17" s="11"/>
      <c r="F17" s="11"/>
      <c r="G17" s="11"/>
      <c r="J17" s="94"/>
      <c r="K17" s="93"/>
      <c r="L17" s="93"/>
      <c r="M17" s="93"/>
      <c r="N17" s="93"/>
      <c r="O17" s="93"/>
      <c r="P17" s="93"/>
      <c r="Q17" s="93"/>
      <c r="R17" s="93"/>
      <c r="S17" s="93"/>
      <c r="T17" s="93"/>
      <c r="BK17" s="253" t="str">
        <f>IF('I_State and program information'!$E$54="Yes","Plan Provider Directory Review"&amp;"; "&amp;CHAR(10)&amp;CHAR(10),"")</f>
        <v/>
      </c>
      <c r="BL17" s="254" t="str">
        <f>IF(ISNUMBER(FIND(analysismethod2,'III_Plan comp 438.68 {Plan 1}'!E$15)),"",'III_Plan comp 438.68 {Plan 1}'!E$15&amp;analysismethod2)</f>
        <v/>
      </c>
      <c r="BM17" s="254" t="str">
        <f>IF(ISNUMBER(FIND(analysismethod2,'III_Plan comp 438.68 {Plan 1}'!F$15)),"",'III_Plan comp 438.68 {Plan 1}'!F$15&amp;analysismethod2)</f>
        <v/>
      </c>
      <c r="BN17" s="254" t="str">
        <f>IF(ISNUMBER(FIND(analysismethod2,'III_Plan comp 438.68 {Plan 1}'!G$15)),"",'III_Plan comp 438.68 {Plan 1}'!G$15&amp;analysismethod2)</f>
        <v/>
      </c>
      <c r="BO17" s="254" t="str">
        <f>IF(ISNUMBER(FIND(analysismethod2,'III_Plan comp 438.68 {Plan 1}'!H$15)),"",'III_Plan comp 438.68 {Plan 1}'!H$15&amp;analysismethod2)</f>
        <v/>
      </c>
      <c r="BP17" s="254" t="str">
        <f>IF(ISNUMBER(FIND(analysismethod2,'III_Plan comp 438.68 {Plan 1}'!I$15)),"",'III_Plan comp 438.68 {Plan 1}'!I$15&amp;analysismethod2)</f>
        <v/>
      </c>
      <c r="BQ17" s="254" t="str">
        <f>IF(ISNUMBER(FIND(analysismethod2,'III_Plan comp 438.68 {Plan 1}'!J$15)),"",'III_Plan comp 438.68 {Plan 1}'!J$15&amp;analysismethod2)</f>
        <v/>
      </c>
      <c r="BR17" s="254" t="str">
        <f>IF(ISNUMBER(FIND(analysismethod2,'III_Plan comp 438.68 {Plan 1}'!K$15)),"",'III_Plan comp 438.68 {Plan 1}'!K$15&amp;analysismethod2)</f>
        <v/>
      </c>
      <c r="BS17" s="254" t="str">
        <f>IF(ISNUMBER(FIND(analysismethod2,'III_Plan comp 438.68 {Plan 1}'!L$15)),"",'III_Plan comp 438.68 {Plan 1}'!L$15&amp;analysismethod2)</f>
        <v/>
      </c>
      <c r="BT17" s="254" t="str">
        <f>IF(ISNUMBER(FIND(analysismethod2,'III_Plan comp 438.68 {Plan 1}'!M$15)),"",'III_Plan comp 438.68 {Plan 1}'!M$15&amp;analysismethod2)</f>
        <v/>
      </c>
      <c r="BU17" s="254" t="str">
        <f>IF(ISNUMBER(FIND(analysismethod2,'III_Plan comp 438.68 {Plan 1}'!N$15)),"",'III_Plan comp 438.68 {Plan 1}'!N$15&amp;analysismethod2)</f>
        <v/>
      </c>
      <c r="BV17" s="254" t="str">
        <f>IF(ISNUMBER(FIND(analysismethod2,'III_Plan comp 438.68 {Plan 1}'!O$15)),"",'III_Plan comp 438.68 {Plan 1}'!O$15&amp;analysismethod2)</f>
        <v/>
      </c>
      <c r="BW17" s="254" t="str">
        <f>IF(ISNUMBER(FIND(analysismethod2,'III_Plan comp 438.68 {Plan 1}'!P$15)),"",'III_Plan comp 438.68 {Plan 1}'!P$15&amp;analysismethod2)</f>
        <v/>
      </c>
      <c r="BX17" s="254" t="str">
        <f>IF(ISNUMBER(FIND(analysismethod2,'III_Plan comp 438.68 {Plan 1}'!Q$15)),"",'III_Plan comp 438.68 {Plan 1}'!Q$15&amp;analysismethod2)</f>
        <v/>
      </c>
      <c r="BY17" s="254" t="str">
        <f>IF(ISNUMBER(FIND(analysismethod2,'III_Plan comp 438.68 {Plan 1}'!R$15)),"",'III_Plan comp 438.68 {Plan 1}'!R$15&amp;analysismethod2)</f>
        <v/>
      </c>
      <c r="BZ17" s="254" t="str">
        <f>IF(ISNUMBER(FIND(analysismethod2,'III_Plan comp 438.68 {Plan 1}'!S$15)),"",'III_Plan comp 438.68 {Plan 1}'!S$15&amp;analysismethod2)</f>
        <v/>
      </c>
      <c r="CA17" s="254" t="str">
        <f>IF(ISNUMBER(FIND(analysismethod2,'III_Plan comp 438.68 {Plan 1}'!T$15)),"",'III_Plan comp 438.68 {Plan 1}'!T$15&amp;analysismethod2)</f>
        <v/>
      </c>
      <c r="CB17" s="254" t="str">
        <f>IF(ISNUMBER(FIND(analysismethod2,'III_Plan comp 438.68 {Plan 1}'!U$15)),"",'III_Plan comp 438.68 {Plan 1}'!U$15&amp;analysismethod2)</f>
        <v/>
      </c>
      <c r="CC17" s="254" t="str">
        <f>IF(ISNUMBER(FIND(analysismethod2,'III_Plan comp 438.68 {Plan 1}'!V$15)),"",'III_Plan comp 438.68 {Plan 1}'!V$15&amp;analysismethod2)</f>
        <v/>
      </c>
      <c r="CD17" s="254" t="str">
        <f>IF(ISNUMBER(FIND(analysismethod2,'III_Plan comp 438.68 {Plan 1}'!W$15)),"",'III_Plan comp 438.68 {Plan 1}'!W$15&amp;analysismethod2)</f>
        <v/>
      </c>
      <c r="CE17" s="254" t="str">
        <f>IF(ISNUMBER(FIND(analysismethod2,'III_Plan comp 438.68 {Plan 1}'!X$15)),"",'III_Plan comp 438.68 {Plan 1}'!X$15&amp;analysismethod2)</f>
        <v/>
      </c>
      <c r="CF17" s="254" t="str">
        <f>IF(ISNUMBER(FIND(analysismethod2,'III_Plan comp 438.68 {Plan 1}'!Y$15)),"",'III_Plan comp 438.68 {Plan 1}'!Y$15&amp;analysismethod2)</f>
        <v/>
      </c>
      <c r="CG17" s="254" t="str">
        <f>IF(ISNUMBER(FIND(analysismethod2,'III_Plan comp 438.68 {Plan 1}'!Z$15)),"",'III_Plan comp 438.68 {Plan 1}'!Z$15&amp;analysismethod2)</f>
        <v/>
      </c>
      <c r="CH17" s="254" t="str">
        <f>IF(ISNUMBER(FIND(analysismethod2,'III_Plan comp 438.68 {Plan 1}'!AA$15)),"",'III_Plan comp 438.68 {Plan 1}'!AA$15&amp;analysismethod2)</f>
        <v/>
      </c>
      <c r="CI17" s="254" t="str">
        <f>IF(ISNUMBER(FIND(analysismethod2,'III_Plan comp 438.68 {Plan 1}'!AB$15)),"",'III_Plan comp 438.68 {Plan 1}'!AB$15&amp;analysismethod2)</f>
        <v/>
      </c>
      <c r="CJ17" s="254" t="str">
        <f>IF(ISNUMBER(FIND(analysismethod2,'III_Plan comp 438.68 {Plan 1}'!AC$15)),"",'III_Plan comp 438.68 {Plan 1}'!AC$15&amp;analysismethod2)</f>
        <v/>
      </c>
      <c r="CK17" s="254" t="str">
        <f>IF(ISNUMBER(FIND(analysismethod2,'III_Plan comp 438.68 {Plan 1}'!AD$15)),"",'III_Plan comp 438.68 {Plan 1}'!AD$15&amp;analysismethod2)</f>
        <v/>
      </c>
      <c r="CL17" s="254" t="str">
        <f>IF(ISNUMBER(FIND(analysismethod2,'III_Plan comp 438.68 {Plan 1}'!AE$15)),"",'III_Plan comp 438.68 {Plan 1}'!AE$15&amp;analysismethod2)</f>
        <v/>
      </c>
      <c r="CM17" s="254" t="str">
        <f>IF(ISNUMBER(FIND(analysismethod2,'III_Plan comp 438.68 {Plan 1}'!AF$15)),"",'III_Plan comp 438.68 {Plan 1}'!AF$15&amp;analysismethod2)</f>
        <v/>
      </c>
      <c r="CN17" s="254" t="str">
        <f>IF(ISNUMBER(FIND(analysismethod2,'III_Plan comp 438.68 {Plan 1}'!AG$15)),"",'III_Plan comp 438.68 {Plan 1}'!AG$15&amp;analysismethod2)</f>
        <v/>
      </c>
      <c r="CO17" s="254" t="str">
        <f>IF(ISNUMBER(FIND(analysismethod2,'III_Plan comp 438.68 {Plan 1}'!AH$15)),"",'III_Plan comp 438.68 {Plan 1}'!AH$15&amp;analysismethod2)</f>
        <v/>
      </c>
      <c r="CP17" s="254" t="str">
        <f>IF(ISNUMBER(FIND(analysismethod2,'III_Plan comp 438.68 {Plan 1}'!AI$15)),"",'III_Plan comp 438.68 {Plan 1}'!AI$15&amp;analysismethod2)</f>
        <v/>
      </c>
      <c r="CQ17" s="254" t="str">
        <f>IF(ISNUMBER(FIND(analysismethod2,'III_Plan comp 438.68 {Plan 1}'!AJ$15)),"",'III_Plan comp 438.68 {Plan 1}'!AJ$15&amp;analysismethod2)</f>
        <v/>
      </c>
      <c r="CR17" s="254" t="str">
        <f>IF(ISNUMBER(FIND(analysismethod2,'III_Plan comp 438.68 {Plan 1}'!AK$15)),"",'III_Plan comp 438.68 {Plan 1}'!AK$15&amp;analysismethod2)</f>
        <v/>
      </c>
      <c r="CS17" s="254" t="str">
        <f>IF(ISNUMBER(FIND(analysismethod2,'III_Plan comp 438.68 {Plan 1}'!AL$15)),"",'III_Plan comp 438.68 {Plan 1}'!AL$15&amp;analysismethod2)</f>
        <v/>
      </c>
      <c r="CT17" s="254" t="str">
        <f>IF(ISNUMBER(FIND(analysismethod2,'III_Plan comp 438.68 {Plan 1}'!AM$15)),"",'III_Plan comp 438.68 {Plan 1}'!AM$15&amp;analysismethod2)</f>
        <v/>
      </c>
      <c r="CU17" s="254" t="str">
        <f>IF(ISNUMBER(FIND(analysismethod2,'III_Plan comp 438.68 {Plan 1}'!AN$15)),"",'III_Plan comp 438.68 {Plan 1}'!AN$15&amp;analysismethod2)</f>
        <v/>
      </c>
      <c r="CV17" s="254" t="str">
        <f>IF(ISNUMBER(FIND(analysismethod2,'III_Plan comp 438.68 {Plan 1}'!AO$15)),"",'III_Plan comp 438.68 {Plan 1}'!AO$15&amp;analysismethod2)</f>
        <v/>
      </c>
      <c r="CW17" s="254" t="str">
        <f>IF(ISNUMBER(FIND(analysismethod2,'III_Plan comp 438.68 {Plan 1}'!AP$15)),"",'III_Plan comp 438.68 {Plan 1}'!AP$15&amp;analysismethod2)</f>
        <v/>
      </c>
      <c r="CX17" s="254" t="str">
        <f>IF(ISNUMBER(FIND(analysismethod2,'III_Plan comp 438.68 {Plan 1}'!AQ$15)),"",'III_Plan comp 438.68 {Plan 1}'!AQ$15&amp;analysismethod2)</f>
        <v/>
      </c>
      <c r="CY17" s="254" t="str">
        <f>IF(ISNUMBER(FIND(analysismethod2,'III_Plan comp 438.68 {Plan 1}'!AR$15)),"",'III_Plan comp 438.68 {Plan 1}'!AR$15&amp;analysismethod2)</f>
        <v/>
      </c>
      <c r="CZ17" s="254" t="str">
        <f>IF(ISNUMBER(FIND(analysismethod2,'III_Plan comp 438.68 {Plan 1}'!AS$15)),"",'III_Plan comp 438.68 {Plan 1}'!AS$15&amp;analysismethod2)</f>
        <v/>
      </c>
      <c r="DA17" s="254" t="str">
        <f>IF(ISNUMBER(FIND(analysismethod2,'III_Plan comp 438.68 {Plan 1}'!AT$15)),"",'III_Plan comp 438.68 {Plan 1}'!AT$15&amp;analysismethod2)</f>
        <v/>
      </c>
      <c r="DB17" s="254" t="str">
        <f>IF(ISNUMBER(FIND(analysismethod2,'III_Plan comp 438.68 {Plan 1}'!AU$15)),"",'III_Plan comp 438.68 {Plan 1}'!AU$15&amp;analysismethod2)</f>
        <v/>
      </c>
      <c r="DC17" s="254" t="str">
        <f>IF(ISNUMBER(FIND(analysismethod2,'III_Plan comp 438.68 {Plan 1}'!AV$15)),"",'III_Plan comp 438.68 {Plan 1}'!AV$15&amp;analysismethod2)</f>
        <v/>
      </c>
      <c r="DD17" s="254" t="str">
        <f>IF(ISNUMBER(FIND(analysismethod2,'III_Plan comp 438.68 {Plan 1}'!AW$15)),"",'III_Plan comp 438.68 {Plan 1}'!AW$15&amp;analysismethod2)</f>
        <v/>
      </c>
      <c r="DE17" s="254" t="str">
        <f>IF(ISNUMBER(FIND(analysismethod2,'III_Plan comp 438.68 {Plan 1}'!AX$15)),"",'III_Plan comp 438.68 {Plan 1}'!AX$15&amp;analysismethod2)</f>
        <v/>
      </c>
      <c r="DF17" s="254" t="str">
        <f>IF(ISNUMBER(FIND(analysismethod2,'III_Plan comp 438.68 {Plan 1}'!AY$15)),"",'III_Plan comp 438.68 {Plan 1}'!AY$15&amp;analysismethod2)</f>
        <v/>
      </c>
      <c r="DG17" s="254" t="str">
        <f>IF(ISNUMBER(FIND(analysismethod2,'III_Plan comp 438.68 {Plan 1}'!AZ$15)),"",'III_Plan comp 438.68 {Plan 1}'!AZ$15&amp;analysismethod2)</f>
        <v/>
      </c>
      <c r="DH17" s="254" t="str">
        <f>IF(ISNUMBER(FIND(analysismethod2,'III_Plan comp 438.68 {Plan 1}'!BA$15)),"",'III_Plan comp 438.68 {Plan 1}'!BA$15&amp;analysismethod2)</f>
        <v/>
      </c>
      <c r="DI17" s="254" t="str">
        <f>IF(ISNUMBER(FIND(analysismethod2,'III_Plan comp 438.68 {Plan 1}'!BB$15)),"",'III_Plan comp 438.68 {Plan 1}'!BB$15&amp;analysismethod2)</f>
        <v/>
      </c>
      <c r="DJ17" s="254" t="str">
        <f>IF(ISNUMBER(FIND(analysismethod2,'III_Plan comp 438.68 {Plan 1}'!BC$15)),"",'III_Plan comp 438.68 {Plan 1}'!BC$15&amp;analysismethod2)</f>
        <v/>
      </c>
      <c r="DK17" s="254" t="str">
        <f>IF(ISNUMBER(FIND(analysismethod2,'III_Plan comp 438.68 {Plan 1}'!BD$15)),"",'III_Plan comp 438.68 {Plan 1}'!BD$15&amp;analysismethod2)</f>
        <v/>
      </c>
      <c r="DL17" s="254" t="str">
        <f>IF(ISNUMBER(FIND(analysismethod2,'III_Plan comp 438.68 {Plan 1}'!BE$15)),"",'III_Plan comp 438.68 {Plan 1}'!BE$15&amp;analysismethod2)</f>
        <v/>
      </c>
      <c r="DM17" s="254" t="str">
        <f>IF(ISNUMBER(FIND(analysismethod2,'III_Plan comp 438.68 {Plan 1}'!BF$15)),"",'III_Plan comp 438.68 {Plan 1}'!BF$15&amp;analysismethod2)</f>
        <v/>
      </c>
      <c r="DN17" s="254" t="str">
        <f>IF(ISNUMBER(FIND(analysismethod2,'III_Plan comp 438.68 {Plan 1}'!BG$15)),"",'III_Plan comp 438.68 {Plan 1}'!BG$15&amp;analysismethod2)</f>
        <v/>
      </c>
      <c r="DO17" s="254" t="str">
        <f>IF(ISNUMBER(FIND(analysismethod2,'III_Plan comp 438.68 {Plan 1}'!BH$15)),"",'III_Plan comp 438.68 {Plan 1}'!BH$15&amp;analysismethod2)</f>
        <v/>
      </c>
      <c r="DP17" s="254" t="str">
        <f>IF(ISNUMBER(FIND(analysismethod2,'III_Plan comp 438.68 {Plan 1}'!BI$15)),"",'III_Plan comp 438.68 {Plan 1}'!BI$15&amp;analysismethod2)</f>
        <v/>
      </c>
      <c r="DQ17" s="254" t="str">
        <f>IF(ISNUMBER(FIND(analysismethod2,'III_Plan comp 438.68 {Plan 1}'!BJ$15)),"",'III_Plan comp 438.68 {Plan 1}'!BJ$15&amp;analysismethod2)</f>
        <v/>
      </c>
      <c r="DR17" s="254" t="str">
        <f>IF(ISNUMBER(FIND(analysismethod2,'III_Plan comp 438.68 {Plan 1}'!BK$15)),"",'III_Plan comp 438.68 {Plan 1}'!BK$15&amp;analysismethod2)</f>
        <v/>
      </c>
      <c r="DS17" s="254" t="str">
        <f>IF(ISNUMBER(FIND(analysismethod2,'III_Plan comp 438.68 {Plan 1}'!BL$15)),"",'III_Plan comp 438.68 {Plan 1}'!BL$15&amp;analysismethod2)</f>
        <v/>
      </c>
      <c r="DT17" s="254" t="str">
        <f>IF(ISNUMBER(FIND(analysismethod2,'III_Plan comp 438.68 {Plan 1}'!BM$15)),"",'III_Plan comp 438.68 {Plan 1}'!BM$15&amp;analysismethod2)</f>
        <v/>
      </c>
      <c r="DU17" s="254" t="str">
        <f>IF(ISNUMBER(FIND(analysismethod2,'III_Plan comp 438.68 {Plan 1}'!BN$15)),"",'III_Plan comp 438.68 {Plan 1}'!BN$15&amp;analysismethod2)</f>
        <v/>
      </c>
      <c r="DV17" s="254" t="str">
        <f>IF(ISNUMBER(FIND(analysismethod2,'III_Plan comp 438.68 {Plan 1}'!BO$15)),"",'III_Plan comp 438.68 {Plan 1}'!BO$15&amp;analysismethod2)</f>
        <v/>
      </c>
      <c r="DW17" s="254" t="str">
        <f>IF(ISNUMBER(FIND(analysismethod2,'III_Plan comp 438.68 {Plan 1}'!BP$15)),"",'III_Plan comp 438.68 {Plan 1}'!BP$15&amp;analysismethod2)</f>
        <v/>
      </c>
      <c r="DX17" s="254" t="str">
        <f>IF(ISNUMBER(FIND(analysismethod2,'III_Plan comp 438.68 {Plan 1}'!BQ$15)),"",'III_Plan comp 438.68 {Plan 1}'!BQ$15&amp;analysismethod2)</f>
        <v/>
      </c>
      <c r="DY17" s="254" t="str">
        <f>IF(ISNUMBER(FIND(analysismethod2,'III_Plan comp 438.68 {Plan 1}'!BR$15)),"",'III_Plan comp 438.68 {Plan 1}'!BR$15&amp;analysismethod2)</f>
        <v/>
      </c>
      <c r="DZ17" s="254" t="str">
        <f>IF(ISNUMBER(FIND(analysismethod2,'III_Plan comp 438.68 {Plan 1}'!BS$15)),"",'III_Plan comp 438.68 {Plan 1}'!BS$15&amp;analysismethod2)</f>
        <v/>
      </c>
      <c r="EA17" s="254" t="str">
        <f>IF(ISNUMBER(FIND(analysismethod2,'III_Plan comp 438.68 {Plan 1}'!BT$15)),"",'III_Plan comp 438.68 {Plan 1}'!BT$15&amp;analysismethod2)</f>
        <v/>
      </c>
      <c r="EB17" s="254" t="str">
        <f>IF(ISNUMBER(FIND(analysismethod2,'III_Plan comp 438.68 {Plan 1}'!BU$15)),"",'III_Plan comp 438.68 {Plan 1}'!BU$15&amp;analysismethod2)</f>
        <v/>
      </c>
      <c r="EC17" s="254" t="str">
        <f>IF(ISNUMBER(FIND(analysismethod2,'III_Plan comp 438.68 {Plan 1}'!BV$15)),"",'III_Plan comp 438.68 {Plan 1}'!BV$15&amp;analysismethod2)</f>
        <v/>
      </c>
      <c r="ED17" s="254" t="str">
        <f>IF(ISNUMBER(FIND(analysismethod2,'III_Plan comp 438.68 {Plan 1}'!BW$15)),"",'III_Plan comp 438.68 {Plan 1}'!BW$15&amp;analysismethod2)</f>
        <v/>
      </c>
      <c r="EE17" s="254" t="str">
        <f>IF(ISNUMBER(FIND(analysismethod2,'III_Plan comp 438.68 {Plan 1}'!BX$15)),"",'III_Plan comp 438.68 {Plan 1}'!BX$15&amp;analysismethod2)</f>
        <v/>
      </c>
      <c r="EF17" s="254" t="str">
        <f>IF(ISNUMBER(FIND(analysismethod2,'III_Plan comp 438.68 {Plan 1}'!BY$15)),"",'III_Plan comp 438.68 {Plan 1}'!BY$15&amp;analysismethod2)</f>
        <v/>
      </c>
      <c r="EG17" s="254" t="str">
        <f>IF(ISNUMBER(FIND(analysismethod2,'III_Plan comp 438.68 {Plan 1}'!BZ$15)),"",'III_Plan comp 438.68 {Plan 1}'!BZ$15&amp;analysismethod2)</f>
        <v/>
      </c>
      <c r="EH17" s="254" t="str">
        <f>IF(ISNUMBER(FIND(analysismethod2,'III_Plan comp 438.68 {Plan 1}'!CA$15)),"",'III_Plan comp 438.68 {Plan 1}'!CA$15&amp;analysismethod2)</f>
        <v/>
      </c>
      <c r="EI17" s="254" t="str">
        <f>IF(ISNUMBER(FIND(analysismethod2,'III_Plan comp 438.68 {Plan 1}'!CB$15)),"",'III_Plan comp 438.68 {Plan 1}'!CB$15&amp;analysismethod2)</f>
        <v/>
      </c>
      <c r="EJ17" s="254" t="str">
        <f>IF(ISNUMBER(FIND(analysismethod2,'III_Plan comp 438.68 {Plan 1}'!CC$15)),"",'III_Plan comp 438.68 {Plan 1}'!CC$15&amp;analysismethod2)</f>
        <v/>
      </c>
      <c r="EK17" s="254" t="str">
        <f>IF(ISNUMBER(FIND(analysismethod2,'III_Plan comp 438.68 {Plan 1}'!CD$15)),"",'III_Plan comp 438.68 {Plan 1}'!CD$15&amp;analysismethod2)</f>
        <v/>
      </c>
      <c r="EL17" s="254" t="str">
        <f>IF(ISNUMBER(FIND(analysismethod2,'III_Plan comp 438.68 {Plan 1}'!CE$15)),"",'III_Plan comp 438.68 {Plan 1}'!CE$15&amp;analysismethod2)</f>
        <v/>
      </c>
      <c r="EM17" s="254" t="str">
        <f>IF(ISNUMBER(FIND(analysismethod2,'III_Plan comp 438.68 {Plan 1}'!CF$15)),"",'III_Plan comp 438.68 {Plan 1}'!CF$15&amp;analysismethod2)</f>
        <v/>
      </c>
      <c r="EN17" s="254" t="str">
        <f>IF(ISNUMBER(FIND(analysismethod2,'III_Plan comp 438.68 {Plan 1}'!CG$15)),"",'III_Plan comp 438.68 {Plan 1}'!CG$15&amp;analysismethod2)</f>
        <v/>
      </c>
      <c r="EO17" s="254" t="str">
        <f>IF(ISNUMBER(FIND(analysismethod2,'III_Plan comp 438.68 {Plan 1}'!CH$15)),"",'III_Plan comp 438.68 {Plan 1}'!CH$15&amp;analysismethod2)</f>
        <v/>
      </c>
      <c r="EP17" s="254" t="str">
        <f>IF(ISNUMBER(FIND(analysismethod2,'III_Plan comp 438.68 {Plan 1}'!CI$15)),"",'III_Plan comp 438.68 {Plan 1}'!CI$15&amp;analysismethod2)</f>
        <v/>
      </c>
      <c r="EQ17" s="254" t="str">
        <f>IF(ISNUMBER(FIND(analysismethod2,'III_Plan comp 438.68 {Plan 1}'!CJ$15)),"",'III_Plan comp 438.68 {Plan 1}'!CJ$15&amp;analysismethod2)</f>
        <v/>
      </c>
      <c r="ER17" s="254" t="str">
        <f>IF(ISNUMBER(FIND(analysismethod2,'III_Plan comp 438.68 {Plan 1}'!CK$15)),"",'III_Plan comp 438.68 {Plan 1}'!CK$15&amp;analysismethod2)</f>
        <v/>
      </c>
      <c r="ES17" s="254" t="str">
        <f>IF(ISNUMBER(FIND(analysismethod2,'III_Plan comp 438.68 {Plan 1}'!CL$15)),"",'III_Plan comp 438.68 {Plan 1}'!CL$15&amp;analysismethod2)</f>
        <v/>
      </c>
      <c r="ET17" s="254" t="str">
        <f>IF(ISNUMBER(FIND(analysismethod2,'III_Plan comp 438.68 {Plan 1}'!CM$15)),"",'III_Plan comp 438.68 {Plan 1}'!CM$15&amp;analysismethod2)</f>
        <v/>
      </c>
      <c r="EU17" s="254" t="str">
        <f>IF(ISNUMBER(FIND(analysismethod2,'III_Plan comp 438.68 {Plan 1}'!CN$15)),"",'III_Plan comp 438.68 {Plan 1}'!CN$15&amp;analysismethod2)</f>
        <v/>
      </c>
      <c r="EV17" s="254" t="str">
        <f>IF(ISNUMBER(FIND(analysismethod2,'III_Plan comp 438.68 {Plan 1}'!CO$15)),"",'III_Plan comp 438.68 {Plan 1}'!CO$15&amp;analysismethod2)</f>
        <v/>
      </c>
      <c r="EW17" s="254" t="str">
        <f>IF(ISNUMBER(FIND(analysismethod2,'III_Plan comp 438.68 {Plan 1}'!CP$15)),"",'III_Plan comp 438.68 {Plan 1}'!CP$15&amp;analysismethod2)</f>
        <v/>
      </c>
      <c r="EX17" s="254" t="str">
        <f>IF(ISNUMBER(FIND(analysismethod2,'III_Plan comp 438.68 {Plan 1}'!CQ$15)),"",'III_Plan comp 438.68 {Plan 1}'!CQ$15&amp;analysismethod2)</f>
        <v/>
      </c>
      <c r="EY17" s="254" t="str">
        <f>IF(ISNUMBER(FIND(analysismethod2,'III_Plan comp 438.68 {Plan 1}'!CR$15)),"",'III_Plan comp 438.68 {Plan 1}'!CR$15&amp;analysismethod2)</f>
        <v/>
      </c>
      <c r="EZ17" s="254" t="str">
        <f>IF(ISNUMBER(FIND(analysismethod2,'III_Plan comp 438.68 {Plan 1}'!CS$15)),"",'III_Plan comp 438.68 {Plan 1}'!CS$15&amp;analysismethod2)</f>
        <v/>
      </c>
      <c r="FA17" s="254" t="str">
        <f>IF(ISNUMBER(FIND(analysismethod2,'III_Plan comp 438.68 {Plan 1}'!CT$15)),"",'III_Plan comp 438.68 {Plan 1}'!CT$15&amp;analysismethod2)</f>
        <v/>
      </c>
      <c r="FB17" s="254" t="str">
        <f>IF(ISNUMBER(FIND(analysismethod2,'III_Plan comp 438.68 {Plan 1}'!CU$15)),"",'III_Plan comp 438.68 {Plan 1}'!CU$15&amp;analysismethod2)</f>
        <v/>
      </c>
      <c r="FC17" s="254" t="str">
        <f>IF(ISNUMBER(FIND(analysismethod2,'III_Plan comp 438.68 {Plan 1}'!CV$15)),"",'III_Plan comp 438.68 {Plan 1}'!CV$15&amp;analysismethod2)</f>
        <v/>
      </c>
      <c r="FD17" s="254" t="str">
        <f>IF(ISNUMBER(FIND(analysismethod2,'III_Plan comp 438.68 {Plan 1}'!CW$15)),"",'III_Plan comp 438.68 {Plan 1}'!CW$15&amp;analysismethod2)</f>
        <v/>
      </c>
      <c r="FE17" s="254" t="str">
        <f>IF(ISNUMBER(FIND(analysismethod2,'III_Plan comp 438.68 {Plan 1}'!CX$15)),"",'III_Plan comp 438.68 {Plan 1}'!CX$15&amp;analysismethod2)</f>
        <v/>
      </c>
      <c r="FF17" s="254" t="str">
        <f>IF(ISNUMBER(FIND(analysismethod2,'III_Plan comp 438.68 {Plan 1}'!CY$15)),"",'III_Plan comp 438.68 {Plan 1}'!CY$15&amp;analysismethod2)</f>
        <v/>
      </c>
      <c r="FG17" s="254" t="str">
        <f>IF(ISNUMBER(FIND(analysismethod2,'III_Plan comp 438.68 {Plan 1}'!CZ$15)),"",'III_Plan comp 438.68 {Plan 1}'!CZ$15&amp;analysismethod2)</f>
        <v/>
      </c>
    </row>
    <row r="18" spans="2:163" x14ac:dyDescent="0.25">
      <c r="B18" s="11" t="s">
        <v>22</v>
      </c>
      <c r="C18" s="11"/>
      <c r="D18" s="11"/>
      <c r="E18" s="11"/>
      <c r="F18" s="11"/>
      <c r="G18" s="11"/>
      <c r="J18" s="94"/>
      <c r="K18" s="93"/>
      <c r="L18" s="93"/>
      <c r="M18" s="93"/>
      <c r="N18" s="93"/>
      <c r="O18" s="93"/>
      <c r="P18" s="93"/>
      <c r="Q18" s="93"/>
      <c r="R18" s="93"/>
      <c r="S18" s="93"/>
      <c r="T18" s="93"/>
      <c r="BK18" s="253" t="str">
        <f>IF('I_State and program information'!$E$58="Yes","Secret Shopper: Network Participation"&amp;"; "&amp;CHAR(10)&amp;CHAR(10),"")</f>
        <v/>
      </c>
      <c r="BL18" s="254" t="str">
        <f>IF(ISNUMBER(FIND(analysismethod3,'III_Plan comp 438.68 {Plan 1}'!E$15)),"",'III_Plan comp 438.68 {Plan 1}'!E$15&amp;analysismethod3)</f>
        <v/>
      </c>
      <c r="BM18" s="254" t="str">
        <f>IF(ISNUMBER(FIND(analysismethod3,'III_Plan comp 438.68 {Plan 1}'!F$15)),"",'III_Plan comp 438.68 {Plan 1}'!F$15&amp;analysismethod3)</f>
        <v/>
      </c>
      <c r="BN18" s="254" t="str">
        <f>IF(ISNUMBER(FIND(analysismethod3,'III_Plan comp 438.68 {Plan 1}'!G$15)),"",'III_Plan comp 438.68 {Plan 1}'!G$15&amp;analysismethod3)</f>
        <v/>
      </c>
      <c r="BO18" s="254" t="str">
        <f>IF(ISNUMBER(FIND(analysismethod3,'III_Plan comp 438.68 {Plan 1}'!H$15)),"",'III_Plan comp 438.68 {Plan 1}'!H$15&amp;analysismethod3)</f>
        <v/>
      </c>
      <c r="BP18" s="254" t="str">
        <f>IF(ISNUMBER(FIND(analysismethod3,'III_Plan comp 438.68 {Plan 1}'!I$15)),"",'III_Plan comp 438.68 {Plan 1}'!I$15&amp;analysismethod3)</f>
        <v/>
      </c>
      <c r="BQ18" s="254" t="str">
        <f>IF(ISNUMBER(FIND(analysismethod3,'III_Plan comp 438.68 {Plan 1}'!J$15)),"",'III_Plan comp 438.68 {Plan 1}'!J$15&amp;analysismethod3)</f>
        <v/>
      </c>
      <c r="BR18" s="254" t="str">
        <f>IF(ISNUMBER(FIND(analysismethod3,'III_Plan comp 438.68 {Plan 1}'!K$15)),"",'III_Plan comp 438.68 {Plan 1}'!K$15&amp;analysismethod3)</f>
        <v/>
      </c>
      <c r="BS18" s="254" t="str">
        <f>IF(ISNUMBER(FIND(analysismethod3,'III_Plan comp 438.68 {Plan 1}'!L$15)),"",'III_Plan comp 438.68 {Plan 1}'!L$15&amp;analysismethod3)</f>
        <v/>
      </c>
      <c r="BT18" s="254" t="str">
        <f>IF(ISNUMBER(FIND(analysismethod3,'III_Plan comp 438.68 {Plan 1}'!M$15)),"",'III_Plan comp 438.68 {Plan 1}'!M$15&amp;analysismethod3)</f>
        <v/>
      </c>
      <c r="BU18" s="254" t="str">
        <f>IF(ISNUMBER(FIND(analysismethod3,'III_Plan comp 438.68 {Plan 1}'!N$15)),"",'III_Plan comp 438.68 {Plan 1}'!N$15&amp;analysismethod3)</f>
        <v/>
      </c>
      <c r="BV18" s="254" t="str">
        <f>IF(ISNUMBER(FIND(analysismethod3,'III_Plan comp 438.68 {Plan 1}'!O$15)),"",'III_Plan comp 438.68 {Plan 1}'!O$15&amp;analysismethod3)</f>
        <v/>
      </c>
      <c r="BW18" s="254" t="str">
        <f>IF(ISNUMBER(FIND(analysismethod3,'III_Plan comp 438.68 {Plan 1}'!P$15)),"",'III_Plan comp 438.68 {Plan 1}'!P$15&amp;analysismethod3)</f>
        <v/>
      </c>
      <c r="BX18" s="254" t="str">
        <f>IF(ISNUMBER(FIND(analysismethod3,'III_Plan comp 438.68 {Plan 1}'!Q$15)),"",'III_Plan comp 438.68 {Plan 1}'!Q$15&amp;analysismethod3)</f>
        <v/>
      </c>
      <c r="BY18" s="254" t="str">
        <f>IF(ISNUMBER(FIND(analysismethod3,'III_Plan comp 438.68 {Plan 1}'!R$15)),"",'III_Plan comp 438.68 {Plan 1}'!R$15&amp;analysismethod3)</f>
        <v/>
      </c>
      <c r="BZ18" s="254" t="str">
        <f>IF(ISNUMBER(FIND(analysismethod3,'III_Plan comp 438.68 {Plan 1}'!S$15)),"",'III_Plan comp 438.68 {Plan 1}'!S$15&amp;analysismethod3)</f>
        <v/>
      </c>
      <c r="CA18" s="254" t="str">
        <f>IF(ISNUMBER(FIND(analysismethod3,'III_Plan comp 438.68 {Plan 1}'!T$15)),"",'III_Plan comp 438.68 {Plan 1}'!T$15&amp;analysismethod3)</f>
        <v/>
      </c>
      <c r="CB18" s="254" t="str">
        <f>IF(ISNUMBER(FIND(analysismethod3,'III_Plan comp 438.68 {Plan 1}'!U$15)),"",'III_Plan comp 438.68 {Plan 1}'!U$15&amp;analysismethod3)</f>
        <v/>
      </c>
      <c r="CC18" s="254" t="str">
        <f>IF(ISNUMBER(FIND(analysismethod3,'III_Plan comp 438.68 {Plan 1}'!V$15)),"",'III_Plan comp 438.68 {Plan 1}'!V$15&amp;analysismethod3)</f>
        <v/>
      </c>
      <c r="CD18" s="254" t="str">
        <f>IF(ISNUMBER(FIND(analysismethod3,'III_Plan comp 438.68 {Plan 1}'!W$15)),"",'III_Plan comp 438.68 {Plan 1}'!W$15&amp;analysismethod3)</f>
        <v/>
      </c>
      <c r="CE18" s="254" t="str">
        <f>IF(ISNUMBER(FIND(analysismethod3,'III_Plan comp 438.68 {Plan 1}'!X$15)),"",'III_Plan comp 438.68 {Plan 1}'!X$15&amp;analysismethod3)</f>
        <v/>
      </c>
      <c r="CF18" s="254" t="str">
        <f>IF(ISNUMBER(FIND(analysismethod3,'III_Plan comp 438.68 {Plan 1}'!Y$15)),"",'III_Plan comp 438.68 {Plan 1}'!Y$15&amp;analysismethod3)</f>
        <v/>
      </c>
      <c r="CG18" s="254" t="str">
        <f>IF(ISNUMBER(FIND(analysismethod3,'III_Plan comp 438.68 {Plan 1}'!Z$15)),"",'III_Plan comp 438.68 {Plan 1}'!Z$15&amp;analysismethod3)</f>
        <v/>
      </c>
      <c r="CH18" s="254" t="str">
        <f>IF(ISNUMBER(FIND(analysismethod3,'III_Plan comp 438.68 {Plan 1}'!AA$15)),"",'III_Plan comp 438.68 {Plan 1}'!AA$15&amp;analysismethod3)</f>
        <v/>
      </c>
      <c r="CI18" s="254" t="str">
        <f>IF(ISNUMBER(FIND(analysismethod3,'III_Plan comp 438.68 {Plan 1}'!AB$15)),"",'III_Plan comp 438.68 {Plan 1}'!AB$15&amp;analysismethod3)</f>
        <v/>
      </c>
      <c r="CJ18" s="254" t="str">
        <f>IF(ISNUMBER(FIND(analysismethod3,'III_Plan comp 438.68 {Plan 1}'!AC$15)),"",'III_Plan comp 438.68 {Plan 1}'!AC$15&amp;analysismethod3)</f>
        <v/>
      </c>
      <c r="CK18" s="254" t="str">
        <f>IF(ISNUMBER(FIND(analysismethod3,'III_Plan comp 438.68 {Plan 1}'!AD$15)),"",'III_Plan comp 438.68 {Plan 1}'!AD$15&amp;analysismethod3)</f>
        <v/>
      </c>
      <c r="CL18" s="254" t="str">
        <f>IF(ISNUMBER(FIND(analysismethod3,'III_Plan comp 438.68 {Plan 1}'!AE$15)),"",'III_Plan comp 438.68 {Plan 1}'!AE$15&amp;analysismethod3)</f>
        <v/>
      </c>
      <c r="CM18" s="254" t="str">
        <f>IF(ISNUMBER(FIND(analysismethod3,'III_Plan comp 438.68 {Plan 1}'!AF$15)),"",'III_Plan comp 438.68 {Plan 1}'!AF$15&amp;analysismethod3)</f>
        <v/>
      </c>
      <c r="CN18" s="254" t="str">
        <f>IF(ISNUMBER(FIND(analysismethod3,'III_Plan comp 438.68 {Plan 1}'!AG$15)),"",'III_Plan comp 438.68 {Plan 1}'!AG$15&amp;analysismethod3)</f>
        <v/>
      </c>
      <c r="CO18" s="254" t="str">
        <f>IF(ISNUMBER(FIND(analysismethod3,'III_Plan comp 438.68 {Plan 1}'!AH$15)),"",'III_Plan comp 438.68 {Plan 1}'!AH$15&amp;analysismethod3)</f>
        <v/>
      </c>
      <c r="CP18" s="254" t="str">
        <f>IF(ISNUMBER(FIND(analysismethod3,'III_Plan comp 438.68 {Plan 1}'!AI$15)),"",'III_Plan comp 438.68 {Plan 1}'!AI$15&amp;analysismethod3)</f>
        <v/>
      </c>
      <c r="CQ18" s="254" t="str">
        <f>IF(ISNUMBER(FIND(analysismethod3,'III_Plan comp 438.68 {Plan 1}'!AJ$15)),"",'III_Plan comp 438.68 {Plan 1}'!AJ$15&amp;analysismethod3)</f>
        <v/>
      </c>
      <c r="CR18" s="254" t="str">
        <f>IF(ISNUMBER(FIND(analysismethod3,'III_Plan comp 438.68 {Plan 1}'!AK$15)),"",'III_Plan comp 438.68 {Plan 1}'!AK$15&amp;analysismethod3)</f>
        <v/>
      </c>
      <c r="CS18" s="254" t="str">
        <f>IF(ISNUMBER(FIND(analysismethod3,'III_Plan comp 438.68 {Plan 1}'!AL$15)),"",'III_Plan comp 438.68 {Plan 1}'!AL$15&amp;analysismethod3)</f>
        <v/>
      </c>
      <c r="CT18" s="254" t="str">
        <f>IF(ISNUMBER(FIND(analysismethod3,'III_Plan comp 438.68 {Plan 1}'!AM$15)),"",'III_Plan comp 438.68 {Plan 1}'!AM$15&amp;analysismethod3)</f>
        <v/>
      </c>
      <c r="CU18" s="254" t="str">
        <f>IF(ISNUMBER(FIND(analysismethod3,'III_Plan comp 438.68 {Plan 1}'!AN$15)),"",'III_Plan comp 438.68 {Plan 1}'!AN$15&amp;analysismethod3)</f>
        <v/>
      </c>
      <c r="CV18" s="254" t="str">
        <f>IF(ISNUMBER(FIND(analysismethod3,'III_Plan comp 438.68 {Plan 1}'!AO$15)),"",'III_Plan comp 438.68 {Plan 1}'!AO$15&amp;analysismethod3)</f>
        <v/>
      </c>
      <c r="CW18" s="254" t="str">
        <f>IF(ISNUMBER(FIND(analysismethod3,'III_Plan comp 438.68 {Plan 1}'!AP$15)),"",'III_Plan comp 438.68 {Plan 1}'!AP$15&amp;analysismethod3)</f>
        <v/>
      </c>
      <c r="CX18" s="254" t="str">
        <f>IF(ISNUMBER(FIND(analysismethod3,'III_Plan comp 438.68 {Plan 1}'!AQ$15)),"",'III_Plan comp 438.68 {Plan 1}'!AQ$15&amp;analysismethod3)</f>
        <v/>
      </c>
      <c r="CY18" s="254" t="str">
        <f>IF(ISNUMBER(FIND(analysismethod3,'III_Plan comp 438.68 {Plan 1}'!AR$15)),"",'III_Plan comp 438.68 {Plan 1}'!AR$15&amp;analysismethod3)</f>
        <v/>
      </c>
      <c r="CZ18" s="254" t="str">
        <f>IF(ISNUMBER(FIND(analysismethod3,'III_Plan comp 438.68 {Plan 1}'!AS$15)),"",'III_Plan comp 438.68 {Plan 1}'!AS$15&amp;analysismethod3)</f>
        <v/>
      </c>
      <c r="DA18" s="254" t="str">
        <f>IF(ISNUMBER(FIND(analysismethod3,'III_Plan comp 438.68 {Plan 1}'!AT$15)),"",'III_Plan comp 438.68 {Plan 1}'!AT$15&amp;analysismethod3)</f>
        <v/>
      </c>
      <c r="DB18" s="254" t="str">
        <f>IF(ISNUMBER(FIND(analysismethod3,'III_Plan comp 438.68 {Plan 1}'!AU$15)),"",'III_Plan comp 438.68 {Plan 1}'!AU$15&amp;analysismethod3)</f>
        <v/>
      </c>
      <c r="DC18" s="254" t="str">
        <f>IF(ISNUMBER(FIND(analysismethod3,'III_Plan comp 438.68 {Plan 1}'!AV$15)),"",'III_Plan comp 438.68 {Plan 1}'!AV$15&amp;analysismethod3)</f>
        <v/>
      </c>
      <c r="DD18" s="254" t="str">
        <f>IF(ISNUMBER(FIND(analysismethod3,'III_Plan comp 438.68 {Plan 1}'!AW$15)),"",'III_Plan comp 438.68 {Plan 1}'!AW$15&amp;analysismethod3)</f>
        <v/>
      </c>
      <c r="DE18" s="254" t="str">
        <f>IF(ISNUMBER(FIND(analysismethod3,'III_Plan comp 438.68 {Plan 1}'!AX$15)),"",'III_Plan comp 438.68 {Plan 1}'!AX$15&amp;analysismethod3)</f>
        <v/>
      </c>
      <c r="DF18" s="254" t="str">
        <f>IF(ISNUMBER(FIND(analysismethod3,'III_Plan comp 438.68 {Plan 1}'!AY$15)),"",'III_Plan comp 438.68 {Plan 1}'!AY$15&amp;analysismethod3)</f>
        <v/>
      </c>
      <c r="DG18" s="254" t="str">
        <f>IF(ISNUMBER(FIND(analysismethod3,'III_Plan comp 438.68 {Plan 1}'!AZ$15)),"",'III_Plan comp 438.68 {Plan 1}'!AZ$15&amp;analysismethod3)</f>
        <v/>
      </c>
      <c r="DH18" s="254" t="str">
        <f>IF(ISNUMBER(FIND(analysismethod3,'III_Plan comp 438.68 {Plan 1}'!BA$15)),"",'III_Plan comp 438.68 {Plan 1}'!BA$15&amp;analysismethod3)</f>
        <v/>
      </c>
      <c r="DI18" s="254" t="str">
        <f>IF(ISNUMBER(FIND(analysismethod3,'III_Plan comp 438.68 {Plan 1}'!BB$15)),"",'III_Plan comp 438.68 {Plan 1}'!BB$15&amp;analysismethod3)</f>
        <v/>
      </c>
      <c r="DJ18" s="254" t="str">
        <f>IF(ISNUMBER(FIND(analysismethod3,'III_Plan comp 438.68 {Plan 1}'!BC$15)),"",'III_Plan comp 438.68 {Plan 1}'!BC$15&amp;analysismethod3)</f>
        <v/>
      </c>
      <c r="DK18" s="254" t="str">
        <f>IF(ISNUMBER(FIND(analysismethod3,'III_Plan comp 438.68 {Plan 1}'!BD$15)),"",'III_Plan comp 438.68 {Plan 1}'!BD$15&amp;analysismethod3)</f>
        <v/>
      </c>
      <c r="DL18" s="254" t="str">
        <f>IF(ISNUMBER(FIND(analysismethod3,'III_Plan comp 438.68 {Plan 1}'!BE$15)),"",'III_Plan comp 438.68 {Plan 1}'!BE$15&amp;analysismethod3)</f>
        <v/>
      </c>
      <c r="DM18" s="254" t="str">
        <f>IF(ISNUMBER(FIND(analysismethod3,'III_Plan comp 438.68 {Plan 1}'!BF$15)),"",'III_Plan comp 438.68 {Plan 1}'!BF$15&amp;analysismethod3)</f>
        <v/>
      </c>
      <c r="DN18" s="254" t="str">
        <f>IF(ISNUMBER(FIND(analysismethod3,'III_Plan comp 438.68 {Plan 1}'!BG$15)),"",'III_Plan comp 438.68 {Plan 1}'!BG$15&amp;analysismethod3)</f>
        <v/>
      </c>
      <c r="DO18" s="254" t="str">
        <f>IF(ISNUMBER(FIND(analysismethod3,'III_Plan comp 438.68 {Plan 1}'!BH$15)),"",'III_Plan comp 438.68 {Plan 1}'!BH$15&amp;analysismethod3)</f>
        <v/>
      </c>
      <c r="DP18" s="254" t="str">
        <f>IF(ISNUMBER(FIND(analysismethod3,'III_Plan comp 438.68 {Plan 1}'!BI$15)),"",'III_Plan comp 438.68 {Plan 1}'!BI$15&amp;analysismethod3)</f>
        <v/>
      </c>
      <c r="DQ18" s="254" t="str">
        <f>IF(ISNUMBER(FIND(analysismethod3,'III_Plan comp 438.68 {Plan 1}'!BJ$15)),"",'III_Plan comp 438.68 {Plan 1}'!BJ$15&amp;analysismethod3)</f>
        <v/>
      </c>
      <c r="DR18" s="254" t="str">
        <f>IF(ISNUMBER(FIND(analysismethod3,'III_Plan comp 438.68 {Plan 1}'!BK$15)),"",'III_Plan comp 438.68 {Plan 1}'!BK$15&amp;analysismethod3)</f>
        <v/>
      </c>
      <c r="DS18" s="254" t="str">
        <f>IF(ISNUMBER(FIND(analysismethod3,'III_Plan comp 438.68 {Plan 1}'!BL$15)),"",'III_Plan comp 438.68 {Plan 1}'!BL$15&amp;analysismethod3)</f>
        <v/>
      </c>
      <c r="DT18" s="254" t="str">
        <f>IF(ISNUMBER(FIND(analysismethod3,'III_Plan comp 438.68 {Plan 1}'!BM$15)),"",'III_Plan comp 438.68 {Plan 1}'!BM$15&amp;analysismethod3)</f>
        <v/>
      </c>
      <c r="DU18" s="254" t="str">
        <f>IF(ISNUMBER(FIND(analysismethod3,'III_Plan comp 438.68 {Plan 1}'!BN$15)),"",'III_Plan comp 438.68 {Plan 1}'!BN$15&amp;analysismethod3)</f>
        <v/>
      </c>
      <c r="DV18" s="254" t="str">
        <f>IF(ISNUMBER(FIND(analysismethod3,'III_Plan comp 438.68 {Plan 1}'!BO$15)),"",'III_Plan comp 438.68 {Plan 1}'!BO$15&amp;analysismethod3)</f>
        <v/>
      </c>
      <c r="DW18" s="254" t="str">
        <f>IF(ISNUMBER(FIND(analysismethod3,'III_Plan comp 438.68 {Plan 1}'!BP$15)),"",'III_Plan comp 438.68 {Plan 1}'!BP$15&amp;analysismethod3)</f>
        <v/>
      </c>
      <c r="DX18" s="254" t="str">
        <f>IF(ISNUMBER(FIND(analysismethod3,'III_Plan comp 438.68 {Plan 1}'!BQ$15)),"",'III_Plan comp 438.68 {Plan 1}'!BQ$15&amp;analysismethod3)</f>
        <v/>
      </c>
      <c r="DY18" s="254" t="str">
        <f>IF(ISNUMBER(FIND(analysismethod3,'III_Plan comp 438.68 {Plan 1}'!BR$15)),"",'III_Plan comp 438.68 {Plan 1}'!BR$15&amp;analysismethod3)</f>
        <v/>
      </c>
      <c r="DZ18" s="254" t="str">
        <f>IF(ISNUMBER(FIND(analysismethod3,'III_Plan comp 438.68 {Plan 1}'!BS$15)),"",'III_Plan comp 438.68 {Plan 1}'!BS$15&amp;analysismethod3)</f>
        <v/>
      </c>
      <c r="EA18" s="254" t="str">
        <f>IF(ISNUMBER(FIND(analysismethod3,'III_Plan comp 438.68 {Plan 1}'!BT$15)),"",'III_Plan comp 438.68 {Plan 1}'!BT$15&amp;analysismethod3)</f>
        <v/>
      </c>
      <c r="EB18" s="254" t="str">
        <f>IF(ISNUMBER(FIND(analysismethod3,'III_Plan comp 438.68 {Plan 1}'!BU$15)),"",'III_Plan comp 438.68 {Plan 1}'!BU$15&amp;analysismethod3)</f>
        <v/>
      </c>
      <c r="EC18" s="254" t="str">
        <f>IF(ISNUMBER(FIND(analysismethod3,'III_Plan comp 438.68 {Plan 1}'!BV$15)),"",'III_Plan comp 438.68 {Plan 1}'!BV$15&amp;analysismethod3)</f>
        <v/>
      </c>
      <c r="ED18" s="254" t="str">
        <f>IF(ISNUMBER(FIND(analysismethod3,'III_Plan comp 438.68 {Plan 1}'!BW$15)),"",'III_Plan comp 438.68 {Plan 1}'!BW$15&amp;analysismethod3)</f>
        <v/>
      </c>
      <c r="EE18" s="254" t="str">
        <f>IF(ISNUMBER(FIND(analysismethod3,'III_Plan comp 438.68 {Plan 1}'!BX$15)),"",'III_Plan comp 438.68 {Plan 1}'!BX$15&amp;analysismethod3)</f>
        <v/>
      </c>
      <c r="EF18" s="254" t="str">
        <f>IF(ISNUMBER(FIND(analysismethod3,'III_Plan comp 438.68 {Plan 1}'!BY$15)),"",'III_Plan comp 438.68 {Plan 1}'!BY$15&amp;analysismethod3)</f>
        <v/>
      </c>
      <c r="EG18" s="254" t="str">
        <f>IF(ISNUMBER(FIND(analysismethod3,'III_Plan comp 438.68 {Plan 1}'!BZ$15)),"",'III_Plan comp 438.68 {Plan 1}'!BZ$15&amp;analysismethod3)</f>
        <v/>
      </c>
      <c r="EH18" s="254" t="str">
        <f>IF(ISNUMBER(FIND(analysismethod3,'III_Plan comp 438.68 {Plan 1}'!CA$15)),"",'III_Plan comp 438.68 {Plan 1}'!CA$15&amp;analysismethod3)</f>
        <v/>
      </c>
      <c r="EI18" s="254" t="str">
        <f>IF(ISNUMBER(FIND(analysismethod3,'III_Plan comp 438.68 {Plan 1}'!CB$15)),"",'III_Plan comp 438.68 {Plan 1}'!CB$15&amp;analysismethod3)</f>
        <v/>
      </c>
      <c r="EJ18" s="254" t="str">
        <f>IF(ISNUMBER(FIND(analysismethod3,'III_Plan comp 438.68 {Plan 1}'!CC$15)),"",'III_Plan comp 438.68 {Plan 1}'!CC$15&amp;analysismethod3)</f>
        <v/>
      </c>
      <c r="EK18" s="254" t="str">
        <f>IF(ISNUMBER(FIND(analysismethod3,'III_Plan comp 438.68 {Plan 1}'!CD$15)),"",'III_Plan comp 438.68 {Plan 1}'!CD$15&amp;analysismethod3)</f>
        <v/>
      </c>
      <c r="EL18" s="254" t="str">
        <f>IF(ISNUMBER(FIND(analysismethod3,'III_Plan comp 438.68 {Plan 1}'!CE$15)),"",'III_Plan comp 438.68 {Plan 1}'!CE$15&amp;analysismethod3)</f>
        <v/>
      </c>
      <c r="EM18" s="254" t="str">
        <f>IF(ISNUMBER(FIND(analysismethod3,'III_Plan comp 438.68 {Plan 1}'!CF$15)),"",'III_Plan comp 438.68 {Plan 1}'!CF$15&amp;analysismethod3)</f>
        <v/>
      </c>
      <c r="EN18" s="254" t="str">
        <f>IF(ISNUMBER(FIND(analysismethod3,'III_Plan comp 438.68 {Plan 1}'!CG$15)),"",'III_Plan comp 438.68 {Plan 1}'!CG$15&amp;analysismethod3)</f>
        <v/>
      </c>
      <c r="EO18" s="254" t="str">
        <f>IF(ISNUMBER(FIND(analysismethod3,'III_Plan comp 438.68 {Plan 1}'!CH$15)),"",'III_Plan comp 438.68 {Plan 1}'!CH$15&amp;analysismethod3)</f>
        <v/>
      </c>
      <c r="EP18" s="254" t="str">
        <f>IF(ISNUMBER(FIND(analysismethod3,'III_Plan comp 438.68 {Plan 1}'!CI$15)),"",'III_Plan comp 438.68 {Plan 1}'!CI$15&amp;analysismethod3)</f>
        <v/>
      </c>
      <c r="EQ18" s="254" t="str">
        <f>IF(ISNUMBER(FIND(analysismethod3,'III_Plan comp 438.68 {Plan 1}'!CJ$15)),"",'III_Plan comp 438.68 {Plan 1}'!CJ$15&amp;analysismethod3)</f>
        <v/>
      </c>
      <c r="ER18" s="254" t="str">
        <f>IF(ISNUMBER(FIND(analysismethod3,'III_Plan comp 438.68 {Plan 1}'!CK$15)),"",'III_Plan comp 438.68 {Plan 1}'!CK$15&amp;analysismethod3)</f>
        <v/>
      </c>
      <c r="ES18" s="254" t="str">
        <f>IF(ISNUMBER(FIND(analysismethod3,'III_Plan comp 438.68 {Plan 1}'!CL$15)),"",'III_Plan comp 438.68 {Plan 1}'!CL$15&amp;analysismethod3)</f>
        <v/>
      </c>
      <c r="ET18" s="254" t="str">
        <f>IF(ISNUMBER(FIND(analysismethod3,'III_Plan comp 438.68 {Plan 1}'!CM$15)),"",'III_Plan comp 438.68 {Plan 1}'!CM$15&amp;analysismethod3)</f>
        <v/>
      </c>
      <c r="EU18" s="254" t="str">
        <f>IF(ISNUMBER(FIND(analysismethod3,'III_Plan comp 438.68 {Plan 1}'!CN$15)),"",'III_Plan comp 438.68 {Plan 1}'!CN$15&amp;analysismethod3)</f>
        <v/>
      </c>
      <c r="EV18" s="254" t="str">
        <f>IF(ISNUMBER(FIND(analysismethod3,'III_Plan comp 438.68 {Plan 1}'!CO$15)),"",'III_Plan comp 438.68 {Plan 1}'!CO$15&amp;analysismethod3)</f>
        <v/>
      </c>
      <c r="EW18" s="254" t="str">
        <f>IF(ISNUMBER(FIND(analysismethod3,'III_Plan comp 438.68 {Plan 1}'!CP$15)),"",'III_Plan comp 438.68 {Plan 1}'!CP$15&amp;analysismethod3)</f>
        <v/>
      </c>
      <c r="EX18" s="254" t="str">
        <f>IF(ISNUMBER(FIND(analysismethod3,'III_Plan comp 438.68 {Plan 1}'!CQ$15)),"",'III_Plan comp 438.68 {Plan 1}'!CQ$15&amp;analysismethod3)</f>
        <v/>
      </c>
      <c r="EY18" s="254" t="str">
        <f>IF(ISNUMBER(FIND(analysismethod3,'III_Plan comp 438.68 {Plan 1}'!CR$15)),"",'III_Plan comp 438.68 {Plan 1}'!CR$15&amp;analysismethod3)</f>
        <v/>
      </c>
      <c r="EZ18" s="254" t="str">
        <f>IF(ISNUMBER(FIND(analysismethod3,'III_Plan comp 438.68 {Plan 1}'!CS$15)),"",'III_Plan comp 438.68 {Plan 1}'!CS$15&amp;analysismethod3)</f>
        <v/>
      </c>
      <c r="FA18" s="254" t="str">
        <f>IF(ISNUMBER(FIND(analysismethod3,'III_Plan comp 438.68 {Plan 1}'!CT$15)),"",'III_Plan comp 438.68 {Plan 1}'!CT$15&amp;analysismethod3)</f>
        <v/>
      </c>
      <c r="FB18" s="254" t="str">
        <f>IF(ISNUMBER(FIND(analysismethod3,'III_Plan comp 438.68 {Plan 1}'!CU$15)),"",'III_Plan comp 438.68 {Plan 1}'!CU$15&amp;analysismethod3)</f>
        <v/>
      </c>
      <c r="FC18" s="254" t="str">
        <f>IF(ISNUMBER(FIND(analysismethod3,'III_Plan comp 438.68 {Plan 1}'!CV$15)),"",'III_Plan comp 438.68 {Plan 1}'!CV$15&amp;analysismethod3)</f>
        <v/>
      </c>
      <c r="FD18" s="254" t="str">
        <f>IF(ISNUMBER(FIND(analysismethod3,'III_Plan comp 438.68 {Plan 1}'!CW$15)),"",'III_Plan comp 438.68 {Plan 1}'!CW$15&amp;analysismethod3)</f>
        <v/>
      </c>
      <c r="FE18" s="254" t="str">
        <f>IF(ISNUMBER(FIND(analysismethod3,'III_Plan comp 438.68 {Plan 1}'!CX$15)),"",'III_Plan comp 438.68 {Plan 1}'!CX$15&amp;analysismethod3)</f>
        <v/>
      </c>
      <c r="FF18" s="254" t="str">
        <f>IF(ISNUMBER(FIND(analysismethod3,'III_Plan comp 438.68 {Plan 1}'!CY$15)),"",'III_Plan comp 438.68 {Plan 1}'!CY$15&amp;analysismethod3)</f>
        <v/>
      </c>
      <c r="FG18" s="254" t="str">
        <f>IF(ISNUMBER(FIND(analysismethod3,'III_Plan comp 438.68 {Plan 1}'!CZ$15)),"",'III_Plan comp 438.68 {Plan 1}'!CZ$15&amp;analysismethod3)</f>
        <v/>
      </c>
    </row>
    <row r="19" spans="2:163" x14ac:dyDescent="0.25">
      <c r="B19" s="11" t="s">
        <v>23</v>
      </c>
      <c r="C19" s="11"/>
      <c r="D19" s="11"/>
      <c r="E19" s="11"/>
      <c r="F19" s="11"/>
      <c r="G19" s="11"/>
      <c r="J19" s="94"/>
      <c r="K19" s="93"/>
      <c r="L19" s="93"/>
      <c r="M19" s="93"/>
      <c r="N19" s="93"/>
      <c r="O19" s="93"/>
      <c r="P19" s="93"/>
      <c r="Q19" s="93"/>
      <c r="R19" s="93"/>
      <c r="S19" s="93"/>
      <c r="T19" s="93"/>
      <c r="BK19" s="253" t="str">
        <f>IF('I_State and program information'!$E$62="Yes","Secret Shopper: Appointment Availability"&amp;"; "&amp;CHAR(10)&amp;CHAR(10),"")</f>
        <v/>
      </c>
      <c r="BL19" s="254" t="str">
        <f>IF(ISNUMBER(FIND(analysismethod4,'III_Plan comp 438.68 {Plan 1}'!E$15)),"",'III_Plan comp 438.68 {Plan 1}'!E$15&amp;analysismethod4)</f>
        <v/>
      </c>
      <c r="BM19" s="254" t="str">
        <f>IF(ISNUMBER(FIND(analysismethod4,'III_Plan comp 438.68 {Plan 1}'!F$15)),"",'III_Plan comp 438.68 {Plan 1}'!F$15&amp;analysismethod4)</f>
        <v/>
      </c>
      <c r="BN19" s="254" t="str">
        <f>IF(ISNUMBER(FIND(analysismethod4,'III_Plan comp 438.68 {Plan 1}'!G$15)),"",'III_Plan comp 438.68 {Plan 1}'!G$15&amp;analysismethod4)</f>
        <v/>
      </c>
      <c r="BO19" s="254" t="str">
        <f>IF(ISNUMBER(FIND(analysismethod4,'III_Plan comp 438.68 {Plan 1}'!H$15)),"",'III_Plan comp 438.68 {Plan 1}'!H$15&amp;analysismethod4)</f>
        <v/>
      </c>
      <c r="BP19" s="254" t="str">
        <f>IF(ISNUMBER(FIND(analysismethod4,'III_Plan comp 438.68 {Plan 1}'!I$15)),"",'III_Plan comp 438.68 {Plan 1}'!I$15&amp;analysismethod4)</f>
        <v/>
      </c>
      <c r="BQ19" s="254" t="str">
        <f>IF(ISNUMBER(FIND(analysismethod4,'III_Plan comp 438.68 {Plan 1}'!J$15)),"",'III_Plan comp 438.68 {Plan 1}'!J$15&amp;analysismethod4)</f>
        <v/>
      </c>
      <c r="BR19" s="254" t="str">
        <f>IF(ISNUMBER(FIND(analysismethod4,'III_Plan comp 438.68 {Plan 1}'!K$15)),"",'III_Plan comp 438.68 {Plan 1}'!K$15&amp;analysismethod4)</f>
        <v/>
      </c>
      <c r="BS19" s="254" t="str">
        <f>IF(ISNUMBER(FIND(analysismethod4,'III_Plan comp 438.68 {Plan 1}'!L$15)),"",'III_Plan comp 438.68 {Plan 1}'!L$15&amp;analysismethod4)</f>
        <v/>
      </c>
      <c r="BT19" s="254" t="str">
        <f>IF(ISNUMBER(FIND(analysismethod4,'III_Plan comp 438.68 {Plan 1}'!M$15)),"",'III_Plan comp 438.68 {Plan 1}'!M$15&amp;analysismethod4)</f>
        <v/>
      </c>
      <c r="BU19" s="254" t="str">
        <f>IF(ISNUMBER(FIND(analysismethod4,'III_Plan comp 438.68 {Plan 1}'!N$15)),"",'III_Plan comp 438.68 {Plan 1}'!N$15&amp;analysismethod4)</f>
        <v/>
      </c>
      <c r="BV19" s="254" t="str">
        <f>IF(ISNUMBER(FIND(analysismethod4,'III_Plan comp 438.68 {Plan 1}'!O$15)),"",'III_Plan comp 438.68 {Plan 1}'!O$15&amp;analysismethod4)</f>
        <v/>
      </c>
      <c r="BW19" s="254" t="str">
        <f>IF(ISNUMBER(FIND(analysismethod4,'III_Plan comp 438.68 {Plan 1}'!P$15)),"",'III_Plan comp 438.68 {Plan 1}'!P$15&amp;analysismethod4)</f>
        <v/>
      </c>
      <c r="BX19" s="254" t="str">
        <f>IF(ISNUMBER(FIND(analysismethod4,'III_Plan comp 438.68 {Plan 1}'!Q$15)),"",'III_Plan comp 438.68 {Plan 1}'!Q$15&amp;analysismethod4)</f>
        <v/>
      </c>
      <c r="BY19" s="254" t="str">
        <f>IF(ISNUMBER(FIND(analysismethod4,'III_Plan comp 438.68 {Plan 1}'!R$15)),"",'III_Plan comp 438.68 {Plan 1}'!R$15&amp;analysismethod4)</f>
        <v/>
      </c>
      <c r="BZ19" s="254" t="str">
        <f>IF(ISNUMBER(FIND(analysismethod4,'III_Plan comp 438.68 {Plan 1}'!S$15)),"",'III_Plan comp 438.68 {Plan 1}'!S$15&amp;analysismethod4)</f>
        <v/>
      </c>
      <c r="CA19" s="254" t="str">
        <f>IF(ISNUMBER(FIND(analysismethod4,'III_Plan comp 438.68 {Plan 1}'!T$15)),"",'III_Plan comp 438.68 {Plan 1}'!T$15&amp;analysismethod4)</f>
        <v/>
      </c>
      <c r="CB19" s="254" t="str">
        <f>IF(ISNUMBER(FIND(analysismethod4,'III_Plan comp 438.68 {Plan 1}'!U$15)),"",'III_Plan comp 438.68 {Plan 1}'!U$15&amp;analysismethod4)</f>
        <v/>
      </c>
      <c r="CC19" s="254" t="str">
        <f>IF(ISNUMBER(FIND(analysismethod4,'III_Plan comp 438.68 {Plan 1}'!V$15)),"",'III_Plan comp 438.68 {Plan 1}'!V$15&amp;analysismethod4)</f>
        <v/>
      </c>
      <c r="CD19" s="254" t="str">
        <f>IF(ISNUMBER(FIND(analysismethod4,'III_Plan comp 438.68 {Plan 1}'!W$15)),"",'III_Plan comp 438.68 {Plan 1}'!W$15&amp;analysismethod4)</f>
        <v/>
      </c>
      <c r="CE19" s="254" t="str">
        <f>IF(ISNUMBER(FIND(analysismethod4,'III_Plan comp 438.68 {Plan 1}'!X$15)),"",'III_Plan comp 438.68 {Plan 1}'!X$15&amp;analysismethod4)</f>
        <v/>
      </c>
      <c r="CF19" s="254" t="str">
        <f>IF(ISNUMBER(FIND(analysismethod4,'III_Plan comp 438.68 {Plan 1}'!Y$15)),"",'III_Plan comp 438.68 {Plan 1}'!Y$15&amp;analysismethod4)</f>
        <v/>
      </c>
      <c r="CG19" s="254" t="str">
        <f>IF(ISNUMBER(FIND(analysismethod4,'III_Plan comp 438.68 {Plan 1}'!Z$15)),"",'III_Plan comp 438.68 {Plan 1}'!Z$15&amp;analysismethod4)</f>
        <v/>
      </c>
      <c r="CH19" s="254" t="str">
        <f>IF(ISNUMBER(FIND(analysismethod4,'III_Plan comp 438.68 {Plan 1}'!AA$15)),"",'III_Plan comp 438.68 {Plan 1}'!AA$15&amp;analysismethod4)</f>
        <v/>
      </c>
      <c r="CI19" s="254" t="str">
        <f>IF(ISNUMBER(FIND(analysismethod4,'III_Plan comp 438.68 {Plan 1}'!AB$15)),"",'III_Plan comp 438.68 {Plan 1}'!AB$15&amp;analysismethod4)</f>
        <v/>
      </c>
      <c r="CJ19" s="254" t="str">
        <f>IF(ISNUMBER(FIND(analysismethod4,'III_Plan comp 438.68 {Plan 1}'!AC$15)),"",'III_Plan comp 438.68 {Plan 1}'!AC$15&amp;analysismethod4)</f>
        <v/>
      </c>
      <c r="CK19" s="254" t="str">
        <f>IF(ISNUMBER(FIND(analysismethod4,'III_Plan comp 438.68 {Plan 1}'!AD$15)),"",'III_Plan comp 438.68 {Plan 1}'!AD$15&amp;analysismethod4)</f>
        <v/>
      </c>
      <c r="CL19" s="254" t="str">
        <f>IF(ISNUMBER(FIND(analysismethod4,'III_Plan comp 438.68 {Plan 1}'!AE$15)),"",'III_Plan comp 438.68 {Plan 1}'!AE$15&amp;analysismethod4)</f>
        <v/>
      </c>
      <c r="CM19" s="254" t="str">
        <f>IF(ISNUMBER(FIND(analysismethod4,'III_Plan comp 438.68 {Plan 1}'!AF$15)),"",'III_Plan comp 438.68 {Plan 1}'!AF$15&amp;analysismethod4)</f>
        <v/>
      </c>
      <c r="CN19" s="254" t="str">
        <f>IF(ISNUMBER(FIND(analysismethod4,'III_Plan comp 438.68 {Plan 1}'!AG$15)),"",'III_Plan comp 438.68 {Plan 1}'!AG$15&amp;analysismethod4)</f>
        <v/>
      </c>
      <c r="CO19" s="254" t="str">
        <f>IF(ISNUMBER(FIND(analysismethod4,'III_Plan comp 438.68 {Plan 1}'!AH$15)),"",'III_Plan comp 438.68 {Plan 1}'!AH$15&amp;analysismethod4)</f>
        <v/>
      </c>
      <c r="CP19" s="254" t="str">
        <f>IF(ISNUMBER(FIND(analysismethod4,'III_Plan comp 438.68 {Plan 1}'!AI$15)),"",'III_Plan comp 438.68 {Plan 1}'!AI$15&amp;analysismethod4)</f>
        <v/>
      </c>
      <c r="CQ19" s="254" t="str">
        <f>IF(ISNUMBER(FIND(analysismethod4,'III_Plan comp 438.68 {Plan 1}'!AJ$15)),"",'III_Plan comp 438.68 {Plan 1}'!AJ$15&amp;analysismethod4)</f>
        <v/>
      </c>
      <c r="CR19" s="254" t="str">
        <f>IF(ISNUMBER(FIND(analysismethod4,'III_Plan comp 438.68 {Plan 1}'!AK$15)),"",'III_Plan comp 438.68 {Plan 1}'!AK$15&amp;analysismethod4)</f>
        <v/>
      </c>
      <c r="CS19" s="254" t="str">
        <f>IF(ISNUMBER(FIND(analysismethod4,'III_Plan comp 438.68 {Plan 1}'!AL$15)),"",'III_Plan comp 438.68 {Plan 1}'!AL$15&amp;analysismethod4)</f>
        <v/>
      </c>
      <c r="CT19" s="254" t="str">
        <f>IF(ISNUMBER(FIND(analysismethod4,'III_Plan comp 438.68 {Plan 1}'!AM$15)),"",'III_Plan comp 438.68 {Plan 1}'!AM$15&amp;analysismethod4)</f>
        <v/>
      </c>
      <c r="CU19" s="254" t="str">
        <f>IF(ISNUMBER(FIND(analysismethod4,'III_Plan comp 438.68 {Plan 1}'!AN$15)),"",'III_Plan comp 438.68 {Plan 1}'!AN$15&amp;analysismethod4)</f>
        <v/>
      </c>
      <c r="CV19" s="254" t="str">
        <f>IF(ISNUMBER(FIND(analysismethod4,'III_Plan comp 438.68 {Plan 1}'!AO$15)),"",'III_Plan comp 438.68 {Plan 1}'!AO$15&amp;analysismethod4)</f>
        <v/>
      </c>
      <c r="CW19" s="254" t="str">
        <f>IF(ISNUMBER(FIND(analysismethod4,'III_Plan comp 438.68 {Plan 1}'!AP$15)),"",'III_Plan comp 438.68 {Plan 1}'!AP$15&amp;analysismethod4)</f>
        <v/>
      </c>
      <c r="CX19" s="254" t="str">
        <f>IF(ISNUMBER(FIND(analysismethod4,'III_Plan comp 438.68 {Plan 1}'!AQ$15)),"",'III_Plan comp 438.68 {Plan 1}'!AQ$15&amp;analysismethod4)</f>
        <v/>
      </c>
      <c r="CY19" s="254" t="str">
        <f>IF(ISNUMBER(FIND(analysismethod4,'III_Plan comp 438.68 {Plan 1}'!AR$15)),"",'III_Plan comp 438.68 {Plan 1}'!AR$15&amp;analysismethod4)</f>
        <v/>
      </c>
      <c r="CZ19" s="254" t="str">
        <f>IF(ISNUMBER(FIND(analysismethod4,'III_Plan comp 438.68 {Plan 1}'!AS$15)),"",'III_Plan comp 438.68 {Plan 1}'!AS$15&amp;analysismethod4)</f>
        <v/>
      </c>
      <c r="DA19" s="254" t="str">
        <f>IF(ISNUMBER(FIND(analysismethod4,'III_Plan comp 438.68 {Plan 1}'!AT$15)),"",'III_Plan comp 438.68 {Plan 1}'!AT$15&amp;analysismethod4)</f>
        <v/>
      </c>
      <c r="DB19" s="254" t="str">
        <f>IF(ISNUMBER(FIND(analysismethod4,'III_Plan comp 438.68 {Plan 1}'!AU$15)),"",'III_Plan comp 438.68 {Plan 1}'!AU$15&amp;analysismethod4)</f>
        <v/>
      </c>
      <c r="DC19" s="254" t="str">
        <f>IF(ISNUMBER(FIND(analysismethod4,'III_Plan comp 438.68 {Plan 1}'!AV$15)),"",'III_Plan comp 438.68 {Plan 1}'!AV$15&amp;analysismethod4)</f>
        <v/>
      </c>
      <c r="DD19" s="254" t="str">
        <f>IF(ISNUMBER(FIND(analysismethod4,'III_Plan comp 438.68 {Plan 1}'!AW$15)),"",'III_Plan comp 438.68 {Plan 1}'!AW$15&amp;analysismethod4)</f>
        <v/>
      </c>
      <c r="DE19" s="254" t="str">
        <f>IF(ISNUMBER(FIND(analysismethod4,'III_Plan comp 438.68 {Plan 1}'!AX$15)),"",'III_Plan comp 438.68 {Plan 1}'!AX$15&amp;analysismethod4)</f>
        <v/>
      </c>
      <c r="DF19" s="254" t="str">
        <f>IF(ISNUMBER(FIND(analysismethod4,'III_Plan comp 438.68 {Plan 1}'!AY$15)),"",'III_Plan comp 438.68 {Plan 1}'!AY$15&amp;analysismethod4)</f>
        <v/>
      </c>
      <c r="DG19" s="254" t="str">
        <f>IF(ISNUMBER(FIND(analysismethod4,'III_Plan comp 438.68 {Plan 1}'!AZ$15)),"",'III_Plan comp 438.68 {Plan 1}'!AZ$15&amp;analysismethod4)</f>
        <v/>
      </c>
      <c r="DH19" s="254" t="str">
        <f>IF(ISNUMBER(FIND(analysismethod4,'III_Plan comp 438.68 {Plan 1}'!BA$15)),"",'III_Plan comp 438.68 {Plan 1}'!BA$15&amp;analysismethod4)</f>
        <v/>
      </c>
      <c r="DI19" s="254" t="str">
        <f>IF(ISNUMBER(FIND(analysismethod4,'III_Plan comp 438.68 {Plan 1}'!BB$15)),"",'III_Plan comp 438.68 {Plan 1}'!BB$15&amp;analysismethod4)</f>
        <v/>
      </c>
      <c r="DJ19" s="254" t="str">
        <f>IF(ISNUMBER(FIND(analysismethod4,'III_Plan comp 438.68 {Plan 1}'!BC$15)),"",'III_Plan comp 438.68 {Plan 1}'!BC$15&amp;analysismethod4)</f>
        <v/>
      </c>
      <c r="DK19" s="254" t="str">
        <f>IF(ISNUMBER(FIND(analysismethod4,'III_Plan comp 438.68 {Plan 1}'!BD$15)),"",'III_Plan comp 438.68 {Plan 1}'!BD$15&amp;analysismethod4)</f>
        <v/>
      </c>
      <c r="DL19" s="254" t="str">
        <f>IF(ISNUMBER(FIND(analysismethod4,'III_Plan comp 438.68 {Plan 1}'!BE$15)),"",'III_Plan comp 438.68 {Plan 1}'!BE$15&amp;analysismethod4)</f>
        <v/>
      </c>
      <c r="DM19" s="254" t="str">
        <f>IF(ISNUMBER(FIND(analysismethod4,'III_Plan comp 438.68 {Plan 1}'!BF$15)),"",'III_Plan comp 438.68 {Plan 1}'!BF$15&amp;analysismethod4)</f>
        <v/>
      </c>
      <c r="DN19" s="254" t="str">
        <f>IF(ISNUMBER(FIND(analysismethod4,'III_Plan comp 438.68 {Plan 1}'!BG$15)),"",'III_Plan comp 438.68 {Plan 1}'!BG$15&amp;analysismethod4)</f>
        <v/>
      </c>
      <c r="DO19" s="254" t="str">
        <f>IF(ISNUMBER(FIND(analysismethod4,'III_Plan comp 438.68 {Plan 1}'!BH$15)),"",'III_Plan comp 438.68 {Plan 1}'!BH$15&amp;analysismethod4)</f>
        <v/>
      </c>
      <c r="DP19" s="254" t="str">
        <f>IF(ISNUMBER(FIND(analysismethod4,'III_Plan comp 438.68 {Plan 1}'!BI$15)),"",'III_Plan comp 438.68 {Plan 1}'!BI$15&amp;analysismethod4)</f>
        <v/>
      </c>
      <c r="DQ19" s="254" t="str">
        <f>IF(ISNUMBER(FIND(analysismethod4,'III_Plan comp 438.68 {Plan 1}'!BJ$15)),"",'III_Plan comp 438.68 {Plan 1}'!BJ$15&amp;analysismethod4)</f>
        <v/>
      </c>
      <c r="DR19" s="254" t="str">
        <f>IF(ISNUMBER(FIND(analysismethod4,'III_Plan comp 438.68 {Plan 1}'!BK$15)),"",'III_Plan comp 438.68 {Plan 1}'!BK$15&amp;analysismethod4)</f>
        <v/>
      </c>
      <c r="DS19" s="254" t="str">
        <f>IF(ISNUMBER(FIND(analysismethod4,'III_Plan comp 438.68 {Plan 1}'!BL$15)),"",'III_Plan comp 438.68 {Plan 1}'!BL$15&amp;analysismethod4)</f>
        <v/>
      </c>
      <c r="DT19" s="254" t="str">
        <f>IF(ISNUMBER(FIND(analysismethod4,'III_Plan comp 438.68 {Plan 1}'!BM$15)),"",'III_Plan comp 438.68 {Plan 1}'!BM$15&amp;analysismethod4)</f>
        <v/>
      </c>
      <c r="DU19" s="254" t="str">
        <f>IF(ISNUMBER(FIND(analysismethod4,'III_Plan comp 438.68 {Plan 1}'!BN$15)),"",'III_Plan comp 438.68 {Plan 1}'!BN$15&amp;analysismethod4)</f>
        <v/>
      </c>
      <c r="DV19" s="254" t="str">
        <f>IF(ISNUMBER(FIND(analysismethod4,'III_Plan comp 438.68 {Plan 1}'!BO$15)),"",'III_Plan comp 438.68 {Plan 1}'!BO$15&amp;analysismethod4)</f>
        <v/>
      </c>
      <c r="DW19" s="254" t="str">
        <f>IF(ISNUMBER(FIND(analysismethod4,'III_Plan comp 438.68 {Plan 1}'!BP$15)),"",'III_Plan comp 438.68 {Plan 1}'!BP$15&amp;analysismethod4)</f>
        <v/>
      </c>
      <c r="DX19" s="254" t="str">
        <f>IF(ISNUMBER(FIND(analysismethod4,'III_Plan comp 438.68 {Plan 1}'!BQ$15)),"",'III_Plan comp 438.68 {Plan 1}'!BQ$15&amp;analysismethod4)</f>
        <v/>
      </c>
      <c r="DY19" s="254" t="str">
        <f>IF(ISNUMBER(FIND(analysismethod4,'III_Plan comp 438.68 {Plan 1}'!BR$15)),"",'III_Plan comp 438.68 {Plan 1}'!BR$15&amp;analysismethod4)</f>
        <v/>
      </c>
      <c r="DZ19" s="254" t="str">
        <f>IF(ISNUMBER(FIND(analysismethod4,'III_Plan comp 438.68 {Plan 1}'!BS$15)),"",'III_Plan comp 438.68 {Plan 1}'!BS$15&amp;analysismethod4)</f>
        <v/>
      </c>
      <c r="EA19" s="254" t="str">
        <f>IF(ISNUMBER(FIND(analysismethod4,'III_Plan comp 438.68 {Plan 1}'!BT$15)),"",'III_Plan comp 438.68 {Plan 1}'!BT$15&amp;analysismethod4)</f>
        <v/>
      </c>
      <c r="EB19" s="254" t="str">
        <f>IF(ISNUMBER(FIND(analysismethod4,'III_Plan comp 438.68 {Plan 1}'!BU$15)),"",'III_Plan comp 438.68 {Plan 1}'!BU$15&amp;analysismethod4)</f>
        <v/>
      </c>
      <c r="EC19" s="254" t="str">
        <f>IF(ISNUMBER(FIND(analysismethod4,'III_Plan comp 438.68 {Plan 1}'!BV$15)),"",'III_Plan comp 438.68 {Plan 1}'!BV$15&amp;analysismethod4)</f>
        <v/>
      </c>
      <c r="ED19" s="254" t="str">
        <f>IF(ISNUMBER(FIND(analysismethod4,'III_Plan comp 438.68 {Plan 1}'!BW$15)),"",'III_Plan comp 438.68 {Plan 1}'!BW$15&amp;analysismethod4)</f>
        <v/>
      </c>
      <c r="EE19" s="254" t="str">
        <f>IF(ISNUMBER(FIND(analysismethod4,'III_Plan comp 438.68 {Plan 1}'!BX$15)),"",'III_Plan comp 438.68 {Plan 1}'!BX$15&amp;analysismethod4)</f>
        <v/>
      </c>
      <c r="EF19" s="254" t="str">
        <f>IF(ISNUMBER(FIND(analysismethod4,'III_Plan comp 438.68 {Plan 1}'!BY$15)),"",'III_Plan comp 438.68 {Plan 1}'!BY$15&amp;analysismethod4)</f>
        <v/>
      </c>
      <c r="EG19" s="254" t="str">
        <f>IF(ISNUMBER(FIND(analysismethod4,'III_Plan comp 438.68 {Plan 1}'!BZ$15)),"",'III_Plan comp 438.68 {Plan 1}'!BZ$15&amp;analysismethod4)</f>
        <v/>
      </c>
      <c r="EH19" s="254" t="str">
        <f>IF(ISNUMBER(FIND(analysismethod4,'III_Plan comp 438.68 {Plan 1}'!CA$15)),"",'III_Plan comp 438.68 {Plan 1}'!CA$15&amp;analysismethod4)</f>
        <v/>
      </c>
      <c r="EI19" s="254" t="str">
        <f>IF(ISNUMBER(FIND(analysismethod4,'III_Plan comp 438.68 {Plan 1}'!CB$15)),"",'III_Plan comp 438.68 {Plan 1}'!CB$15&amp;analysismethod4)</f>
        <v/>
      </c>
      <c r="EJ19" s="254" t="str">
        <f>IF(ISNUMBER(FIND(analysismethod4,'III_Plan comp 438.68 {Plan 1}'!CC$15)),"",'III_Plan comp 438.68 {Plan 1}'!CC$15&amp;analysismethod4)</f>
        <v/>
      </c>
      <c r="EK19" s="254" t="str">
        <f>IF(ISNUMBER(FIND(analysismethod4,'III_Plan comp 438.68 {Plan 1}'!CD$15)),"",'III_Plan comp 438.68 {Plan 1}'!CD$15&amp;analysismethod4)</f>
        <v/>
      </c>
      <c r="EL19" s="254" t="str">
        <f>IF(ISNUMBER(FIND(analysismethod4,'III_Plan comp 438.68 {Plan 1}'!CE$15)),"",'III_Plan comp 438.68 {Plan 1}'!CE$15&amp;analysismethod4)</f>
        <v/>
      </c>
      <c r="EM19" s="254" t="str">
        <f>IF(ISNUMBER(FIND(analysismethod4,'III_Plan comp 438.68 {Plan 1}'!CF$15)),"",'III_Plan comp 438.68 {Plan 1}'!CF$15&amp;analysismethod4)</f>
        <v/>
      </c>
      <c r="EN19" s="254" t="str">
        <f>IF(ISNUMBER(FIND(analysismethod4,'III_Plan comp 438.68 {Plan 1}'!CG$15)),"",'III_Plan comp 438.68 {Plan 1}'!CG$15&amp;analysismethod4)</f>
        <v/>
      </c>
      <c r="EO19" s="254" t="str">
        <f>IF(ISNUMBER(FIND(analysismethod4,'III_Plan comp 438.68 {Plan 1}'!CH$15)),"",'III_Plan comp 438.68 {Plan 1}'!CH$15&amp;analysismethod4)</f>
        <v/>
      </c>
      <c r="EP19" s="254" t="str">
        <f>IF(ISNUMBER(FIND(analysismethod4,'III_Plan comp 438.68 {Plan 1}'!CI$15)),"",'III_Plan comp 438.68 {Plan 1}'!CI$15&amp;analysismethod4)</f>
        <v/>
      </c>
      <c r="EQ19" s="254" t="str">
        <f>IF(ISNUMBER(FIND(analysismethod4,'III_Plan comp 438.68 {Plan 1}'!CJ$15)),"",'III_Plan comp 438.68 {Plan 1}'!CJ$15&amp;analysismethod4)</f>
        <v/>
      </c>
      <c r="ER19" s="254" t="str">
        <f>IF(ISNUMBER(FIND(analysismethod4,'III_Plan comp 438.68 {Plan 1}'!CK$15)),"",'III_Plan comp 438.68 {Plan 1}'!CK$15&amp;analysismethod4)</f>
        <v/>
      </c>
      <c r="ES19" s="254" t="str">
        <f>IF(ISNUMBER(FIND(analysismethod4,'III_Plan comp 438.68 {Plan 1}'!CL$15)),"",'III_Plan comp 438.68 {Plan 1}'!CL$15&amp;analysismethod4)</f>
        <v/>
      </c>
      <c r="ET19" s="254" t="str">
        <f>IF(ISNUMBER(FIND(analysismethod4,'III_Plan comp 438.68 {Plan 1}'!CM$15)),"",'III_Plan comp 438.68 {Plan 1}'!CM$15&amp;analysismethod4)</f>
        <v/>
      </c>
      <c r="EU19" s="254" t="str">
        <f>IF(ISNUMBER(FIND(analysismethod4,'III_Plan comp 438.68 {Plan 1}'!CN$15)),"",'III_Plan comp 438.68 {Plan 1}'!CN$15&amp;analysismethod4)</f>
        <v/>
      </c>
      <c r="EV19" s="254" t="str">
        <f>IF(ISNUMBER(FIND(analysismethod4,'III_Plan comp 438.68 {Plan 1}'!CO$15)),"",'III_Plan comp 438.68 {Plan 1}'!CO$15&amp;analysismethod4)</f>
        <v/>
      </c>
      <c r="EW19" s="254" t="str">
        <f>IF(ISNUMBER(FIND(analysismethod4,'III_Plan comp 438.68 {Plan 1}'!CP$15)),"",'III_Plan comp 438.68 {Plan 1}'!CP$15&amp;analysismethod4)</f>
        <v/>
      </c>
      <c r="EX19" s="254" t="str">
        <f>IF(ISNUMBER(FIND(analysismethod4,'III_Plan comp 438.68 {Plan 1}'!CQ$15)),"",'III_Plan comp 438.68 {Plan 1}'!CQ$15&amp;analysismethod4)</f>
        <v/>
      </c>
      <c r="EY19" s="254" t="str">
        <f>IF(ISNUMBER(FIND(analysismethod4,'III_Plan comp 438.68 {Plan 1}'!CR$15)),"",'III_Plan comp 438.68 {Plan 1}'!CR$15&amp;analysismethod4)</f>
        <v/>
      </c>
      <c r="EZ19" s="254" t="str">
        <f>IF(ISNUMBER(FIND(analysismethod4,'III_Plan comp 438.68 {Plan 1}'!CS$15)),"",'III_Plan comp 438.68 {Plan 1}'!CS$15&amp;analysismethod4)</f>
        <v/>
      </c>
      <c r="FA19" s="254" t="str">
        <f>IF(ISNUMBER(FIND(analysismethod4,'III_Plan comp 438.68 {Plan 1}'!CT$15)),"",'III_Plan comp 438.68 {Plan 1}'!CT$15&amp;analysismethod4)</f>
        <v/>
      </c>
      <c r="FB19" s="254" t="str">
        <f>IF(ISNUMBER(FIND(analysismethod4,'III_Plan comp 438.68 {Plan 1}'!CU$15)),"",'III_Plan comp 438.68 {Plan 1}'!CU$15&amp;analysismethod4)</f>
        <v/>
      </c>
      <c r="FC19" s="254" t="str">
        <f>IF(ISNUMBER(FIND(analysismethod4,'III_Plan comp 438.68 {Plan 1}'!CV$15)),"",'III_Plan comp 438.68 {Plan 1}'!CV$15&amp;analysismethod4)</f>
        <v/>
      </c>
      <c r="FD19" s="254" t="str">
        <f>IF(ISNUMBER(FIND(analysismethod4,'III_Plan comp 438.68 {Plan 1}'!CW$15)),"",'III_Plan comp 438.68 {Plan 1}'!CW$15&amp;analysismethod4)</f>
        <v/>
      </c>
      <c r="FE19" s="254" t="str">
        <f>IF(ISNUMBER(FIND(analysismethod4,'III_Plan comp 438.68 {Plan 1}'!CX$15)),"",'III_Plan comp 438.68 {Plan 1}'!CX$15&amp;analysismethod4)</f>
        <v/>
      </c>
      <c r="FF19" s="254" t="str">
        <f>IF(ISNUMBER(FIND(analysismethod4,'III_Plan comp 438.68 {Plan 1}'!CY$15)),"",'III_Plan comp 438.68 {Plan 1}'!CY$15&amp;analysismethod4)</f>
        <v/>
      </c>
      <c r="FG19" s="254" t="str">
        <f>IF(ISNUMBER(FIND(analysismethod4,'III_Plan comp 438.68 {Plan 1}'!CZ$15)),"",'III_Plan comp 438.68 {Plan 1}'!CZ$15&amp;analysismethod4)</f>
        <v/>
      </c>
    </row>
    <row r="20" spans="2:163" x14ac:dyDescent="0.25">
      <c r="B20" s="11" t="s">
        <v>24</v>
      </c>
      <c r="C20" s="11"/>
      <c r="D20" s="11"/>
      <c r="E20" s="11"/>
      <c r="F20" s="11"/>
      <c r="G20" s="11"/>
      <c r="J20" s="94"/>
      <c r="K20" s="93"/>
      <c r="L20" s="93"/>
      <c r="M20" s="93"/>
      <c r="N20" s="93"/>
      <c r="O20" s="93"/>
      <c r="P20" s="93"/>
      <c r="Q20" s="93"/>
      <c r="R20" s="93"/>
      <c r="S20" s="93"/>
      <c r="T20" s="93"/>
      <c r="BK20" s="253" t="str">
        <f>IF('I_State and program information'!$E$66="Yes","EVV Data Analysis"&amp;"; "&amp;CHAR(10)&amp;CHAR(10),"")</f>
        <v/>
      </c>
      <c r="BL20" s="254" t="str">
        <f>IF(ISNUMBER(FIND(analysismethod5,'III_Plan comp 438.68 {Plan 1}'!E$15)),"",'III_Plan comp 438.68 {Plan 1}'!E$15&amp;analysismethod5)</f>
        <v/>
      </c>
      <c r="BM20" s="254" t="str">
        <f>IF(ISNUMBER(FIND(analysismethod5,'III_Plan comp 438.68 {Plan 1}'!F$15)),"",'III_Plan comp 438.68 {Plan 1}'!F$15&amp;analysismethod5)</f>
        <v/>
      </c>
      <c r="BN20" s="254" t="str">
        <f>IF(ISNUMBER(FIND(analysismethod5,'III_Plan comp 438.68 {Plan 1}'!G$15)),"",'III_Plan comp 438.68 {Plan 1}'!G$15&amp;analysismethod5)</f>
        <v/>
      </c>
      <c r="BO20" s="254" t="str">
        <f>IF(ISNUMBER(FIND(analysismethod5,'III_Plan comp 438.68 {Plan 1}'!H$15)),"",'III_Plan comp 438.68 {Plan 1}'!H$15&amp;analysismethod5)</f>
        <v/>
      </c>
      <c r="BP20" s="254" t="str">
        <f>IF(ISNUMBER(FIND(analysismethod5,'III_Plan comp 438.68 {Plan 1}'!I$15)),"",'III_Plan comp 438.68 {Plan 1}'!I$15&amp;analysismethod5)</f>
        <v/>
      </c>
      <c r="BQ20" s="254" t="str">
        <f>IF(ISNUMBER(FIND(analysismethod5,'III_Plan comp 438.68 {Plan 1}'!J$15)),"",'III_Plan comp 438.68 {Plan 1}'!J$15&amp;analysismethod5)</f>
        <v/>
      </c>
      <c r="BR20" s="254" t="str">
        <f>IF(ISNUMBER(FIND(analysismethod5,'III_Plan comp 438.68 {Plan 1}'!K$15)),"",'III_Plan comp 438.68 {Plan 1}'!K$15&amp;analysismethod5)</f>
        <v/>
      </c>
      <c r="BS20" s="254" t="str">
        <f>IF(ISNUMBER(FIND(analysismethod5,'III_Plan comp 438.68 {Plan 1}'!L$15)),"",'III_Plan comp 438.68 {Plan 1}'!L$15&amp;analysismethod5)</f>
        <v/>
      </c>
      <c r="BT20" s="254" t="str">
        <f>IF(ISNUMBER(FIND(analysismethod5,'III_Plan comp 438.68 {Plan 1}'!M$15)),"",'III_Plan comp 438.68 {Plan 1}'!M$15&amp;analysismethod5)</f>
        <v/>
      </c>
      <c r="BU20" s="254" t="str">
        <f>IF(ISNUMBER(FIND(analysismethod5,'III_Plan comp 438.68 {Plan 1}'!N$15)),"",'III_Plan comp 438.68 {Plan 1}'!N$15&amp;analysismethod5)</f>
        <v/>
      </c>
      <c r="BV20" s="254" t="str">
        <f>IF(ISNUMBER(FIND(analysismethod5,'III_Plan comp 438.68 {Plan 1}'!O$15)),"",'III_Plan comp 438.68 {Plan 1}'!O$15&amp;analysismethod5)</f>
        <v/>
      </c>
      <c r="BW20" s="254" t="str">
        <f>IF(ISNUMBER(FIND(analysismethod5,'III_Plan comp 438.68 {Plan 1}'!P$15)),"",'III_Plan comp 438.68 {Plan 1}'!P$15&amp;analysismethod5)</f>
        <v/>
      </c>
      <c r="BX20" s="254" t="str">
        <f>IF(ISNUMBER(FIND(analysismethod5,'III_Plan comp 438.68 {Plan 1}'!Q$15)),"",'III_Plan comp 438.68 {Plan 1}'!Q$15&amp;analysismethod5)</f>
        <v/>
      </c>
      <c r="BY20" s="254" t="str">
        <f>IF(ISNUMBER(FIND(analysismethod5,'III_Plan comp 438.68 {Plan 1}'!R$15)),"",'III_Plan comp 438.68 {Plan 1}'!R$15&amp;analysismethod5)</f>
        <v/>
      </c>
      <c r="BZ20" s="254" t="str">
        <f>IF(ISNUMBER(FIND(analysismethod5,'III_Plan comp 438.68 {Plan 1}'!S$15)),"",'III_Plan comp 438.68 {Plan 1}'!S$15&amp;analysismethod5)</f>
        <v/>
      </c>
      <c r="CA20" s="254" t="str">
        <f>IF(ISNUMBER(FIND(analysismethod5,'III_Plan comp 438.68 {Plan 1}'!T$15)),"",'III_Plan comp 438.68 {Plan 1}'!T$15&amp;analysismethod5)</f>
        <v/>
      </c>
      <c r="CB20" s="254" t="str">
        <f>IF(ISNUMBER(FIND(analysismethod5,'III_Plan comp 438.68 {Plan 1}'!U$15)),"",'III_Plan comp 438.68 {Plan 1}'!U$15&amp;analysismethod5)</f>
        <v/>
      </c>
      <c r="CC20" s="254" t="str">
        <f>IF(ISNUMBER(FIND(analysismethod5,'III_Plan comp 438.68 {Plan 1}'!V$15)),"",'III_Plan comp 438.68 {Plan 1}'!V$15&amp;analysismethod5)</f>
        <v/>
      </c>
      <c r="CD20" s="254" t="str">
        <f>IF(ISNUMBER(FIND(analysismethod5,'III_Plan comp 438.68 {Plan 1}'!W$15)),"",'III_Plan comp 438.68 {Plan 1}'!W$15&amp;analysismethod5)</f>
        <v/>
      </c>
      <c r="CE20" s="254" t="str">
        <f>IF(ISNUMBER(FIND(analysismethod5,'III_Plan comp 438.68 {Plan 1}'!X$15)),"",'III_Plan comp 438.68 {Plan 1}'!X$15&amp;analysismethod5)</f>
        <v/>
      </c>
      <c r="CF20" s="254" t="str">
        <f>IF(ISNUMBER(FIND(analysismethod5,'III_Plan comp 438.68 {Plan 1}'!Y$15)),"",'III_Plan comp 438.68 {Plan 1}'!Y$15&amp;analysismethod5)</f>
        <v/>
      </c>
      <c r="CG20" s="254" t="str">
        <f>IF(ISNUMBER(FIND(analysismethod5,'III_Plan comp 438.68 {Plan 1}'!Z$15)),"",'III_Plan comp 438.68 {Plan 1}'!Z$15&amp;analysismethod5)</f>
        <v/>
      </c>
      <c r="CH20" s="254" t="str">
        <f>IF(ISNUMBER(FIND(analysismethod5,'III_Plan comp 438.68 {Plan 1}'!AA$15)),"",'III_Plan comp 438.68 {Plan 1}'!AA$15&amp;analysismethod5)</f>
        <v/>
      </c>
      <c r="CI20" s="254" t="str">
        <f>IF(ISNUMBER(FIND(analysismethod5,'III_Plan comp 438.68 {Plan 1}'!AB$15)),"",'III_Plan comp 438.68 {Plan 1}'!AB$15&amp;analysismethod5)</f>
        <v/>
      </c>
      <c r="CJ20" s="254" t="str">
        <f>IF(ISNUMBER(FIND(analysismethod5,'III_Plan comp 438.68 {Plan 1}'!AC$15)),"",'III_Plan comp 438.68 {Plan 1}'!AC$15&amp;analysismethod5)</f>
        <v/>
      </c>
      <c r="CK20" s="254" t="str">
        <f>IF(ISNUMBER(FIND(analysismethod5,'III_Plan comp 438.68 {Plan 1}'!AD$15)),"",'III_Plan comp 438.68 {Plan 1}'!AD$15&amp;analysismethod5)</f>
        <v/>
      </c>
      <c r="CL20" s="254" t="str">
        <f>IF(ISNUMBER(FIND(analysismethod5,'III_Plan comp 438.68 {Plan 1}'!AE$15)),"",'III_Plan comp 438.68 {Plan 1}'!AE$15&amp;analysismethod5)</f>
        <v/>
      </c>
      <c r="CM20" s="254" t="str">
        <f>IF(ISNUMBER(FIND(analysismethod5,'III_Plan comp 438.68 {Plan 1}'!AF$15)),"",'III_Plan comp 438.68 {Plan 1}'!AF$15&amp;analysismethod5)</f>
        <v/>
      </c>
      <c r="CN20" s="254" t="str">
        <f>IF(ISNUMBER(FIND(analysismethod5,'III_Plan comp 438.68 {Plan 1}'!AG$15)),"",'III_Plan comp 438.68 {Plan 1}'!AG$15&amp;analysismethod5)</f>
        <v/>
      </c>
      <c r="CO20" s="254" t="str">
        <f>IF(ISNUMBER(FIND(analysismethod5,'III_Plan comp 438.68 {Plan 1}'!AH$15)),"",'III_Plan comp 438.68 {Plan 1}'!AH$15&amp;analysismethod5)</f>
        <v/>
      </c>
      <c r="CP20" s="254" t="str">
        <f>IF(ISNUMBER(FIND(analysismethod5,'III_Plan comp 438.68 {Plan 1}'!AI$15)),"",'III_Plan comp 438.68 {Plan 1}'!AI$15&amp;analysismethod5)</f>
        <v/>
      </c>
      <c r="CQ20" s="254" t="str">
        <f>IF(ISNUMBER(FIND(analysismethod5,'III_Plan comp 438.68 {Plan 1}'!AJ$15)),"",'III_Plan comp 438.68 {Plan 1}'!AJ$15&amp;analysismethod5)</f>
        <v/>
      </c>
      <c r="CR20" s="254" t="str">
        <f>IF(ISNUMBER(FIND(analysismethod5,'III_Plan comp 438.68 {Plan 1}'!AK$15)),"",'III_Plan comp 438.68 {Plan 1}'!AK$15&amp;analysismethod5)</f>
        <v/>
      </c>
      <c r="CS20" s="254" t="str">
        <f>IF(ISNUMBER(FIND(analysismethod5,'III_Plan comp 438.68 {Plan 1}'!AL$15)),"",'III_Plan comp 438.68 {Plan 1}'!AL$15&amp;analysismethod5)</f>
        <v/>
      </c>
      <c r="CT20" s="254" t="str">
        <f>IF(ISNUMBER(FIND(analysismethod5,'III_Plan comp 438.68 {Plan 1}'!AM$15)),"",'III_Plan comp 438.68 {Plan 1}'!AM$15&amp;analysismethod5)</f>
        <v/>
      </c>
      <c r="CU20" s="254" t="str">
        <f>IF(ISNUMBER(FIND(analysismethod5,'III_Plan comp 438.68 {Plan 1}'!AN$15)),"",'III_Plan comp 438.68 {Plan 1}'!AN$15&amp;analysismethod5)</f>
        <v/>
      </c>
      <c r="CV20" s="254" t="str">
        <f>IF(ISNUMBER(FIND(analysismethod5,'III_Plan comp 438.68 {Plan 1}'!AO$15)),"",'III_Plan comp 438.68 {Plan 1}'!AO$15&amp;analysismethod5)</f>
        <v/>
      </c>
      <c r="CW20" s="254" t="str">
        <f>IF(ISNUMBER(FIND(analysismethod5,'III_Plan comp 438.68 {Plan 1}'!AP$15)),"",'III_Plan comp 438.68 {Plan 1}'!AP$15&amp;analysismethod5)</f>
        <v/>
      </c>
      <c r="CX20" s="254" t="str">
        <f>IF(ISNUMBER(FIND(analysismethod5,'III_Plan comp 438.68 {Plan 1}'!AQ$15)),"",'III_Plan comp 438.68 {Plan 1}'!AQ$15&amp;analysismethod5)</f>
        <v/>
      </c>
      <c r="CY20" s="254" t="str">
        <f>IF(ISNUMBER(FIND(analysismethod5,'III_Plan comp 438.68 {Plan 1}'!AR$15)),"",'III_Plan comp 438.68 {Plan 1}'!AR$15&amp;analysismethod5)</f>
        <v/>
      </c>
      <c r="CZ20" s="254" t="str">
        <f>IF(ISNUMBER(FIND(analysismethod5,'III_Plan comp 438.68 {Plan 1}'!AS$15)),"",'III_Plan comp 438.68 {Plan 1}'!AS$15&amp;analysismethod5)</f>
        <v/>
      </c>
      <c r="DA20" s="254" t="str">
        <f>IF(ISNUMBER(FIND(analysismethod5,'III_Plan comp 438.68 {Plan 1}'!AT$15)),"",'III_Plan comp 438.68 {Plan 1}'!AT$15&amp;analysismethod5)</f>
        <v/>
      </c>
      <c r="DB20" s="254" t="str">
        <f>IF(ISNUMBER(FIND(analysismethod5,'III_Plan comp 438.68 {Plan 1}'!AU$15)),"",'III_Plan comp 438.68 {Plan 1}'!AU$15&amp;analysismethod5)</f>
        <v/>
      </c>
      <c r="DC20" s="254" t="str">
        <f>IF(ISNUMBER(FIND(analysismethod5,'III_Plan comp 438.68 {Plan 1}'!AV$15)),"",'III_Plan comp 438.68 {Plan 1}'!AV$15&amp;analysismethod5)</f>
        <v/>
      </c>
      <c r="DD20" s="254" t="str">
        <f>IF(ISNUMBER(FIND(analysismethod5,'III_Plan comp 438.68 {Plan 1}'!AW$15)),"",'III_Plan comp 438.68 {Plan 1}'!AW$15&amp;analysismethod5)</f>
        <v/>
      </c>
      <c r="DE20" s="254" t="str">
        <f>IF(ISNUMBER(FIND(analysismethod5,'III_Plan comp 438.68 {Plan 1}'!AX$15)),"",'III_Plan comp 438.68 {Plan 1}'!AX$15&amp;analysismethod5)</f>
        <v/>
      </c>
      <c r="DF20" s="254" t="str">
        <f>IF(ISNUMBER(FIND(analysismethod5,'III_Plan comp 438.68 {Plan 1}'!AY$15)),"",'III_Plan comp 438.68 {Plan 1}'!AY$15&amp;analysismethod5)</f>
        <v/>
      </c>
      <c r="DG20" s="254" t="str">
        <f>IF(ISNUMBER(FIND(analysismethod5,'III_Plan comp 438.68 {Plan 1}'!AZ$15)),"",'III_Plan comp 438.68 {Plan 1}'!AZ$15&amp;analysismethod5)</f>
        <v/>
      </c>
      <c r="DH20" s="254" t="str">
        <f>IF(ISNUMBER(FIND(analysismethod5,'III_Plan comp 438.68 {Plan 1}'!BA$15)),"",'III_Plan comp 438.68 {Plan 1}'!BA$15&amp;analysismethod5)</f>
        <v/>
      </c>
      <c r="DI20" s="254" t="str">
        <f>IF(ISNUMBER(FIND(analysismethod5,'III_Plan comp 438.68 {Plan 1}'!BB$15)),"",'III_Plan comp 438.68 {Plan 1}'!BB$15&amp;analysismethod5)</f>
        <v/>
      </c>
      <c r="DJ20" s="254" t="str">
        <f>IF(ISNUMBER(FIND(analysismethod5,'III_Plan comp 438.68 {Plan 1}'!BC$15)),"",'III_Plan comp 438.68 {Plan 1}'!BC$15&amp;analysismethod5)</f>
        <v/>
      </c>
      <c r="DK20" s="254" t="str">
        <f>IF(ISNUMBER(FIND(analysismethod5,'III_Plan comp 438.68 {Plan 1}'!BD$15)),"",'III_Plan comp 438.68 {Plan 1}'!BD$15&amp;analysismethod5)</f>
        <v/>
      </c>
      <c r="DL20" s="254" t="str">
        <f>IF(ISNUMBER(FIND(analysismethod5,'III_Plan comp 438.68 {Plan 1}'!BE$15)),"",'III_Plan comp 438.68 {Plan 1}'!BE$15&amp;analysismethod5)</f>
        <v/>
      </c>
      <c r="DM20" s="254" t="str">
        <f>IF(ISNUMBER(FIND(analysismethod5,'III_Plan comp 438.68 {Plan 1}'!BF$15)),"",'III_Plan comp 438.68 {Plan 1}'!BF$15&amp;analysismethod5)</f>
        <v/>
      </c>
      <c r="DN20" s="254" t="str">
        <f>IF(ISNUMBER(FIND(analysismethod5,'III_Plan comp 438.68 {Plan 1}'!BG$15)),"",'III_Plan comp 438.68 {Plan 1}'!BG$15&amp;analysismethod5)</f>
        <v/>
      </c>
      <c r="DO20" s="254" t="str">
        <f>IF(ISNUMBER(FIND(analysismethod5,'III_Plan comp 438.68 {Plan 1}'!BH$15)),"",'III_Plan comp 438.68 {Plan 1}'!BH$15&amp;analysismethod5)</f>
        <v/>
      </c>
      <c r="DP20" s="254" t="str">
        <f>IF(ISNUMBER(FIND(analysismethod5,'III_Plan comp 438.68 {Plan 1}'!BI$15)),"",'III_Plan comp 438.68 {Plan 1}'!BI$15&amp;analysismethod5)</f>
        <v/>
      </c>
      <c r="DQ20" s="254" t="str">
        <f>IF(ISNUMBER(FIND(analysismethod5,'III_Plan comp 438.68 {Plan 1}'!BJ$15)),"",'III_Plan comp 438.68 {Plan 1}'!BJ$15&amp;analysismethod5)</f>
        <v/>
      </c>
      <c r="DR20" s="254" t="str">
        <f>IF(ISNUMBER(FIND(analysismethod5,'III_Plan comp 438.68 {Plan 1}'!BK$15)),"",'III_Plan comp 438.68 {Plan 1}'!BK$15&amp;analysismethod5)</f>
        <v/>
      </c>
      <c r="DS20" s="254" t="str">
        <f>IF(ISNUMBER(FIND(analysismethod5,'III_Plan comp 438.68 {Plan 1}'!BL$15)),"",'III_Plan comp 438.68 {Plan 1}'!BL$15&amp;analysismethod5)</f>
        <v/>
      </c>
      <c r="DT20" s="254" t="str">
        <f>IF(ISNUMBER(FIND(analysismethod5,'III_Plan comp 438.68 {Plan 1}'!BM$15)),"",'III_Plan comp 438.68 {Plan 1}'!BM$15&amp;analysismethod5)</f>
        <v/>
      </c>
      <c r="DU20" s="254" t="str">
        <f>IF(ISNUMBER(FIND(analysismethod5,'III_Plan comp 438.68 {Plan 1}'!BN$15)),"",'III_Plan comp 438.68 {Plan 1}'!BN$15&amp;analysismethod5)</f>
        <v/>
      </c>
      <c r="DV20" s="254" t="str">
        <f>IF(ISNUMBER(FIND(analysismethod5,'III_Plan comp 438.68 {Plan 1}'!BO$15)),"",'III_Plan comp 438.68 {Plan 1}'!BO$15&amp;analysismethod5)</f>
        <v/>
      </c>
      <c r="DW20" s="254" t="str">
        <f>IF(ISNUMBER(FIND(analysismethod5,'III_Plan comp 438.68 {Plan 1}'!BP$15)),"",'III_Plan comp 438.68 {Plan 1}'!BP$15&amp;analysismethod5)</f>
        <v/>
      </c>
      <c r="DX20" s="254" t="str">
        <f>IF(ISNUMBER(FIND(analysismethod5,'III_Plan comp 438.68 {Plan 1}'!BQ$15)),"",'III_Plan comp 438.68 {Plan 1}'!BQ$15&amp;analysismethod5)</f>
        <v/>
      </c>
      <c r="DY20" s="254" t="str">
        <f>IF(ISNUMBER(FIND(analysismethod5,'III_Plan comp 438.68 {Plan 1}'!BR$15)),"",'III_Plan comp 438.68 {Plan 1}'!BR$15&amp;analysismethod5)</f>
        <v/>
      </c>
      <c r="DZ20" s="254" t="str">
        <f>IF(ISNUMBER(FIND(analysismethod5,'III_Plan comp 438.68 {Plan 1}'!BS$15)),"",'III_Plan comp 438.68 {Plan 1}'!BS$15&amp;analysismethod5)</f>
        <v/>
      </c>
      <c r="EA20" s="254" t="str">
        <f>IF(ISNUMBER(FIND(analysismethod5,'III_Plan comp 438.68 {Plan 1}'!BT$15)),"",'III_Plan comp 438.68 {Plan 1}'!BT$15&amp;analysismethod5)</f>
        <v/>
      </c>
      <c r="EB20" s="254" t="str">
        <f>IF(ISNUMBER(FIND(analysismethod5,'III_Plan comp 438.68 {Plan 1}'!BU$15)),"",'III_Plan comp 438.68 {Plan 1}'!BU$15&amp;analysismethod5)</f>
        <v/>
      </c>
      <c r="EC20" s="254" t="str">
        <f>IF(ISNUMBER(FIND(analysismethod5,'III_Plan comp 438.68 {Plan 1}'!BV$15)),"",'III_Plan comp 438.68 {Plan 1}'!BV$15&amp;analysismethod5)</f>
        <v/>
      </c>
      <c r="ED20" s="254" t="str">
        <f>IF(ISNUMBER(FIND(analysismethod5,'III_Plan comp 438.68 {Plan 1}'!BW$15)),"",'III_Plan comp 438.68 {Plan 1}'!BW$15&amp;analysismethod5)</f>
        <v/>
      </c>
      <c r="EE20" s="254" t="str">
        <f>IF(ISNUMBER(FIND(analysismethod5,'III_Plan comp 438.68 {Plan 1}'!BX$15)),"",'III_Plan comp 438.68 {Plan 1}'!BX$15&amp;analysismethod5)</f>
        <v/>
      </c>
      <c r="EF20" s="254" t="str">
        <f>IF(ISNUMBER(FIND(analysismethod5,'III_Plan comp 438.68 {Plan 1}'!BY$15)),"",'III_Plan comp 438.68 {Plan 1}'!BY$15&amp;analysismethod5)</f>
        <v/>
      </c>
      <c r="EG20" s="254" t="str">
        <f>IF(ISNUMBER(FIND(analysismethod5,'III_Plan comp 438.68 {Plan 1}'!BZ$15)),"",'III_Plan comp 438.68 {Plan 1}'!BZ$15&amp;analysismethod5)</f>
        <v/>
      </c>
      <c r="EH20" s="254" t="str">
        <f>IF(ISNUMBER(FIND(analysismethod5,'III_Plan comp 438.68 {Plan 1}'!CA$15)),"",'III_Plan comp 438.68 {Plan 1}'!CA$15&amp;analysismethod5)</f>
        <v/>
      </c>
      <c r="EI20" s="254" t="str">
        <f>IF(ISNUMBER(FIND(analysismethod5,'III_Plan comp 438.68 {Plan 1}'!CB$15)),"",'III_Plan comp 438.68 {Plan 1}'!CB$15&amp;analysismethod5)</f>
        <v/>
      </c>
      <c r="EJ20" s="254" t="str">
        <f>IF(ISNUMBER(FIND(analysismethod5,'III_Plan comp 438.68 {Plan 1}'!CC$15)),"",'III_Plan comp 438.68 {Plan 1}'!CC$15&amp;analysismethod5)</f>
        <v/>
      </c>
      <c r="EK20" s="254" t="str">
        <f>IF(ISNUMBER(FIND(analysismethod5,'III_Plan comp 438.68 {Plan 1}'!CD$15)),"",'III_Plan comp 438.68 {Plan 1}'!CD$15&amp;analysismethod5)</f>
        <v/>
      </c>
      <c r="EL20" s="254" t="str">
        <f>IF(ISNUMBER(FIND(analysismethod5,'III_Plan comp 438.68 {Plan 1}'!CE$15)),"",'III_Plan comp 438.68 {Plan 1}'!CE$15&amp;analysismethod5)</f>
        <v/>
      </c>
      <c r="EM20" s="254" t="str">
        <f>IF(ISNUMBER(FIND(analysismethod5,'III_Plan comp 438.68 {Plan 1}'!CF$15)),"",'III_Plan comp 438.68 {Plan 1}'!CF$15&amp;analysismethod5)</f>
        <v/>
      </c>
      <c r="EN20" s="254" t="str">
        <f>IF(ISNUMBER(FIND(analysismethod5,'III_Plan comp 438.68 {Plan 1}'!CG$15)),"",'III_Plan comp 438.68 {Plan 1}'!CG$15&amp;analysismethod5)</f>
        <v/>
      </c>
      <c r="EO20" s="254" t="str">
        <f>IF(ISNUMBER(FIND(analysismethod5,'III_Plan comp 438.68 {Plan 1}'!CH$15)),"",'III_Plan comp 438.68 {Plan 1}'!CH$15&amp;analysismethod5)</f>
        <v/>
      </c>
      <c r="EP20" s="254" t="str">
        <f>IF(ISNUMBER(FIND(analysismethod5,'III_Plan comp 438.68 {Plan 1}'!CI$15)),"",'III_Plan comp 438.68 {Plan 1}'!CI$15&amp;analysismethod5)</f>
        <v/>
      </c>
      <c r="EQ20" s="254" t="str">
        <f>IF(ISNUMBER(FIND(analysismethod5,'III_Plan comp 438.68 {Plan 1}'!CJ$15)),"",'III_Plan comp 438.68 {Plan 1}'!CJ$15&amp;analysismethod5)</f>
        <v/>
      </c>
      <c r="ER20" s="254" t="str">
        <f>IF(ISNUMBER(FIND(analysismethod5,'III_Plan comp 438.68 {Plan 1}'!CK$15)),"",'III_Plan comp 438.68 {Plan 1}'!CK$15&amp;analysismethod5)</f>
        <v/>
      </c>
      <c r="ES20" s="254" t="str">
        <f>IF(ISNUMBER(FIND(analysismethod5,'III_Plan comp 438.68 {Plan 1}'!CL$15)),"",'III_Plan comp 438.68 {Plan 1}'!CL$15&amp;analysismethod5)</f>
        <v/>
      </c>
      <c r="ET20" s="254" t="str">
        <f>IF(ISNUMBER(FIND(analysismethod5,'III_Plan comp 438.68 {Plan 1}'!CM$15)),"",'III_Plan comp 438.68 {Plan 1}'!CM$15&amp;analysismethod5)</f>
        <v/>
      </c>
      <c r="EU20" s="254" t="str">
        <f>IF(ISNUMBER(FIND(analysismethod5,'III_Plan comp 438.68 {Plan 1}'!CN$15)),"",'III_Plan comp 438.68 {Plan 1}'!CN$15&amp;analysismethod5)</f>
        <v/>
      </c>
      <c r="EV20" s="254" t="str">
        <f>IF(ISNUMBER(FIND(analysismethod5,'III_Plan comp 438.68 {Plan 1}'!CO$15)),"",'III_Plan comp 438.68 {Plan 1}'!CO$15&amp;analysismethod5)</f>
        <v/>
      </c>
      <c r="EW20" s="254" t="str">
        <f>IF(ISNUMBER(FIND(analysismethod5,'III_Plan comp 438.68 {Plan 1}'!CP$15)),"",'III_Plan comp 438.68 {Plan 1}'!CP$15&amp;analysismethod5)</f>
        <v/>
      </c>
      <c r="EX20" s="254" t="str">
        <f>IF(ISNUMBER(FIND(analysismethod5,'III_Plan comp 438.68 {Plan 1}'!CQ$15)),"",'III_Plan comp 438.68 {Plan 1}'!CQ$15&amp;analysismethod5)</f>
        <v/>
      </c>
      <c r="EY20" s="254" t="str">
        <f>IF(ISNUMBER(FIND(analysismethod5,'III_Plan comp 438.68 {Plan 1}'!CR$15)),"",'III_Plan comp 438.68 {Plan 1}'!CR$15&amp;analysismethod5)</f>
        <v/>
      </c>
      <c r="EZ20" s="254" t="str">
        <f>IF(ISNUMBER(FIND(analysismethod5,'III_Plan comp 438.68 {Plan 1}'!CS$15)),"",'III_Plan comp 438.68 {Plan 1}'!CS$15&amp;analysismethod5)</f>
        <v/>
      </c>
      <c r="FA20" s="254" t="str">
        <f>IF(ISNUMBER(FIND(analysismethod5,'III_Plan comp 438.68 {Plan 1}'!CT$15)),"",'III_Plan comp 438.68 {Plan 1}'!CT$15&amp;analysismethod5)</f>
        <v/>
      </c>
      <c r="FB20" s="254" t="str">
        <f>IF(ISNUMBER(FIND(analysismethod5,'III_Plan comp 438.68 {Plan 1}'!CU$15)),"",'III_Plan comp 438.68 {Plan 1}'!CU$15&amp;analysismethod5)</f>
        <v/>
      </c>
      <c r="FC20" s="254" t="str">
        <f>IF(ISNUMBER(FIND(analysismethod5,'III_Plan comp 438.68 {Plan 1}'!CV$15)),"",'III_Plan comp 438.68 {Plan 1}'!CV$15&amp;analysismethod5)</f>
        <v/>
      </c>
      <c r="FD20" s="254" t="str">
        <f>IF(ISNUMBER(FIND(analysismethod5,'III_Plan comp 438.68 {Plan 1}'!CW$15)),"",'III_Plan comp 438.68 {Plan 1}'!CW$15&amp;analysismethod5)</f>
        <v/>
      </c>
      <c r="FE20" s="254" t="str">
        <f>IF(ISNUMBER(FIND(analysismethod5,'III_Plan comp 438.68 {Plan 1}'!CX$15)),"",'III_Plan comp 438.68 {Plan 1}'!CX$15&amp;analysismethod5)</f>
        <v/>
      </c>
      <c r="FF20" s="254" t="str">
        <f>IF(ISNUMBER(FIND(analysismethod5,'III_Plan comp 438.68 {Plan 1}'!CY$15)),"",'III_Plan comp 438.68 {Plan 1}'!CY$15&amp;analysismethod5)</f>
        <v/>
      </c>
      <c r="FG20" s="254" t="str">
        <f>IF(ISNUMBER(FIND(analysismethod5,'III_Plan comp 438.68 {Plan 1}'!CZ$15)),"",'III_Plan comp 438.68 {Plan 1}'!CZ$15&amp;analysismethod5)</f>
        <v/>
      </c>
    </row>
    <row r="21" spans="2:163" x14ac:dyDescent="0.25">
      <c r="B21" s="11" t="s">
        <v>25</v>
      </c>
      <c r="C21" s="11"/>
      <c r="D21" s="11"/>
      <c r="E21" s="11"/>
      <c r="F21" s="11"/>
      <c r="G21" s="11"/>
      <c r="J21" s="94"/>
      <c r="K21" s="93"/>
      <c r="L21" s="93"/>
      <c r="M21" s="93"/>
      <c r="N21" s="93"/>
      <c r="O21" s="93"/>
      <c r="P21" s="93"/>
      <c r="Q21" s="93"/>
      <c r="R21" s="93"/>
      <c r="S21" s="93"/>
      <c r="T21" s="93"/>
      <c r="BK21" s="253" t="str">
        <f>IF('I_State and program information'!$E$70="Yes","Review of Grievances Related to Access"&amp;"; "&amp;CHAR(10)&amp;CHAR(10),"")</f>
        <v/>
      </c>
      <c r="BL21" s="254" t="str">
        <f>IF(ISNUMBER(FIND(analysismethod6,'III_Plan comp 438.68 {Plan 1}'!E$15)),"",'III_Plan comp 438.68 {Plan 1}'!E$15&amp;analysismethod6)</f>
        <v/>
      </c>
      <c r="BM21" s="254" t="str">
        <f>IF(ISNUMBER(FIND(analysismethod6,'III_Plan comp 438.68 {Plan 1}'!F$15)),"",'III_Plan comp 438.68 {Plan 1}'!F$15&amp;analysismethod6)</f>
        <v/>
      </c>
      <c r="BN21" s="254" t="str">
        <f>IF(ISNUMBER(FIND(analysismethod6,'III_Plan comp 438.68 {Plan 1}'!G$15)),"",'III_Plan comp 438.68 {Plan 1}'!G$15&amp;analysismethod6)</f>
        <v/>
      </c>
      <c r="BO21" s="254" t="str">
        <f>IF(ISNUMBER(FIND(analysismethod6,'III_Plan comp 438.68 {Plan 1}'!H$15)),"",'III_Plan comp 438.68 {Plan 1}'!H$15&amp;analysismethod6)</f>
        <v/>
      </c>
      <c r="BP21" s="254" t="str">
        <f>IF(ISNUMBER(FIND(analysismethod6,'III_Plan comp 438.68 {Plan 1}'!I$15)),"",'III_Plan comp 438.68 {Plan 1}'!I$15&amp;analysismethod6)</f>
        <v/>
      </c>
      <c r="BQ21" s="254" t="str">
        <f>IF(ISNUMBER(FIND(analysismethod6,'III_Plan comp 438.68 {Plan 1}'!J$15)),"",'III_Plan comp 438.68 {Plan 1}'!J$15&amp;analysismethod6)</f>
        <v/>
      </c>
      <c r="BR21" s="254" t="str">
        <f>IF(ISNUMBER(FIND(analysismethod6,'III_Plan comp 438.68 {Plan 1}'!K$15)),"",'III_Plan comp 438.68 {Plan 1}'!K$15&amp;analysismethod6)</f>
        <v/>
      </c>
      <c r="BS21" s="254" t="str">
        <f>IF(ISNUMBER(FIND(analysismethod6,'III_Plan comp 438.68 {Plan 1}'!L$15)),"",'III_Plan comp 438.68 {Plan 1}'!L$15&amp;analysismethod6)</f>
        <v/>
      </c>
      <c r="BT21" s="254" t="str">
        <f>IF(ISNUMBER(FIND(analysismethod6,'III_Plan comp 438.68 {Plan 1}'!M$15)),"",'III_Plan comp 438.68 {Plan 1}'!M$15&amp;analysismethod6)</f>
        <v/>
      </c>
      <c r="BU21" s="254" t="str">
        <f>IF(ISNUMBER(FIND(analysismethod6,'III_Plan comp 438.68 {Plan 1}'!N$15)),"",'III_Plan comp 438.68 {Plan 1}'!N$15&amp;analysismethod6)</f>
        <v/>
      </c>
      <c r="BV21" s="254" t="str">
        <f>IF(ISNUMBER(FIND(analysismethod6,'III_Plan comp 438.68 {Plan 1}'!O$15)),"",'III_Plan comp 438.68 {Plan 1}'!O$15&amp;analysismethod6)</f>
        <v/>
      </c>
      <c r="BW21" s="254" t="str">
        <f>IF(ISNUMBER(FIND(analysismethod6,'III_Plan comp 438.68 {Plan 1}'!P$15)),"",'III_Plan comp 438.68 {Plan 1}'!P$15&amp;analysismethod6)</f>
        <v/>
      </c>
      <c r="BX21" s="254" t="str">
        <f>IF(ISNUMBER(FIND(analysismethod6,'III_Plan comp 438.68 {Plan 1}'!Q$15)),"",'III_Plan comp 438.68 {Plan 1}'!Q$15&amp;analysismethod6)</f>
        <v/>
      </c>
      <c r="BY21" s="254" t="str">
        <f>IF(ISNUMBER(FIND(analysismethod6,'III_Plan comp 438.68 {Plan 1}'!R$15)),"",'III_Plan comp 438.68 {Plan 1}'!R$15&amp;analysismethod6)</f>
        <v/>
      </c>
      <c r="BZ21" s="254" t="str">
        <f>IF(ISNUMBER(FIND(analysismethod6,'III_Plan comp 438.68 {Plan 1}'!S$15)),"",'III_Plan comp 438.68 {Plan 1}'!S$15&amp;analysismethod6)</f>
        <v/>
      </c>
      <c r="CA21" s="254" t="str">
        <f>IF(ISNUMBER(FIND(analysismethod6,'III_Plan comp 438.68 {Plan 1}'!T$15)),"",'III_Plan comp 438.68 {Plan 1}'!T$15&amp;analysismethod6)</f>
        <v/>
      </c>
      <c r="CB21" s="254" t="str">
        <f>IF(ISNUMBER(FIND(analysismethod6,'III_Plan comp 438.68 {Plan 1}'!U$15)),"",'III_Plan comp 438.68 {Plan 1}'!U$15&amp;analysismethod6)</f>
        <v/>
      </c>
      <c r="CC21" s="254" t="str">
        <f>IF(ISNUMBER(FIND(analysismethod6,'III_Plan comp 438.68 {Plan 1}'!V$15)),"",'III_Plan comp 438.68 {Plan 1}'!V$15&amp;analysismethod6)</f>
        <v/>
      </c>
      <c r="CD21" s="254" t="str">
        <f>IF(ISNUMBER(FIND(analysismethod6,'III_Plan comp 438.68 {Plan 1}'!W$15)),"",'III_Plan comp 438.68 {Plan 1}'!W$15&amp;analysismethod6)</f>
        <v/>
      </c>
      <c r="CE21" s="254" t="str">
        <f>IF(ISNUMBER(FIND(analysismethod6,'III_Plan comp 438.68 {Plan 1}'!X$15)),"",'III_Plan comp 438.68 {Plan 1}'!X$15&amp;analysismethod6)</f>
        <v/>
      </c>
      <c r="CF21" s="254" t="str">
        <f>IF(ISNUMBER(FIND(analysismethod6,'III_Plan comp 438.68 {Plan 1}'!Y$15)),"",'III_Plan comp 438.68 {Plan 1}'!Y$15&amp;analysismethod6)</f>
        <v/>
      </c>
      <c r="CG21" s="254" t="str">
        <f>IF(ISNUMBER(FIND(analysismethod6,'III_Plan comp 438.68 {Plan 1}'!Z$15)),"",'III_Plan comp 438.68 {Plan 1}'!Z$15&amp;analysismethod6)</f>
        <v/>
      </c>
      <c r="CH21" s="254" t="str">
        <f>IF(ISNUMBER(FIND(analysismethod6,'III_Plan comp 438.68 {Plan 1}'!AA$15)),"",'III_Plan comp 438.68 {Plan 1}'!AA$15&amp;analysismethod6)</f>
        <v/>
      </c>
      <c r="CI21" s="254" t="str">
        <f>IF(ISNUMBER(FIND(analysismethod6,'III_Plan comp 438.68 {Plan 1}'!AB$15)),"",'III_Plan comp 438.68 {Plan 1}'!AB$15&amp;analysismethod6)</f>
        <v/>
      </c>
      <c r="CJ21" s="254" t="str">
        <f>IF(ISNUMBER(FIND(analysismethod6,'III_Plan comp 438.68 {Plan 1}'!AC$15)),"",'III_Plan comp 438.68 {Plan 1}'!AC$15&amp;analysismethod6)</f>
        <v/>
      </c>
      <c r="CK21" s="254" t="str">
        <f>IF(ISNUMBER(FIND(analysismethod6,'III_Plan comp 438.68 {Plan 1}'!AD$15)),"",'III_Plan comp 438.68 {Plan 1}'!AD$15&amp;analysismethod6)</f>
        <v/>
      </c>
      <c r="CL21" s="254" t="str">
        <f>IF(ISNUMBER(FIND(analysismethod6,'III_Plan comp 438.68 {Plan 1}'!AE$15)),"",'III_Plan comp 438.68 {Plan 1}'!AE$15&amp;analysismethod6)</f>
        <v/>
      </c>
      <c r="CM21" s="254" t="str">
        <f>IF(ISNUMBER(FIND(analysismethod6,'III_Plan comp 438.68 {Plan 1}'!AF$15)),"",'III_Plan comp 438.68 {Plan 1}'!AF$15&amp;analysismethod6)</f>
        <v/>
      </c>
      <c r="CN21" s="254" t="str">
        <f>IF(ISNUMBER(FIND(analysismethod6,'III_Plan comp 438.68 {Plan 1}'!AG$15)),"",'III_Plan comp 438.68 {Plan 1}'!AG$15&amp;analysismethod6)</f>
        <v/>
      </c>
      <c r="CO21" s="254" t="str">
        <f>IF(ISNUMBER(FIND(analysismethod6,'III_Plan comp 438.68 {Plan 1}'!AH$15)),"",'III_Plan comp 438.68 {Plan 1}'!AH$15&amp;analysismethod6)</f>
        <v/>
      </c>
      <c r="CP21" s="254" t="str">
        <f>IF(ISNUMBER(FIND(analysismethod6,'III_Plan comp 438.68 {Plan 1}'!AI$15)),"",'III_Plan comp 438.68 {Plan 1}'!AI$15&amp;analysismethod6)</f>
        <v/>
      </c>
      <c r="CQ21" s="254" t="str">
        <f>IF(ISNUMBER(FIND(analysismethod6,'III_Plan comp 438.68 {Plan 1}'!AJ$15)),"",'III_Plan comp 438.68 {Plan 1}'!AJ$15&amp;analysismethod6)</f>
        <v/>
      </c>
      <c r="CR21" s="254" t="str">
        <f>IF(ISNUMBER(FIND(analysismethod6,'III_Plan comp 438.68 {Plan 1}'!AK$15)),"",'III_Plan comp 438.68 {Plan 1}'!AK$15&amp;analysismethod6)</f>
        <v/>
      </c>
      <c r="CS21" s="254" t="str">
        <f>IF(ISNUMBER(FIND(analysismethod6,'III_Plan comp 438.68 {Plan 1}'!AL$15)),"",'III_Plan comp 438.68 {Plan 1}'!AL$15&amp;analysismethod6)</f>
        <v/>
      </c>
      <c r="CT21" s="254" t="str">
        <f>IF(ISNUMBER(FIND(analysismethod6,'III_Plan comp 438.68 {Plan 1}'!AM$15)),"",'III_Plan comp 438.68 {Plan 1}'!AM$15&amp;analysismethod6)</f>
        <v/>
      </c>
      <c r="CU21" s="254" t="str">
        <f>IF(ISNUMBER(FIND(analysismethod6,'III_Plan comp 438.68 {Plan 1}'!AN$15)),"",'III_Plan comp 438.68 {Plan 1}'!AN$15&amp;analysismethod6)</f>
        <v/>
      </c>
      <c r="CV21" s="254" t="str">
        <f>IF(ISNUMBER(FIND(analysismethod6,'III_Plan comp 438.68 {Plan 1}'!AO$15)),"",'III_Plan comp 438.68 {Plan 1}'!AO$15&amp;analysismethod6)</f>
        <v/>
      </c>
      <c r="CW21" s="254" t="str">
        <f>IF(ISNUMBER(FIND(analysismethod6,'III_Plan comp 438.68 {Plan 1}'!AP$15)),"",'III_Plan comp 438.68 {Plan 1}'!AP$15&amp;analysismethod6)</f>
        <v/>
      </c>
      <c r="CX21" s="254" t="str">
        <f>IF(ISNUMBER(FIND(analysismethod6,'III_Plan comp 438.68 {Plan 1}'!AQ$15)),"",'III_Plan comp 438.68 {Plan 1}'!AQ$15&amp;analysismethod6)</f>
        <v/>
      </c>
      <c r="CY21" s="254" t="str">
        <f>IF(ISNUMBER(FIND(analysismethod6,'III_Plan comp 438.68 {Plan 1}'!AR$15)),"",'III_Plan comp 438.68 {Plan 1}'!AR$15&amp;analysismethod6)</f>
        <v/>
      </c>
      <c r="CZ21" s="254" t="str">
        <f>IF(ISNUMBER(FIND(analysismethod6,'III_Plan comp 438.68 {Plan 1}'!AS$15)),"",'III_Plan comp 438.68 {Plan 1}'!AS$15&amp;analysismethod6)</f>
        <v/>
      </c>
      <c r="DA21" s="254" t="str">
        <f>IF(ISNUMBER(FIND(analysismethod6,'III_Plan comp 438.68 {Plan 1}'!AT$15)),"",'III_Plan comp 438.68 {Plan 1}'!AT$15&amp;analysismethod6)</f>
        <v/>
      </c>
      <c r="DB21" s="254" t="str">
        <f>IF(ISNUMBER(FIND(analysismethod6,'III_Plan comp 438.68 {Plan 1}'!AU$15)),"",'III_Plan comp 438.68 {Plan 1}'!AU$15&amp;analysismethod6)</f>
        <v/>
      </c>
      <c r="DC21" s="254" t="str">
        <f>IF(ISNUMBER(FIND(analysismethod6,'III_Plan comp 438.68 {Plan 1}'!AV$15)),"",'III_Plan comp 438.68 {Plan 1}'!AV$15&amp;analysismethod6)</f>
        <v/>
      </c>
      <c r="DD21" s="254" t="str">
        <f>IF(ISNUMBER(FIND(analysismethod6,'III_Plan comp 438.68 {Plan 1}'!AW$15)),"",'III_Plan comp 438.68 {Plan 1}'!AW$15&amp;analysismethod6)</f>
        <v/>
      </c>
      <c r="DE21" s="254" t="str">
        <f>IF(ISNUMBER(FIND(analysismethod6,'III_Plan comp 438.68 {Plan 1}'!AX$15)),"",'III_Plan comp 438.68 {Plan 1}'!AX$15&amp;analysismethod6)</f>
        <v/>
      </c>
      <c r="DF21" s="254" t="str">
        <f>IF(ISNUMBER(FIND(analysismethod6,'III_Plan comp 438.68 {Plan 1}'!AY$15)),"",'III_Plan comp 438.68 {Plan 1}'!AY$15&amp;analysismethod6)</f>
        <v/>
      </c>
      <c r="DG21" s="254" t="str">
        <f>IF(ISNUMBER(FIND(analysismethod6,'III_Plan comp 438.68 {Plan 1}'!AZ$15)),"",'III_Plan comp 438.68 {Plan 1}'!AZ$15&amp;analysismethod6)</f>
        <v/>
      </c>
      <c r="DH21" s="254" t="str">
        <f>IF(ISNUMBER(FIND(analysismethod6,'III_Plan comp 438.68 {Plan 1}'!BA$15)),"",'III_Plan comp 438.68 {Plan 1}'!BA$15&amp;analysismethod6)</f>
        <v/>
      </c>
      <c r="DI21" s="254" t="str">
        <f>IF(ISNUMBER(FIND(analysismethod6,'III_Plan comp 438.68 {Plan 1}'!BB$15)),"",'III_Plan comp 438.68 {Plan 1}'!BB$15&amp;analysismethod6)</f>
        <v/>
      </c>
      <c r="DJ21" s="254" t="str">
        <f>IF(ISNUMBER(FIND(analysismethod6,'III_Plan comp 438.68 {Plan 1}'!BC$15)),"",'III_Plan comp 438.68 {Plan 1}'!BC$15&amp;analysismethod6)</f>
        <v/>
      </c>
      <c r="DK21" s="254" t="str">
        <f>IF(ISNUMBER(FIND(analysismethod6,'III_Plan comp 438.68 {Plan 1}'!BD$15)),"",'III_Plan comp 438.68 {Plan 1}'!BD$15&amp;analysismethod6)</f>
        <v/>
      </c>
      <c r="DL21" s="254" t="str">
        <f>IF(ISNUMBER(FIND(analysismethod6,'III_Plan comp 438.68 {Plan 1}'!BE$15)),"",'III_Plan comp 438.68 {Plan 1}'!BE$15&amp;analysismethod6)</f>
        <v/>
      </c>
      <c r="DM21" s="254" t="str">
        <f>IF(ISNUMBER(FIND(analysismethod6,'III_Plan comp 438.68 {Plan 1}'!BF$15)),"",'III_Plan comp 438.68 {Plan 1}'!BF$15&amp;analysismethod6)</f>
        <v/>
      </c>
      <c r="DN21" s="254" t="str">
        <f>IF(ISNUMBER(FIND(analysismethod6,'III_Plan comp 438.68 {Plan 1}'!BG$15)),"",'III_Plan comp 438.68 {Plan 1}'!BG$15&amp;analysismethod6)</f>
        <v/>
      </c>
      <c r="DO21" s="254" t="str">
        <f>IF(ISNUMBER(FIND(analysismethod6,'III_Plan comp 438.68 {Plan 1}'!BH$15)),"",'III_Plan comp 438.68 {Plan 1}'!BH$15&amp;analysismethod6)</f>
        <v/>
      </c>
      <c r="DP21" s="254" t="str">
        <f>IF(ISNUMBER(FIND(analysismethod6,'III_Plan comp 438.68 {Plan 1}'!BI$15)),"",'III_Plan comp 438.68 {Plan 1}'!BI$15&amp;analysismethod6)</f>
        <v/>
      </c>
      <c r="DQ21" s="254" t="str">
        <f>IF(ISNUMBER(FIND(analysismethod6,'III_Plan comp 438.68 {Plan 1}'!BJ$15)),"",'III_Plan comp 438.68 {Plan 1}'!BJ$15&amp;analysismethod6)</f>
        <v/>
      </c>
      <c r="DR21" s="254" t="str">
        <f>IF(ISNUMBER(FIND(analysismethod6,'III_Plan comp 438.68 {Plan 1}'!BK$15)),"",'III_Plan comp 438.68 {Plan 1}'!BK$15&amp;analysismethod6)</f>
        <v/>
      </c>
      <c r="DS21" s="254" t="str">
        <f>IF(ISNUMBER(FIND(analysismethod6,'III_Plan comp 438.68 {Plan 1}'!BL$15)),"",'III_Plan comp 438.68 {Plan 1}'!BL$15&amp;analysismethod6)</f>
        <v/>
      </c>
      <c r="DT21" s="254" t="str">
        <f>IF(ISNUMBER(FIND(analysismethod6,'III_Plan comp 438.68 {Plan 1}'!BM$15)),"",'III_Plan comp 438.68 {Plan 1}'!BM$15&amp;analysismethod6)</f>
        <v/>
      </c>
      <c r="DU21" s="254" t="str">
        <f>IF(ISNUMBER(FIND(analysismethod6,'III_Plan comp 438.68 {Plan 1}'!BN$15)),"",'III_Plan comp 438.68 {Plan 1}'!BN$15&amp;analysismethod6)</f>
        <v/>
      </c>
      <c r="DV21" s="254" t="str">
        <f>IF(ISNUMBER(FIND(analysismethod6,'III_Plan comp 438.68 {Plan 1}'!BO$15)),"",'III_Plan comp 438.68 {Plan 1}'!BO$15&amp;analysismethod6)</f>
        <v/>
      </c>
      <c r="DW21" s="254" t="str">
        <f>IF(ISNUMBER(FIND(analysismethod6,'III_Plan comp 438.68 {Plan 1}'!BP$15)),"",'III_Plan comp 438.68 {Plan 1}'!BP$15&amp;analysismethod6)</f>
        <v/>
      </c>
      <c r="DX21" s="254" t="str">
        <f>IF(ISNUMBER(FIND(analysismethod6,'III_Plan comp 438.68 {Plan 1}'!BQ$15)),"",'III_Plan comp 438.68 {Plan 1}'!BQ$15&amp;analysismethod6)</f>
        <v/>
      </c>
      <c r="DY21" s="254" t="str">
        <f>IF(ISNUMBER(FIND(analysismethod6,'III_Plan comp 438.68 {Plan 1}'!BR$15)),"",'III_Plan comp 438.68 {Plan 1}'!BR$15&amp;analysismethod6)</f>
        <v/>
      </c>
      <c r="DZ21" s="254" t="str">
        <f>IF(ISNUMBER(FIND(analysismethod6,'III_Plan comp 438.68 {Plan 1}'!BS$15)),"",'III_Plan comp 438.68 {Plan 1}'!BS$15&amp;analysismethod6)</f>
        <v/>
      </c>
      <c r="EA21" s="254" t="str">
        <f>IF(ISNUMBER(FIND(analysismethod6,'III_Plan comp 438.68 {Plan 1}'!BT$15)),"",'III_Plan comp 438.68 {Plan 1}'!BT$15&amp;analysismethod6)</f>
        <v/>
      </c>
      <c r="EB21" s="254" t="str">
        <f>IF(ISNUMBER(FIND(analysismethod6,'III_Plan comp 438.68 {Plan 1}'!BU$15)),"",'III_Plan comp 438.68 {Plan 1}'!BU$15&amp;analysismethod6)</f>
        <v/>
      </c>
      <c r="EC21" s="254" t="str">
        <f>IF(ISNUMBER(FIND(analysismethod6,'III_Plan comp 438.68 {Plan 1}'!BV$15)),"",'III_Plan comp 438.68 {Plan 1}'!BV$15&amp;analysismethod6)</f>
        <v/>
      </c>
      <c r="ED21" s="254" t="str">
        <f>IF(ISNUMBER(FIND(analysismethod6,'III_Plan comp 438.68 {Plan 1}'!BW$15)),"",'III_Plan comp 438.68 {Plan 1}'!BW$15&amp;analysismethod6)</f>
        <v/>
      </c>
      <c r="EE21" s="254" t="str">
        <f>IF(ISNUMBER(FIND(analysismethod6,'III_Plan comp 438.68 {Plan 1}'!BX$15)),"",'III_Plan comp 438.68 {Plan 1}'!BX$15&amp;analysismethod6)</f>
        <v/>
      </c>
      <c r="EF21" s="254" t="str">
        <f>IF(ISNUMBER(FIND(analysismethod6,'III_Plan comp 438.68 {Plan 1}'!BY$15)),"",'III_Plan comp 438.68 {Plan 1}'!BY$15&amp;analysismethod6)</f>
        <v/>
      </c>
      <c r="EG21" s="254" t="str">
        <f>IF(ISNUMBER(FIND(analysismethod6,'III_Plan comp 438.68 {Plan 1}'!BZ$15)),"",'III_Plan comp 438.68 {Plan 1}'!BZ$15&amp;analysismethod6)</f>
        <v/>
      </c>
      <c r="EH21" s="254" t="str">
        <f>IF(ISNUMBER(FIND(analysismethod6,'III_Plan comp 438.68 {Plan 1}'!CA$15)),"",'III_Plan comp 438.68 {Plan 1}'!CA$15&amp;analysismethod6)</f>
        <v/>
      </c>
      <c r="EI21" s="254" t="str">
        <f>IF(ISNUMBER(FIND(analysismethod6,'III_Plan comp 438.68 {Plan 1}'!CB$15)),"",'III_Plan comp 438.68 {Plan 1}'!CB$15&amp;analysismethod6)</f>
        <v/>
      </c>
      <c r="EJ21" s="254" t="str">
        <f>IF(ISNUMBER(FIND(analysismethod6,'III_Plan comp 438.68 {Plan 1}'!CC$15)),"",'III_Plan comp 438.68 {Plan 1}'!CC$15&amp;analysismethod6)</f>
        <v/>
      </c>
      <c r="EK21" s="254" t="str">
        <f>IF(ISNUMBER(FIND(analysismethod6,'III_Plan comp 438.68 {Plan 1}'!CD$15)),"",'III_Plan comp 438.68 {Plan 1}'!CD$15&amp;analysismethod6)</f>
        <v/>
      </c>
      <c r="EL21" s="254" t="str">
        <f>IF(ISNUMBER(FIND(analysismethod6,'III_Plan comp 438.68 {Plan 1}'!CE$15)),"",'III_Plan comp 438.68 {Plan 1}'!CE$15&amp;analysismethod6)</f>
        <v/>
      </c>
      <c r="EM21" s="254" t="str">
        <f>IF(ISNUMBER(FIND(analysismethod6,'III_Plan comp 438.68 {Plan 1}'!CF$15)),"",'III_Plan comp 438.68 {Plan 1}'!CF$15&amp;analysismethod6)</f>
        <v/>
      </c>
      <c r="EN21" s="254" t="str">
        <f>IF(ISNUMBER(FIND(analysismethod6,'III_Plan comp 438.68 {Plan 1}'!CG$15)),"",'III_Plan comp 438.68 {Plan 1}'!CG$15&amp;analysismethod6)</f>
        <v/>
      </c>
      <c r="EO21" s="254" t="str">
        <f>IF(ISNUMBER(FIND(analysismethod6,'III_Plan comp 438.68 {Plan 1}'!CH$15)),"",'III_Plan comp 438.68 {Plan 1}'!CH$15&amp;analysismethod6)</f>
        <v/>
      </c>
      <c r="EP21" s="254" t="str">
        <f>IF(ISNUMBER(FIND(analysismethod6,'III_Plan comp 438.68 {Plan 1}'!CI$15)),"",'III_Plan comp 438.68 {Plan 1}'!CI$15&amp;analysismethod6)</f>
        <v/>
      </c>
      <c r="EQ21" s="254" t="str">
        <f>IF(ISNUMBER(FIND(analysismethod6,'III_Plan comp 438.68 {Plan 1}'!CJ$15)),"",'III_Plan comp 438.68 {Plan 1}'!CJ$15&amp;analysismethod6)</f>
        <v/>
      </c>
      <c r="ER21" s="254" t="str">
        <f>IF(ISNUMBER(FIND(analysismethod6,'III_Plan comp 438.68 {Plan 1}'!CK$15)),"",'III_Plan comp 438.68 {Plan 1}'!CK$15&amp;analysismethod6)</f>
        <v/>
      </c>
      <c r="ES21" s="254" t="str">
        <f>IF(ISNUMBER(FIND(analysismethod6,'III_Plan comp 438.68 {Plan 1}'!CL$15)),"",'III_Plan comp 438.68 {Plan 1}'!CL$15&amp;analysismethod6)</f>
        <v/>
      </c>
      <c r="ET21" s="254" t="str">
        <f>IF(ISNUMBER(FIND(analysismethod6,'III_Plan comp 438.68 {Plan 1}'!CM$15)),"",'III_Plan comp 438.68 {Plan 1}'!CM$15&amp;analysismethod6)</f>
        <v/>
      </c>
      <c r="EU21" s="254" t="str">
        <f>IF(ISNUMBER(FIND(analysismethod6,'III_Plan comp 438.68 {Plan 1}'!CN$15)),"",'III_Plan comp 438.68 {Plan 1}'!CN$15&amp;analysismethod6)</f>
        <v/>
      </c>
      <c r="EV21" s="254" t="str">
        <f>IF(ISNUMBER(FIND(analysismethod6,'III_Plan comp 438.68 {Plan 1}'!CO$15)),"",'III_Plan comp 438.68 {Plan 1}'!CO$15&amp;analysismethod6)</f>
        <v/>
      </c>
      <c r="EW21" s="254" t="str">
        <f>IF(ISNUMBER(FIND(analysismethod6,'III_Plan comp 438.68 {Plan 1}'!CP$15)),"",'III_Plan comp 438.68 {Plan 1}'!CP$15&amp;analysismethod6)</f>
        <v/>
      </c>
      <c r="EX21" s="254" t="str">
        <f>IF(ISNUMBER(FIND(analysismethod6,'III_Plan comp 438.68 {Plan 1}'!CQ$15)),"",'III_Plan comp 438.68 {Plan 1}'!CQ$15&amp;analysismethod6)</f>
        <v/>
      </c>
      <c r="EY21" s="254" t="str">
        <f>IF(ISNUMBER(FIND(analysismethod6,'III_Plan comp 438.68 {Plan 1}'!CR$15)),"",'III_Plan comp 438.68 {Plan 1}'!CR$15&amp;analysismethod6)</f>
        <v/>
      </c>
      <c r="EZ21" s="254" t="str">
        <f>IF(ISNUMBER(FIND(analysismethod6,'III_Plan comp 438.68 {Plan 1}'!CS$15)),"",'III_Plan comp 438.68 {Plan 1}'!CS$15&amp;analysismethod6)</f>
        <v/>
      </c>
      <c r="FA21" s="254" t="str">
        <f>IF(ISNUMBER(FIND(analysismethod6,'III_Plan comp 438.68 {Plan 1}'!CT$15)),"",'III_Plan comp 438.68 {Plan 1}'!CT$15&amp;analysismethod6)</f>
        <v/>
      </c>
      <c r="FB21" s="254" t="str">
        <f>IF(ISNUMBER(FIND(analysismethod6,'III_Plan comp 438.68 {Plan 1}'!CU$15)),"",'III_Plan comp 438.68 {Plan 1}'!CU$15&amp;analysismethod6)</f>
        <v/>
      </c>
      <c r="FC21" s="254" t="str">
        <f>IF(ISNUMBER(FIND(analysismethod6,'III_Plan comp 438.68 {Plan 1}'!CV$15)),"",'III_Plan comp 438.68 {Plan 1}'!CV$15&amp;analysismethod6)</f>
        <v/>
      </c>
      <c r="FD21" s="254" t="str">
        <f>IF(ISNUMBER(FIND(analysismethod6,'III_Plan comp 438.68 {Plan 1}'!CW$15)),"",'III_Plan comp 438.68 {Plan 1}'!CW$15&amp;analysismethod6)</f>
        <v/>
      </c>
      <c r="FE21" s="254" t="str">
        <f>IF(ISNUMBER(FIND(analysismethod6,'III_Plan comp 438.68 {Plan 1}'!CX$15)),"",'III_Plan comp 438.68 {Plan 1}'!CX$15&amp;analysismethod6)</f>
        <v/>
      </c>
      <c r="FF21" s="254" t="str">
        <f>IF(ISNUMBER(FIND(analysismethod6,'III_Plan comp 438.68 {Plan 1}'!CY$15)),"",'III_Plan comp 438.68 {Plan 1}'!CY$15&amp;analysismethod6)</f>
        <v/>
      </c>
      <c r="FG21" s="254" t="str">
        <f>IF(ISNUMBER(FIND(analysismethod6,'III_Plan comp 438.68 {Plan 1}'!CZ$15)),"",'III_Plan comp 438.68 {Plan 1}'!CZ$15&amp;analysismethod6)</f>
        <v/>
      </c>
    </row>
    <row r="22" spans="2:163" x14ac:dyDescent="0.25">
      <c r="B22" s="11" t="s">
        <v>26</v>
      </c>
      <c r="C22" s="11"/>
      <c r="D22" s="11"/>
      <c r="E22" s="11"/>
      <c r="F22" s="11"/>
      <c r="G22" s="11"/>
      <c r="J22" s="94"/>
      <c r="K22" s="93"/>
      <c r="L22" s="93"/>
      <c r="M22" s="93"/>
      <c r="N22" s="93"/>
      <c r="O22" s="93"/>
      <c r="P22" s="93"/>
      <c r="Q22" s="93"/>
      <c r="R22" s="93"/>
      <c r="S22" s="93"/>
      <c r="T22" s="93"/>
      <c r="BK22" s="253" t="str">
        <f>IF('I_State and program information'!$E$74="Yes","Encounter Data Analysis"&amp;"; "&amp;CHAR(10)&amp;CHAR(10),"")</f>
        <v/>
      </c>
      <c r="BL22" s="254" t="str">
        <f>IF(ISNUMBER(FIND(analysismethod7,'III_Plan comp 438.68 {Plan 1}'!E$15)),"",'III_Plan comp 438.68 {Plan 1}'!E$15&amp;analysismethod7)</f>
        <v/>
      </c>
      <c r="BM22" s="254" t="str">
        <f>IF(ISNUMBER(FIND(analysismethod7,'III_Plan comp 438.68 {Plan 1}'!F$15)),"",'III_Plan comp 438.68 {Plan 1}'!F$15&amp;analysismethod7)</f>
        <v/>
      </c>
      <c r="BN22" s="254" t="str">
        <f>IF(ISNUMBER(FIND(analysismethod7,'III_Plan comp 438.68 {Plan 1}'!G$15)),"",'III_Plan comp 438.68 {Plan 1}'!G$15&amp;analysismethod7)</f>
        <v/>
      </c>
      <c r="BO22" s="254" t="str">
        <f>IF(ISNUMBER(FIND(analysismethod7,'III_Plan comp 438.68 {Plan 1}'!H$15)),"",'III_Plan comp 438.68 {Plan 1}'!H$15&amp;analysismethod7)</f>
        <v/>
      </c>
      <c r="BP22" s="254" t="str">
        <f>IF(ISNUMBER(FIND(analysismethod7,'III_Plan comp 438.68 {Plan 1}'!I$15)),"",'III_Plan comp 438.68 {Plan 1}'!I$15&amp;analysismethod7)</f>
        <v/>
      </c>
      <c r="BQ22" s="254" t="str">
        <f>IF(ISNUMBER(FIND(analysismethod7,'III_Plan comp 438.68 {Plan 1}'!J$15)),"",'III_Plan comp 438.68 {Plan 1}'!J$15&amp;analysismethod7)</f>
        <v/>
      </c>
      <c r="BR22" s="254" t="str">
        <f>IF(ISNUMBER(FIND(analysismethod7,'III_Plan comp 438.68 {Plan 1}'!K$15)),"",'III_Plan comp 438.68 {Plan 1}'!K$15&amp;analysismethod7)</f>
        <v/>
      </c>
      <c r="BS22" s="254" t="str">
        <f>IF(ISNUMBER(FIND(analysismethod7,'III_Plan comp 438.68 {Plan 1}'!L$15)),"",'III_Plan comp 438.68 {Plan 1}'!L$15&amp;analysismethod7)</f>
        <v/>
      </c>
      <c r="BT22" s="254" t="str">
        <f>IF(ISNUMBER(FIND(analysismethod7,'III_Plan comp 438.68 {Plan 1}'!M$15)),"",'III_Plan comp 438.68 {Plan 1}'!M$15&amp;analysismethod7)</f>
        <v/>
      </c>
      <c r="BU22" s="254" t="str">
        <f>IF(ISNUMBER(FIND(analysismethod7,'III_Plan comp 438.68 {Plan 1}'!N$15)),"",'III_Plan comp 438.68 {Plan 1}'!N$15&amp;analysismethod7)</f>
        <v/>
      </c>
      <c r="BV22" s="254" t="str">
        <f>IF(ISNUMBER(FIND(analysismethod7,'III_Plan comp 438.68 {Plan 1}'!O$15)),"",'III_Plan comp 438.68 {Plan 1}'!O$15&amp;analysismethod7)</f>
        <v/>
      </c>
      <c r="BW22" s="254" t="str">
        <f>IF(ISNUMBER(FIND(analysismethod7,'III_Plan comp 438.68 {Plan 1}'!P$15)),"",'III_Plan comp 438.68 {Plan 1}'!P$15&amp;analysismethod7)</f>
        <v/>
      </c>
      <c r="BX22" s="254" t="str">
        <f>IF(ISNUMBER(FIND(analysismethod7,'III_Plan comp 438.68 {Plan 1}'!Q$15)),"",'III_Plan comp 438.68 {Plan 1}'!Q$15&amp;analysismethod7)</f>
        <v/>
      </c>
      <c r="BY22" s="254" t="str">
        <f>IF(ISNUMBER(FIND(analysismethod7,'III_Plan comp 438.68 {Plan 1}'!R$15)),"",'III_Plan comp 438.68 {Plan 1}'!R$15&amp;analysismethod7)</f>
        <v/>
      </c>
      <c r="BZ22" s="254" t="str">
        <f>IF(ISNUMBER(FIND(analysismethod7,'III_Plan comp 438.68 {Plan 1}'!S$15)),"",'III_Plan comp 438.68 {Plan 1}'!S$15&amp;analysismethod7)</f>
        <v/>
      </c>
      <c r="CA22" s="254" t="str">
        <f>IF(ISNUMBER(FIND(analysismethod7,'III_Plan comp 438.68 {Plan 1}'!T$15)),"",'III_Plan comp 438.68 {Plan 1}'!T$15&amp;analysismethod7)</f>
        <v/>
      </c>
      <c r="CB22" s="254" t="str">
        <f>IF(ISNUMBER(FIND(analysismethod7,'III_Plan comp 438.68 {Plan 1}'!U$15)),"",'III_Plan comp 438.68 {Plan 1}'!U$15&amp;analysismethod7)</f>
        <v/>
      </c>
      <c r="CC22" s="254" t="str">
        <f>IF(ISNUMBER(FIND(analysismethod7,'III_Plan comp 438.68 {Plan 1}'!V$15)),"",'III_Plan comp 438.68 {Plan 1}'!V$15&amp;analysismethod7)</f>
        <v/>
      </c>
      <c r="CD22" s="254" t="str">
        <f>IF(ISNUMBER(FIND(analysismethod7,'III_Plan comp 438.68 {Plan 1}'!W$15)),"",'III_Plan comp 438.68 {Plan 1}'!W$15&amp;analysismethod7)</f>
        <v/>
      </c>
      <c r="CE22" s="254" t="str">
        <f>IF(ISNUMBER(FIND(analysismethod7,'III_Plan comp 438.68 {Plan 1}'!X$15)),"",'III_Plan comp 438.68 {Plan 1}'!X$15&amp;analysismethod7)</f>
        <v/>
      </c>
      <c r="CF22" s="254" t="str">
        <f>IF(ISNUMBER(FIND(analysismethod7,'III_Plan comp 438.68 {Plan 1}'!Y$15)),"",'III_Plan comp 438.68 {Plan 1}'!Y$15&amp;analysismethod7)</f>
        <v/>
      </c>
      <c r="CG22" s="254" t="str">
        <f>IF(ISNUMBER(FIND(analysismethod7,'III_Plan comp 438.68 {Plan 1}'!Z$15)),"",'III_Plan comp 438.68 {Plan 1}'!Z$15&amp;analysismethod7)</f>
        <v/>
      </c>
      <c r="CH22" s="254" t="str">
        <f>IF(ISNUMBER(FIND(analysismethod7,'III_Plan comp 438.68 {Plan 1}'!AA$15)),"",'III_Plan comp 438.68 {Plan 1}'!AA$15&amp;analysismethod7)</f>
        <v/>
      </c>
      <c r="CI22" s="254" t="str">
        <f>IF(ISNUMBER(FIND(analysismethod7,'III_Plan comp 438.68 {Plan 1}'!AB$15)),"",'III_Plan comp 438.68 {Plan 1}'!AB$15&amp;analysismethod7)</f>
        <v/>
      </c>
      <c r="CJ22" s="254" t="str">
        <f>IF(ISNUMBER(FIND(analysismethod7,'III_Plan comp 438.68 {Plan 1}'!AC$15)),"",'III_Plan comp 438.68 {Plan 1}'!AC$15&amp;analysismethod7)</f>
        <v/>
      </c>
      <c r="CK22" s="254" t="str">
        <f>IF(ISNUMBER(FIND(analysismethod7,'III_Plan comp 438.68 {Plan 1}'!AD$15)),"",'III_Plan comp 438.68 {Plan 1}'!AD$15&amp;analysismethod7)</f>
        <v/>
      </c>
      <c r="CL22" s="254" t="str">
        <f>IF(ISNUMBER(FIND(analysismethod7,'III_Plan comp 438.68 {Plan 1}'!AE$15)),"",'III_Plan comp 438.68 {Plan 1}'!AE$15&amp;analysismethod7)</f>
        <v/>
      </c>
      <c r="CM22" s="254" t="str">
        <f>IF(ISNUMBER(FIND(analysismethod7,'III_Plan comp 438.68 {Plan 1}'!AF$15)),"",'III_Plan comp 438.68 {Plan 1}'!AF$15&amp;analysismethod7)</f>
        <v/>
      </c>
      <c r="CN22" s="254" t="str">
        <f>IF(ISNUMBER(FIND(analysismethod7,'III_Plan comp 438.68 {Plan 1}'!AG$15)),"",'III_Plan comp 438.68 {Plan 1}'!AG$15&amp;analysismethod7)</f>
        <v/>
      </c>
      <c r="CO22" s="254" t="str">
        <f>IF(ISNUMBER(FIND(analysismethod7,'III_Plan comp 438.68 {Plan 1}'!AH$15)),"",'III_Plan comp 438.68 {Plan 1}'!AH$15&amp;analysismethod7)</f>
        <v/>
      </c>
      <c r="CP22" s="254" t="str">
        <f>IF(ISNUMBER(FIND(analysismethod7,'III_Plan comp 438.68 {Plan 1}'!AI$15)),"",'III_Plan comp 438.68 {Plan 1}'!AI$15&amp;analysismethod7)</f>
        <v/>
      </c>
      <c r="CQ22" s="254" t="str">
        <f>IF(ISNUMBER(FIND(analysismethod7,'III_Plan comp 438.68 {Plan 1}'!AJ$15)),"",'III_Plan comp 438.68 {Plan 1}'!AJ$15&amp;analysismethod7)</f>
        <v/>
      </c>
      <c r="CR22" s="254" t="str">
        <f>IF(ISNUMBER(FIND(analysismethod7,'III_Plan comp 438.68 {Plan 1}'!AK$15)),"",'III_Plan comp 438.68 {Plan 1}'!AK$15&amp;analysismethod7)</f>
        <v/>
      </c>
      <c r="CS22" s="254" t="str">
        <f>IF(ISNUMBER(FIND(analysismethod7,'III_Plan comp 438.68 {Plan 1}'!AL$15)),"",'III_Plan comp 438.68 {Plan 1}'!AL$15&amp;analysismethod7)</f>
        <v/>
      </c>
      <c r="CT22" s="254" t="str">
        <f>IF(ISNUMBER(FIND(analysismethod7,'III_Plan comp 438.68 {Plan 1}'!AM$15)),"",'III_Plan comp 438.68 {Plan 1}'!AM$15&amp;analysismethod7)</f>
        <v/>
      </c>
      <c r="CU22" s="254" t="str">
        <f>IF(ISNUMBER(FIND(analysismethod7,'III_Plan comp 438.68 {Plan 1}'!AN$15)),"",'III_Plan comp 438.68 {Plan 1}'!AN$15&amp;analysismethod7)</f>
        <v/>
      </c>
      <c r="CV22" s="254" t="str">
        <f>IF(ISNUMBER(FIND(analysismethod7,'III_Plan comp 438.68 {Plan 1}'!AO$15)),"",'III_Plan comp 438.68 {Plan 1}'!AO$15&amp;analysismethod7)</f>
        <v/>
      </c>
      <c r="CW22" s="254" t="str">
        <f>IF(ISNUMBER(FIND(analysismethod7,'III_Plan comp 438.68 {Plan 1}'!AP$15)),"",'III_Plan comp 438.68 {Plan 1}'!AP$15&amp;analysismethod7)</f>
        <v/>
      </c>
      <c r="CX22" s="254" t="str">
        <f>IF(ISNUMBER(FIND(analysismethod7,'III_Plan comp 438.68 {Plan 1}'!AQ$15)),"",'III_Plan comp 438.68 {Plan 1}'!AQ$15&amp;analysismethod7)</f>
        <v/>
      </c>
      <c r="CY22" s="254" t="str">
        <f>IF(ISNUMBER(FIND(analysismethod7,'III_Plan comp 438.68 {Plan 1}'!AR$15)),"",'III_Plan comp 438.68 {Plan 1}'!AR$15&amp;analysismethod7)</f>
        <v/>
      </c>
      <c r="CZ22" s="254" t="str">
        <f>IF(ISNUMBER(FIND(analysismethod7,'III_Plan comp 438.68 {Plan 1}'!AS$15)),"",'III_Plan comp 438.68 {Plan 1}'!AS$15&amp;analysismethod7)</f>
        <v/>
      </c>
      <c r="DA22" s="254" t="str">
        <f>IF(ISNUMBER(FIND(analysismethod7,'III_Plan comp 438.68 {Plan 1}'!AT$15)),"",'III_Plan comp 438.68 {Plan 1}'!AT$15&amp;analysismethod7)</f>
        <v/>
      </c>
      <c r="DB22" s="254" t="str">
        <f>IF(ISNUMBER(FIND(analysismethod7,'III_Plan comp 438.68 {Plan 1}'!AU$15)),"",'III_Plan comp 438.68 {Plan 1}'!AU$15&amp;analysismethod7)</f>
        <v/>
      </c>
      <c r="DC22" s="254" t="str">
        <f>IF(ISNUMBER(FIND(analysismethod7,'III_Plan comp 438.68 {Plan 1}'!AV$15)),"",'III_Plan comp 438.68 {Plan 1}'!AV$15&amp;analysismethod7)</f>
        <v/>
      </c>
      <c r="DD22" s="254" t="str">
        <f>IF(ISNUMBER(FIND(analysismethod7,'III_Plan comp 438.68 {Plan 1}'!AW$15)),"",'III_Plan comp 438.68 {Plan 1}'!AW$15&amp;analysismethod7)</f>
        <v/>
      </c>
      <c r="DE22" s="254" t="str">
        <f>IF(ISNUMBER(FIND(analysismethod7,'III_Plan comp 438.68 {Plan 1}'!AX$15)),"",'III_Plan comp 438.68 {Plan 1}'!AX$15&amp;analysismethod7)</f>
        <v/>
      </c>
      <c r="DF22" s="254" t="str">
        <f>IF(ISNUMBER(FIND(analysismethod7,'III_Plan comp 438.68 {Plan 1}'!AY$15)),"",'III_Plan comp 438.68 {Plan 1}'!AY$15&amp;analysismethod7)</f>
        <v/>
      </c>
      <c r="DG22" s="254" t="str">
        <f>IF(ISNUMBER(FIND(analysismethod7,'III_Plan comp 438.68 {Plan 1}'!AZ$15)),"",'III_Plan comp 438.68 {Plan 1}'!AZ$15&amp;analysismethod7)</f>
        <v/>
      </c>
      <c r="DH22" s="254" t="str">
        <f>IF(ISNUMBER(FIND(analysismethod7,'III_Plan comp 438.68 {Plan 1}'!BA$15)),"",'III_Plan comp 438.68 {Plan 1}'!BA$15&amp;analysismethod7)</f>
        <v/>
      </c>
      <c r="DI22" s="254" t="str">
        <f>IF(ISNUMBER(FIND(analysismethod7,'III_Plan comp 438.68 {Plan 1}'!BB$15)),"",'III_Plan comp 438.68 {Plan 1}'!BB$15&amp;analysismethod7)</f>
        <v/>
      </c>
      <c r="DJ22" s="254" t="str">
        <f>IF(ISNUMBER(FIND(analysismethod7,'III_Plan comp 438.68 {Plan 1}'!BC$15)),"",'III_Plan comp 438.68 {Plan 1}'!BC$15&amp;analysismethod7)</f>
        <v/>
      </c>
      <c r="DK22" s="254" t="str">
        <f>IF(ISNUMBER(FIND(analysismethod7,'III_Plan comp 438.68 {Plan 1}'!BD$15)),"",'III_Plan comp 438.68 {Plan 1}'!BD$15&amp;analysismethod7)</f>
        <v/>
      </c>
      <c r="DL22" s="254" t="str">
        <f>IF(ISNUMBER(FIND(analysismethod7,'III_Plan comp 438.68 {Plan 1}'!BE$15)),"",'III_Plan comp 438.68 {Plan 1}'!BE$15&amp;analysismethod7)</f>
        <v/>
      </c>
      <c r="DM22" s="254" t="str">
        <f>IF(ISNUMBER(FIND(analysismethod7,'III_Plan comp 438.68 {Plan 1}'!BF$15)),"",'III_Plan comp 438.68 {Plan 1}'!BF$15&amp;analysismethod7)</f>
        <v/>
      </c>
      <c r="DN22" s="254" t="str">
        <f>IF(ISNUMBER(FIND(analysismethod7,'III_Plan comp 438.68 {Plan 1}'!BG$15)),"",'III_Plan comp 438.68 {Plan 1}'!BG$15&amp;analysismethod7)</f>
        <v/>
      </c>
      <c r="DO22" s="254" t="str">
        <f>IF(ISNUMBER(FIND(analysismethod7,'III_Plan comp 438.68 {Plan 1}'!BH$15)),"",'III_Plan comp 438.68 {Plan 1}'!BH$15&amp;analysismethod7)</f>
        <v/>
      </c>
      <c r="DP22" s="254" t="str">
        <f>IF(ISNUMBER(FIND(analysismethod7,'III_Plan comp 438.68 {Plan 1}'!BI$15)),"",'III_Plan comp 438.68 {Plan 1}'!BI$15&amp;analysismethod7)</f>
        <v/>
      </c>
      <c r="DQ22" s="254" t="str">
        <f>IF(ISNUMBER(FIND(analysismethod7,'III_Plan comp 438.68 {Plan 1}'!BJ$15)),"",'III_Plan comp 438.68 {Plan 1}'!BJ$15&amp;analysismethod7)</f>
        <v/>
      </c>
      <c r="DR22" s="254" t="str">
        <f>IF(ISNUMBER(FIND(analysismethod7,'III_Plan comp 438.68 {Plan 1}'!BK$15)),"",'III_Plan comp 438.68 {Plan 1}'!BK$15&amp;analysismethod7)</f>
        <v/>
      </c>
      <c r="DS22" s="254" t="str">
        <f>IF(ISNUMBER(FIND(analysismethod7,'III_Plan comp 438.68 {Plan 1}'!BL$15)),"",'III_Plan comp 438.68 {Plan 1}'!BL$15&amp;analysismethod7)</f>
        <v/>
      </c>
      <c r="DT22" s="254" t="str">
        <f>IF(ISNUMBER(FIND(analysismethod7,'III_Plan comp 438.68 {Plan 1}'!BM$15)),"",'III_Plan comp 438.68 {Plan 1}'!BM$15&amp;analysismethod7)</f>
        <v/>
      </c>
      <c r="DU22" s="254" t="str">
        <f>IF(ISNUMBER(FIND(analysismethod7,'III_Plan comp 438.68 {Plan 1}'!BN$15)),"",'III_Plan comp 438.68 {Plan 1}'!BN$15&amp;analysismethod7)</f>
        <v/>
      </c>
      <c r="DV22" s="254" t="str">
        <f>IF(ISNUMBER(FIND(analysismethod7,'III_Plan comp 438.68 {Plan 1}'!BO$15)),"",'III_Plan comp 438.68 {Plan 1}'!BO$15&amp;analysismethod7)</f>
        <v/>
      </c>
      <c r="DW22" s="254" t="str">
        <f>IF(ISNUMBER(FIND(analysismethod7,'III_Plan comp 438.68 {Plan 1}'!BP$15)),"",'III_Plan comp 438.68 {Plan 1}'!BP$15&amp;analysismethod7)</f>
        <v/>
      </c>
      <c r="DX22" s="254" t="str">
        <f>IF(ISNUMBER(FIND(analysismethod7,'III_Plan comp 438.68 {Plan 1}'!BQ$15)),"",'III_Plan comp 438.68 {Plan 1}'!BQ$15&amp;analysismethod7)</f>
        <v/>
      </c>
      <c r="DY22" s="254" t="str">
        <f>IF(ISNUMBER(FIND(analysismethod7,'III_Plan comp 438.68 {Plan 1}'!BR$15)),"",'III_Plan comp 438.68 {Plan 1}'!BR$15&amp;analysismethod7)</f>
        <v/>
      </c>
      <c r="DZ22" s="254" t="str">
        <f>IF(ISNUMBER(FIND(analysismethod7,'III_Plan comp 438.68 {Plan 1}'!BS$15)),"",'III_Plan comp 438.68 {Plan 1}'!BS$15&amp;analysismethod7)</f>
        <v/>
      </c>
      <c r="EA22" s="254" t="str">
        <f>IF(ISNUMBER(FIND(analysismethod7,'III_Plan comp 438.68 {Plan 1}'!BT$15)),"",'III_Plan comp 438.68 {Plan 1}'!BT$15&amp;analysismethod7)</f>
        <v/>
      </c>
      <c r="EB22" s="254" t="str">
        <f>IF(ISNUMBER(FIND(analysismethod7,'III_Plan comp 438.68 {Plan 1}'!BU$15)),"",'III_Plan comp 438.68 {Plan 1}'!BU$15&amp;analysismethod7)</f>
        <v/>
      </c>
      <c r="EC22" s="254" t="str">
        <f>IF(ISNUMBER(FIND(analysismethod7,'III_Plan comp 438.68 {Plan 1}'!BV$15)),"",'III_Plan comp 438.68 {Plan 1}'!BV$15&amp;analysismethod7)</f>
        <v/>
      </c>
      <c r="ED22" s="254" t="str">
        <f>IF(ISNUMBER(FIND(analysismethod7,'III_Plan comp 438.68 {Plan 1}'!BW$15)),"",'III_Plan comp 438.68 {Plan 1}'!BW$15&amp;analysismethod7)</f>
        <v/>
      </c>
      <c r="EE22" s="254" t="str">
        <f>IF(ISNUMBER(FIND(analysismethod7,'III_Plan comp 438.68 {Plan 1}'!BX$15)),"",'III_Plan comp 438.68 {Plan 1}'!BX$15&amp;analysismethod7)</f>
        <v/>
      </c>
      <c r="EF22" s="254" t="str">
        <f>IF(ISNUMBER(FIND(analysismethod7,'III_Plan comp 438.68 {Plan 1}'!BY$15)),"",'III_Plan comp 438.68 {Plan 1}'!BY$15&amp;analysismethod7)</f>
        <v/>
      </c>
      <c r="EG22" s="254" t="str">
        <f>IF(ISNUMBER(FIND(analysismethod7,'III_Plan comp 438.68 {Plan 1}'!BZ$15)),"",'III_Plan comp 438.68 {Plan 1}'!BZ$15&amp;analysismethod7)</f>
        <v/>
      </c>
      <c r="EH22" s="254" t="str">
        <f>IF(ISNUMBER(FIND(analysismethod7,'III_Plan comp 438.68 {Plan 1}'!CA$15)),"",'III_Plan comp 438.68 {Plan 1}'!CA$15&amp;analysismethod7)</f>
        <v/>
      </c>
      <c r="EI22" s="254" t="str">
        <f>IF(ISNUMBER(FIND(analysismethod7,'III_Plan comp 438.68 {Plan 1}'!CB$15)),"",'III_Plan comp 438.68 {Plan 1}'!CB$15&amp;analysismethod7)</f>
        <v/>
      </c>
      <c r="EJ22" s="254" t="str">
        <f>IF(ISNUMBER(FIND(analysismethod7,'III_Plan comp 438.68 {Plan 1}'!CC$15)),"",'III_Plan comp 438.68 {Plan 1}'!CC$15&amp;analysismethod7)</f>
        <v/>
      </c>
      <c r="EK22" s="254" t="str">
        <f>IF(ISNUMBER(FIND(analysismethod7,'III_Plan comp 438.68 {Plan 1}'!CD$15)),"",'III_Plan comp 438.68 {Plan 1}'!CD$15&amp;analysismethod7)</f>
        <v/>
      </c>
      <c r="EL22" s="254" t="str">
        <f>IF(ISNUMBER(FIND(analysismethod7,'III_Plan comp 438.68 {Plan 1}'!CE$15)),"",'III_Plan comp 438.68 {Plan 1}'!CE$15&amp;analysismethod7)</f>
        <v/>
      </c>
      <c r="EM22" s="254" t="str">
        <f>IF(ISNUMBER(FIND(analysismethod7,'III_Plan comp 438.68 {Plan 1}'!CF$15)),"",'III_Plan comp 438.68 {Plan 1}'!CF$15&amp;analysismethod7)</f>
        <v/>
      </c>
      <c r="EN22" s="254" t="str">
        <f>IF(ISNUMBER(FIND(analysismethod7,'III_Plan comp 438.68 {Plan 1}'!CG$15)),"",'III_Plan comp 438.68 {Plan 1}'!CG$15&amp;analysismethod7)</f>
        <v/>
      </c>
      <c r="EO22" s="254" t="str">
        <f>IF(ISNUMBER(FIND(analysismethod7,'III_Plan comp 438.68 {Plan 1}'!CH$15)),"",'III_Plan comp 438.68 {Plan 1}'!CH$15&amp;analysismethod7)</f>
        <v/>
      </c>
      <c r="EP22" s="254" t="str">
        <f>IF(ISNUMBER(FIND(analysismethod7,'III_Plan comp 438.68 {Plan 1}'!CI$15)),"",'III_Plan comp 438.68 {Plan 1}'!CI$15&amp;analysismethod7)</f>
        <v/>
      </c>
      <c r="EQ22" s="254" t="str">
        <f>IF(ISNUMBER(FIND(analysismethod7,'III_Plan comp 438.68 {Plan 1}'!CJ$15)),"",'III_Plan comp 438.68 {Plan 1}'!CJ$15&amp;analysismethod7)</f>
        <v/>
      </c>
      <c r="ER22" s="254" t="str">
        <f>IF(ISNUMBER(FIND(analysismethod7,'III_Plan comp 438.68 {Plan 1}'!CK$15)),"",'III_Plan comp 438.68 {Plan 1}'!CK$15&amp;analysismethod7)</f>
        <v/>
      </c>
      <c r="ES22" s="254" t="str">
        <f>IF(ISNUMBER(FIND(analysismethod7,'III_Plan comp 438.68 {Plan 1}'!CL$15)),"",'III_Plan comp 438.68 {Plan 1}'!CL$15&amp;analysismethod7)</f>
        <v/>
      </c>
      <c r="ET22" s="254" t="str">
        <f>IF(ISNUMBER(FIND(analysismethod7,'III_Plan comp 438.68 {Plan 1}'!CM$15)),"",'III_Plan comp 438.68 {Plan 1}'!CM$15&amp;analysismethod7)</f>
        <v/>
      </c>
      <c r="EU22" s="254" t="str">
        <f>IF(ISNUMBER(FIND(analysismethod7,'III_Plan comp 438.68 {Plan 1}'!CN$15)),"",'III_Plan comp 438.68 {Plan 1}'!CN$15&amp;analysismethod7)</f>
        <v/>
      </c>
      <c r="EV22" s="254" t="str">
        <f>IF(ISNUMBER(FIND(analysismethod7,'III_Plan comp 438.68 {Plan 1}'!CO$15)),"",'III_Plan comp 438.68 {Plan 1}'!CO$15&amp;analysismethod7)</f>
        <v/>
      </c>
      <c r="EW22" s="254" t="str">
        <f>IF(ISNUMBER(FIND(analysismethod7,'III_Plan comp 438.68 {Plan 1}'!CP$15)),"",'III_Plan comp 438.68 {Plan 1}'!CP$15&amp;analysismethod7)</f>
        <v/>
      </c>
      <c r="EX22" s="254" t="str">
        <f>IF(ISNUMBER(FIND(analysismethod7,'III_Plan comp 438.68 {Plan 1}'!CQ$15)),"",'III_Plan comp 438.68 {Plan 1}'!CQ$15&amp;analysismethod7)</f>
        <v/>
      </c>
      <c r="EY22" s="254" t="str">
        <f>IF(ISNUMBER(FIND(analysismethod7,'III_Plan comp 438.68 {Plan 1}'!CR$15)),"",'III_Plan comp 438.68 {Plan 1}'!CR$15&amp;analysismethod7)</f>
        <v/>
      </c>
      <c r="EZ22" s="254" t="str">
        <f>IF(ISNUMBER(FIND(analysismethod7,'III_Plan comp 438.68 {Plan 1}'!CS$15)),"",'III_Plan comp 438.68 {Plan 1}'!CS$15&amp;analysismethod7)</f>
        <v/>
      </c>
      <c r="FA22" s="254" t="str">
        <f>IF(ISNUMBER(FIND(analysismethod7,'III_Plan comp 438.68 {Plan 1}'!CT$15)),"",'III_Plan comp 438.68 {Plan 1}'!CT$15&amp;analysismethod7)</f>
        <v/>
      </c>
      <c r="FB22" s="254" t="str">
        <f>IF(ISNUMBER(FIND(analysismethod7,'III_Plan comp 438.68 {Plan 1}'!CU$15)),"",'III_Plan comp 438.68 {Plan 1}'!CU$15&amp;analysismethod7)</f>
        <v/>
      </c>
      <c r="FC22" s="254" t="str">
        <f>IF(ISNUMBER(FIND(analysismethod7,'III_Plan comp 438.68 {Plan 1}'!CV$15)),"",'III_Plan comp 438.68 {Plan 1}'!CV$15&amp;analysismethod7)</f>
        <v/>
      </c>
      <c r="FD22" s="254" t="str">
        <f>IF(ISNUMBER(FIND(analysismethod7,'III_Plan comp 438.68 {Plan 1}'!CW$15)),"",'III_Plan comp 438.68 {Plan 1}'!CW$15&amp;analysismethod7)</f>
        <v/>
      </c>
      <c r="FE22" s="254" t="str">
        <f>IF(ISNUMBER(FIND(analysismethod7,'III_Plan comp 438.68 {Plan 1}'!CX$15)),"",'III_Plan comp 438.68 {Plan 1}'!CX$15&amp;analysismethod7)</f>
        <v/>
      </c>
      <c r="FF22" s="254" t="str">
        <f>IF(ISNUMBER(FIND(analysismethod7,'III_Plan comp 438.68 {Plan 1}'!CY$15)),"",'III_Plan comp 438.68 {Plan 1}'!CY$15&amp;analysismethod7)</f>
        <v/>
      </c>
      <c r="FG22" s="254" t="str">
        <f>IF(ISNUMBER(FIND(analysismethod7,'III_Plan comp 438.68 {Plan 1}'!CZ$15)),"",'III_Plan comp 438.68 {Plan 1}'!CZ$15&amp;analysismethod7)</f>
        <v/>
      </c>
    </row>
    <row r="23" spans="2:163" x14ac:dyDescent="0.25">
      <c r="B23" s="11" t="s">
        <v>27</v>
      </c>
      <c r="C23" s="11"/>
      <c r="D23" s="11"/>
      <c r="E23" s="11"/>
      <c r="F23" s="11"/>
      <c r="G23" s="11"/>
      <c r="J23" s="94"/>
      <c r="K23" s="93"/>
      <c r="L23" s="93"/>
      <c r="M23" s="93"/>
      <c r="N23" s="93"/>
      <c r="O23" s="93"/>
      <c r="P23" s="93"/>
      <c r="Q23" s="93"/>
      <c r="R23" s="93"/>
      <c r="S23" s="93"/>
      <c r="T23" s="93"/>
      <c r="BK23" s="253" t="str">
        <f>IF('I_State and program information'!$E$79&lt;&gt;"",'I_State and program information'!E92&amp;"; "&amp;CHAR(10)&amp;CHAR(10),"")</f>
        <v/>
      </c>
      <c r="BL23" s="254" t="str">
        <f>IF(ISNUMBER(FIND(analysismethod8,'III_Plan comp 438.68 {Plan 1}'!E$15)),"",'III_Plan comp 438.68 {Plan 1}'!E$15&amp;analysismethod8)</f>
        <v/>
      </c>
      <c r="BM23" s="254" t="str">
        <f>IF(ISNUMBER(FIND(analysismethod8,'III_Plan comp 438.68 {Plan 1}'!F$15)),"",'III_Plan comp 438.68 {Plan 1}'!F$15&amp;analysismethod8)</f>
        <v/>
      </c>
      <c r="BN23" s="254" t="str">
        <f>IF(ISNUMBER(FIND(analysismethod8,'III_Plan comp 438.68 {Plan 1}'!G$15)),"",'III_Plan comp 438.68 {Plan 1}'!G$15&amp;analysismethod8)</f>
        <v/>
      </c>
      <c r="BO23" s="254" t="str">
        <f>IF(ISNUMBER(FIND(analysismethod8,'III_Plan comp 438.68 {Plan 1}'!H$15)),"",'III_Plan comp 438.68 {Plan 1}'!H$15&amp;analysismethod8)</f>
        <v/>
      </c>
      <c r="BP23" s="254" t="str">
        <f>IF(ISNUMBER(FIND(analysismethod8,'III_Plan comp 438.68 {Plan 1}'!I$15)),"",'III_Plan comp 438.68 {Plan 1}'!I$15&amp;analysismethod8)</f>
        <v/>
      </c>
      <c r="BQ23" s="254" t="str">
        <f>IF(ISNUMBER(FIND(analysismethod8,'III_Plan comp 438.68 {Plan 1}'!J$15)),"",'III_Plan comp 438.68 {Plan 1}'!J$15&amp;analysismethod8)</f>
        <v/>
      </c>
      <c r="BR23" s="254" t="str">
        <f>IF(ISNUMBER(FIND(analysismethod8,'III_Plan comp 438.68 {Plan 1}'!K$15)),"",'III_Plan comp 438.68 {Plan 1}'!K$15&amp;analysismethod8)</f>
        <v/>
      </c>
      <c r="BS23" s="254" t="str">
        <f>IF(ISNUMBER(FIND(analysismethod8,'III_Plan comp 438.68 {Plan 1}'!L$15)),"",'III_Plan comp 438.68 {Plan 1}'!L$15&amp;analysismethod8)</f>
        <v/>
      </c>
      <c r="BT23" s="254" t="str">
        <f>IF(ISNUMBER(FIND(analysismethod8,'III_Plan comp 438.68 {Plan 1}'!M$15)),"",'III_Plan comp 438.68 {Plan 1}'!M$15&amp;analysismethod8)</f>
        <v/>
      </c>
      <c r="BU23" s="254" t="str">
        <f>IF(ISNUMBER(FIND(analysismethod8,'III_Plan comp 438.68 {Plan 1}'!N$15)),"",'III_Plan comp 438.68 {Plan 1}'!N$15&amp;analysismethod8)</f>
        <v/>
      </c>
      <c r="BV23" s="254" t="str">
        <f>IF(ISNUMBER(FIND(analysismethod8,'III_Plan comp 438.68 {Plan 1}'!O$15)),"",'III_Plan comp 438.68 {Plan 1}'!O$15&amp;analysismethod8)</f>
        <v/>
      </c>
      <c r="BW23" s="254" t="str">
        <f>IF(ISNUMBER(FIND(analysismethod8,'III_Plan comp 438.68 {Plan 1}'!P$15)),"",'III_Plan comp 438.68 {Plan 1}'!P$15&amp;analysismethod8)</f>
        <v/>
      </c>
      <c r="BX23" s="254" t="str">
        <f>IF(ISNUMBER(FIND(analysismethod8,'III_Plan comp 438.68 {Plan 1}'!Q$15)),"",'III_Plan comp 438.68 {Plan 1}'!Q$15&amp;analysismethod8)</f>
        <v/>
      </c>
      <c r="BY23" s="254" t="str">
        <f>IF(ISNUMBER(FIND(analysismethod8,'III_Plan comp 438.68 {Plan 1}'!R$15)),"",'III_Plan comp 438.68 {Plan 1}'!R$15&amp;analysismethod8)</f>
        <v/>
      </c>
      <c r="BZ23" s="254" t="str">
        <f>IF(ISNUMBER(FIND(analysismethod8,'III_Plan comp 438.68 {Plan 1}'!S$15)),"",'III_Plan comp 438.68 {Plan 1}'!S$15&amp;analysismethod8)</f>
        <v/>
      </c>
      <c r="CA23" s="254" t="str">
        <f>IF(ISNUMBER(FIND(analysismethod8,'III_Plan comp 438.68 {Plan 1}'!T$15)),"",'III_Plan comp 438.68 {Plan 1}'!T$15&amp;analysismethod8)</f>
        <v/>
      </c>
      <c r="CB23" s="254" t="str">
        <f>IF(ISNUMBER(FIND(analysismethod8,'III_Plan comp 438.68 {Plan 1}'!U$15)),"",'III_Plan comp 438.68 {Plan 1}'!U$15&amp;analysismethod8)</f>
        <v/>
      </c>
      <c r="CC23" s="254" t="str">
        <f>IF(ISNUMBER(FIND(analysismethod8,'III_Plan comp 438.68 {Plan 1}'!V$15)),"",'III_Plan comp 438.68 {Plan 1}'!V$15&amp;analysismethod8)</f>
        <v/>
      </c>
      <c r="CD23" s="254" t="str">
        <f>IF(ISNUMBER(FIND(analysismethod8,'III_Plan comp 438.68 {Plan 1}'!W$15)),"",'III_Plan comp 438.68 {Plan 1}'!W$15&amp;analysismethod8)</f>
        <v/>
      </c>
      <c r="CE23" s="254" t="str">
        <f>IF(ISNUMBER(FIND(analysismethod8,'III_Plan comp 438.68 {Plan 1}'!X$15)),"",'III_Plan comp 438.68 {Plan 1}'!X$15&amp;analysismethod8)</f>
        <v/>
      </c>
      <c r="CF23" s="254" t="str">
        <f>IF(ISNUMBER(FIND(analysismethod8,'III_Plan comp 438.68 {Plan 1}'!Y$15)),"",'III_Plan comp 438.68 {Plan 1}'!Y$15&amp;analysismethod8)</f>
        <v/>
      </c>
      <c r="CG23" s="254" t="str">
        <f>IF(ISNUMBER(FIND(analysismethod8,'III_Plan comp 438.68 {Plan 1}'!Z$15)),"",'III_Plan comp 438.68 {Plan 1}'!Z$15&amp;analysismethod8)</f>
        <v/>
      </c>
      <c r="CH23" s="254" t="str">
        <f>IF(ISNUMBER(FIND(analysismethod8,'III_Plan comp 438.68 {Plan 1}'!AA$15)),"",'III_Plan comp 438.68 {Plan 1}'!AA$15&amp;analysismethod8)</f>
        <v/>
      </c>
      <c r="CI23" s="254" t="str">
        <f>IF(ISNUMBER(FIND(analysismethod8,'III_Plan comp 438.68 {Plan 1}'!AB$15)),"",'III_Plan comp 438.68 {Plan 1}'!AB$15&amp;analysismethod8)</f>
        <v/>
      </c>
      <c r="CJ23" s="254" t="str">
        <f>IF(ISNUMBER(FIND(analysismethod8,'III_Plan comp 438.68 {Plan 1}'!AC$15)),"",'III_Plan comp 438.68 {Plan 1}'!AC$15&amp;analysismethod8)</f>
        <v/>
      </c>
      <c r="CK23" s="254" t="str">
        <f>IF(ISNUMBER(FIND(analysismethod8,'III_Plan comp 438.68 {Plan 1}'!AD$15)),"",'III_Plan comp 438.68 {Plan 1}'!AD$15&amp;analysismethod8)</f>
        <v/>
      </c>
      <c r="CL23" s="254" t="str">
        <f>IF(ISNUMBER(FIND(analysismethod8,'III_Plan comp 438.68 {Plan 1}'!AE$15)),"",'III_Plan comp 438.68 {Plan 1}'!AE$15&amp;analysismethod8)</f>
        <v/>
      </c>
      <c r="CM23" s="254" t="str">
        <f>IF(ISNUMBER(FIND(analysismethod8,'III_Plan comp 438.68 {Plan 1}'!AF$15)),"",'III_Plan comp 438.68 {Plan 1}'!AF$15&amp;analysismethod8)</f>
        <v/>
      </c>
      <c r="CN23" s="254" t="str">
        <f>IF(ISNUMBER(FIND(analysismethod8,'III_Plan comp 438.68 {Plan 1}'!AG$15)),"",'III_Plan comp 438.68 {Plan 1}'!AG$15&amp;analysismethod8)</f>
        <v/>
      </c>
      <c r="CO23" s="254" t="str">
        <f>IF(ISNUMBER(FIND(analysismethod8,'III_Plan comp 438.68 {Plan 1}'!AH$15)),"",'III_Plan comp 438.68 {Plan 1}'!AH$15&amp;analysismethod8)</f>
        <v/>
      </c>
      <c r="CP23" s="254" t="str">
        <f>IF(ISNUMBER(FIND(analysismethod8,'III_Plan comp 438.68 {Plan 1}'!AI$15)),"",'III_Plan comp 438.68 {Plan 1}'!AI$15&amp;analysismethod8)</f>
        <v/>
      </c>
      <c r="CQ23" s="254" t="str">
        <f>IF(ISNUMBER(FIND(analysismethod8,'III_Plan comp 438.68 {Plan 1}'!AJ$15)),"",'III_Plan comp 438.68 {Plan 1}'!AJ$15&amp;analysismethod8)</f>
        <v/>
      </c>
      <c r="CR23" s="254" t="str">
        <f>IF(ISNUMBER(FIND(analysismethod8,'III_Plan comp 438.68 {Plan 1}'!AK$15)),"",'III_Plan comp 438.68 {Plan 1}'!AK$15&amp;analysismethod8)</f>
        <v/>
      </c>
      <c r="CS23" s="254" t="str">
        <f>IF(ISNUMBER(FIND(analysismethod8,'III_Plan comp 438.68 {Plan 1}'!AL$15)),"",'III_Plan comp 438.68 {Plan 1}'!AL$15&amp;analysismethod8)</f>
        <v/>
      </c>
      <c r="CT23" s="254" t="str">
        <f>IF(ISNUMBER(FIND(analysismethod8,'III_Plan comp 438.68 {Plan 1}'!AM$15)),"",'III_Plan comp 438.68 {Plan 1}'!AM$15&amp;analysismethod8)</f>
        <v/>
      </c>
      <c r="CU23" s="254" t="str">
        <f>IF(ISNUMBER(FIND(analysismethod8,'III_Plan comp 438.68 {Plan 1}'!AN$15)),"",'III_Plan comp 438.68 {Plan 1}'!AN$15&amp;analysismethod8)</f>
        <v/>
      </c>
      <c r="CV23" s="254" t="str">
        <f>IF(ISNUMBER(FIND(analysismethod8,'III_Plan comp 438.68 {Plan 1}'!AO$15)),"",'III_Plan comp 438.68 {Plan 1}'!AO$15&amp;analysismethod8)</f>
        <v/>
      </c>
      <c r="CW23" s="254" t="str">
        <f>IF(ISNUMBER(FIND(analysismethod8,'III_Plan comp 438.68 {Plan 1}'!AP$15)),"",'III_Plan comp 438.68 {Plan 1}'!AP$15&amp;analysismethod8)</f>
        <v/>
      </c>
      <c r="CX23" s="254" t="str">
        <f>IF(ISNUMBER(FIND(analysismethod8,'III_Plan comp 438.68 {Plan 1}'!AQ$15)),"",'III_Plan comp 438.68 {Plan 1}'!AQ$15&amp;analysismethod8)</f>
        <v/>
      </c>
      <c r="CY23" s="254" t="str">
        <f>IF(ISNUMBER(FIND(analysismethod8,'III_Plan comp 438.68 {Plan 1}'!AR$15)),"",'III_Plan comp 438.68 {Plan 1}'!AR$15&amp;analysismethod8)</f>
        <v/>
      </c>
      <c r="CZ23" s="254" t="str">
        <f>IF(ISNUMBER(FIND(analysismethod8,'III_Plan comp 438.68 {Plan 1}'!AS$15)),"",'III_Plan comp 438.68 {Plan 1}'!AS$15&amp;analysismethod8)</f>
        <v/>
      </c>
      <c r="DA23" s="254" t="str">
        <f>IF(ISNUMBER(FIND(analysismethod8,'III_Plan comp 438.68 {Plan 1}'!AT$15)),"",'III_Plan comp 438.68 {Plan 1}'!AT$15&amp;analysismethod8)</f>
        <v/>
      </c>
      <c r="DB23" s="254" t="str">
        <f>IF(ISNUMBER(FIND(analysismethod8,'III_Plan comp 438.68 {Plan 1}'!AU$15)),"",'III_Plan comp 438.68 {Plan 1}'!AU$15&amp;analysismethod8)</f>
        <v/>
      </c>
      <c r="DC23" s="254" t="str">
        <f>IF(ISNUMBER(FIND(analysismethod8,'III_Plan comp 438.68 {Plan 1}'!AV$15)),"",'III_Plan comp 438.68 {Plan 1}'!AV$15&amp;analysismethod8)</f>
        <v/>
      </c>
      <c r="DD23" s="254" t="str">
        <f>IF(ISNUMBER(FIND(analysismethod8,'III_Plan comp 438.68 {Plan 1}'!AW$15)),"",'III_Plan comp 438.68 {Plan 1}'!AW$15&amp;analysismethod8)</f>
        <v/>
      </c>
      <c r="DE23" s="254" t="str">
        <f>IF(ISNUMBER(FIND(analysismethod8,'III_Plan comp 438.68 {Plan 1}'!AX$15)),"",'III_Plan comp 438.68 {Plan 1}'!AX$15&amp;analysismethod8)</f>
        <v/>
      </c>
      <c r="DF23" s="254" t="str">
        <f>IF(ISNUMBER(FIND(analysismethod8,'III_Plan comp 438.68 {Plan 1}'!AY$15)),"",'III_Plan comp 438.68 {Plan 1}'!AY$15&amp;analysismethod8)</f>
        <v/>
      </c>
      <c r="DG23" s="254" t="str">
        <f>IF(ISNUMBER(FIND(analysismethod8,'III_Plan comp 438.68 {Plan 1}'!AZ$15)),"",'III_Plan comp 438.68 {Plan 1}'!AZ$15&amp;analysismethod8)</f>
        <v/>
      </c>
      <c r="DH23" s="254" t="str">
        <f>IF(ISNUMBER(FIND(analysismethod8,'III_Plan comp 438.68 {Plan 1}'!BA$15)),"",'III_Plan comp 438.68 {Plan 1}'!BA$15&amp;analysismethod8)</f>
        <v/>
      </c>
      <c r="DI23" s="254" t="str">
        <f>IF(ISNUMBER(FIND(analysismethod8,'III_Plan comp 438.68 {Plan 1}'!BB$15)),"",'III_Plan comp 438.68 {Plan 1}'!BB$15&amp;analysismethod8)</f>
        <v/>
      </c>
      <c r="DJ23" s="254" t="str">
        <f>IF(ISNUMBER(FIND(analysismethod8,'III_Plan comp 438.68 {Plan 1}'!BC$15)),"",'III_Plan comp 438.68 {Plan 1}'!BC$15&amp;analysismethod8)</f>
        <v/>
      </c>
      <c r="DK23" s="254" t="str">
        <f>IF(ISNUMBER(FIND(analysismethod8,'III_Plan comp 438.68 {Plan 1}'!BD$15)),"",'III_Plan comp 438.68 {Plan 1}'!BD$15&amp;analysismethod8)</f>
        <v/>
      </c>
      <c r="DL23" s="254" t="str">
        <f>IF(ISNUMBER(FIND(analysismethod8,'III_Plan comp 438.68 {Plan 1}'!BE$15)),"",'III_Plan comp 438.68 {Plan 1}'!BE$15&amp;analysismethod8)</f>
        <v/>
      </c>
      <c r="DM23" s="254" t="str">
        <f>IF(ISNUMBER(FIND(analysismethod8,'III_Plan comp 438.68 {Plan 1}'!BF$15)),"",'III_Plan comp 438.68 {Plan 1}'!BF$15&amp;analysismethod8)</f>
        <v/>
      </c>
      <c r="DN23" s="254" t="str">
        <f>IF(ISNUMBER(FIND(analysismethod8,'III_Plan comp 438.68 {Plan 1}'!BG$15)),"",'III_Plan comp 438.68 {Plan 1}'!BG$15&amp;analysismethod8)</f>
        <v/>
      </c>
      <c r="DO23" s="254" t="str">
        <f>IF(ISNUMBER(FIND(analysismethod8,'III_Plan comp 438.68 {Plan 1}'!BH$15)),"",'III_Plan comp 438.68 {Plan 1}'!BH$15&amp;analysismethod8)</f>
        <v/>
      </c>
      <c r="DP23" s="254" t="str">
        <f>IF(ISNUMBER(FIND(analysismethod8,'III_Plan comp 438.68 {Plan 1}'!BI$15)),"",'III_Plan comp 438.68 {Plan 1}'!BI$15&amp;analysismethod8)</f>
        <v/>
      </c>
      <c r="DQ23" s="254" t="str">
        <f>IF(ISNUMBER(FIND(analysismethod8,'III_Plan comp 438.68 {Plan 1}'!BJ$15)),"",'III_Plan comp 438.68 {Plan 1}'!BJ$15&amp;analysismethod8)</f>
        <v/>
      </c>
      <c r="DR23" s="254" t="str">
        <f>IF(ISNUMBER(FIND(analysismethod8,'III_Plan comp 438.68 {Plan 1}'!BK$15)),"",'III_Plan comp 438.68 {Plan 1}'!BK$15&amp;analysismethod8)</f>
        <v/>
      </c>
      <c r="DS23" s="254" t="str">
        <f>IF(ISNUMBER(FIND(analysismethod8,'III_Plan comp 438.68 {Plan 1}'!BL$15)),"",'III_Plan comp 438.68 {Plan 1}'!BL$15&amp;analysismethod8)</f>
        <v/>
      </c>
      <c r="DT23" s="254" t="str">
        <f>IF(ISNUMBER(FIND(analysismethod8,'III_Plan comp 438.68 {Plan 1}'!BM$15)),"",'III_Plan comp 438.68 {Plan 1}'!BM$15&amp;analysismethod8)</f>
        <v/>
      </c>
      <c r="DU23" s="254" t="str">
        <f>IF(ISNUMBER(FIND(analysismethod8,'III_Plan comp 438.68 {Plan 1}'!BN$15)),"",'III_Plan comp 438.68 {Plan 1}'!BN$15&amp;analysismethod8)</f>
        <v/>
      </c>
      <c r="DV23" s="254" t="str">
        <f>IF(ISNUMBER(FIND(analysismethod8,'III_Plan comp 438.68 {Plan 1}'!BO$15)),"",'III_Plan comp 438.68 {Plan 1}'!BO$15&amp;analysismethod8)</f>
        <v/>
      </c>
      <c r="DW23" s="254" t="str">
        <f>IF(ISNUMBER(FIND(analysismethod8,'III_Plan comp 438.68 {Plan 1}'!BP$15)),"",'III_Plan comp 438.68 {Plan 1}'!BP$15&amp;analysismethod8)</f>
        <v/>
      </c>
      <c r="DX23" s="254" t="str">
        <f>IF(ISNUMBER(FIND(analysismethod8,'III_Plan comp 438.68 {Plan 1}'!BQ$15)),"",'III_Plan comp 438.68 {Plan 1}'!BQ$15&amp;analysismethod8)</f>
        <v/>
      </c>
      <c r="DY23" s="254" t="str">
        <f>IF(ISNUMBER(FIND(analysismethod8,'III_Plan comp 438.68 {Plan 1}'!BR$15)),"",'III_Plan comp 438.68 {Plan 1}'!BR$15&amp;analysismethod8)</f>
        <v/>
      </c>
      <c r="DZ23" s="254" t="str">
        <f>IF(ISNUMBER(FIND(analysismethod8,'III_Plan comp 438.68 {Plan 1}'!BS$15)),"",'III_Plan comp 438.68 {Plan 1}'!BS$15&amp;analysismethod8)</f>
        <v/>
      </c>
      <c r="EA23" s="254" t="str">
        <f>IF(ISNUMBER(FIND(analysismethod8,'III_Plan comp 438.68 {Plan 1}'!BT$15)),"",'III_Plan comp 438.68 {Plan 1}'!BT$15&amp;analysismethod8)</f>
        <v/>
      </c>
      <c r="EB23" s="254" t="str">
        <f>IF(ISNUMBER(FIND(analysismethod8,'III_Plan comp 438.68 {Plan 1}'!BU$15)),"",'III_Plan comp 438.68 {Plan 1}'!BU$15&amp;analysismethod8)</f>
        <v/>
      </c>
      <c r="EC23" s="254" t="str">
        <f>IF(ISNUMBER(FIND(analysismethod8,'III_Plan comp 438.68 {Plan 1}'!BV$15)),"",'III_Plan comp 438.68 {Plan 1}'!BV$15&amp;analysismethod8)</f>
        <v/>
      </c>
      <c r="ED23" s="254" t="str">
        <f>IF(ISNUMBER(FIND(analysismethod8,'III_Plan comp 438.68 {Plan 1}'!BW$15)),"",'III_Plan comp 438.68 {Plan 1}'!BW$15&amp;analysismethod8)</f>
        <v/>
      </c>
      <c r="EE23" s="254" t="str">
        <f>IF(ISNUMBER(FIND(analysismethod8,'III_Plan comp 438.68 {Plan 1}'!BX$15)),"",'III_Plan comp 438.68 {Plan 1}'!BX$15&amp;analysismethod8)</f>
        <v/>
      </c>
      <c r="EF23" s="254" t="str">
        <f>IF(ISNUMBER(FIND(analysismethod8,'III_Plan comp 438.68 {Plan 1}'!BY$15)),"",'III_Plan comp 438.68 {Plan 1}'!BY$15&amp;analysismethod8)</f>
        <v/>
      </c>
      <c r="EG23" s="254" t="str">
        <f>IF(ISNUMBER(FIND(analysismethod8,'III_Plan comp 438.68 {Plan 1}'!BZ$15)),"",'III_Plan comp 438.68 {Plan 1}'!BZ$15&amp;analysismethod8)</f>
        <v/>
      </c>
      <c r="EH23" s="254" t="str">
        <f>IF(ISNUMBER(FIND(analysismethod8,'III_Plan comp 438.68 {Plan 1}'!CA$15)),"",'III_Plan comp 438.68 {Plan 1}'!CA$15&amp;analysismethod8)</f>
        <v/>
      </c>
      <c r="EI23" s="254" t="str">
        <f>IF(ISNUMBER(FIND(analysismethod8,'III_Plan comp 438.68 {Plan 1}'!CB$15)),"",'III_Plan comp 438.68 {Plan 1}'!CB$15&amp;analysismethod8)</f>
        <v/>
      </c>
      <c r="EJ23" s="254" t="str">
        <f>IF(ISNUMBER(FIND(analysismethod8,'III_Plan comp 438.68 {Plan 1}'!CC$15)),"",'III_Plan comp 438.68 {Plan 1}'!CC$15&amp;analysismethod8)</f>
        <v/>
      </c>
      <c r="EK23" s="254" t="str">
        <f>IF(ISNUMBER(FIND(analysismethod8,'III_Plan comp 438.68 {Plan 1}'!CD$15)),"",'III_Plan comp 438.68 {Plan 1}'!CD$15&amp;analysismethod8)</f>
        <v/>
      </c>
      <c r="EL23" s="254" t="str">
        <f>IF(ISNUMBER(FIND(analysismethod8,'III_Plan comp 438.68 {Plan 1}'!CE$15)),"",'III_Plan comp 438.68 {Plan 1}'!CE$15&amp;analysismethod8)</f>
        <v/>
      </c>
      <c r="EM23" s="254" t="str">
        <f>IF(ISNUMBER(FIND(analysismethod8,'III_Plan comp 438.68 {Plan 1}'!CF$15)),"",'III_Plan comp 438.68 {Plan 1}'!CF$15&amp;analysismethod8)</f>
        <v/>
      </c>
      <c r="EN23" s="254" t="str">
        <f>IF(ISNUMBER(FIND(analysismethod8,'III_Plan comp 438.68 {Plan 1}'!CG$15)),"",'III_Plan comp 438.68 {Plan 1}'!CG$15&amp;analysismethod8)</f>
        <v/>
      </c>
      <c r="EO23" s="254" t="str">
        <f>IF(ISNUMBER(FIND(analysismethod8,'III_Plan comp 438.68 {Plan 1}'!CH$15)),"",'III_Plan comp 438.68 {Plan 1}'!CH$15&amp;analysismethod8)</f>
        <v/>
      </c>
      <c r="EP23" s="254" t="str">
        <f>IF(ISNUMBER(FIND(analysismethod8,'III_Plan comp 438.68 {Plan 1}'!CI$15)),"",'III_Plan comp 438.68 {Plan 1}'!CI$15&amp;analysismethod8)</f>
        <v/>
      </c>
      <c r="EQ23" s="254" t="str">
        <f>IF(ISNUMBER(FIND(analysismethod8,'III_Plan comp 438.68 {Plan 1}'!CJ$15)),"",'III_Plan comp 438.68 {Plan 1}'!CJ$15&amp;analysismethod8)</f>
        <v/>
      </c>
      <c r="ER23" s="254" t="str">
        <f>IF(ISNUMBER(FIND(analysismethod8,'III_Plan comp 438.68 {Plan 1}'!CK$15)),"",'III_Plan comp 438.68 {Plan 1}'!CK$15&amp;analysismethod8)</f>
        <v/>
      </c>
      <c r="ES23" s="254" t="str">
        <f>IF(ISNUMBER(FIND(analysismethod8,'III_Plan comp 438.68 {Plan 1}'!CL$15)),"",'III_Plan comp 438.68 {Plan 1}'!CL$15&amp;analysismethod8)</f>
        <v/>
      </c>
      <c r="ET23" s="254" t="str">
        <f>IF(ISNUMBER(FIND(analysismethod8,'III_Plan comp 438.68 {Plan 1}'!CM$15)),"",'III_Plan comp 438.68 {Plan 1}'!CM$15&amp;analysismethod8)</f>
        <v/>
      </c>
      <c r="EU23" s="254" t="str">
        <f>IF(ISNUMBER(FIND(analysismethod8,'III_Plan comp 438.68 {Plan 1}'!CN$15)),"",'III_Plan comp 438.68 {Plan 1}'!CN$15&amp;analysismethod8)</f>
        <v/>
      </c>
      <c r="EV23" s="254" t="str">
        <f>IF(ISNUMBER(FIND(analysismethod8,'III_Plan comp 438.68 {Plan 1}'!CO$15)),"",'III_Plan comp 438.68 {Plan 1}'!CO$15&amp;analysismethod8)</f>
        <v/>
      </c>
      <c r="EW23" s="254" t="str">
        <f>IF(ISNUMBER(FIND(analysismethod8,'III_Plan comp 438.68 {Plan 1}'!CP$15)),"",'III_Plan comp 438.68 {Plan 1}'!CP$15&amp;analysismethod8)</f>
        <v/>
      </c>
      <c r="EX23" s="254" t="str">
        <f>IF(ISNUMBER(FIND(analysismethod8,'III_Plan comp 438.68 {Plan 1}'!CQ$15)),"",'III_Plan comp 438.68 {Plan 1}'!CQ$15&amp;analysismethod8)</f>
        <v/>
      </c>
      <c r="EY23" s="254" t="str">
        <f>IF(ISNUMBER(FIND(analysismethod8,'III_Plan comp 438.68 {Plan 1}'!CR$15)),"",'III_Plan comp 438.68 {Plan 1}'!CR$15&amp;analysismethod8)</f>
        <v/>
      </c>
      <c r="EZ23" s="254" t="str">
        <f>IF(ISNUMBER(FIND(analysismethod8,'III_Plan comp 438.68 {Plan 1}'!CS$15)),"",'III_Plan comp 438.68 {Plan 1}'!CS$15&amp;analysismethod8)</f>
        <v/>
      </c>
      <c r="FA23" s="254" t="str">
        <f>IF(ISNUMBER(FIND(analysismethod8,'III_Plan comp 438.68 {Plan 1}'!CT$15)),"",'III_Plan comp 438.68 {Plan 1}'!CT$15&amp;analysismethod8)</f>
        <v/>
      </c>
      <c r="FB23" s="254" t="str">
        <f>IF(ISNUMBER(FIND(analysismethod8,'III_Plan comp 438.68 {Plan 1}'!CU$15)),"",'III_Plan comp 438.68 {Plan 1}'!CU$15&amp;analysismethod8)</f>
        <v/>
      </c>
      <c r="FC23" s="254" t="str">
        <f>IF(ISNUMBER(FIND(analysismethod8,'III_Plan comp 438.68 {Plan 1}'!CV$15)),"",'III_Plan comp 438.68 {Plan 1}'!CV$15&amp;analysismethod8)</f>
        <v/>
      </c>
      <c r="FD23" s="254" t="str">
        <f>IF(ISNUMBER(FIND(analysismethod8,'III_Plan comp 438.68 {Plan 1}'!CW$15)),"",'III_Plan comp 438.68 {Plan 1}'!CW$15&amp;analysismethod8)</f>
        <v/>
      </c>
      <c r="FE23" s="254" t="str">
        <f>IF(ISNUMBER(FIND(analysismethod8,'III_Plan comp 438.68 {Plan 1}'!CX$15)),"",'III_Plan comp 438.68 {Plan 1}'!CX$15&amp;analysismethod8)</f>
        <v/>
      </c>
      <c r="FF23" s="254" t="str">
        <f>IF(ISNUMBER(FIND(analysismethod8,'III_Plan comp 438.68 {Plan 1}'!CY$15)),"",'III_Plan comp 438.68 {Plan 1}'!CY$15&amp;analysismethod8)</f>
        <v/>
      </c>
      <c r="FG23" s="254" t="str">
        <f>IF(ISNUMBER(FIND(analysismethod8,'III_Plan comp 438.68 {Plan 1}'!CZ$15)),"",'III_Plan comp 438.68 {Plan 1}'!CZ$15&amp;analysismethod8)</f>
        <v/>
      </c>
    </row>
    <row r="24" spans="2:163" x14ac:dyDescent="0.25">
      <c r="B24" s="11" t="s">
        <v>28</v>
      </c>
      <c r="C24" s="11"/>
      <c r="D24" s="11"/>
      <c r="E24" s="11"/>
      <c r="F24" s="11"/>
      <c r="G24" s="11"/>
      <c r="J24" s="94"/>
      <c r="K24" s="93"/>
      <c r="L24" s="93"/>
      <c r="M24" s="93"/>
      <c r="N24" s="93"/>
      <c r="O24" s="93"/>
      <c r="P24" s="93"/>
      <c r="Q24" s="93"/>
      <c r="R24" s="93"/>
      <c r="S24" s="93"/>
      <c r="T24" s="93"/>
      <c r="BK24" s="253" t="str">
        <f>IF('I_State and program information'!$E$85&lt;&gt;"",'I_State and program information'!E98&amp;"; "&amp;CHAR(10)&amp;CHAR(10),"")</f>
        <v/>
      </c>
      <c r="BL24" s="254" t="str">
        <f>IF(ISNUMBER(FIND(analysismethod9,'III_Plan comp 438.68 {Plan 1}'!E$15)),"",'III_Plan comp 438.68 {Plan 1}'!E$15&amp;analysismethod9)</f>
        <v/>
      </c>
      <c r="BM24" s="254" t="str">
        <f>IF(ISNUMBER(FIND(analysismethod9,'III_Plan comp 438.68 {Plan 1}'!F$15)),"",'III_Plan comp 438.68 {Plan 1}'!F$15&amp;analysismethod9)</f>
        <v/>
      </c>
      <c r="BN24" s="254" t="str">
        <f>IF(ISNUMBER(FIND(analysismethod9,'III_Plan comp 438.68 {Plan 1}'!G$15)),"",'III_Plan comp 438.68 {Plan 1}'!G$15&amp;analysismethod9)</f>
        <v/>
      </c>
      <c r="BO24" s="254" t="str">
        <f>IF(ISNUMBER(FIND(analysismethod9,'III_Plan comp 438.68 {Plan 1}'!H$15)),"",'III_Plan comp 438.68 {Plan 1}'!H$15&amp;analysismethod9)</f>
        <v/>
      </c>
      <c r="BP24" s="254" t="str">
        <f>IF(ISNUMBER(FIND(analysismethod9,'III_Plan comp 438.68 {Plan 1}'!I$15)),"",'III_Plan comp 438.68 {Plan 1}'!I$15&amp;analysismethod9)</f>
        <v/>
      </c>
      <c r="BQ24" s="254" t="str">
        <f>IF(ISNUMBER(FIND(analysismethod9,'III_Plan comp 438.68 {Plan 1}'!J$15)),"",'III_Plan comp 438.68 {Plan 1}'!J$15&amp;analysismethod9)</f>
        <v/>
      </c>
      <c r="BR24" s="254" t="str">
        <f>IF(ISNUMBER(FIND(analysismethod9,'III_Plan comp 438.68 {Plan 1}'!K$15)),"",'III_Plan comp 438.68 {Plan 1}'!K$15&amp;analysismethod9)</f>
        <v/>
      </c>
      <c r="BS24" s="254" t="str">
        <f>IF(ISNUMBER(FIND(analysismethod9,'III_Plan comp 438.68 {Plan 1}'!L$15)),"",'III_Plan comp 438.68 {Plan 1}'!L$15&amp;analysismethod9)</f>
        <v/>
      </c>
      <c r="BT24" s="254" t="str">
        <f>IF(ISNUMBER(FIND(analysismethod9,'III_Plan comp 438.68 {Plan 1}'!M$15)),"",'III_Plan comp 438.68 {Plan 1}'!M$15&amp;analysismethod9)</f>
        <v/>
      </c>
      <c r="BU24" s="254" t="str">
        <f>IF(ISNUMBER(FIND(analysismethod9,'III_Plan comp 438.68 {Plan 1}'!N$15)),"",'III_Plan comp 438.68 {Plan 1}'!N$15&amp;analysismethod9)</f>
        <v/>
      </c>
      <c r="BV24" s="254" t="str">
        <f>IF(ISNUMBER(FIND(analysismethod9,'III_Plan comp 438.68 {Plan 1}'!O$15)),"",'III_Plan comp 438.68 {Plan 1}'!O$15&amp;analysismethod9)</f>
        <v/>
      </c>
      <c r="BW24" s="254" t="str">
        <f>IF(ISNUMBER(FIND(analysismethod9,'III_Plan comp 438.68 {Plan 1}'!P$15)),"",'III_Plan comp 438.68 {Plan 1}'!P$15&amp;analysismethod9)</f>
        <v/>
      </c>
      <c r="BX24" s="254" t="str">
        <f>IF(ISNUMBER(FIND(analysismethod9,'III_Plan comp 438.68 {Plan 1}'!Q$15)),"",'III_Plan comp 438.68 {Plan 1}'!Q$15&amp;analysismethod9)</f>
        <v/>
      </c>
      <c r="BY24" s="254" t="str">
        <f>IF(ISNUMBER(FIND(analysismethod9,'III_Plan comp 438.68 {Plan 1}'!R$15)),"",'III_Plan comp 438.68 {Plan 1}'!R$15&amp;analysismethod9)</f>
        <v/>
      </c>
      <c r="BZ24" s="254" t="str">
        <f>IF(ISNUMBER(FIND(analysismethod9,'III_Plan comp 438.68 {Plan 1}'!S$15)),"",'III_Plan comp 438.68 {Plan 1}'!S$15&amp;analysismethod9)</f>
        <v/>
      </c>
      <c r="CA24" s="254" t="str">
        <f>IF(ISNUMBER(FIND(analysismethod9,'III_Plan comp 438.68 {Plan 1}'!T$15)),"",'III_Plan comp 438.68 {Plan 1}'!T$15&amp;analysismethod9)</f>
        <v/>
      </c>
      <c r="CB24" s="254" t="str">
        <f>IF(ISNUMBER(FIND(analysismethod9,'III_Plan comp 438.68 {Plan 1}'!U$15)),"",'III_Plan comp 438.68 {Plan 1}'!U$15&amp;analysismethod9)</f>
        <v/>
      </c>
      <c r="CC24" s="254" t="str">
        <f>IF(ISNUMBER(FIND(analysismethod9,'III_Plan comp 438.68 {Plan 1}'!V$15)),"",'III_Plan comp 438.68 {Plan 1}'!V$15&amp;analysismethod9)</f>
        <v/>
      </c>
      <c r="CD24" s="254" t="str">
        <f>IF(ISNUMBER(FIND(analysismethod9,'III_Plan comp 438.68 {Plan 1}'!W$15)),"",'III_Plan comp 438.68 {Plan 1}'!W$15&amp;analysismethod9)</f>
        <v/>
      </c>
      <c r="CE24" s="254" t="str">
        <f>IF(ISNUMBER(FIND(analysismethod9,'III_Plan comp 438.68 {Plan 1}'!X$15)),"",'III_Plan comp 438.68 {Plan 1}'!X$15&amp;analysismethod9)</f>
        <v/>
      </c>
      <c r="CF24" s="254" t="str">
        <f>IF(ISNUMBER(FIND(analysismethod9,'III_Plan comp 438.68 {Plan 1}'!Y$15)),"",'III_Plan comp 438.68 {Plan 1}'!Y$15&amp;analysismethod9)</f>
        <v/>
      </c>
      <c r="CG24" s="254" t="str">
        <f>IF(ISNUMBER(FIND(analysismethod9,'III_Plan comp 438.68 {Plan 1}'!Z$15)),"",'III_Plan comp 438.68 {Plan 1}'!Z$15&amp;analysismethod9)</f>
        <v/>
      </c>
      <c r="CH24" s="254" t="str">
        <f>IF(ISNUMBER(FIND(analysismethod9,'III_Plan comp 438.68 {Plan 1}'!AA$15)),"",'III_Plan comp 438.68 {Plan 1}'!AA$15&amp;analysismethod9)</f>
        <v/>
      </c>
      <c r="CI24" s="254" t="str">
        <f>IF(ISNUMBER(FIND(analysismethod9,'III_Plan comp 438.68 {Plan 1}'!AB$15)),"",'III_Plan comp 438.68 {Plan 1}'!AB$15&amp;analysismethod9)</f>
        <v/>
      </c>
      <c r="CJ24" s="254" t="str">
        <f>IF(ISNUMBER(FIND(analysismethod9,'III_Plan comp 438.68 {Plan 1}'!AC$15)),"",'III_Plan comp 438.68 {Plan 1}'!AC$15&amp;analysismethod9)</f>
        <v/>
      </c>
      <c r="CK24" s="254" t="str">
        <f>IF(ISNUMBER(FIND(analysismethod9,'III_Plan comp 438.68 {Plan 1}'!AD$15)),"",'III_Plan comp 438.68 {Plan 1}'!AD$15&amp;analysismethod9)</f>
        <v/>
      </c>
      <c r="CL24" s="254" t="str">
        <f>IF(ISNUMBER(FIND(analysismethod9,'III_Plan comp 438.68 {Plan 1}'!AE$15)),"",'III_Plan comp 438.68 {Plan 1}'!AE$15&amp;analysismethod9)</f>
        <v/>
      </c>
      <c r="CM24" s="254" t="str">
        <f>IF(ISNUMBER(FIND(analysismethod9,'III_Plan comp 438.68 {Plan 1}'!AF$15)),"",'III_Plan comp 438.68 {Plan 1}'!AF$15&amp;analysismethod9)</f>
        <v/>
      </c>
      <c r="CN24" s="254" t="str">
        <f>IF(ISNUMBER(FIND(analysismethod9,'III_Plan comp 438.68 {Plan 1}'!AG$15)),"",'III_Plan comp 438.68 {Plan 1}'!AG$15&amp;analysismethod9)</f>
        <v/>
      </c>
      <c r="CO24" s="254" t="str">
        <f>IF(ISNUMBER(FIND(analysismethod9,'III_Plan comp 438.68 {Plan 1}'!AH$15)),"",'III_Plan comp 438.68 {Plan 1}'!AH$15&amp;analysismethod9)</f>
        <v/>
      </c>
      <c r="CP24" s="254" t="str">
        <f>IF(ISNUMBER(FIND(analysismethod9,'III_Plan comp 438.68 {Plan 1}'!AI$15)),"",'III_Plan comp 438.68 {Plan 1}'!AI$15&amp;analysismethod9)</f>
        <v/>
      </c>
      <c r="CQ24" s="254" t="str">
        <f>IF(ISNUMBER(FIND(analysismethod9,'III_Plan comp 438.68 {Plan 1}'!AJ$15)),"",'III_Plan comp 438.68 {Plan 1}'!AJ$15&amp;analysismethod9)</f>
        <v/>
      </c>
      <c r="CR24" s="254" t="str">
        <f>IF(ISNUMBER(FIND(analysismethod9,'III_Plan comp 438.68 {Plan 1}'!AK$15)),"",'III_Plan comp 438.68 {Plan 1}'!AK$15&amp;analysismethod9)</f>
        <v/>
      </c>
      <c r="CS24" s="254" t="str">
        <f>IF(ISNUMBER(FIND(analysismethod9,'III_Plan comp 438.68 {Plan 1}'!AL$15)),"",'III_Plan comp 438.68 {Plan 1}'!AL$15&amp;analysismethod9)</f>
        <v/>
      </c>
      <c r="CT24" s="254" t="str">
        <f>IF(ISNUMBER(FIND(analysismethod9,'III_Plan comp 438.68 {Plan 1}'!AM$15)),"",'III_Plan comp 438.68 {Plan 1}'!AM$15&amp;analysismethod9)</f>
        <v/>
      </c>
      <c r="CU24" s="254" t="str">
        <f>IF(ISNUMBER(FIND(analysismethod9,'III_Plan comp 438.68 {Plan 1}'!AN$15)),"",'III_Plan comp 438.68 {Plan 1}'!AN$15&amp;analysismethod9)</f>
        <v/>
      </c>
      <c r="CV24" s="254" t="str">
        <f>IF(ISNUMBER(FIND(analysismethod9,'III_Plan comp 438.68 {Plan 1}'!AO$15)),"",'III_Plan comp 438.68 {Plan 1}'!AO$15&amp;analysismethod9)</f>
        <v/>
      </c>
      <c r="CW24" s="254" t="str">
        <f>IF(ISNUMBER(FIND(analysismethod9,'III_Plan comp 438.68 {Plan 1}'!AP$15)),"",'III_Plan comp 438.68 {Plan 1}'!AP$15&amp;analysismethod9)</f>
        <v/>
      </c>
      <c r="CX24" s="254" t="str">
        <f>IF(ISNUMBER(FIND(analysismethod9,'III_Plan comp 438.68 {Plan 1}'!AQ$15)),"",'III_Plan comp 438.68 {Plan 1}'!AQ$15&amp;analysismethod9)</f>
        <v/>
      </c>
      <c r="CY24" s="254" t="str">
        <f>IF(ISNUMBER(FIND(analysismethod9,'III_Plan comp 438.68 {Plan 1}'!AR$15)),"",'III_Plan comp 438.68 {Plan 1}'!AR$15&amp;analysismethod9)</f>
        <v/>
      </c>
      <c r="CZ24" s="254" t="str">
        <f>IF(ISNUMBER(FIND(analysismethod9,'III_Plan comp 438.68 {Plan 1}'!AS$15)),"",'III_Plan comp 438.68 {Plan 1}'!AS$15&amp;analysismethod9)</f>
        <v/>
      </c>
      <c r="DA24" s="254" t="str">
        <f>IF(ISNUMBER(FIND(analysismethod9,'III_Plan comp 438.68 {Plan 1}'!AT$15)),"",'III_Plan comp 438.68 {Plan 1}'!AT$15&amp;analysismethod9)</f>
        <v/>
      </c>
      <c r="DB24" s="254" t="str">
        <f>IF(ISNUMBER(FIND(analysismethod9,'III_Plan comp 438.68 {Plan 1}'!AU$15)),"",'III_Plan comp 438.68 {Plan 1}'!AU$15&amp;analysismethod9)</f>
        <v/>
      </c>
      <c r="DC24" s="254" t="str">
        <f>IF(ISNUMBER(FIND(analysismethod9,'III_Plan comp 438.68 {Plan 1}'!AV$15)),"",'III_Plan comp 438.68 {Plan 1}'!AV$15&amp;analysismethod9)</f>
        <v/>
      </c>
      <c r="DD24" s="254" t="str">
        <f>IF(ISNUMBER(FIND(analysismethod9,'III_Plan comp 438.68 {Plan 1}'!AW$15)),"",'III_Plan comp 438.68 {Plan 1}'!AW$15&amp;analysismethod9)</f>
        <v/>
      </c>
      <c r="DE24" s="254" t="str">
        <f>IF(ISNUMBER(FIND(analysismethod9,'III_Plan comp 438.68 {Plan 1}'!AX$15)),"",'III_Plan comp 438.68 {Plan 1}'!AX$15&amp;analysismethod9)</f>
        <v/>
      </c>
      <c r="DF24" s="254" t="str">
        <f>IF(ISNUMBER(FIND(analysismethod9,'III_Plan comp 438.68 {Plan 1}'!AY$15)),"",'III_Plan comp 438.68 {Plan 1}'!AY$15&amp;analysismethod9)</f>
        <v/>
      </c>
      <c r="DG24" s="254" t="str">
        <f>IF(ISNUMBER(FIND(analysismethod9,'III_Plan comp 438.68 {Plan 1}'!AZ$15)),"",'III_Plan comp 438.68 {Plan 1}'!AZ$15&amp;analysismethod9)</f>
        <v/>
      </c>
      <c r="DH24" s="254" t="str">
        <f>IF(ISNUMBER(FIND(analysismethod9,'III_Plan comp 438.68 {Plan 1}'!BA$15)),"",'III_Plan comp 438.68 {Plan 1}'!BA$15&amp;analysismethod9)</f>
        <v/>
      </c>
      <c r="DI24" s="254" t="str">
        <f>IF(ISNUMBER(FIND(analysismethod9,'III_Plan comp 438.68 {Plan 1}'!BB$15)),"",'III_Plan comp 438.68 {Plan 1}'!BB$15&amp;analysismethod9)</f>
        <v/>
      </c>
      <c r="DJ24" s="254" t="str">
        <f>IF(ISNUMBER(FIND(analysismethod9,'III_Plan comp 438.68 {Plan 1}'!BC$15)),"",'III_Plan comp 438.68 {Plan 1}'!BC$15&amp;analysismethod9)</f>
        <v/>
      </c>
      <c r="DK24" s="254" t="str">
        <f>IF(ISNUMBER(FIND(analysismethod9,'III_Plan comp 438.68 {Plan 1}'!BD$15)),"",'III_Plan comp 438.68 {Plan 1}'!BD$15&amp;analysismethod9)</f>
        <v/>
      </c>
      <c r="DL24" s="254" t="str">
        <f>IF(ISNUMBER(FIND(analysismethod9,'III_Plan comp 438.68 {Plan 1}'!BE$15)),"",'III_Plan comp 438.68 {Plan 1}'!BE$15&amp;analysismethod9)</f>
        <v/>
      </c>
      <c r="DM24" s="254" t="str">
        <f>IF(ISNUMBER(FIND(analysismethod9,'III_Plan comp 438.68 {Plan 1}'!BF$15)),"",'III_Plan comp 438.68 {Plan 1}'!BF$15&amp;analysismethod9)</f>
        <v/>
      </c>
      <c r="DN24" s="254" t="str">
        <f>IF(ISNUMBER(FIND(analysismethod9,'III_Plan comp 438.68 {Plan 1}'!BG$15)),"",'III_Plan comp 438.68 {Plan 1}'!BG$15&amp;analysismethod9)</f>
        <v/>
      </c>
      <c r="DO24" s="254" t="str">
        <f>IF(ISNUMBER(FIND(analysismethod9,'III_Plan comp 438.68 {Plan 1}'!BH$15)),"",'III_Plan comp 438.68 {Plan 1}'!BH$15&amp;analysismethod9)</f>
        <v/>
      </c>
      <c r="DP24" s="254" t="str">
        <f>IF(ISNUMBER(FIND(analysismethod9,'III_Plan comp 438.68 {Plan 1}'!BI$15)),"",'III_Plan comp 438.68 {Plan 1}'!BI$15&amp;analysismethod9)</f>
        <v/>
      </c>
      <c r="DQ24" s="254" t="str">
        <f>IF(ISNUMBER(FIND(analysismethod9,'III_Plan comp 438.68 {Plan 1}'!BJ$15)),"",'III_Plan comp 438.68 {Plan 1}'!BJ$15&amp;analysismethod9)</f>
        <v/>
      </c>
      <c r="DR24" s="254" t="str">
        <f>IF(ISNUMBER(FIND(analysismethod9,'III_Plan comp 438.68 {Plan 1}'!BK$15)),"",'III_Plan comp 438.68 {Plan 1}'!BK$15&amp;analysismethod9)</f>
        <v/>
      </c>
      <c r="DS24" s="254" t="str">
        <f>IF(ISNUMBER(FIND(analysismethod9,'III_Plan comp 438.68 {Plan 1}'!BL$15)),"",'III_Plan comp 438.68 {Plan 1}'!BL$15&amp;analysismethod9)</f>
        <v/>
      </c>
      <c r="DT24" s="254" t="str">
        <f>IF(ISNUMBER(FIND(analysismethod9,'III_Plan comp 438.68 {Plan 1}'!BM$15)),"",'III_Plan comp 438.68 {Plan 1}'!BM$15&amp;analysismethod9)</f>
        <v/>
      </c>
      <c r="DU24" s="254" t="str">
        <f>IF(ISNUMBER(FIND(analysismethod9,'III_Plan comp 438.68 {Plan 1}'!BN$15)),"",'III_Plan comp 438.68 {Plan 1}'!BN$15&amp;analysismethod9)</f>
        <v/>
      </c>
      <c r="DV24" s="254" t="str">
        <f>IF(ISNUMBER(FIND(analysismethod9,'III_Plan comp 438.68 {Plan 1}'!BO$15)),"",'III_Plan comp 438.68 {Plan 1}'!BO$15&amp;analysismethod9)</f>
        <v/>
      </c>
      <c r="DW24" s="254" t="str">
        <f>IF(ISNUMBER(FIND(analysismethod9,'III_Plan comp 438.68 {Plan 1}'!BP$15)),"",'III_Plan comp 438.68 {Plan 1}'!BP$15&amp;analysismethod9)</f>
        <v/>
      </c>
      <c r="DX24" s="254" t="str">
        <f>IF(ISNUMBER(FIND(analysismethod9,'III_Plan comp 438.68 {Plan 1}'!BQ$15)),"",'III_Plan comp 438.68 {Plan 1}'!BQ$15&amp;analysismethod9)</f>
        <v/>
      </c>
      <c r="DY24" s="254" t="str">
        <f>IF(ISNUMBER(FIND(analysismethod9,'III_Plan comp 438.68 {Plan 1}'!BR$15)),"",'III_Plan comp 438.68 {Plan 1}'!BR$15&amp;analysismethod9)</f>
        <v/>
      </c>
      <c r="DZ24" s="254" t="str">
        <f>IF(ISNUMBER(FIND(analysismethod9,'III_Plan comp 438.68 {Plan 1}'!BS$15)),"",'III_Plan comp 438.68 {Plan 1}'!BS$15&amp;analysismethod9)</f>
        <v/>
      </c>
      <c r="EA24" s="254" t="str">
        <f>IF(ISNUMBER(FIND(analysismethod9,'III_Plan comp 438.68 {Plan 1}'!BT$15)),"",'III_Plan comp 438.68 {Plan 1}'!BT$15&amp;analysismethod9)</f>
        <v/>
      </c>
      <c r="EB24" s="254" t="str">
        <f>IF(ISNUMBER(FIND(analysismethod9,'III_Plan comp 438.68 {Plan 1}'!BU$15)),"",'III_Plan comp 438.68 {Plan 1}'!BU$15&amp;analysismethod9)</f>
        <v/>
      </c>
      <c r="EC24" s="254" t="str">
        <f>IF(ISNUMBER(FIND(analysismethod9,'III_Plan comp 438.68 {Plan 1}'!BV$15)),"",'III_Plan comp 438.68 {Plan 1}'!BV$15&amp;analysismethod9)</f>
        <v/>
      </c>
      <c r="ED24" s="254" t="str">
        <f>IF(ISNUMBER(FIND(analysismethod9,'III_Plan comp 438.68 {Plan 1}'!BW$15)),"",'III_Plan comp 438.68 {Plan 1}'!BW$15&amp;analysismethod9)</f>
        <v/>
      </c>
      <c r="EE24" s="254" t="str">
        <f>IF(ISNUMBER(FIND(analysismethod9,'III_Plan comp 438.68 {Plan 1}'!BX$15)),"",'III_Plan comp 438.68 {Plan 1}'!BX$15&amp;analysismethod9)</f>
        <v/>
      </c>
      <c r="EF24" s="254" t="str">
        <f>IF(ISNUMBER(FIND(analysismethod9,'III_Plan comp 438.68 {Plan 1}'!BY$15)),"",'III_Plan comp 438.68 {Plan 1}'!BY$15&amp;analysismethod9)</f>
        <v/>
      </c>
      <c r="EG24" s="254" t="str">
        <f>IF(ISNUMBER(FIND(analysismethod9,'III_Plan comp 438.68 {Plan 1}'!BZ$15)),"",'III_Plan comp 438.68 {Plan 1}'!BZ$15&amp;analysismethod9)</f>
        <v/>
      </c>
      <c r="EH24" s="254" t="str">
        <f>IF(ISNUMBER(FIND(analysismethod9,'III_Plan comp 438.68 {Plan 1}'!CA$15)),"",'III_Plan comp 438.68 {Plan 1}'!CA$15&amp;analysismethod9)</f>
        <v/>
      </c>
      <c r="EI24" s="254" t="str">
        <f>IF(ISNUMBER(FIND(analysismethod9,'III_Plan comp 438.68 {Plan 1}'!CB$15)),"",'III_Plan comp 438.68 {Plan 1}'!CB$15&amp;analysismethod9)</f>
        <v/>
      </c>
      <c r="EJ24" s="254" t="str">
        <f>IF(ISNUMBER(FIND(analysismethod9,'III_Plan comp 438.68 {Plan 1}'!CC$15)),"",'III_Plan comp 438.68 {Plan 1}'!CC$15&amp;analysismethod9)</f>
        <v/>
      </c>
      <c r="EK24" s="254" t="str">
        <f>IF(ISNUMBER(FIND(analysismethod9,'III_Plan comp 438.68 {Plan 1}'!CD$15)),"",'III_Plan comp 438.68 {Plan 1}'!CD$15&amp;analysismethod9)</f>
        <v/>
      </c>
      <c r="EL24" s="254" t="str">
        <f>IF(ISNUMBER(FIND(analysismethod9,'III_Plan comp 438.68 {Plan 1}'!CE$15)),"",'III_Plan comp 438.68 {Plan 1}'!CE$15&amp;analysismethod9)</f>
        <v/>
      </c>
      <c r="EM24" s="254" t="str">
        <f>IF(ISNUMBER(FIND(analysismethod9,'III_Plan comp 438.68 {Plan 1}'!CF$15)),"",'III_Plan comp 438.68 {Plan 1}'!CF$15&amp;analysismethod9)</f>
        <v/>
      </c>
      <c r="EN24" s="254" t="str">
        <f>IF(ISNUMBER(FIND(analysismethod9,'III_Plan comp 438.68 {Plan 1}'!CG$15)),"",'III_Plan comp 438.68 {Plan 1}'!CG$15&amp;analysismethod9)</f>
        <v/>
      </c>
      <c r="EO24" s="254" t="str">
        <f>IF(ISNUMBER(FIND(analysismethod9,'III_Plan comp 438.68 {Plan 1}'!CH$15)),"",'III_Plan comp 438.68 {Plan 1}'!CH$15&amp;analysismethod9)</f>
        <v/>
      </c>
      <c r="EP24" s="254" t="str">
        <f>IF(ISNUMBER(FIND(analysismethod9,'III_Plan comp 438.68 {Plan 1}'!CI$15)),"",'III_Plan comp 438.68 {Plan 1}'!CI$15&amp;analysismethod9)</f>
        <v/>
      </c>
      <c r="EQ24" s="254" t="str">
        <f>IF(ISNUMBER(FIND(analysismethod9,'III_Plan comp 438.68 {Plan 1}'!CJ$15)),"",'III_Plan comp 438.68 {Plan 1}'!CJ$15&amp;analysismethod9)</f>
        <v/>
      </c>
      <c r="ER24" s="254" t="str">
        <f>IF(ISNUMBER(FIND(analysismethod9,'III_Plan comp 438.68 {Plan 1}'!CK$15)),"",'III_Plan comp 438.68 {Plan 1}'!CK$15&amp;analysismethod9)</f>
        <v/>
      </c>
      <c r="ES24" s="254" t="str">
        <f>IF(ISNUMBER(FIND(analysismethod9,'III_Plan comp 438.68 {Plan 1}'!CL$15)),"",'III_Plan comp 438.68 {Plan 1}'!CL$15&amp;analysismethod9)</f>
        <v/>
      </c>
      <c r="ET24" s="254" t="str">
        <f>IF(ISNUMBER(FIND(analysismethod9,'III_Plan comp 438.68 {Plan 1}'!CM$15)),"",'III_Plan comp 438.68 {Plan 1}'!CM$15&amp;analysismethod9)</f>
        <v/>
      </c>
      <c r="EU24" s="254" t="str">
        <f>IF(ISNUMBER(FIND(analysismethod9,'III_Plan comp 438.68 {Plan 1}'!CN$15)),"",'III_Plan comp 438.68 {Plan 1}'!CN$15&amp;analysismethod9)</f>
        <v/>
      </c>
      <c r="EV24" s="254" t="str">
        <f>IF(ISNUMBER(FIND(analysismethod9,'III_Plan comp 438.68 {Plan 1}'!CO$15)),"",'III_Plan comp 438.68 {Plan 1}'!CO$15&amp;analysismethod9)</f>
        <v/>
      </c>
      <c r="EW24" s="254" t="str">
        <f>IF(ISNUMBER(FIND(analysismethod9,'III_Plan comp 438.68 {Plan 1}'!CP$15)),"",'III_Plan comp 438.68 {Plan 1}'!CP$15&amp;analysismethod9)</f>
        <v/>
      </c>
      <c r="EX24" s="254" t="str">
        <f>IF(ISNUMBER(FIND(analysismethod9,'III_Plan comp 438.68 {Plan 1}'!CQ$15)),"",'III_Plan comp 438.68 {Plan 1}'!CQ$15&amp;analysismethod9)</f>
        <v/>
      </c>
      <c r="EY24" s="254" t="str">
        <f>IF(ISNUMBER(FIND(analysismethod9,'III_Plan comp 438.68 {Plan 1}'!CR$15)),"",'III_Plan comp 438.68 {Plan 1}'!CR$15&amp;analysismethod9)</f>
        <v/>
      </c>
      <c r="EZ24" s="254" t="str">
        <f>IF(ISNUMBER(FIND(analysismethod9,'III_Plan comp 438.68 {Plan 1}'!CS$15)),"",'III_Plan comp 438.68 {Plan 1}'!CS$15&amp;analysismethod9)</f>
        <v/>
      </c>
      <c r="FA24" s="254" t="str">
        <f>IF(ISNUMBER(FIND(analysismethod9,'III_Plan comp 438.68 {Plan 1}'!CT$15)),"",'III_Plan comp 438.68 {Plan 1}'!CT$15&amp;analysismethod9)</f>
        <v/>
      </c>
      <c r="FB24" s="254" t="str">
        <f>IF(ISNUMBER(FIND(analysismethod9,'III_Plan comp 438.68 {Plan 1}'!CU$15)),"",'III_Plan comp 438.68 {Plan 1}'!CU$15&amp;analysismethod9)</f>
        <v/>
      </c>
      <c r="FC24" s="254" t="str">
        <f>IF(ISNUMBER(FIND(analysismethod9,'III_Plan comp 438.68 {Plan 1}'!CV$15)),"",'III_Plan comp 438.68 {Plan 1}'!CV$15&amp;analysismethod9)</f>
        <v/>
      </c>
      <c r="FD24" s="254" t="str">
        <f>IF(ISNUMBER(FIND(analysismethod9,'III_Plan comp 438.68 {Plan 1}'!CW$15)),"",'III_Plan comp 438.68 {Plan 1}'!CW$15&amp;analysismethod9)</f>
        <v/>
      </c>
      <c r="FE24" s="254" t="str">
        <f>IF(ISNUMBER(FIND(analysismethod9,'III_Plan comp 438.68 {Plan 1}'!CX$15)),"",'III_Plan comp 438.68 {Plan 1}'!CX$15&amp;analysismethod9)</f>
        <v/>
      </c>
      <c r="FF24" s="254" t="str">
        <f>IF(ISNUMBER(FIND(analysismethod9,'III_Plan comp 438.68 {Plan 1}'!CY$15)),"",'III_Plan comp 438.68 {Plan 1}'!CY$15&amp;analysismethod9)</f>
        <v/>
      </c>
      <c r="FG24" s="254" t="str">
        <f>IF(ISNUMBER(FIND(analysismethod9,'III_Plan comp 438.68 {Plan 1}'!CZ$15)),"",'III_Plan comp 438.68 {Plan 1}'!CZ$15&amp;analysismethod9)</f>
        <v/>
      </c>
    </row>
    <row r="25" spans="2:163" ht="14.4" thickBot="1" x14ac:dyDescent="0.3">
      <c r="B25" s="11" t="s">
        <v>29</v>
      </c>
      <c r="C25" s="11"/>
      <c r="D25" s="11"/>
      <c r="E25" s="11"/>
      <c r="F25" s="11"/>
      <c r="G25" s="11"/>
      <c r="J25" s="94"/>
      <c r="K25" s="93"/>
      <c r="L25" s="93"/>
      <c r="M25" s="93"/>
      <c r="N25" s="93"/>
      <c r="O25" s="93"/>
      <c r="P25" s="93"/>
      <c r="Q25" s="93"/>
      <c r="R25" s="93"/>
      <c r="S25" s="93"/>
      <c r="T25" s="93"/>
      <c r="BK25" s="256" t="str">
        <f>IF('I_State and program information'!$E$91&lt;&gt;"",'I_State and program information'!E104&amp;"; "&amp;CHAR(10)&amp;CHAR(10),"")</f>
        <v/>
      </c>
      <c r="BL25" s="257" t="str">
        <f>IF(ISNUMBER(FIND(analysismethod10,'III_Plan comp 438.68 {Plan 1}'!E$15)),"",'III_Plan comp 438.68 {Plan 1}'!E$15&amp;analysismethod10)</f>
        <v/>
      </c>
      <c r="BM25" s="257" t="str">
        <f>IF(ISNUMBER(FIND(analysismethod10,'III_Plan comp 438.68 {Plan 1}'!F$15)),"",'III_Plan comp 438.68 {Plan 1}'!F$15&amp;analysismethod10)</f>
        <v/>
      </c>
      <c r="BN25" s="257" t="str">
        <f>IF(ISNUMBER(FIND(analysismethod10,'III_Plan comp 438.68 {Plan 1}'!G$15)),"",'III_Plan comp 438.68 {Plan 1}'!G$15&amp;analysismethod10)</f>
        <v/>
      </c>
      <c r="BO25" s="257" t="str">
        <f>IF(ISNUMBER(FIND(analysismethod10,'III_Plan comp 438.68 {Plan 1}'!H$15)),"",'III_Plan comp 438.68 {Plan 1}'!H$15&amp;analysismethod10)</f>
        <v/>
      </c>
      <c r="BP25" s="257" t="str">
        <f>IF(ISNUMBER(FIND(analysismethod10,'III_Plan comp 438.68 {Plan 1}'!I$15)),"",'III_Plan comp 438.68 {Plan 1}'!I$15&amp;analysismethod10)</f>
        <v/>
      </c>
      <c r="BQ25" s="257" t="str">
        <f>IF(ISNUMBER(FIND(analysismethod10,'III_Plan comp 438.68 {Plan 1}'!J$15)),"",'III_Plan comp 438.68 {Plan 1}'!J$15&amp;analysismethod10)</f>
        <v/>
      </c>
      <c r="BR25" s="257" t="str">
        <f>IF(ISNUMBER(FIND(analysismethod10,'III_Plan comp 438.68 {Plan 1}'!K$15)),"",'III_Plan comp 438.68 {Plan 1}'!K$15&amp;analysismethod10)</f>
        <v/>
      </c>
      <c r="BS25" s="257" t="str">
        <f>IF(ISNUMBER(FIND(analysismethod10,'III_Plan comp 438.68 {Plan 1}'!L$15)),"",'III_Plan comp 438.68 {Plan 1}'!L$15&amp;analysismethod10)</f>
        <v/>
      </c>
      <c r="BT25" s="257" t="str">
        <f>IF(ISNUMBER(FIND(analysismethod10,'III_Plan comp 438.68 {Plan 1}'!M$15)),"",'III_Plan comp 438.68 {Plan 1}'!M$15&amp;analysismethod10)</f>
        <v/>
      </c>
      <c r="BU25" s="257" t="str">
        <f>IF(ISNUMBER(FIND(analysismethod10,'III_Plan comp 438.68 {Plan 1}'!N$15)),"",'III_Plan comp 438.68 {Plan 1}'!N$15&amp;analysismethod10)</f>
        <v/>
      </c>
      <c r="BV25" s="257" t="str">
        <f>IF(ISNUMBER(FIND(analysismethod10,'III_Plan comp 438.68 {Plan 1}'!O$15)),"",'III_Plan comp 438.68 {Plan 1}'!O$15&amp;analysismethod10)</f>
        <v/>
      </c>
      <c r="BW25" s="257" t="str">
        <f>IF(ISNUMBER(FIND(analysismethod10,'III_Plan comp 438.68 {Plan 1}'!P$15)),"",'III_Plan comp 438.68 {Plan 1}'!P$15&amp;analysismethod10)</f>
        <v/>
      </c>
      <c r="BX25" s="257" t="str">
        <f>IF(ISNUMBER(FIND(analysismethod10,'III_Plan comp 438.68 {Plan 1}'!Q$15)),"",'III_Plan comp 438.68 {Plan 1}'!Q$15&amp;analysismethod10)</f>
        <v/>
      </c>
      <c r="BY25" s="257" t="str">
        <f>IF(ISNUMBER(FIND(analysismethod10,'III_Plan comp 438.68 {Plan 1}'!R$15)),"",'III_Plan comp 438.68 {Plan 1}'!R$15&amp;analysismethod10)</f>
        <v/>
      </c>
      <c r="BZ25" s="257" t="str">
        <f>IF(ISNUMBER(FIND(analysismethod10,'III_Plan comp 438.68 {Plan 1}'!S$15)),"",'III_Plan comp 438.68 {Plan 1}'!S$15&amp;analysismethod10)</f>
        <v/>
      </c>
      <c r="CA25" s="257" t="str">
        <f>IF(ISNUMBER(FIND(analysismethod10,'III_Plan comp 438.68 {Plan 1}'!T$15)),"",'III_Plan comp 438.68 {Plan 1}'!T$15&amp;analysismethod10)</f>
        <v/>
      </c>
      <c r="CB25" s="257" t="str">
        <f>IF(ISNUMBER(FIND(analysismethod10,'III_Plan comp 438.68 {Plan 1}'!U$15)),"",'III_Plan comp 438.68 {Plan 1}'!U$15&amp;analysismethod10)</f>
        <v/>
      </c>
      <c r="CC25" s="257" t="str">
        <f>IF(ISNUMBER(FIND(analysismethod10,'III_Plan comp 438.68 {Plan 1}'!V$15)),"",'III_Plan comp 438.68 {Plan 1}'!V$15&amp;analysismethod10)</f>
        <v/>
      </c>
      <c r="CD25" s="257" t="str">
        <f>IF(ISNUMBER(FIND(analysismethod10,'III_Plan comp 438.68 {Plan 1}'!W$15)),"",'III_Plan comp 438.68 {Plan 1}'!W$15&amp;analysismethod10)</f>
        <v/>
      </c>
      <c r="CE25" s="257" t="str">
        <f>IF(ISNUMBER(FIND(analysismethod10,'III_Plan comp 438.68 {Plan 1}'!X$15)),"",'III_Plan comp 438.68 {Plan 1}'!X$15&amp;analysismethod10)</f>
        <v/>
      </c>
      <c r="CF25" s="257" t="str">
        <f>IF(ISNUMBER(FIND(analysismethod10,'III_Plan comp 438.68 {Plan 1}'!Y$15)),"",'III_Plan comp 438.68 {Plan 1}'!Y$15&amp;analysismethod10)</f>
        <v/>
      </c>
      <c r="CG25" s="257" t="str">
        <f>IF(ISNUMBER(FIND(analysismethod10,'III_Plan comp 438.68 {Plan 1}'!Z$15)),"",'III_Plan comp 438.68 {Plan 1}'!Z$15&amp;analysismethod10)</f>
        <v/>
      </c>
      <c r="CH25" s="257" t="str">
        <f>IF(ISNUMBER(FIND(analysismethod10,'III_Plan comp 438.68 {Plan 1}'!AA$15)),"",'III_Plan comp 438.68 {Plan 1}'!AA$15&amp;analysismethod10)</f>
        <v/>
      </c>
      <c r="CI25" s="257" t="str">
        <f>IF(ISNUMBER(FIND(analysismethod10,'III_Plan comp 438.68 {Plan 1}'!AB$15)),"",'III_Plan comp 438.68 {Plan 1}'!AB$15&amp;analysismethod10)</f>
        <v/>
      </c>
      <c r="CJ25" s="257" t="str">
        <f>IF(ISNUMBER(FIND(analysismethod10,'III_Plan comp 438.68 {Plan 1}'!AC$15)),"",'III_Plan comp 438.68 {Plan 1}'!AC$15&amp;analysismethod10)</f>
        <v/>
      </c>
      <c r="CK25" s="257" t="str">
        <f>IF(ISNUMBER(FIND(analysismethod10,'III_Plan comp 438.68 {Plan 1}'!AD$15)),"",'III_Plan comp 438.68 {Plan 1}'!AD$15&amp;analysismethod10)</f>
        <v/>
      </c>
      <c r="CL25" s="257" t="str">
        <f>IF(ISNUMBER(FIND(analysismethod10,'III_Plan comp 438.68 {Plan 1}'!AE$15)),"",'III_Plan comp 438.68 {Plan 1}'!AE$15&amp;analysismethod10)</f>
        <v/>
      </c>
      <c r="CM25" s="257" t="str">
        <f>IF(ISNUMBER(FIND(analysismethod10,'III_Plan comp 438.68 {Plan 1}'!AF$15)),"",'III_Plan comp 438.68 {Plan 1}'!AF$15&amp;analysismethod10)</f>
        <v/>
      </c>
      <c r="CN25" s="257" t="str">
        <f>IF(ISNUMBER(FIND(analysismethod10,'III_Plan comp 438.68 {Plan 1}'!AG$15)),"",'III_Plan comp 438.68 {Plan 1}'!AG$15&amp;analysismethod10)</f>
        <v/>
      </c>
      <c r="CO25" s="257" t="str">
        <f>IF(ISNUMBER(FIND(analysismethod10,'III_Plan comp 438.68 {Plan 1}'!AH$15)),"",'III_Plan comp 438.68 {Plan 1}'!AH$15&amp;analysismethod10)</f>
        <v/>
      </c>
      <c r="CP25" s="257" t="str">
        <f>IF(ISNUMBER(FIND(analysismethod10,'III_Plan comp 438.68 {Plan 1}'!AI$15)),"",'III_Plan comp 438.68 {Plan 1}'!AI$15&amp;analysismethod10)</f>
        <v/>
      </c>
      <c r="CQ25" s="257" t="str">
        <f>IF(ISNUMBER(FIND(analysismethod10,'III_Plan comp 438.68 {Plan 1}'!AJ$15)),"",'III_Plan comp 438.68 {Plan 1}'!AJ$15&amp;analysismethod10)</f>
        <v/>
      </c>
      <c r="CR25" s="257" t="str">
        <f>IF(ISNUMBER(FIND(analysismethod10,'III_Plan comp 438.68 {Plan 1}'!AK$15)),"",'III_Plan comp 438.68 {Plan 1}'!AK$15&amp;analysismethod10)</f>
        <v/>
      </c>
      <c r="CS25" s="257" t="str">
        <f>IF(ISNUMBER(FIND(analysismethod10,'III_Plan comp 438.68 {Plan 1}'!AL$15)),"",'III_Plan comp 438.68 {Plan 1}'!AL$15&amp;analysismethod10)</f>
        <v/>
      </c>
      <c r="CT25" s="257" t="str">
        <f>IF(ISNUMBER(FIND(analysismethod10,'III_Plan comp 438.68 {Plan 1}'!AM$15)),"",'III_Plan comp 438.68 {Plan 1}'!AM$15&amp;analysismethod10)</f>
        <v/>
      </c>
      <c r="CU25" s="257" t="str">
        <f>IF(ISNUMBER(FIND(analysismethod10,'III_Plan comp 438.68 {Plan 1}'!AN$15)),"",'III_Plan comp 438.68 {Plan 1}'!AN$15&amp;analysismethod10)</f>
        <v/>
      </c>
      <c r="CV25" s="257" t="str">
        <f>IF(ISNUMBER(FIND(analysismethod10,'III_Plan comp 438.68 {Plan 1}'!AO$15)),"",'III_Plan comp 438.68 {Plan 1}'!AO$15&amp;analysismethod10)</f>
        <v/>
      </c>
      <c r="CW25" s="257" t="str">
        <f>IF(ISNUMBER(FIND(analysismethod10,'III_Plan comp 438.68 {Plan 1}'!AP$15)),"",'III_Plan comp 438.68 {Plan 1}'!AP$15&amp;analysismethod10)</f>
        <v/>
      </c>
      <c r="CX25" s="257" t="str">
        <f>IF(ISNUMBER(FIND(analysismethod10,'III_Plan comp 438.68 {Plan 1}'!AQ$15)),"",'III_Plan comp 438.68 {Plan 1}'!AQ$15&amp;analysismethod10)</f>
        <v/>
      </c>
      <c r="CY25" s="257" t="str">
        <f>IF(ISNUMBER(FIND(analysismethod10,'III_Plan comp 438.68 {Plan 1}'!AR$15)),"",'III_Plan comp 438.68 {Plan 1}'!AR$15&amp;analysismethod10)</f>
        <v/>
      </c>
      <c r="CZ25" s="257" t="str">
        <f>IF(ISNUMBER(FIND(analysismethod10,'III_Plan comp 438.68 {Plan 1}'!AS$15)),"",'III_Plan comp 438.68 {Plan 1}'!AS$15&amp;analysismethod10)</f>
        <v/>
      </c>
      <c r="DA25" s="257" t="str">
        <f>IF(ISNUMBER(FIND(analysismethod10,'III_Plan comp 438.68 {Plan 1}'!AT$15)),"",'III_Plan comp 438.68 {Plan 1}'!AT$15&amp;analysismethod10)</f>
        <v/>
      </c>
      <c r="DB25" s="257" t="str">
        <f>IF(ISNUMBER(FIND(analysismethod10,'III_Plan comp 438.68 {Plan 1}'!AU$15)),"",'III_Plan comp 438.68 {Plan 1}'!AU$15&amp;analysismethod10)</f>
        <v/>
      </c>
      <c r="DC25" s="257" t="str">
        <f>IF(ISNUMBER(FIND(analysismethod10,'III_Plan comp 438.68 {Plan 1}'!AV$15)),"",'III_Plan comp 438.68 {Plan 1}'!AV$15&amp;analysismethod10)</f>
        <v/>
      </c>
      <c r="DD25" s="257" t="str">
        <f>IF(ISNUMBER(FIND(analysismethod10,'III_Plan comp 438.68 {Plan 1}'!AW$15)),"",'III_Plan comp 438.68 {Plan 1}'!AW$15&amp;analysismethod10)</f>
        <v/>
      </c>
      <c r="DE25" s="257" t="str">
        <f>IF(ISNUMBER(FIND(analysismethod10,'III_Plan comp 438.68 {Plan 1}'!AX$15)),"",'III_Plan comp 438.68 {Plan 1}'!AX$15&amp;analysismethod10)</f>
        <v/>
      </c>
      <c r="DF25" s="257" t="str">
        <f>IF(ISNUMBER(FIND(analysismethod10,'III_Plan comp 438.68 {Plan 1}'!AY$15)),"",'III_Plan comp 438.68 {Plan 1}'!AY$15&amp;analysismethod10)</f>
        <v/>
      </c>
      <c r="DG25" s="257" t="str">
        <f>IF(ISNUMBER(FIND(analysismethod10,'III_Plan comp 438.68 {Plan 1}'!AZ$15)),"",'III_Plan comp 438.68 {Plan 1}'!AZ$15&amp;analysismethod10)</f>
        <v/>
      </c>
      <c r="DH25" s="257" t="str">
        <f>IF(ISNUMBER(FIND(analysismethod10,'III_Plan comp 438.68 {Plan 1}'!BA$15)),"",'III_Plan comp 438.68 {Plan 1}'!BA$15&amp;analysismethod10)</f>
        <v/>
      </c>
      <c r="DI25" s="257" t="str">
        <f>IF(ISNUMBER(FIND(analysismethod10,'III_Plan comp 438.68 {Plan 1}'!BB$15)),"",'III_Plan comp 438.68 {Plan 1}'!BB$15&amp;analysismethod10)</f>
        <v/>
      </c>
      <c r="DJ25" s="257" t="str">
        <f>IF(ISNUMBER(FIND(analysismethod10,'III_Plan comp 438.68 {Plan 1}'!BC$15)),"",'III_Plan comp 438.68 {Plan 1}'!BC$15&amp;analysismethod10)</f>
        <v/>
      </c>
      <c r="DK25" s="257" t="str">
        <f>IF(ISNUMBER(FIND(analysismethod10,'III_Plan comp 438.68 {Plan 1}'!BD$15)),"",'III_Plan comp 438.68 {Plan 1}'!BD$15&amp;analysismethod10)</f>
        <v/>
      </c>
      <c r="DL25" s="257" t="str">
        <f>IF(ISNUMBER(FIND(analysismethod10,'III_Plan comp 438.68 {Plan 1}'!BE$15)),"",'III_Plan comp 438.68 {Plan 1}'!BE$15&amp;analysismethod10)</f>
        <v/>
      </c>
      <c r="DM25" s="257" t="str">
        <f>IF(ISNUMBER(FIND(analysismethod10,'III_Plan comp 438.68 {Plan 1}'!BF$15)),"",'III_Plan comp 438.68 {Plan 1}'!BF$15&amp;analysismethod10)</f>
        <v/>
      </c>
      <c r="DN25" s="257" t="str">
        <f>IF(ISNUMBER(FIND(analysismethod10,'III_Plan comp 438.68 {Plan 1}'!BG$15)),"",'III_Plan comp 438.68 {Plan 1}'!BG$15&amp;analysismethod10)</f>
        <v/>
      </c>
      <c r="DO25" s="257" t="str">
        <f>IF(ISNUMBER(FIND(analysismethod10,'III_Plan comp 438.68 {Plan 1}'!BH$15)),"",'III_Plan comp 438.68 {Plan 1}'!BH$15&amp;analysismethod10)</f>
        <v/>
      </c>
      <c r="DP25" s="257" t="str">
        <f>IF(ISNUMBER(FIND(analysismethod10,'III_Plan comp 438.68 {Plan 1}'!BI$15)),"",'III_Plan comp 438.68 {Plan 1}'!BI$15&amp;analysismethod10)</f>
        <v/>
      </c>
      <c r="DQ25" s="257" t="str">
        <f>IF(ISNUMBER(FIND(analysismethod10,'III_Plan comp 438.68 {Plan 1}'!BJ$15)),"",'III_Plan comp 438.68 {Plan 1}'!BJ$15&amp;analysismethod10)</f>
        <v/>
      </c>
      <c r="DR25" s="257" t="str">
        <f>IF(ISNUMBER(FIND(analysismethod10,'III_Plan comp 438.68 {Plan 1}'!BK$15)),"",'III_Plan comp 438.68 {Plan 1}'!BK$15&amp;analysismethod10)</f>
        <v/>
      </c>
      <c r="DS25" s="257" t="str">
        <f>IF(ISNUMBER(FIND(analysismethod10,'III_Plan comp 438.68 {Plan 1}'!BL$15)),"",'III_Plan comp 438.68 {Plan 1}'!BL$15&amp;analysismethod10)</f>
        <v/>
      </c>
      <c r="DT25" s="257" t="str">
        <f>IF(ISNUMBER(FIND(analysismethod10,'III_Plan comp 438.68 {Plan 1}'!BM$15)),"",'III_Plan comp 438.68 {Plan 1}'!BM$15&amp;analysismethod10)</f>
        <v/>
      </c>
      <c r="DU25" s="257" t="str">
        <f>IF(ISNUMBER(FIND(analysismethod10,'III_Plan comp 438.68 {Plan 1}'!BN$15)),"",'III_Plan comp 438.68 {Plan 1}'!BN$15&amp;analysismethod10)</f>
        <v/>
      </c>
      <c r="DV25" s="257" t="str">
        <f>IF(ISNUMBER(FIND(analysismethod10,'III_Plan comp 438.68 {Plan 1}'!BO$15)),"",'III_Plan comp 438.68 {Plan 1}'!BO$15&amp;analysismethod10)</f>
        <v/>
      </c>
      <c r="DW25" s="257" t="str">
        <f>IF(ISNUMBER(FIND(analysismethod10,'III_Plan comp 438.68 {Plan 1}'!BP$15)),"",'III_Plan comp 438.68 {Plan 1}'!BP$15&amp;analysismethod10)</f>
        <v/>
      </c>
      <c r="DX25" s="257" t="str">
        <f>IF(ISNUMBER(FIND(analysismethod10,'III_Plan comp 438.68 {Plan 1}'!BQ$15)),"",'III_Plan comp 438.68 {Plan 1}'!BQ$15&amp;analysismethod10)</f>
        <v/>
      </c>
      <c r="DY25" s="257" t="str">
        <f>IF(ISNUMBER(FIND(analysismethod10,'III_Plan comp 438.68 {Plan 1}'!BR$15)),"",'III_Plan comp 438.68 {Plan 1}'!BR$15&amp;analysismethod10)</f>
        <v/>
      </c>
      <c r="DZ25" s="257" t="str">
        <f>IF(ISNUMBER(FIND(analysismethod10,'III_Plan comp 438.68 {Plan 1}'!BS$15)),"",'III_Plan comp 438.68 {Plan 1}'!BS$15&amp;analysismethod10)</f>
        <v/>
      </c>
      <c r="EA25" s="257" t="str">
        <f>IF(ISNUMBER(FIND(analysismethod10,'III_Plan comp 438.68 {Plan 1}'!BT$15)),"",'III_Plan comp 438.68 {Plan 1}'!BT$15&amp;analysismethod10)</f>
        <v/>
      </c>
      <c r="EB25" s="257" t="str">
        <f>IF(ISNUMBER(FIND(analysismethod10,'III_Plan comp 438.68 {Plan 1}'!BU$15)),"",'III_Plan comp 438.68 {Plan 1}'!BU$15&amp;analysismethod10)</f>
        <v/>
      </c>
      <c r="EC25" s="257" t="str">
        <f>IF(ISNUMBER(FIND(analysismethod10,'III_Plan comp 438.68 {Plan 1}'!BV$15)),"",'III_Plan comp 438.68 {Plan 1}'!BV$15&amp;analysismethod10)</f>
        <v/>
      </c>
      <c r="ED25" s="257" t="str">
        <f>IF(ISNUMBER(FIND(analysismethod10,'III_Plan comp 438.68 {Plan 1}'!BW$15)),"",'III_Plan comp 438.68 {Plan 1}'!BW$15&amp;analysismethod10)</f>
        <v/>
      </c>
      <c r="EE25" s="257" t="str">
        <f>IF(ISNUMBER(FIND(analysismethod10,'III_Plan comp 438.68 {Plan 1}'!BX$15)),"",'III_Plan comp 438.68 {Plan 1}'!BX$15&amp;analysismethod10)</f>
        <v/>
      </c>
      <c r="EF25" s="257" t="str">
        <f>IF(ISNUMBER(FIND(analysismethod10,'III_Plan comp 438.68 {Plan 1}'!BY$15)),"",'III_Plan comp 438.68 {Plan 1}'!BY$15&amp;analysismethod10)</f>
        <v/>
      </c>
      <c r="EG25" s="257" t="str">
        <f>IF(ISNUMBER(FIND(analysismethod10,'III_Plan comp 438.68 {Plan 1}'!BZ$15)),"",'III_Plan comp 438.68 {Plan 1}'!BZ$15&amp;analysismethod10)</f>
        <v/>
      </c>
      <c r="EH25" s="257" t="str">
        <f>IF(ISNUMBER(FIND(analysismethod10,'III_Plan comp 438.68 {Plan 1}'!CA$15)),"",'III_Plan comp 438.68 {Plan 1}'!CA$15&amp;analysismethod10)</f>
        <v/>
      </c>
      <c r="EI25" s="257" t="str">
        <f>IF(ISNUMBER(FIND(analysismethod10,'III_Plan comp 438.68 {Plan 1}'!CB$15)),"",'III_Plan comp 438.68 {Plan 1}'!CB$15&amp;analysismethod10)</f>
        <v/>
      </c>
      <c r="EJ25" s="257" t="str">
        <f>IF(ISNUMBER(FIND(analysismethod10,'III_Plan comp 438.68 {Plan 1}'!CC$15)),"",'III_Plan comp 438.68 {Plan 1}'!CC$15&amp;analysismethod10)</f>
        <v/>
      </c>
      <c r="EK25" s="257" t="str">
        <f>IF(ISNUMBER(FIND(analysismethod10,'III_Plan comp 438.68 {Plan 1}'!CD$15)),"",'III_Plan comp 438.68 {Plan 1}'!CD$15&amp;analysismethod10)</f>
        <v/>
      </c>
      <c r="EL25" s="257" t="str">
        <f>IF(ISNUMBER(FIND(analysismethod10,'III_Plan comp 438.68 {Plan 1}'!CE$15)),"",'III_Plan comp 438.68 {Plan 1}'!CE$15&amp;analysismethod10)</f>
        <v/>
      </c>
      <c r="EM25" s="257" t="str">
        <f>IF(ISNUMBER(FIND(analysismethod10,'III_Plan comp 438.68 {Plan 1}'!CF$15)),"",'III_Plan comp 438.68 {Plan 1}'!CF$15&amp;analysismethod10)</f>
        <v/>
      </c>
      <c r="EN25" s="257" t="str">
        <f>IF(ISNUMBER(FIND(analysismethod10,'III_Plan comp 438.68 {Plan 1}'!CG$15)),"",'III_Plan comp 438.68 {Plan 1}'!CG$15&amp;analysismethod10)</f>
        <v/>
      </c>
      <c r="EO25" s="257" t="str">
        <f>IF(ISNUMBER(FIND(analysismethod10,'III_Plan comp 438.68 {Plan 1}'!CH$15)),"",'III_Plan comp 438.68 {Plan 1}'!CH$15&amp;analysismethod10)</f>
        <v/>
      </c>
      <c r="EP25" s="257" t="str">
        <f>IF(ISNUMBER(FIND(analysismethod10,'III_Plan comp 438.68 {Plan 1}'!CI$15)),"",'III_Plan comp 438.68 {Plan 1}'!CI$15&amp;analysismethod10)</f>
        <v/>
      </c>
      <c r="EQ25" s="257" t="str">
        <f>IF(ISNUMBER(FIND(analysismethod10,'III_Plan comp 438.68 {Plan 1}'!CJ$15)),"",'III_Plan comp 438.68 {Plan 1}'!CJ$15&amp;analysismethod10)</f>
        <v/>
      </c>
      <c r="ER25" s="257" t="str">
        <f>IF(ISNUMBER(FIND(analysismethod10,'III_Plan comp 438.68 {Plan 1}'!CK$15)),"",'III_Plan comp 438.68 {Plan 1}'!CK$15&amp;analysismethod10)</f>
        <v/>
      </c>
      <c r="ES25" s="257" t="str">
        <f>IF(ISNUMBER(FIND(analysismethod10,'III_Plan comp 438.68 {Plan 1}'!CL$15)),"",'III_Plan comp 438.68 {Plan 1}'!CL$15&amp;analysismethod10)</f>
        <v/>
      </c>
      <c r="ET25" s="257" t="str">
        <f>IF(ISNUMBER(FIND(analysismethod10,'III_Plan comp 438.68 {Plan 1}'!CM$15)),"",'III_Plan comp 438.68 {Plan 1}'!CM$15&amp;analysismethod10)</f>
        <v/>
      </c>
      <c r="EU25" s="257" t="str">
        <f>IF(ISNUMBER(FIND(analysismethod10,'III_Plan comp 438.68 {Plan 1}'!CN$15)),"",'III_Plan comp 438.68 {Plan 1}'!CN$15&amp;analysismethod10)</f>
        <v/>
      </c>
      <c r="EV25" s="257" t="str">
        <f>IF(ISNUMBER(FIND(analysismethod10,'III_Plan comp 438.68 {Plan 1}'!CO$15)),"",'III_Plan comp 438.68 {Plan 1}'!CO$15&amp;analysismethod10)</f>
        <v/>
      </c>
      <c r="EW25" s="257" t="str">
        <f>IF(ISNUMBER(FIND(analysismethod10,'III_Plan comp 438.68 {Plan 1}'!CP$15)),"",'III_Plan comp 438.68 {Plan 1}'!CP$15&amp;analysismethod10)</f>
        <v/>
      </c>
      <c r="EX25" s="257" t="str">
        <f>IF(ISNUMBER(FIND(analysismethod10,'III_Plan comp 438.68 {Plan 1}'!CQ$15)),"",'III_Plan comp 438.68 {Plan 1}'!CQ$15&amp;analysismethod10)</f>
        <v/>
      </c>
      <c r="EY25" s="257" t="str">
        <f>IF(ISNUMBER(FIND(analysismethod10,'III_Plan comp 438.68 {Plan 1}'!CR$15)),"",'III_Plan comp 438.68 {Plan 1}'!CR$15&amp;analysismethod10)</f>
        <v/>
      </c>
      <c r="EZ25" s="257" t="str">
        <f>IF(ISNUMBER(FIND(analysismethod10,'III_Plan comp 438.68 {Plan 1}'!CS$15)),"",'III_Plan comp 438.68 {Plan 1}'!CS$15&amp;analysismethod10)</f>
        <v/>
      </c>
      <c r="FA25" s="257" t="str">
        <f>IF(ISNUMBER(FIND(analysismethod10,'III_Plan comp 438.68 {Plan 1}'!CT$15)),"",'III_Plan comp 438.68 {Plan 1}'!CT$15&amp;analysismethod10)</f>
        <v/>
      </c>
      <c r="FB25" s="257" t="str">
        <f>IF(ISNUMBER(FIND(analysismethod10,'III_Plan comp 438.68 {Plan 1}'!CU$15)),"",'III_Plan comp 438.68 {Plan 1}'!CU$15&amp;analysismethod10)</f>
        <v/>
      </c>
      <c r="FC25" s="257" t="str">
        <f>IF(ISNUMBER(FIND(analysismethod10,'III_Plan comp 438.68 {Plan 1}'!CV$15)),"",'III_Plan comp 438.68 {Plan 1}'!CV$15&amp;analysismethod10)</f>
        <v/>
      </c>
      <c r="FD25" s="257" t="str">
        <f>IF(ISNUMBER(FIND(analysismethod10,'III_Plan comp 438.68 {Plan 1}'!CW$15)),"",'III_Plan comp 438.68 {Plan 1}'!CW$15&amp;analysismethod10)</f>
        <v/>
      </c>
      <c r="FE25" s="257" t="str">
        <f>IF(ISNUMBER(FIND(analysismethod10,'III_Plan comp 438.68 {Plan 1}'!CX$15)),"",'III_Plan comp 438.68 {Plan 1}'!CX$15&amp;analysismethod10)</f>
        <v/>
      </c>
      <c r="FF25" s="257" t="str">
        <f>IF(ISNUMBER(FIND(analysismethod10,'III_Plan comp 438.68 {Plan 1}'!CY$15)),"",'III_Plan comp 438.68 {Plan 1}'!CY$15&amp;analysismethod10)</f>
        <v/>
      </c>
      <c r="FG25" s="257" t="str">
        <f>IF(ISNUMBER(FIND(analysismethod10,'III_Plan comp 438.68 {Plan 1}'!CZ$15)),"",'III_Plan comp 438.68 {Plan 1}'!CZ$15&amp;analysismethod10)</f>
        <v/>
      </c>
    </row>
    <row r="26" spans="2:163" ht="14.4" thickTop="1" x14ac:dyDescent="0.25">
      <c r="B26" s="11" t="s">
        <v>30</v>
      </c>
      <c r="C26" s="11"/>
      <c r="D26" s="11"/>
      <c r="E26" s="11"/>
      <c r="F26" s="11"/>
      <c r="G26" s="11"/>
      <c r="J26" s="94"/>
      <c r="K26" s="93"/>
      <c r="L26" s="93"/>
      <c r="M26" s="93"/>
      <c r="N26" s="93"/>
      <c r="O26" s="93"/>
      <c r="P26" s="93"/>
      <c r="Q26" s="93"/>
      <c r="R26" s="93"/>
      <c r="S26" s="93"/>
      <c r="T26" s="93"/>
      <c r="BK26" s="13"/>
      <c r="BL26" s="13"/>
    </row>
    <row r="27" spans="2:163" ht="14.4" thickBot="1" x14ac:dyDescent="0.3">
      <c r="B27" s="11" t="s">
        <v>31</v>
      </c>
      <c r="C27" s="11"/>
      <c r="D27" s="11"/>
      <c r="E27" s="11"/>
      <c r="F27" s="11"/>
      <c r="G27" s="11"/>
      <c r="J27" s="94"/>
      <c r="K27" s="93"/>
      <c r="L27" s="93"/>
      <c r="M27" s="93"/>
      <c r="N27" s="93"/>
      <c r="O27" s="93"/>
      <c r="P27" s="93"/>
      <c r="Q27" s="93"/>
      <c r="R27" s="93"/>
      <c r="S27" s="93"/>
      <c r="T27" s="93"/>
      <c r="BK27" s="13"/>
      <c r="BL27" s="13"/>
    </row>
    <row r="28" spans="2:163" ht="14.4" thickTop="1" x14ac:dyDescent="0.25">
      <c r="B28" s="11" t="s">
        <v>32</v>
      </c>
      <c r="C28" s="11"/>
      <c r="D28" s="11"/>
      <c r="E28" s="11"/>
      <c r="F28" s="11"/>
      <c r="G28" s="11"/>
      <c r="J28" s="94"/>
      <c r="K28" s="93"/>
      <c r="L28" s="93"/>
      <c r="M28" s="93"/>
      <c r="N28" s="93"/>
      <c r="O28" s="93"/>
      <c r="P28" s="93"/>
      <c r="Q28" s="93"/>
      <c r="R28" s="93"/>
      <c r="S28" s="93"/>
      <c r="T28" s="93"/>
      <c r="BJ28" s="271" t="s">
        <v>152</v>
      </c>
      <c r="BK28" s="250" t="str">
        <f>IF('I_State and program information'!$E$50="Yes","Geomapping"&amp;"; "&amp;CHAR(10)&amp;CHAR(10),"")</f>
        <v/>
      </c>
      <c r="BL28" s="251" t="str">
        <f>IF(ISNUMBER(FIND(analysismethod1,'III_Plan comp 438.68 {Plan 2}'!E$15)),"",'III_Plan comp 438.68 {Plan 2}'!E$15&amp;analysismethod1)</f>
        <v/>
      </c>
      <c r="BM28" s="251" t="str">
        <f>IF(ISNUMBER(FIND(analysismethod1,'III_Plan comp 438.68 {Plan 2}'!F$15)),"",'III_Plan comp 438.68 {Plan 2}'!F$15&amp;analysismethod1)</f>
        <v/>
      </c>
      <c r="BN28" s="251" t="str">
        <f>IF(ISNUMBER(FIND(analysismethod1,'III_Plan comp 438.68 {Plan 2}'!G$15)),"",'III_Plan comp 438.68 {Plan 2}'!G$15&amp;analysismethod1)</f>
        <v/>
      </c>
      <c r="BO28" s="251" t="str">
        <f>IF(ISNUMBER(FIND(analysismethod1,'III_Plan comp 438.68 {Plan 2}'!H$15)),"",'III_Plan comp 438.68 {Plan 2}'!H$15&amp;analysismethod1)</f>
        <v/>
      </c>
      <c r="BP28" s="251" t="str">
        <f>IF(ISNUMBER(FIND(analysismethod1,'III_Plan comp 438.68 {Plan 2}'!I$15)),"",'III_Plan comp 438.68 {Plan 2}'!I$15&amp;analysismethod1)</f>
        <v/>
      </c>
      <c r="BQ28" s="251" t="str">
        <f>IF(ISNUMBER(FIND(analysismethod1,'III_Plan comp 438.68 {Plan 2}'!J$15)),"",'III_Plan comp 438.68 {Plan 2}'!J$15&amp;analysismethod1)</f>
        <v/>
      </c>
      <c r="BR28" s="251" t="str">
        <f>IF(ISNUMBER(FIND(analysismethod1,'III_Plan comp 438.68 {Plan 2}'!K$15)),"",'III_Plan comp 438.68 {Plan 2}'!K$15&amp;analysismethod1)</f>
        <v/>
      </c>
      <c r="BS28" s="251" t="str">
        <f>IF(ISNUMBER(FIND(analysismethod1,'III_Plan comp 438.68 {Plan 2}'!L$15)),"",'III_Plan comp 438.68 {Plan 2}'!L$15&amp;analysismethod1)</f>
        <v/>
      </c>
      <c r="BT28" s="251" t="str">
        <f>IF(ISNUMBER(FIND(analysismethod1,'III_Plan comp 438.68 {Plan 2}'!M$15)),"",'III_Plan comp 438.68 {Plan 2}'!M$15&amp;analysismethod1)</f>
        <v/>
      </c>
      <c r="BU28" s="251" t="str">
        <f>IF(ISNUMBER(FIND(analysismethod1,'III_Plan comp 438.68 {Plan 2}'!N$15)),"",'III_Plan comp 438.68 {Plan 2}'!N$15&amp;analysismethod1)</f>
        <v/>
      </c>
      <c r="BV28" s="251" t="str">
        <f>IF(ISNUMBER(FIND(analysismethod1,'III_Plan comp 438.68 {Plan 2}'!O$15)),"",'III_Plan comp 438.68 {Plan 2}'!O$15&amp;analysismethod1)</f>
        <v/>
      </c>
      <c r="BW28" s="251" t="str">
        <f>IF(ISNUMBER(FIND(analysismethod1,'III_Plan comp 438.68 {Plan 2}'!P$15)),"",'III_Plan comp 438.68 {Plan 2}'!P$15&amp;analysismethod1)</f>
        <v/>
      </c>
      <c r="BX28" s="251" t="str">
        <f>IF(ISNUMBER(FIND(analysismethod1,'III_Plan comp 438.68 {Plan 2}'!Q$15)),"",'III_Plan comp 438.68 {Plan 2}'!Q$15&amp;analysismethod1)</f>
        <v/>
      </c>
      <c r="BY28" s="251" t="str">
        <f>IF(ISNUMBER(FIND(analysismethod1,'III_Plan comp 438.68 {Plan 2}'!R$15)),"",'III_Plan comp 438.68 {Plan 2}'!R$15&amp;analysismethod1)</f>
        <v/>
      </c>
      <c r="BZ28" s="251" t="str">
        <f>IF(ISNUMBER(FIND(analysismethod1,'III_Plan comp 438.68 {Plan 2}'!S$15)),"",'III_Plan comp 438.68 {Plan 2}'!S$15&amp;analysismethod1)</f>
        <v/>
      </c>
      <c r="CA28" s="251" t="str">
        <f>IF(ISNUMBER(FIND(analysismethod1,'III_Plan comp 438.68 {Plan 2}'!T$15)),"",'III_Plan comp 438.68 {Plan 2}'!T$15&amp;analysismethod1)</f>
        <v/>
      </c>
      <c r="CB28" s="251" t="str">
        <f>IF(ISNUMBER(FIND(analysismethod1,'III_Plan comp 438.68 {Plan 2}'!U$15)),"",'III_Plan comp 438.68 {Plan 2}'!U$15&amp;analysismethod1)</f>
        <v/>
      </c>
      <c r="CC28" s="251" t="str">
        <f>IF(ISNUMBER(FIND(analysismethod1,'III_Plan comp 438.68 {Plan 2}'!V$15)),"",'III_Plan comp 438.68 {Plan 2}'!V$15&amp;analysismethod1)</f>
        <v/>
      </c>
      <c r="CD28" s="251" t="str">
        <f>IF(ISNUMBER(FIND(analysismethod1,'III_Plan comp 438.68 {Plan 2}'!W$15)),"",'III_Plan comp 438.68 {Plan 2}'!W$15&amp;analysismethod1)</f>
        <v/>
      </c>
      <c r="CE28" s="251" t="str">
        <f>IF(ISNUMBER(FIND(analysismethod1,'III_Plan comp 438.68 {Plan 2}'!X$15)),"",'III_Plan comp 438.68 {Plan 2}'!X$15&amp;analysismethod1)</f>
        <v/>
      </c>
      <c r="CF28" s="251" t="str">
        <f>IF(ISNUMBER(FIND(analysismethod1,'III_Plan comp 438.68 {Plan 2}'!Y$15)),"",'III_Plan comp 438.68 {Plan 2}'!Y$15&amp;analysismethod1)</f>
        <v/>
      </c>
      <c r="CG28" s="251" t="str">
        <f>IF(ISNUMBER(FIND(analysismethod1,'III_Plan comp 438.68 {Plan 2}'!Z$15)),"",'III_Plan comp 438.68 {Plan 2}'!Z$15&amp;analysismethod1)</f>
        <v/>
      </c>
      <c r="CH28" s="251" t="str">
        <f>IF(ISNUMBER(FIND(analysismethod1,'III_Plan comp 438.68 {Plan 2}'!AA$15)),"",'III_Plan comp 438.68 {Plan 2}'!AA$15&amp;analysismethod1)</f>
        <v/>
      </c>
      <c r="CI28" s="251" t="str">
        <f>IF(ISNUMBER(FIND(analysismethod1,'III_Plan comp 438.68 {Plan 2}'!AB$15)),"",'III_Plan comp 438.68 {Plan 2}'!AB$15&amp;analysismethod1)</f>
        <v/>
      </c>
      <c r="CJ28" s="251" t="str">
        <f>IF(ISNUMBER(FIND(analysismethod1,'III_Plan comp 438.68 {Plan 2}'!AC$15)),"",'III_Plan comp 438.68 {Plan 2}'!AC$15&amp;analysismethod1)</f>
        <v/>
      </c>
      <c r="CK28" s="251" t="str">
        <f>IF(ISNUMBER(FIND(analysismethod1,'III_Plan comp 438.68 {Plan 2}'!AD$15)),"",'III_Plan comp 438.68 {Plan 2}'!AD$15&amp;analysismethod1)</f>
        <v/>
      </c>
      <c r="CL28" s="251" t="str">
        <f>IF(ISNUMBER(FIND(analysismethod1,'III_Plan comp 438.68 {Plan 2}'!AE$15)),"",'III_Plan comp 438.68 {Plan 2}'!AE$15&amp;analysismethod1)</f>
        <v/>
      </c>
      <c r="CM28" s="251" t="str">
        <f>IF(ISNUMBER(FIND(analysismethod1,'III_Plan comp 438.68 {Plan 2}'!AF$15)),"",'III_Plan comp 438.68 {Plan 2}'!AF$15&amp;analysismethod1)</f>
        <v/>
      </c>
      <c r="CN28" s="251" t="str">
        <f>IF(ISNUMBER(FIND(analysismethod1,'III_Plan comp 438.68 {Plan 2}'!AG$15)),"",'III_Plan comp 438.68 {Plan 2}'!AG$15&amp;analysismethod1)</f>
        <v/>
      </c>
      <c r="CO28" s="251" t="str">
        <f>IF(ISNUMBER(FIND(analysismethod1,'III_Plan comp 438.68 {Plan 2}'!AH$15)),"",'III_Plan comp 438.68 {Plan 2}'!AH$15&amp;analysismethod1)</f>
        <v/>
      </c>
      <c r="CP28" s="251" t="str">
        <f>IF(ISNUMBER(FIND(analysismethod1,'III_Plan comp 438.68 {Plan 2}'!AI$15)),"",'III_Plan comp 438.68 {Plan 2}'!AI$15&amp;analysismethod1)</f>
        <v/>
      </c>
      <c r="CQ28" s="251" t="str">
        <f>IF(ISNUMBER(FIND(analysismethod1,'III_Plan comp 438.68 {Plan 2}'!AJ$15)),"",'III_Plan comp 438.68 {Plan 2}'!AJ$15&amp;analysismethod1)</f>
        <v/>
      </c>
      <c r="CR28" s="251" t="str">
        <f>IF(ISNUMBER(FIND(analysismethod1,'III_Plan comp 438.68 {Plan 2}'!AK$15)),"",'III_Plan comp 438.68 {Plan 2}'!AK$15&amp;analysismethod1)</f>
        <v/>
      </c>
      <c r="CS28" s="251" t="str">
        <f>IF(ISNUMBER(FIND(analysismethod1,'III_Plan comp 438.68 {Plan 2}'!AL$15)),"",'III_Plan comp 438.68 {Plan 2}'!AL$15&amp;analysismethod1)</f>
        <v/>
      </c>
      <c r="CT28" s="251" t="str">
        <f>IF(ISNUMBER(FIND(analysismethod1,'III_Plan comp 438.68 {Plan 2}'!AM$15)),"",'III_Plan comp 438.68 {Plan 2}'!AM$15&amp;analysismethod1)</f>
        <v/>
      </c>
      <c r="CU28" s="251" t="str">
        <f>IF(ISNUMBER(FIND(analysismethod1,'III_Plan comp 438.68 {Plan 2}'!AN$15)),"",'III_Plan comp 438.68 {Plan 2}'!AN$15&amp;analysismethod1)</f>
        <v/>
      </c>
      <c r="CV28" s="251" t="str">
        <f>IF(ISNUMBER(FIND(analysismethod1,'III_Plan comp 438.68 {Plan 2}'!AO$15)),"",'III_Plan comp 438.68 {Plan 2}'!AO$15&amp;analysismethod1)</f>
        <v/>
      </c>
      <c r="CW28" s="251" t="str">
        <f>IF(ISNUMBER(FIND(analysismethod1,'III_Plan comp 438.68 {Plan 2}'!AP$15)),"",'III_Plan comp 438.68 {Plan 2}'!AP$15&amp;analysismethod1)</f>
        <v/>
      </c>
      <c r="CX28" s="251" t="str">
        <f>IF(ISNUMBER(FIND(analysismethod1,'III_Plan comp 438.68 {Plan 2}'!AQ$15)),"",'III_Plan comp 438.68 {Plan 2}'!AQ$15&amp;analysismethod1)</f>
        <v/>
      </c>
      <c r="CY28" s="251" t="str">
        <f>IF(ISNUMBER(FIND(analysismethod1,'III_Plan comp 438.68 {Plan 2}'!AR$15)),"",'III_Plan comp 438.68 {Plan 2}'!AR$15&amp;analysismethod1)</f>
        <v/>
      </c>
      <c r="CZ28" s="251" t="str">
        <f>IF(ISNUMBER(FIND(analysismethod1,'III_Plan comp 438.68 {Plan 2}'!AS$15)),"",'III_Plan comp 438.68 {Plan 2}'!AS$15&amp;analysismethod1)</f>
        <v/>
      </c>
      <c r="DA28" s="251" t="str">
        <f>IF(ISNUMBER(FIND(analysismethod1,'III_Plan comp 438.68 {Plan 2}'!AT$15)),"",'III_Plan comp 438.68 {Plan 2}'!AT$15&amp;analysismethod1)</f>
        <v/>
      </c>
      <c r="DB28" s="251" t="str">
        <f>IF(ISNUMBER(FIND(analysismethod1,'III_Plan comp 438.68 {Plan 2}'!AU$15)),"",'III_Plan comp 438.68 {Plan 2}'!AU$15&amp;analysismethod1)</f>
        <v/>
      </c>
      <c r="DC28" s="251" t="str">
        <f>IF(ISNUMBER(FIND(analysismethod1,'III_Plan comp 438.68 {Plan 2}'!AV$15)),"",'III_Plan comp 438.68 {Plan 2}'!AV$15&amp;analysismethod1)</f>
        <v/>
      </c>
      <c r="DD28" s="251" t="str">
        <f>IF(ISNUMBER(FIND(analysismethod1,'III_Plan comp 438.68 {Plan 2}'!AW$15)),"",'III_Plan comp 438.68 {Plan 2}'!AW$15&amp;analysismethod1)</f>
        <v/>
      </c>
      <c r="DE28" s="251" t="str">
        <f>IF(ISNUMBER(FIND(analysismethod1,'III_Plan comp 438.68 {Plan 2}'!AX$15)),"",'III_Plan comp 438.68 {Plan 2}'!AX$15&amp;analysismethod1)</f>
        <v/>
      </c>
      <c r="DF28" s="251" t="str">
        <f>IF(ISNUMBER(FIND(analysismethod1,'III_Plan comp 438.68 {Plan 2}'!AY$15)),"",'III_Plan comp 438.68 {Plan 2}'!AY$15&amp;analysismethod1)</f>
        <v/>
      </c>
      <c r="DG28" s="251" t="str">
        <f>IF(ISNUMBER(FIND(analysismethod1,'III_Plan comp 438.68 {Plan 2}'!AZ$15)),"",'III_Plan comp 438.68 {Plan 2}'!AZ$15&amp;analysismethod1)</f>
        <v/>
      </c>
      <c r="DH28" s="251" t="str">
        <f>IF(ISNUMBER(FIND(analysismethod1,'III_Plan comp 438.68 {Plan 2}'!BA$15)),"",'III_Plan comp 438.68 {Plan 2}'!BA$15&amp;analysismethod1)</f>
        <v/>
      </c>
      <c r="DI28" s="251" t="str">
        <f>IF(ISNUMBER(FIND(analysismethod1,'III_Plan comp 438.68 {Plan 2}'!BB$15)),"",'III_Plan comp 438.68 {Plan 2}'!BB$15&amp;analysismethod1)</f>
        <v/>
      </c>
      <c r="DJ28" s="251" t="str">
        <f>IF(ISNUMBER(FIND(analysismethod1,'III_Plan comp 438.68 {Plan 2}'!BC$15)),"",'III_Plan comp 438.68 {Plan 2}'!BC$15&amp;analysismethod1)</f>
        <v/>
      </c>
      <c r="DK28" s="251" t="str">
        <f>IF(ISNUMBER(FIND(analysismethod1,'III_Plan comp 438.68 {Plan 2}'!BD$15)),"",'III_Plan comp 438.68 {Plan 2}'!BD$15&amp;analysismethod1)</f>
        <v/>
      </c>
      <c r="DL28" s="251" t="str">
        <f>IF(ISNUMBER(FIND(analysismethod1,'III_Plan comp 438.68 {Plan 2}'!BE$15)),"",'III_Plan comp 438.68 {Plan 2}'!BE$15&amp;analysismethod1)</f>
        <v/>
      </c>
      <c r="DM28" s="251" t="str">
        <f>IF(ISNUMBER(FIND(analysismethod1,'III_Plan comp 438.68 {Plan 2}'!BF$15)),"",'III_Plan comp 438.68 {Plan 2}'!BF$15&amp;analysismethod1)</f>
        <v/>
      </c>
      <c r="DN28" s="251" t="str">
        <f>IF(ISNUMBER(FIND(analysismethod1,'III_Plan comp 438.68 {Plan 2}'!BG$15)),"",'III_Plan comp 438.68 {Plan 2}'!BG$15&amp;analysismethod1)</f>
        <v/>
      </c>
      <c r="DO28" s="251" t="str">
        <f>IF(ISNUMBER(FIND(analysismethod1,'III_Plan comp 438.68 {Plan 2}'!BH$15)),"",'III_Plan comp 438.68 {Plan 2}'!BH$15&amp;analysismethod1)</f>
        <v/>
      </c>
      <c r="DP28" s="251" t="str">
        <f>IF(ISNUMBER(FIND(analysismethod1,'III_Plan comp 438.68 {Plan 2}'!BI$15)),"",'III_Plan comp 438.68 {Plan 2}'!BI$15&amp;analysismethod1)</f>
        <v/>
      </c>
      <c r="DQ28" s="251" t="str">
        <f>IF(ISNUMBER(FIND(analysismethod1,'III_Plan comp 438.68 {Plan 2}'!BJ$15)),"",'III_Plan comp 438.68 {Plan 2}'!BJ$15&amp;analysismethod1)</f>
        <v/>
      </c>
      <c r="DR28" s="251" t="str">
        <f>IF(ISNUMBER(FIND(analysismethod1,'III_Plan comp 438.68 {Plan 2}'!BK$15)),"",'III_Plan comp 438.68 {Plan 2}'!BK$15&amp;analysismethod1)</f>
        <v/>
      </c>
      <c r="DS28" s="251" t="str">
        <f>IF(ISNUMBER(FIND(analysismethod1,'III_Plan comp 438.68 {Plan 2}'!BL$15)),"",'III_Plan comp 438.68 {Plan 2}'!BL$15&amp;analysismethod1)</f>
        <v/>
      </c>
      <c r="DT28" s="251" t="str">
        <f>IF(ISNUMBER(FIND(analysismethod1,'III_Plan comp 438.68 {Plan 2}'!BM$15)),"",'III_Plan comp 438.68 {Plan 2}'!BM$15&amp;analysismethod1)</f>
        <v/>
      </c>
      <c r="DU28" s="251" t="str">
        <f>IF(ISNUMBER(FIND(analysismethod1,'III_Plan comp 438.68 {Plan 2}'!BN$15)),"",'III_Plan comp 438.68 {Plan 2}'!BN$15&amp;analysismethod1)</f>
        <v/>
      </c>
      <c r="DV28" s="251" t="str">
        <f>IF(ISNUMBER(FIND(analysismethod1,'III_Plan comp 438.68 {Plan 2}'!BO$15)),"",'III_Plan comp 438.68 {Plan 2}'!BO$15&amp;analysismethod1)</f>
        <v/>
      </c>
      <c r="DW28" s="251" t="str">
        <f>IF(ISNUMBER(FIND(analysismethod1,'III_Plan comp 438.68 {Plan 2}'!BP$15)),"",'III_Plan comp 438.68 {Plan 2}'!BP$15&amp;analysismethod1)</f>
        <v/>
      </c>
      <c r="DX28" s="251" t="str">
        <f>IF(ISNUMBER(FIND(analysismethod1,'III_Plan comp 438.68 {Plan 2}'!BQ$15)),"",'III_Plan comp 438.68 {Plan 2}'!BQ$15&amp;analysismethod1)</f>
        <v/>
      </c>
      <c r="DY28" s="251" t="str">
        <f>IF(ISNUMBER(FIND(analysismethod1,'III_Plan comp 438.68 {Plan 2}'!BR$15)),"",'III_Plan comp 438.68 {Plan 2}'!BR$15&amp;analysismethod1)</f>
        <v/>
      </c>
      <c r="DZ28" s="251" t="str">
        <f>IF(ISNUMBER(FIND(analysismethod1,'III_Plan comp 438.68 {Plan 2}'!BS$15)),"",'III_Plan comp 438.68 {Plan 2}'!BS$15&amp;analysismethod1)</f>
        <v/>
      </c>
      <c r="EA28" s="251" t="str">
        <f>IF(ISNUMBER(FIND(analysismethod1,'III_Plan comp 438.68 {Plan 2}'!BT$15)),"",'III_Plan comp 438.68 {Plan 2}'!BT$15&amp;analysismethod1)</f>
        <v/>
      </c>
      <c r="EB28" s="251" t="str">
        <f>IF(ISNUMBER(FIND(analysismethod1,'III_Plan comp 438.68 {Plan 2}'!BU$15)),"",'III_Plan comp 438.68 {Plan 2}'!BU$15&amp;analysismethod1)</f>
        <v/>
      </c>
      <c r="EC28" s="251" t="str">
        <f>IF(ISNUMBER(FIND(analysismethod1,'III_Plan comp 438.68 {Plan 2}'!BV$15)),"",'III_Plan comp 438.68 {Plan 2}'!BV$15&amp;analysismethod1)</f>
        <v/>
      </c>
      <c r="ED28" s="251" t="str">
        <f>IF(ISNUMBER(FIND(analysismethod1,'III_Plan comp 438.68 {Plan 2}'!BW$15)),"",'III_Plan comp 438.68 {Plan 2}'!BW$15&amp;analysismethod1)</f>
        <v/>
      </c>
      <c r="EE28" s="251" t="str">
        <f>IF(ISNUMBER(FIND(analysismethod1,'III_Plan comp 438.68 {Plan 2}'!BX$15)),"",'III_Plan comp 438.68 {Plan 2}'!BX$15&amp;analysismethod1)</f>
        <v/>
      </c>
      <c r="EF28" s="251" t="str">
        <f>IF(ISNUMBER(FIND(analysismethod1,'III_Plan comp 438.68 {Plan 2}'!BY$15)),"",'III_Plan comp 438.68 {Plan 2}'!BY$15&amp;analysismethod1)</f>
        <v/>
      </c>
      <c r="EG28" s="251" t="str">
        <f>IF(ISNUMBER(FIND(analysismethod1,'III_Plan comp 438.68 {Plan 2}'!BZ$15)),"",'III_Plan comp 438.68 {Plan 2}'!BZ$15&amp;analysismethod1)</f>
        <v/>
      </c>
      <c r="EH28" s="251" t="str">
        <f>IF(ISNUMBER(FIND(analysismethod1,'III_Plan comp 438.68 {Plan 2}'!CA$15)),"",'III_Plan comp 438.68 {Plan 2}'!CA$15&amp;analysismethod1)</f>
        <v/>
      </c>
      <c r="EI28" s="251" t="str">
        <f>IF(ISNUMBER(FIND(analysismethod1,'III_Plan comp 438.68 {Plan 2}'!CB$15)),"",'III_Plan comp 438.68 {Plan 2}'!CB$15&amp;analysismethod1)</f>
        <v/>
      </c>
      <c r="EJ28" s="251" t="str">
        <f>IF(ISNUMBER(FIND(analysismethod1,'III_Plan comp 438.68 {Plan 2}'!CC$15)),"",'III_Plan comp 438.68 {Plan 2}'!CC$15&amp;analysismethod1)</f>
        <v/>
      </c>
      <c r="EK28" s="251" t="str">
        <f>IF(ISNUMBER(FIND(analysismethod1,'III_Plan comp 438.68 {Plan 2}'!CD$15)),"",'III_Plan comp 438.68 {Plan 2}'!CD$15&amp;analysismethod1)</f>
        <v/>
      </c>
      <c r="EL28" s="251" t="str">
        <f>IF(ISNUMBER(FIND(analysismethod1,'III_Plan comp 438.68 {Plan 2}'!CE$15)),"",'III_Plan comp 438.68 {Plan 2}'!CE$15&amp;analysismethod1)</f>
        <v/>
      </c>
      <c r="EM28" s="251" t="str">
        <f>IF(ISNUMBER(FIND(analysismethod1,'III_Plan comp 438.68 {Plan 2}'!CF$15)),"",'III_Plan comp 438.68 {Plan 2}'!CF$15&amp;analysismethod1)</f>
        <v/>
      </c>
      <c r="EN28" s="251" t="str">
        <f>IF(ISNUMBER(FIND(analysismethod1,'III_Plan comp 438.68 {Plan 2}'!CG$15)),"",'III_Plan comp 438.68 {Plan 2}'!CG$15&amp;analysismethod1)</f>
        <v/>
      </c>
      <c r="EO28" s="251" t="str">
        <f>IF(ISNUMBER(FIND(analysismethod1,'III_Plan comp 438.68 {Plan 2}'!CH$15)),"",'III_Plan comp 438.68 {Plan 2}'!CH$15&amp;analysismethod1)</f>
        <v/>
      </c>
      <c r="EP28" s="251" t="str">
        <f>IF(ISNUMBER(FIND(analysismethod1,'III_Plan comp 438.68 {Plan 2}'!CI$15)),"",'III_Plan comp 438.68 {Plan 2}'!CI$15&amp;analysismethod1)</f>
        <v/>
      </c>
      <c r="EQ28" s="251" t="str">
        <f>IF(ISNUMBER(FIND(analysismethod1,'III_Plan comp 438.68 {Plan 2}'!CJ$15)),"",'III_Plan comp 438.68 {Plan 2}'!CJ$15&amp;analysismethod1)</f>
        <v/>
      </c>
      <c r="ER28" s="251" t="str">
        <f>IF(ISNUMBER(FIND(analysismethod1,'III_Plan comp 438.68 {Plan 2}'!CK$15)),"",'III_Plan comp 438.68 {Plan 2}'!CK$15&amp;analysismethod1)</f>
        <v/>
      </c>
      <c r="ES28" s="251" t="str">
        <f>IF(ISNUMBER(FIND(analysismethod1,'III_Plan comp 438.68 {Plan 2}'!CL$15)),"",'III_Plan comp 438.68 {Plan 2}'!CL$15&amp;analysismethod1)</f>
        <v/>
      </c>
      <c r="ET28" s="251" t="str">
        <f>IF(ISNUMBER(FIND(analysismethod1,'III_Plan comp 438.68 {Plan 2}'!CM$15)),"",'III_Plan comp 438.68 {Plan 2}'!CM$15&amp;analysismethod1)</f>
        <v/>
      </c>
      <c r="EU28" s="251" t="str">
        <f>IF(ISNUMBER(FIND(analysismethod1,'III_Plan comp 438.68 {Plan 2}'!CN$15)),"",'III_Plan comp 438.68 {Plan 2}'!CN$15&amp;analysismethod1)</f>
        <v/>
      </c>
      <c r="EV28" s="251" t="str">
        <f>IF(ISNUMBER(FIND(analysismethod1,'III_Plan comp 438.68 {Plan 2}'!CO$15)),"",'III_Plan comp 438.68 {Plan 2}'!CO$15&amp;analysismethod1)</f>
        <v/>
      </c>
      <c r="EW28" s="251" t="str">
        <f>IF(ISNUMBER(FIND(analysismethod1,'III_Plan comp 438.68 {Plan 2}'!CP$15)),"",'III_Plan comp 438.68 {Plan 2}'!CP$15&amp;analysismethod1)</f>
        <v/>
      </c>
      <c r="EX28" s="251" t="str">
        <f>IF(ISNUMBER(FIND(analysismethod1,'III_Plan comp 438.68 {Plan 2}'!CQ$15)),"",'III_Plan comp 438.68 {Plan 2}'!CQ$15&amp;analysismethod1)</f>
        <v/>
      </c>
      <c r="EY28" s="251" t="str">
        <f>IF(ISNUMBER(FIND(analysismethod1,'III_Plan comp 438.68 {Plan 2}'!CR$15)),"",'III_Plan comp 438.68 {Plan 2}'!CR$15&amp;analysismethod1)</f>
        <v/>
      </c>
      <c r="EZ28" s="251" t="str">
        <f>IF(ISNUMBER(FIND(analysismethod1,'III_Plan comp 438.68 {Plan 2}'!CS$15)),"",'III_Plan comp 438.68 {Plan 2}'!CS$15&amp;analysismethod1)</f>
        <v/>
      </c>
      <c r="FA28" s="251" t="str">
        <f>IF(ISNUMBER(FIND(analysismethod1,'III_Plan comp 438.68 {Plan 2}'!CT$15)),"",'III_Plan comp 438.68 {Plan 2}'!CT$15&amp;analysismethod1)</f>
        <v/>
      </c>
      <c r="FB28" s="251" t="str">
        <f>IF(ISNUMBER(FIND(analysismethod1,'III_Plan comp 438.68 {Plan 2}'!CU$15)),"",'III_Plan comp 438.68 {Plan 2}'!CU$15&amp;analysismethod1)</f>
        <v/>
      </c>
      <c r="FC28" s="251" t="str">
        <f>IF(ISNUMBER(FIND(analysismethod1,'III_Plan comp 438.68 {Plan 2}'!CV$15)),"",'III_Plan comp 438.68 {Plan 2}'!CV$15&amp;analysismethod1)</f>
        <v/>
      </c>
      <c r="FD28" s="251" t="str">
        <f>IF(ISNUMBER(FIND(analysismethod1,'III_Plan comp 438.68 {Plan 2}'!CW$15)),"",'III_Plan comp 438.68 {Plan 2}'!CW$15&amp;analysismethod1)</f>
        <v/>
      </c>
      <c r="FE28" s="251" t="str">
        <f>IF(ISNUMBER(FIND(analysismethod1,'III_Plan comp 438.68 {Plan 2}'!CX$15)),"",'III_Plan comp 438.68 {Plan 2}'!CX$15&amp;analysismethod1)</f>
        <v/>
      </c>
      <c r="FF28" s="251" t="str">
        <f>IF(ISNUMBER(FIND(analysismethod1,'III_Plan comp 438.68 {Plan 2}'!CY$15)),"",'III_Plan comp 438.68 {Plan 2}'!CY$15&amp;analysismethod1)</f>
        <v/>
      </c>
      <c r="FG28" s="251" t="str">
        <f>IF(ISNUMBER(FIND(analysismethod1,'III_Plan comp 438.68 {Plan 2}'!CZ$15)),"",'III_Plan comp 438.68 {Plan 2}'!CZ$15&amp;analysismethod1)</f>
        <v/>
      </c>
    </row>
    <row r="29" spans="2:163" x14ac:dyDescent="0.25">
      <c r="B29" s="11" t="s">
        <v>33</v>
      </c>
      <c r="C29" s="11"/>
      <c r="D29" s="11"/>
      <c r="E29" s="11"/>
      <c r="F29" s="11"/>
      <c r="G29" s="11"/>
      <c r="J29" s="94"/>
      <c r="K29" s="93"/>
      <c r="L29" s="93"/>
      <c r="M29" s="93"/>
      <c r="N29" s="93"/>
      <c r="O29" s="93"/>
      <c r="P29" s="93"/>
      <c r="Q29" s="93"/>
      <c r="R29" s="93"/>
      <c r="S29" s="93"/>
      <c r="T29" s="93"/>
      <c r="BK29" s="253" t="str">
        <f>IF('I_State and program information'!$E$54="Yes","Plan Provider Directory Review"&amp;"; "&amp;CHAR(10)&amp;CHAR(10),"")</f>
        <v/>
      </c>
      <c r="BL29" s="254" t="str">
        <f>IF(ISNUMBER(FIND(analysismethod2,'III_Plan comp 438.68 {Plan 2}'!E$15)),"",'III_Plan comp 438.68 {Plan 2}'!E$15&amp;analysismethod2)</f>
        <v/>
      </c>
      <c r="BM29" s="254" t="str">
        <f>IF(ISNUMBER(FIND(analysismethod2,'III_Plan comp 438.68 {Plan 2}'!F$15)),"",'III_Plan comp 438.68 {Plan 2}'!F$15&amp;analysismethod2)</f>
        <v/>
      </c>
      <c r="BN29" s="254" t="str">
        <f>IF(ISNUMBER(FIND(analysismethod2,'III_Plan comp 438.68 {Plan 2}'!G$15)),"",'III_Plan comp 438.68 {Plan 2}'!G$15&amp;analysismethod2)</f>
        <v/>
      </c>
      <c r="BO29" s="254" t="str">
        <f>IF(ISNUMBER(FIND(analysismethod2,'III_Plan comp 438.68 {Plan 2}'!H$15)),"",'III_Plan comp 438.68 {Plan 2}'!H$15&amp;analysismethod2)</f>
        <v/>
      </c>
      <c r="BP29" s="254" t="str">
        <f>IF(ISNUMBER(FIND(analysismethod2,'III_Plan comp 438.68 {Plan 2}'!I$15)),"",'III_Plan comp 438.68 {Plan 2}'!I$15&amp;analysismethod2)</f>
        <v/>
      </c>
      <c r="BQ29" s="254" t="str">
        <f>IF(ISNUMBER(FIND(analysismethod2,'III_Plan comp 438.68 {Plan 2}'!J$15)),"",'III_Plan comp 438.68 {Plan 2}'!J$15&amp;analysismethod2)</f>
        <v/>
      </c>
      <c r="BR29" s="254" t="str">
        <f>IF(ISNUMBER(FIND(analysismethod2,'III_Plan comp 438.68 {Plan 2}'!K$15)),"",'III_Plan comp 438.68 {Plan 2}'!K$15&amp;analysismethod2)</f>
        <v/>
      </c>
      <c r="BS29" s="254" t="str">
        <f>IF(ISNUMBER(FIND(analysismethod2,'III_Plan comp 438.68 {Plan 2}'!L$15)),"",'III_Plan comp 438.68 {Plan 2}'!L$15&amp;analysismethod2)</f>
        <v/>
      </c>
      <c r="BT29" s="254" t="str">
        <f>IF(ISNUMBER(FIND(analysismethod2,'III_Plan comp 438.68 {Plan 2}'!M$15)),"",'III_Plan comp 438.68 {Plan 2}'!M$15&amp;analysismethod2)</f>
        <v/>
      </c>
      <c r="BU29" s="254" t="str">
        <f>IF(ISNUMBER(FIND(analysismethod2,'III_Plan comp 438.68 {Plan 2}'!N$15)),"",'III_Plan comp 438.68 {Plan 2}'!N$15&amp;analysismethod2)</f>
        <v/>
      </c>
      <c r="BV29" s="254" t="str">
        <f>IF(ISNUMBER(FIND(analysismethod2,'III_Plan comp 438.68 {Plan 2}'!O$15)),"",'III_Plan comp 438.68 {Plan 2}'!O$15&amp;analysismethod2)</f>
        <v/>
      </c>
      <c r="BW29" s="254" t="str">
        <f>IF(ISNUMBER(FIND(analysismethod2,'III_Plan comp 438.68 {Plan 2}'!P$15)),"",'III_Plan comp 438.68 {Plan 2}'!P$15&amp;analysismethod2)</f>
        <v/>
      </c>
      <c r="BX29" s="254" t="str">
        <f>IF(ISNUMBER(FIND(analysismethod2,'III_Plan comp 438.68 {Plan 2}'!Q$15)),"",'III_Plan comp 438.68 {Plan 2}'!Q$15&amp;analysismethod2)</f>
        <v/>
      </c>
      <c r="BY29" s="254" t="str">
        <f>IF(ISNUMBER(FIND(analysismethod2,'III_Plan comp 438.68 {Plan 2}'!R$15)),"",'III_Plan comp 438.68 {Plan 2}'!R$15&amp;analysismethod2)</f>
        <v/>
      </c>
      <c r="BZ29" s="254" t="str">
        <f>IF(ISNUMBER(FIND(analysismethod2,'III_Plan comp 438.68 {Plan 2}'!S$15)),"",'III_Plan comp 438.68 {Plan 2}'!S$15&amp;analysismethod2)</f>
        <v/>
      </c>
      <c r="CA29" s="254" t="str">
        <f>IF(ISNUMBER(FIND(analysismethod2,'III_Plan comp 438.68 {Plan 2}'!T$15)),"",'III_Plan comp 438.68 {Plan 2}'!T$15&amp;analysismethod2)</f>
        <v/>
      </c>
      <c r="CB29" s="254" t="str">
        <f>IF(ISNUMBER(FIND(analysismethod2,'III_Plan comp 438.68 {Plan 2}'!U$15)),"",'III_Plan comp 438.68 {Plan 2}'!U$15&amp;analysismethod2)</f>
        <v/>
      </c>
      <c r="CC29" s="254" t="str">
        <f>IF(ISNUMBER(FIND(analysismethod2,'III_Plan comp 438.68 {Plan 2}'!V$15)),"",'III_Plan comp 438.68 {Plan 2}'!V$15&amp;analysismethod2)</f>
        <v/>
      </c>
      <c r="CD29" s="254" t="str">
        <f>IF(ISNUMBER(FIND(analysismethod2,'III_Plan comp 438.68 {Plan 2}'!W$15)),"",'III_Plan comp 438.68 {Plan 2}'!W$15&amp;analysismethod2)</f>
        <v/>
      </c>
      <c r="CE29" s="254" t="str">
        <f>IF(ISNUMBER(FIND(analysismethod2,'III_Plan comp 438.68 {Plan 2}'!X$15)),"",'III_Plan comp 438.68 {Plan 2}'!X$15&amp;analysismethod2)</f>
        <v/>
      </c>
      <c r="CF29" s="254" t="str">
        <f>IF(ISNUMBER(FIND(analysismethod2,'III_Plan comp 438.68 {Plan 2}'!Y$15)),"",'III_Plan comp 438.68 {Plan 2}'!Y$15&amp;analysismethod2)</f>
        <v/>
      </c>
      <c r="CG29" s="254" t="str">
        <f>IF(ISNUMBER(FIND(analysismethod2,'III_Plan comp 438.68 {Plan 2}'!Z$15)),"",'III_Plan comp 438.68 {Plan 2}'!Z$15&amp;analysismethod2)</f>
        <v/>
      </c>
      <c r="CH29" s="254" t="str">
        <f>IF(ISNUMBER(FIND(analysismethod2,'III_Plan comp 438.68 {Plan 2}'!AA$15)),"",'III_Plan comp 438.68 {Plan 2}'!AA$15&amp;analysismethod2)</f>
        <v/>
      </c>
      <c r="CI29" s="254" t="str">
        <f>IF(ISNUMBER(FIND(analysismethod2,'III_Plan comp 438.68 {Plan 2}'!AB$15)),"",'III_Plan comp 438.68 {Plan 2}'!AB$15&amp;analysismethod2)</f>
        <v/>
      </c>
      <c r="CJ29" s="254" t="str">
        <f>IF(ISNUMBER(FIND(analysismethod2,'III_Plan comp 438.68 {Plan 2}'!AC$15)),"",'III_Plan comp 438.68 {Plan 2}'!AC$15&amp;analysismethod2)</f>
        <v/>
      </c>
      <c r="CK29" s="254" t="str">
        <f>IF(ISNUMBER(FIND(analysismethod2,'III_Plan comp 438.68 {Plan 2}'!AD$15)),"",'III_Plan comp 438.68 {Plan 2}'!AD$15&amp;analysismethod2)</f>
        <v/>
      </c>
      <c r="CL29" s="254" t="str">
        <f>IF(ISNUMBER(FIND(analysismethod2,'III_Plan comp 438.68 {Plan 2}'!AE$15)),"",'III_Plan comp 438.68 {Plan 2}'!AE$15&amp;analysismethod2)</f>
        <v/>
      </c>
      <c r="CM29" s="254" t="str">
        <f>IF(ISNUMBER(FIND(analysismethod2,'III_Plan comp 438.68 {Plan 2}'!AF$15)),"",'III_Plan comp 438.68 {Plan 2}'!AF$15&amp;analysismethod2)</f>
        <v/>
      </c>
      <c r="CN29" s="254" t="str">
        <f>IF(ISNUMBER(FIND(analysismethod2,'III_Plan comp 438.68 {Plan 2}'!AG$15)),"",'III_Plan comp 438.68 {Plan 2}'!AG$15&amp;analysismethod2)</f>
        <v/>
      </c>
      <c r="CO29" s="254" t="str">
        <f>IF(ISNUMBER(FIND(analysismethod2,'III_Plan comp 438.68 {Plan 2}'!AH$15)),"",'III_Plan comp 438.68 {Plan 2}'!AH$15&amp;analysismethod2)</f>
        <v/>
      </c>
      <c r="CP29" s="254" t="str">
        <f>IF(ISNUMBER(FIND(analysismethod2,'III_Plan comp 438.68 {Plan 2}'!AI$15)),"",'III_Plan comp 438.68 {Plan 2}'!AI$15&amp;analysismethod2)</f>
        <v/>
      </c>
      <c r="CQ29" s="254" t="str">
        <f>IF(ISNUMBER(FIND(analysismethod2,'III_Plan comp 438.68 {Plan 2}'!AJ$15)),"",'III_Plan comp 438.68 {Plan 2}'!AJ$15&amp;analysismethod2)</f>
        <v/>
      </c>
      <c r="CR29" s="254" t="str">
        <f>IF(ISNUMBER(FIND(analysismethod2,'III_Plan comp 438.68 {Plan 2}'!AK$15)),"",'III_Plan comp 438.68 {Plan 2}'!AK$15&amp;analysismethod2)</f>
        <v/>
      </c>
      <c r="CS29" s="254" t="str">
        <f>IF(ISNUMBER(FIND(analysismethod2,'III_Plan comp 438.68 {Plan 2}'!AL$15)),"",'III_Plan comp 438.68 {Plan 2}'!AL$15&amp;analysismethod2)</f>
        <v/>
      </c>
      <c r="CT29" s="254" t="str">
        <f>IF(ISNUMBER(FIND(analysismethod2,'III_Plan comp 438.68 {Plan 2}'!AM$15)),"",'III_Plan comp 438.68 {Plan 2}'!AM$15&amp;analysismethod2)</f>
        <v/>
      </c>
      <c r="CU29" s="254" t="str">
        <f>IF(ISNUMBER(FIND(analysismethod2,'III_Plan comp 438.68 {Plan 2}'!AN$15)),"",'III_Plan comp 438.68 {Plan 2}'!AN$15&amp;analysismethod2)</f>
        <v/>
      </c>
      <c r="CV29" s="254" t="str">
        <f>IF(ISNUMBER(FIND(analysismethod2,'III_Plan comp 438.68 {Plan 2}'!AO$15)),"",'III_Plan comp 438.68 {Plan 2}'!AO$15&amp;analysismethod2)</f>
        <v/>
      </c>
      <c r="CW29" s="254" t="str">
        <f>IF(ISNUMBER(FIND(analysismethod2,'III_Plan comp 438.68 {Plan 2}'!AP$15)),"",'III_Plan comp 438.68 {Plan 2}'!AP$15&amp;analysismethod2)</f>
        <v/>
      </c>
      <c r="CX29" s="254" t="str">
        <f>IF(ISNUMBER(FIND(analysismethod2,'III_Plan comp 438.68 {Plan 2}'!AQ$15)),"",'III_Plan comp 438.68 {Plan 2}'!AQ$15&amp;analysismethod2)</f>
        <v/>
      </c>
      <c r="CY29" s="254" t="str">
        <f>IF(ISNUMBER(FIND(analysismethod2,'III_Plan comp 438.68 {Plan 2}'!AR$15)),"",'III_Plan comp 438.68 {Plan 2}'!AR$15&amp;analysismethod2)</f>
        <v/>
      </c>
      <c r="CZ29" s="254" t="str">
        <f>IF(ISNUMBER(FIND(analysismethod2,'III_Plan comp 438.68 {Plan 2}'!AS$15)),"",'III_Plan comp 438.68 {Plan 2}'!AS$15&amp;analysismethod2)</f>
        <v/>
      </c>
      <c r="DA29" s="254" t="str">
        <f>IF(ISNUMBER(FIND(analysismethod2,'III_Plan comp 438.68 {Plan 2}'!AT$15)),"",'III_Plan comp 438.68 {Plan 2}'!AT$15&amp;analysismethod2)</f>
        <v/>
      </c>
      <c r="DB29" s="254" t="str">
        <f>IF(ISNUMBER(FIND(analysismethod2,'III_Plan comp 438.68 {Plan 2}'!AU$15)),"",'III_Plan comp 438.68 {Plan 2}'!AU$15&amp;analysismethod2)</f>
        <v/>
      </c>
      <c r="DC29" s="254" t="str">
        <f>IF(ISNUMBER(FIND(analysismethod2,'III_Plan comp 438.68 {Plan 2}'!AV$15)),"",'III_Plan comp 438.68 {Plan 2}'!AV$15&amp;analysismethod2)</f>
        <v/>
      </c>
      <c r="DD29" s="254" t="str">
        <f>IF(ISNUMBER(FIND(analysismethod2,'III_Plan comp 438.68 {Plan 2}'!AW$15)),"",'III_Plan comp 438.68 {Plan 2}'!AW$15&amp;analysismethod2)</f>
        <v/>
      </c>
      <c r="DE29" s="254" t="str">
        <f>IF(ISNUMBER(FIND(analysismethod2,'III_Plan comp 438.68 {Plan 2}'!AX$15)),"",'III_Plan comp 438.68 {Plan 2}'!AX$15&amp;analysismethod2)</f>
        <v/>
      </c>
      <c r="DF29" s="254" t="str">
        <f>IF(ISNUMBER(FIND(analysismethod2,'III_Plan comp 438.68 {Plan 2}'!AY$15)),"",'III_Plan comp 438.68 {Plan 2}'!AY$15&amp;analysismethod2)</f>
        <v/>
      </c>
      <c r="DG29" s="254" t="str">
        <f>IF(ISNUMBER(FIND(analysismethod2,'III_Plan comp 438.68 {Plan 2}'!AZ$15)),"",'III_Plan comp 438.68 {Plan 2}'!AZ$15&amp;analysismethod2)</f>
        <v/>
      </c>
      <c r="DH29" s="254" t="str">
        <f>IF(ISNUMBER(FIND(analysismethod2,'III_Plan comp 438.68 {Plan 2}'!BA$15)),"",'III_Plan comp 438.68 {Plan 2}'!BA$15&amp;analysismethod2)</f>
        <v/>
      </c>
      <c r="DI29" s="254" t="str">
        <f>IF(ISNUMBER(FIND(analysismethod2,'III_Plan comp 438.68 {Plan 2}'!BB$15)),"",'III_Plan comp 438.68 {Plan 2}'!BB$15&amp;analysismethod2)</f>
        <v/>
      </c>
      <c r="DJ29" s="254" t="str">
        <f>IF(ISNUMBER(FIND(analysismethod2,'III_Plan comp 438.68 {Plan 2}'!BC$15)),"",'III_Plan comp 438.68 {Plan 2}'!BC$15&amp;analysismethod2)</f>
        <v/>
      </c>
      <c r="DK29" s="254" t="str">
        <f>IF(ISNUMBER(FIND(analysismethod2,'III_Plan comp 438.68 {Plan 2}'!BD$15)),"",'III_Plan comp 438.68 {Plan 2}'!BD$15&amp;analysismethod2)</f>
        <v/>
      </c>
      <c r="DL29" s="254" t="str">
        <f>IF(ISNUMBER(FIND(analysismethod2,'III_Plan comp 438.68 {Plan 2}'!BE$15)),"",'III_Plan comp 438.68 {Plan 2}'!BE$15&amp;analysismethod2)</f>
        <v/>
      </c>
      <c r="DM29" s="254" t="str">
        <f>IF(ISNUMBER(FIND(analysismethod2,'III_Plan comp 438.68 {Plan 2}'!BF$15)),"",'III_Plan comp 438.68 {Plan 2}'!BF$15&amp;analysismethod2)</f>
        <v/>
      </c>
      <c r="DN29" s="254" t="str">
        <f>IF(ISNUMBER(FIND(analysismethod2,'III_Plan comp 438.68 {Plan 2}'!BG$15)),"",'III_Plan comp 438.68 {Plan 2}'!BG$15&amp;analysismethod2)</f>
        <v/>
      </c>
      <c r="DO29" s="254" t="str">
        <f>IF(ISNUMBER(FIND(analysismethod2,'III_Plan comp 438.68 {Plan 2}'!BH$15)),"",'III_Plan comp 438.68 {Plan 2}'!BH$15&amp;analysismethod2)</f>
        <v/>
      </c>
      <c r="DP29" s="254" t="str">
        <f>IF(ISNUMBER(FIND(analysismethod2,'III_Plan comp 438.68 {Plan 2}'!BI$15)),"",'III_Plan comp 438.68 {Plan 2}'!BI$15&amp;analysismethod2)</f>
        <v/>
      </c>
      <c r="DQ29" s="254" t="str">
        <f>IF(ISNUMBER(FIND(analysismethod2,'III_Plan comp 438.68 {Plan 2}'!BJ$15)),"",'III_Plan comp 438.68 {Plan 2}'!BJ$15&amp;analysismethod2)</f>
        <v/>
      </c>
      <c r="DR29" s="254" t="str">
        <f>IF(ISNUMBER(FIND(analysismethod2,'III_Plan comp 438.68 {Plan 2}'!BK$15)),"",'III_Plan comp 438.68 {Plan 2}'!BK$15&amp;analysismethod2)</f>
        <v/>
      </c>
      <c r="DS29" s="254" t="str">
        <f>IF(ISNUMBER(FIND(analysismethod2,'III_Plan comp 438.68 {Plan 2}'!BL$15)),"",'III_Plan comp 438.68 {Plan 2}'!BL$15&amp;analysismethod2)</f>
        <v/>
      </c>
      <c r="DT29" s="254" t="str">
        <f>IF(ISNUMBER(FIND(analysismethod2,'III_Plan comp 438.68 {Plan 2}'!BM$15)),"",'III_Plan comp 438.68 {Plan 2}'!BM$15&amp;analysismethod2)</f>
        <v/>
      </c>
      <c r="DU29" s="254" t="str">
        <f>IF(ISNUMBER(FIND(analysismethod2,'III_Plan comp 438.68 {Plan 2}'!BN$15)),"",'III_Plan comp 438.68 {Plan 2}'!BN$15&amp;analysismethod2)</f>
        <v/>
      </c>
      <c r="DV29" s="254" t="str">
        <f>IF(ISNUMBER(FIND(analysismethod2,'III_Plan comp 438.68 {Plan 2}'!BO$15)),"",'III_Plan comp 438.68 {Plan 2}'!BO$15&amp;analysismethod2)</f>
        <v/>
      </c>
      <c r="DW29" s="254" t="str">
        <f>IF(ISNUMBER(FIND(analysismethod2,'III_Plan comp 438.68 {Plan 2}'!BP$15)),"",'III_Plan comp 438.68 {Plan 2}'!BP$15&amp;analysismethod2)</f>
        <v/>
      </c>
      <c r="DX29" s="254" t="str">
        <f>IF(ISNUMBER(FIND(analysismethod2,'III_Plan comp 438.68 {Plan 2}'!BQ$15)),"",'III_Plan comp 438.68 {Plan 2}'!BQ$15&amp;analysismethod2)</f>
        <v/>
      </c>
      <c r="DY29" s="254" t="str">
        <f>IF(ISNUMBER(FIND(analysismethod2,'III_Plan comp 438.68 {Plan 2}'!BR$15)),"",'III_Plan comp 438.68 {Plan 2}'!BR$15&amp;analysismethod2)</f>
        <v/>
      </c>
      <c r="DZ29" s="254" t="str">
        <f>IF(ISNUMBER(FIND(analysismethod2,'III_Plan comp 438.68 {Plan 2}'!BS$15)),"",'III_Plan comp 438.68 {Plan 2}'!BS$15&amp;analysismethod2)</f>
        <v/>
      </c>
      <c r="EA29" s="254" t="str">
        <f>IF(ISNUMBER(FIND(analysismethod2,'III_Plan comp 438.68 {Plan 2}'!BT$15)),"",'III_Plan comp 438.68 {Plan 2}'!BT$15&amp;analysismethod2)</f>
        <v/>
      </c>
      <c r="EB29" s="254" t="str">
        <f>IF(ISNUMBER(FIND(analysismethod2,'III_Plan comp 438.68 {Plan 2}'!BU$15)),"",'III_Plan comp 438.68 {Plan 2}'!BU$15&amp;analysismethod2)</f>
        <v/>
      </c>
      <c r="EC29" s="254" t="str">
        <f>IF(ISNUMBER(FIND(analysismethod2,'III_Plan comp 438.68 {Plan 2}'!BV$15)),"",'III_Plan comp 438.68 {Plan 2}'!BV$15&amp;analysismethod2)</f>
        <v/>
      </c>
      <c r="ED29" s="254" t="str">
        <f>IF(ISNUMBER(FIND(analysismethod2,'III_Plan comp 438.68 {Plan 2}'!BW$15)),"",'III_Plan comp 438.68 {Plan 2}'!BW$15&amp;analysismethod2)</f>
        <v/>
      </c>
      <c r="EE29" s="254" t="str">
        <f>IF(ISNUMBER(FIND(analysismethod2,'III_Plan comp 438.68 {Plan 2}'!BX$15)),"",'III_Plan comp 438.68 {Plan 2}'!BX$15&amp;analysismethod2)</f>
        <v/>
      </c>
      <c r="EF29" s="254" t="str">
        <f>IF(ISNUMBER(FIND(analysismethod2,'III_Plan comp 438.68 {Plan 2}'!BY$15)),"",'III_Plan comp 438.68 {Plan 2}'!BY$15&amp;analysismethod2)</f>
        <v/>
      </c>
      <c r="EG29" s="254" t="str">
        <f>IF(ISNUMBER(FIND(analysismethod2,'III_Plan comp 438.68 {Plan 2}'!BZ$15)),"",'III_Plan comp 438.68 {Plan 2}'!BZ$15&amp;analysismethod2)</f>
        <v/>
      </c>
      <c r="EH29" s="254" t="str">
        <f>IF(ISNUMBER(FIND(analysismethod2,'III_Plan comp 438.68 {Plan 2}'!CA$15)),"",'III_Plan comp 438.68 {Plan 2}'!CA$15&amp;analysismethod2)</f>
        <v/>
      </c>
      <c r="EI29" s="254" t="str">
        <f>IF(ISNUMBER(FIND(analysismethod2,'III_Plan comp 438.68 {Plan 2}'!CB$15)),"",'III_Plan comp 438.68 {Plan 2}'!CB$15&amp;analysismethod2)</f>
        <v/>
      </c>
      <c r="EJ29" s="254" t="str">
        <f>IF(ISNUMBER(FIND(analysismethod2,'III_Plan comp 438.68 {Plan 2}'!CC$15)),"",'III_Plan comp 438.68 {Plan 2}'!CC$15&amp;analysismethod2)</f>
        <v/>
      </c>
      <c r="EK29" s="254" t="str">
        <f>IF(ISNUMBER(FIND(analysismethod2,'III_Plan comp 438.68 {Plan 2}'!CD$15)),"",'III_Plan comp 438.68 {Plan 2}'!CD$15&amp;analysismethod2)</f>
        <v/>
      </c>
      <c r="EL29" s="254" t="str">
        <f>IF(ISNUMBER(FIND(analysismethod2,'III_Plan comp 438.68 {Plan 2}'!CE$15)),"",'III_Plan comp 438.68 {Plan 2}'!CE$15&amp;analysismethod2)</f>
        <v/>
      </c>
      <c r="EM29" s="254" t="str">
        <f>IF(ISNUMBER(FIND(analysismethod2,'III_Plan comp 438.68 {Plan 2}'!CF$15)),"",'III_Plan comp 438.68 {Plan 2}'!CF$15&amp;analysismethod2)</f>
        <v/>
      </c>
      <c r="EN29" s="254" t="str">
        <f>IF(ISNUMBER(FIND(analysismethod2,'III_Plan comp 438.68 {Plan 2}'!CG$15)),"",'III_Plan comp 438.68 {Plan 2}'!CG$15&amp;analysismethod2)</f>
        <v/>
      </c>
      <c r="EO29" s="254" t="str">
        <f>IF(ISNUMBER(FIND(analysismethod2,'III_Plan comp 438.68 {Plan 2}'!CH$15)),"",'III_Plan comp 438.68 {Plan 2}'!CH$15&amp;analysismethod2)</f>
        <v/>
      </c>
      <c r="EP29" s="254" t="str">
        <f>IF(ISNUMBER(FIND(analysismethod2,'III_Plan comp 438.68 {Plan 2}'!CI$15)),"",'III_Plan comp 438.68 {Plan 2}'!CI$15&amp;analysismethod2)</f>
        <v/>
      </c>
      <c r="EQ29" s="254" t="str">
        <f>IF(ISNUMBER(FIND(analysismethod2,'III_Plan comp 438.68 {Plan 2}'!CJ$15)),"",'III_Plan comp 438.68 {Plan 2}'!CJ$15&amp;analysismethod2)</f>
        <v/>
      </c>
      <c r="ER29" s="254" t="str">
        <f>IF(ISNUMBER(FIND(analysismethod2,'III_Plan comp 438.68 {Plan 2}'!CK$15)),"",'III_Plan comp 438.68 {Plan 2}'!CK$15&amp;analysismethod2)</f>
        <v/>
      </c>
      <c r="ES29" s="254" t="str">
        <f>IF(ISNUMBER(FIND(analysismethod2,'III_Plan comp 438.68 {Plan 2}'!CL$15)),"",'III_Plan comp 438.68 {Plan 2}'!CL$15&amp;analysismethod2)</f>
        <v/>
      </c>
      <c r="ET29" s="254" t="str">
        <f>IF(ISNUMBER(FIND(analysismethod2,'III_Plan comp 438.68 {Plan 2}'!CM$15)),"",'III_Plan comp 438.68 {Plan 2}'!CM$15&amp;analysismethod2)</f>
        <v/>
      </c>
      <c r="EU29" s="254" t="str">
        <f>IF(ISNUMBER(FIND(analysismethod2,'III_Plan comp 438.68 {Plan 2}'!CN$15)),"",'III_Plan comp 438.68 {Plan 2}'!CN$15&amp;analysismethod2)</f>
        <v/>
      </c>
      <c r="EV29" s="254" t="str">
        <f>IF(ISNUMBER(FIND(analysismethod2,'III_Plan comp 438.68 {Plan 2}'!CO$15)),"",'III_Plan comp 438.68 {Plan 2}'!CO$15&amp;analysismethod2)</f>
        <v/>
      </c>
      <c r="EW29" s="254" t="str">
        <f>IF(ISNUMBER(FIND(analysismethod2,'III_Plan comp 438.68 {Plan 2}'!CP$15)),"",'III_Plan comp 438.68 {Plan 2}'!CP$15&amp;analysismethod2)</f>
        <v/>
      </c>
      <c r="EX29" s="254" t="str">
        <f>IF(ISNUMBER(FIND(analysismethod2,'III_Plan comp 438.68 {Plan 2}'!CQ$15)),"",'III_Plan comp 438.68 {Plan 2}'!CQ$15&amp;analysismethod2)</f>
        <v/>
      </c>
      <c r="EY29" s="254" t="str">
        <f>IF(ISNUMBER(FIND(analysismethod2,'III_Plan comp 438.68 {Plan 2}'!CR$15)),"",'III_Plan comp 438.68 {Plan 2}'!CR$15&amp;analysismethod2)</f>
        <v/>
      </c>
      <c r="EZ29" s="254" t="str">
        <f>IF(ISNUMBER(FIND(analysismethod2,'III_Plan comp 438.68 {Plan 2}'!CS$15)),"",'III_Plan comp 438.68 {Plan 2}'!CS$15&amp;analysismethod2)</f>
        <v/>
      </c>
      <c r="FA29" s="254" t="str">
        <f>IF(ISNUMBER(FIND(analysismethod2,'III_Plan comp 438.68 {Plan 2}'!CT$15)),"",'III_Plan comp 438.68 {Plan 2}'!CT$15&amp;analysismethod2)</f>
        <v/>
      </c>
      <c r="FB29" s="254" t="str">
        <f>IF(ISNUMBER(FIND(analysismethod2,'III_Plan comp 438.68 {Plan 2}'!CU$15)),"",'III_Plan comp 438.68 {Plan 2}'!CU$15&amp;analysismethod2)</f>
        <v/>
      </c>
      <c r="FC29" s="254" t="str">
        <f>IF(ISNUMBER(FIND(analysismethod2,'III_Plan comp 438.68 {Plan 2}'!CV$15)),"",'III_Plan comp 438.68 {Plan 2}'!CV$15&amp;analysismethod2)</f>
        <v/>
      </c>
      <c r="FD29" s="254" t="str">
        <f>IF(ISNUMBER(FIND(analysismethod2,'III_Plan comp 438.68 {Plan 2}'!CW$15)),"",'III_Plan comp 438.68 {Plan 2}'!CW$15&amp;analysismethod2)</f>
        <v/>
      </c>
      <c r="FE29" s="254" t="str">
        <f>IF(ISNUMBER(FIND(analysismethod2,'III_Plan comp 438.68 {Plan 2}'!CX$15)),"",'III_Plan comp 438.68 {Plan 2}'!CX$15&amp;analysismethod2)</f>
        <v/>
      </c>
      <c r="FF29" s="254" t="str">
        <f>IF(ISNUMBER(FIND(analysismethod2,'III_Plan comp 438.68 {Plan 2}'!CY$15)),"",'III_Plan comp 438.68 {Plan 2}'!CY$15&amp;analysismethod2)</f>
        <v/>
      </c>
      <c r="FG29" s="254" t="str">
        <f>IF(ISNUMBER(FIND(analysismethod2,'III_Plan comp 438.68 {Plan 2}'!CZ$15)),"",'III_Plan comp 438.68 {Plan 2}'!CZ$15&amp;analysismethod2)</f>
        <v/>
      </c>
    </row>
    <row r="30" spans="2:163" x14ac:dyDescent="0.25">
      <c r="B30" s="11" t="s">
        <v>34</v>
      </c>
      <c r="C30" s="11"/>
      <c r="D30" s="11"/>
      <c r="E30" s="11"/>
      <c r="F30" s="11"/>
      <c r="G30" s="11"/>
      <c r="J30" s="94"/>
      <c r="K30" s="93"/>
      <c r="L30" s="93"/>
      <c r="M30" s="93"/>
      <c r="N30" s="93"/>
      <c r="O30" s="93"/>
      <c r="P30" s="93"/>
      <c r="Q30" s="93"/>
      <c r="R30" s="93"/>
      <c r="S30" s="93"/>
      <c r="T30" s="93"/>
      <c r="BK30" s="253" t="str">
        <f>IF('I_State and program information'!$E$58="Yes","Secret Shopper: Network Participation"&amp;"; "&amp;CHAR(10)&amp;CHAR(10),"")</f>
        <v/>
      </c>
      <c r="BL30" s="254" t="str">
        <f>IF(ISNUMBER(FIND(analysismethod3,'III_Plan comp 438.68 {Plan 2}'!E$15)),"",'III_Plan comp 438.68 {Plan 2}'!E$15&amp;analysismethod3)</f>
        <v/>
      </c>
      <c r="BM30" s="254" t="str">
        <f>IF(ISNUMBER(FIND(analysismethod3,'III_Plan comp 438.68 {Plan 2}'!F$15)),"",'III_Plan comp 438.68 {Plan 2}'!F$15&amp;analysismethod3)</f>
        <v/>
      </c>
      <c r="BN30" s="254" t="str">
        <f>IF(ISNUMBER(FIND(analysismethod3,'III_Plan comp 438.68 {Plan 2}'!G$15)),"",'III_Plan comp 438.68 {Plan 2}'!G$15&amp;analysismethod3)</f>
        <v/>
      </c>
      <c r="BO30" s="254" t="str">
        <f>IF(ISNUMBER(FIND(analysismethod3,'III_Plan comp 438.68 {Plan 2}'!H$15)),"",'III_Plan comp 438.68 {Plan 2}'!H$15&amp;analysismethod3)</f>
        <v/>
      </c>
      <c r="BP30" s="254" t="str">
        <f>IF(ISNUMBER(FIND(analysismethod3,'III_Plan comp 438.68 {Plan 2}'!I$15)),"",'III_Plan comp 438.68 {Plan 2}'!I$15&amp;analysismethod3)</f>
        <v/>
      </c>
      <c r="BQ30" s="254" t="str">
        <f>IF(ISNUMBER(FIND(analysismethod3,'III_Plan comp 438.68 {Plan 2}'!J$15)),"",'III_Plan comp 438.68 {Plan 2}'!J$15&amp;analysismethod3)</f>
        <v/>
      </c>
      <c r="BR30" s="254" t="str">
        <f>IF(ISNUMBER(FIND(analysismethod3,'III_Plan comp 438.68 {Plan 2}'!K$15)),"",'III_Plan comp 438.68 {Plan 2}'!K$15&amp;analysismethod3)</f>
        <v/>
      </c>
      <c r="BS30" s="254" t="str">
        <f>IF(ISNUMBER(FIND(analysismethod3,'III_Plan comp 438.68 {Plan 2}'!L$15)),"",'III_Plan comp 438.68 {Plan 2}'!L$15&amp;analysismethod3)</f>
        <v/>
      </c>
      <c r="BT30" s="254" t="str">
        <f>IF(ISNUMBER(FIND(analysismethod3,'III_Plan comp 438.68 {Plan 2}'!M$15)),"",'III_Plan comp 438.68 {Plan 2}'!M$15&amp;analysismethod3)</f>
        <v/>
      </c>
      <c r="BU30" s="254" t="str">
        <f>IF(ISNUMBER(FIND(analysismethod3,'III_Plan comp 438.68 {Plan 2}'!N$15)),"",'III_Plan comp 438.68 {Plan 2}'!N$15&amp;analysismethod3)</f>
        <v/>
      </c>
      <c r="BV30" s="254" t="str">
        <f>IF(ISNUMBER(FIND(analysismethod3,'III_Plan comp 438.68 {Plan 2}'!O$15)),"",'III_Plan comp 438.68 {Plan 2}'!O$15&amp;analysismethod3)</f>
        <v/>
      </c>
      <c r="BW30" s="254" t="str">
        <f>IF(ISNUMBER(FIND(analysismethod3,'III_Plan comp 438.68 {Plan 2}'!P$15)),"",'III_Plan comp 438.68 {Plan 2}'!P$15&amp;analysismethod3)</f>
        <v/>
      </c>
      <c r="BX30" s="254" t="str">
        <f>IF(ISNUMBER(FIND(analysismethod3,'III_Plan comp 438.68 {Plan 2}'!Q$15)),"",'III_Plan comp 438.68 {Plan 2}'!Q$15&amp;analysismethod3)</f>
        <v/>
      </c>
      <c r="BY30" s="254" t="str">
        <f>IF(ISNUMBER(FIND(analysismethod3,'III_Plan comp 438.68 {Plan 2}'!R$15)),"",'III_Plan comp 438.68 {Plan 2}'!R$15&amp;analysismethod3)</f>
        <v/>
      </c>
      <c r="BZ30" s="254" t="str">
        <f>IF(ISNUMBER(FIND(analysismethod3,'III_Plan comp 438.68 {Plan 2}'!S$15)),"",'III_Plan comp 438.68 {Plan 2}'!S$15&amp;analysismethod3)</f>
        <v/>
      </c>
      <c r="CA30" s="254" t="str">
        <f>IF(ISNUMBER(FIND(analysismethod3,'III_Plan comp 438.68 {Plan 2}'!T$15)),"",'III_Plan comp 438.68 {Plan 2}'!T$15&amp;analysismethod3)</f>
        <v/>
      </c>
      <c r="CB30" s="254" t="str">
        <f>IF(ISNUMBER(FIND(analysismethod3,'III_Plan comp 438.68 {Plan 2}'!U$15)),"",'III_Plan comp 438.68 {Plan 2}'!U$15&amp;analysismethod3)</f>
        <v/>
      </c>
      <c r="CC30" s="254" t="str">
        <f>IF(ISNUMBER(FIND(analysismethod3,'III_Plan comp 438.68 {Plan 2}'!V$15)),"",'III_Plan comp 438.68 {Plan 2}'!V$15&amp;analysismethod3)</f>
        <v/>
      </c>
      <c r="CD30" s="254" t="str">
        <f>IF(ISNUMBER(FIND(analysismethod3,'III_Plan comp 438.68 {Plan 2}'!W$15)),"",'III_Plan comp 438.68 {Plan 2}'!W$15&amp;analysismethod3)</f>
        <v/>
      </c>
      <c r="CE30" s="254" t="str">
        <f>IF(ISNUMBER(FIND(analysismethod3,'III_Plan comp 438.68 {Plan 2}'!X$15)),"",'III_Plan comp 438.68 {Plan 2}'!X$15&amp;analysismethod3)</f>
        <v/>
      </c>
      <c r="CF30" s="254" t="str">
        <f>IF(ISNUMBER(FIND(analysismethod3,'III_Plan comp 438.68 {Plan 2}'!Y$15)),"",'III_Plan comp 438.68 {Plan 2}'!Y$15&amp;analysismethod3)</f>
        <v/>
      </c>
      <c r="CG30" s="254" t="str">
        <f>IF(ISNUMBER(FIND(analysismethod3,'III_Plan comp 438.68 {Plan 2}'!Z$15)),"",'III_Plan comp 438.68 {Plan 2}'!Z$15&amp;analysismethod3)</f>
        <v/>
      </c>
      <c r="CH30" s="254" t="str">
        <f>IF(ISNUMBER(FIND(analysismethod3,'III_Plan comp 438.68 {Plan 2}'!AA$15)),"",'III_Plan comp 438.68 {Plan 2}'!AA$15&amp;analysismethod3)</f>
        <v/>
      </c>
      <c r="CI30" s="254" t="str">
        <f>IF(ISNUMBER(FIND(analysismethod3,'III_Plan comp 438.68 {Plan 2}'!AB$15)),"",'III_Plan comp 438.68 {Plan 2}'!AB$15&amp;analysismethod3)</f>
        <v/>
      </c>
      <c r="CJ30" s="254" t="str">
        <f>IF(ISNUMBER(FIND(analysismethod3,'III_Plan comp 438.68 {Plan 2}'!AC$15)),"",'III_Plan comp 438.68 {Plan 2}'!AC$15&amp;analysismethod3)</f>
        <v/>
      </c>
      <c r="CK30" s="254" t="str">
        <f>IF(ISNUMBER(FIND(analysismethod3,'III_Plan comp 438.68 {Plan 2}'!AD$15)),"",'III_Plan comp 438.68 {Plan 2}'!AD$15&amp;analysismethod3)</f>
        <v/>
      </c>
      <c r="CL30" s="254" t="str">
        <f>IF(ISNUMBER(FIND(analysismethod3,'III_Plan comp 438.68 {Plan 2}'!AE$15)),"",'III_Plan comp 438.68 {Plan 2}'!AE$15&amp;analysismethod3)</f>
        <v/>
      </c>
      <c r="CM30" s="254" t="str">
        <f>IF(ISNUMBER(FIND(analysismethod3,'III_Plan comp 438.68 {Plan 2}'!AF$15)),"",'III_Plan comp 438.68 {Plan 2}'!AF$15&amp;analysismethod3)</f>
        <v/>
      </c>
      <c r="CN30" s="254" t="str">
        <f>IF(ISNUMBER(FIND(analysismethod3,'III_Plan comp 438.68 {Plan 2}'!AG$15)),"",'III_Plan comp 438.68 {Plan 2}'!AG$15&amp;analysismethod3)</f>
        <v/>
      </c>
      <c r="CO30" s="254" t="str">
        <f>IF(ISNUMBER(FIND(analysismethod3,'III_Plan comp 438.68 {Plan 2}'!AH$15)),"",'III_Plan comp 438.68 {Plan 2}'!AH$15&amp;analysismethod3)</f>
        <v/>
      </c>
      <c r="CP30" s="254" t="str">
        <f>IF(ISNUMBER(FIND(analysismethod3,'III_Plan comp 438.68 {Plan 2}'!AI$15)),"",'III_Plan comp 438.68 {Plan 2}'!AI$15&amp;analysismethod3)</f>
        <v/>
      </c>
      <c r="CQ30" s="254" t="str">
        <f>IF(ISNUMBER(FIND(analysismethod3,'III_Plan comp 438.68 {Plan 2}'!AJ$15)),"",'III_Plan comp 438.68 {Plan 2}'!AJ$15&amp;analysismethod3)</f>
        <v/>
      </c>
      <c r="CR30" s="254" t="str">
        <f>IF(ISNUMBER(FIND(analysismethod3,'III_Plan comp 438.68 {Plan 2}'!AK$15)),"",'III_Plan comp 438.68 {Plan 2}'!AK$15&amp;analysismethod3)</f>
        <v/>
      </c>
      <c r="CS30" s="254" t="str">
        <f>IF(ISNUMBER(FIND(analysismethod3,'III_Plan comp 438.68 {Plan 2}'!AL$15)),"",'III_Plan comp 438.68 {Plan 2}'!AL$15&amp;analysismethod3)</f>
        <v/>
      </c>
      <c r="CT30" s="254" t="str">
        <f>IF(ISNUMBER(FIND(analysismethod3,'III_Plan comp 438.68 {Plan 2}'!AM$15)),"",'III_Plan comp 438.68 {Plan 2}'!AM$15&amp;analysismethod3)</f>
        <v/>
      </c>
      <c r="CU30" s="254" t="str">
        <f>IF(ISNUMBER(FIND(analysismethod3,'III_Plan comp 438.68 {Plan 2}'!AN$15)),"",'III_Plan comp 438.68 {Plan 2}'!AN$15&amp;analysismethod3)</f>
        <v/>
      </c>
      <c r="CV30" s="254" t="str">
        <f>IF(ISNUMBER(FIND(analysismethod3,'III_Plan comp 438.68 {Plan 2}'!AO$15)),"",'III_Plan comp 438.68 {Plan 2}'!AO$15&amp;analysismethod3)</f>
        <v/>
      </c>
      <c r="CW30" s="254" t="str">
        <f>IF(ISNUMBER(FIND(analysismethod3,'III_Plan comp 438.68 {Plan 2}'!AP$15)),"",'III_Plan comp 438.68 {Plan 2}'!AP$15&amp;analysismethod3)</f>
        <v/>
      </c>
      <c r="CX30" s="254" t="str">
        <f>IF(ISNUMBER(FIND(analysismethod3,'III_Plan comp 438.68 {Plan 2}'!AQ$15)),"",'III_Plan comp 438.68 {Plan 2}'!AQ$15&amp;analysismethod3)</f>
        <v/>
      </c>
      <c r="CY30" s="254" t="str">
        <f>IF(ISNUMBER(FIND(analysismethod3,'III_Plan comp 438.68 {Plan 2}'!AR$15)),"",'III_Plan comp 438.68 {Plan 2}'!AR$15&amp;analysismethod3)</f>
        <v/>
      </c>
      <c r="CZ30" s="254" t="str">
        <f>IF(ISNUMBER(FIND(analysismethod3,'III_Plan comp 438.68 {Plan 2}'!AS$15)),"",'III_Plan comp 438.68 {Plan 2}'!AS$15&amp;analysismethod3)</f>
        <v/>
      </c>
      <c r="DA30" s="254" t="str">
        <f>IF(ISNUMBER(FIND(analysismethod3,'III_Plan comp 438.68 {Plan 2}'!AT$15)),"",'III_Plan comp 438.68 {Plan 2}'!AT$15&amp;analysismethod3)</f>
        <v/>
      </c>
      <c r="DB30" s="254" t="str">
        <f>IF(ISNUMBER(FIND(analysismethod3,'III_Plan comp 438.68 {Plan 2}'!AU$15)),"",'III_Plan comp 438.68 {Plan 2}'!AU$15&amp;analysismethod3)</f>
        <v/>
      </c>
      <c r="DC30" s="254" t="str">
        <f>IF(ISNUMBER(FIND(analysismethod3,'III_Plan comp 438.68 {Plan 2}'!AV$15)),"",'III_Plan comp 438.68 {Plan 2}'!AV$15&amp;analysismethod3)</f>
        <v/>
      </c>
      <c r="DD30" s="254" t="str">
        <f>IF(ISNUMBER(FIND(analysismethod3,'III_Plan comp 438.68 {Plan 2}'!AW$15)),"",'III_Plan comp 438.68 {Plan 2}'!AW$15&amp;analysismethod3)</f>
        <v/>
      </c>
      <c r="DE30" s="254" t="str">
        <f>IF(ISNUMBER(FIND(analysismethod3,'III_Plan comp 438.68 {Plan 2}'!AX$15)),"",'III_Plan comp 438.68 {Plan 2}'!AX$15&amp;analysismethod3)</f>
        <v/>
      </c>
      <c r="DF30" s="254" t="str">
        <f>IF(ISNUMBER(FIND(analysismethod3,'III_Plan comp 438.68 {Plan 2}'!AY$15)),"",'III_Plan comp 438.68 {Plan 2}'!AY$15&amp;analysismethod3)</f>
        <v/>
      </c>
      <c r="DG30" s="254" t="str">
        <f>IF(ISNUMBER(FIND(analysismethod3,'III_Plan comp 438.68 {Plan 2}'!AZ$15)),"",'III_Plan comp 438.68 {Plan 2}'!AZ$15&amp;analysismethod3)</f>
        <v/>
      </c>
      <c r="DH30" s="254" t="str">
        <f>IF(ISNUMBER(FIND(analysismethod3,'III_Plan comp 438.68 {Plan 2}'!BA$15)),"",'III_Plan comp 438.68 {Plan 2}'!BA$15&amp;analysismethod3)</f>
        <v/>
      </c>
      <c r="DI30" s="254" t="str">
        <f>IF(ISNUMBER(FIND(analysismethod3,'III_Plan comp 438.68 {Plan 2}'!BB$15)),"",'III_Plan comp 438.68 {Plan 2}'!BB$15&amp;analysismethod3)</f>
        <v/>
      </c>
      <c r="DJ30" s="254" t="str">
        <f>IF(ISNUMBER(FIND(analysismethod3,'III_Plan comp 438.68 {Plan 2}'!BC$15)),"",'III_Plan comp 438.68 {Plan 2}'!BC$15&amp;analysismethod3)</f>
        <v/>
      </c>
      <c r="DK30" s="254" t="str">
        <f>IF(ISNUMBER(FIND(analysismethod3,'III_Plan comp 438.68 {Plan 2}'!BD$15)),"",'III_Plan comp 438.68 {Plan 2}'!BD$15&amp;analysismethod3)</f>
        <v/>
      </c>
      <c r="DL30" s="254" t="str">
        <f>IF(ISNUMBER(FIND(analysismethod3,'III_Plan comp 438.68 {Plan 2}'!BE$15)),"",'III_Plan comp 438.68 {Plan 2}'!BE$15&amp;analysismethod3)</f>
        <v/>
      </c>
      <c r="DM30" s="254" t="str">
        <f>IF(ISNUMBER(FIND(analysismethod3,'III_Plan comp 438.68 {Plan 2}'!BF$15)),"",'III_Plan comp 438.68 {Plan 2}'!BF$15&amp;analysismethod3)</f>
        <v/>
      </c>
      <c r="DN30" s="254" t="str">
        <f>IF(ISNUMBER(FIND(analysismethod3,'III_Plan comp 438.68 {Plan 2}'!BG$15)),"",'III_Plan comp 438.68 {Plan 2}'!BG$15&amp;analysismethod3)</f>
        <v/>
      </c>
      <c r="DO30" s="254" t="str">
        <f>IF(ISNUMBER(FIND(analysismethod3,'III_Plan comp 438.68 {Plan 2}'!BH$15)),"",'III_Plan comp 438.68 {Plan 2}'!BH$15&amp;analysismethod3)</f>
        <v/>
      </c>
      <c r="DP30" s="254" t="str">
        <f>IF(ISNUMBER(FIND(analysismethod3,'III_Plan comp 438.68 {Plan 2}'!BI$15)),"",'III_Plan comp 438.68 {Plan 2}'!BI$15&amp;analysismethod3)</f>
        <v/>
      </c>
      <c r="DQ30" s="254" t="str">
        <f>IF(ISNUMBER(FIND(analysismethod3,'III_Plan comp 438.68 {Plan 2}'!BJ$15)),"",'III_Plan comp 438.68 {Plan 2}'!BJ$15&amp;analysismethod3)</f>
        <v/>
      </c>
      <c r="DR30" s="254" t="str">
        <f>IF(ISNUMBER(FIND(analysismethod3,'III_Plan comp 438.68 {Plan 2}'!BK$15)),"",'III_Plan comp 438.68 {Plan 2}'!BK$15&amp;analysismethod3)</f>
        <v/>
      </c>
      <c r="DS30" s="254" t="str">
        <f>IF(ISNUMBER(FIND(analysismethod3,'III_Plan comp 438.68 {Plan 2}'!BL$15)),"",'III_Plan comp 438.68 {Plan 2}'!BL$15&amp;analysismethod3)</f>
        <v/>
      </c>
      <c r="DT30" s="254" t="str">
        <f>IF(ISNUMBER(FIND(analysismethod3,'III_Plan comp 438.68 {Plan 2}'!BM$15)),"",'III_Plan comp 438.68 {Plan 2}'!BM$15&amp;analysismethod3)</f>
        <v/>
      </c>
      <c r="DU30" s="254" t="str">
        <f>IF(ISNUMBER(FIND(analysismethod3,'III_Plan comp 438.68 {Plan 2}'!BN$15)),"",'III_Plan comp 438.68 {Plan 2}'!BN$15&amp;analysismethod3)</f>
        <v/>
      </c>
      <c r="DV30" s="254" t="str">
        <f>IF(ISNUMBER(FIND(analysismethod3,'III_Plan comp 438.68 {Plan 2}'!BO$15)),"",'III_Plan comp 438.68 {Plan 2}'!BO$15&amp;analysismethod3)</f>
        <v/>
      </c>
      <c r="DW30" s="254" t="str">
        <f>IF(ISNUMBER(FIND(analysismethod3,'III_Plan comp 438.68 {Plan 2}'!BP$15)),"",'III_Plan comp 438.68 {Plan 2}'!BP$15&amp;analysismethod3)</f>
        <v/>
      </c>
      <c r="DX30" s="254" t="str">
        <f>IF(ISNUMBER(FIND(analysismethod3,'III_Plan comp 438.68 {Plan 2}'!BQ$15)),"",'III_Plan comp 438.68 {Plan 2}'!BQ$15&amp;analysismethod3)</f>
        <v/>
      </c>
      <c r="DY30" s="254" t="str">
        <f>IF(ISNUMBER(FIND(analysismethod3,'III_Plan comp 438.68 {Plan 2}'!BR$15)),"",'III_Plan comp 438.68 {Plan 2}'!BR$15&amp;analysismethod3)</f>
        <v/>
      </c>
      <c r="DZ30" s="254" t="str">
        <f>IF(ISNUMBER(FIND(analysismethod3,'III_Plan comp 438.68 {Plan 2}'!BS$15)),"",'III_Plan comp 438.68 {Plan 2}'!BS$15&amp;analysismethod3)</f>
        <v/>
      </c>
      <c r="EA30" s="254" t="str">
        <f>IF(ISNUMBER(FIND(analysismethod3,'III_Plan comp 438.68 {Plan 2}'!BT$15)),"",'III_Plan comp 438.68 {Plan 2}'!BT$15&amp;analysismethod3)</f>
        <v/>
      </c>
      <c r="EB30" s="254" t="str">
        <f>IF(ISNUMBER(FIND(analysismethod3,'III_Plan comp 438.68 {Plan 2}'!BU$15)),"",'III_Plan comp 438.68 {Plan 2}'!BU$15&amp;analysismethod3)</f>
        <v/>
      </c>
      <c r="EC30" s="254" t="str">
        <f>IF(ISNUMBER(FIND(analysismethod3,'III_Plan comp 438.68 {Plan 2}'!BV$15)),"",'III_Plan comp 438.68 {Plan 2}'!BV$15&amp;analysismethod3)</f>
        <v/>
      </c>
      <c r="ED30" s="254" t="str">
        <f>IF(ISNUMBER(FIND(analysismethod3,'III_Plan comp 438.68 {Plan 2}'!BW$15)),"",'III_Plan comp 438.68 {Plan 2}'!BW$15&amp;analysismethod3)</f>
        <v/>
      </c>
      <c r="EE30" s="254" t="str">
        <f>IF(ISNUMBER(FIND(analysismethod3,'III_Plan comp 438.68 {Plan 2}'!BX$15)),"",'III_Plan comp 438.68 {Plan 2}'!BX$15&amp;analysismethod3)</f>
        <v/>
      </c>
      <c r="EF30" s="254" t="str">
        <f>IF(ISNUMBER(FIND(analysismethod3,'III_Plan comp 438.68 {Plan 2}'!BY$15)),"",'III_Plan comp 438.68 {Plan 2}'!BY$15&amp;analysismethod3)</f>
        <v/>
      </c>
      <c r="EG30" s="254" t="str">
        <f>IF(ISNUMBER(FIND(analysismethod3,'III_Plan comp 438.68 {Plan 2}'!BZ$15)),"",'III_Plan comp 438.68 {Plan 2}'!BZ$15&amp;analysismethod3)</f>
        <v/>
      </c>
      <c r="EH30" s="254" t="str">
        <f>IF(ISNUMBER(FIND(analysismethod3,'III_Plan comp 438.68 {Plan 2}'!CA$15)),"",'III_Plan comp 438.68 {Plan 2}'!CA$15&amp;analysismethod3)</f>
        <v/>
      </c>
      <c r="EI30" s="254" t="str">
        <f>IF(ISNUMBER(FIND(analysismethod3,'III_Plan comp 438.68 {Plan 2}'!CB$15)),"",'III_Plan comp 438.68 {Plan 2}'!CB$15&amp;analysismethod3)</f>
        <v/>
      </c>
      <c r="EJ30" s="254" t="str">
        <f>IF(ISNUMBER(FIND(analysismethod3,'III_Plan comp 438.68 {Plan 2}'!CC$15)),"",'III_Plan comp 438.68 {Plan 2}'!CC$15&amp;analysismethod3)</f>
        <v/>
      </c>
      <c r="EK30" s="254" t="str">
        <f>IF(ISNUMBER(FIND(analysismethod3,'III_Plan comp 438.68 {Plan 2}'!CD$15)),"",'III_Plan comp 438.68 {Plan 2}'!CD$15&amp;analysismethod3)</f>
        <v/>
      </c>
      <c r="EL30" s="254" t="str">
        <f>IF(ISNUMBER(FIND(analysismethod3,'III_Plan comp 438.68 {Plan 2}'!CE$15)),"",'III_Plan comp 438.68 {Plan 2}'!CE$15&amp;analysismethod3)</f>
        <v/>
      </c>
      <c r="EM30" s="254" t="str">
        <f>IF(ISNUMBER(FIND(analysismethod3,'III_Plan comp 438.68 {Plan 2}'!CF$15)),"",'III_Plan comp 438.68 {Plan 2}'!CF$15&amp;analysismethod3)</f>
        <v/>
      </c>
      <c r="EN30" s="254" t="str">
        <f>IF(ISNUMBER(FIND(analysismethod3,'III_Plan comp 438.68 {Plan 2}'!CG$15)),"",'III_Plan comp 438.68 {Plan 2}'!CG$15&amp;analysismethod3)</f>
        <v/>
      </c>
      <c r="EO30" s="254" t="str">
        <f>IF(ISNUMBER(FIND(analysismethod3,'III_Plan comp 438.68 {Plan 2}'!CH$15)),"",'III_Plan comp 438.68 {Plan 2}'!CH$15&amp;analysismethod3)</f>
        <v/>
      </c>
      <c r="EP30" s="254" t="str">
        <f>IF(ISNUMBER(FIND(analysismethod3,'III_Plan comp 438.68 {Plan 2}'!CI$15)),"",'III_Plan comp 438.68 {Plan 2}'!CI$15&amp;analysismethod3)</f>
        <v/>
      </c>
      <c r="EQ30" s="254" t="str">
        <f>IF(ISNUMBER(FIND(analysismethod3,'III_Plan comp 438.68 {Plan 2}'!CJ$15)),"",'III_Plan comp 438.68 {Plan 2}'!CJ$15&amp;analysismethod3)</f>
        <v/>
      </c>
      <c r="ER30" s="254" t="str">
        <f>IF(ISNUMBER(FIND(analysismethod3,'III_Plan comp 438.68 {Plan 2}'!CK$15)),"",'III_Plan comp 438.68 {Plan 2}'!CK$15&amp;analysismethod3)</f>
        <v/>
      </c>
      <c r="ES30" s="254" t="str">
        <f>IF(ISNUMBER(FIND(analysismethod3,'III_Plan comp 438.68 {Plan 2}'!CL$15)),"",'III_Plan comp 438.68 {Plan 2}'!CL$15&amp;analysismethod3)</f>
        <v/>
      </c>
      <c r="ET30" s="254" t="str">
        <f>IF(ISNUMBER(FIND(analysismethod3,'III_Plan comp 438.68 {Plan 2}'!CM$15)),"",'III_Plan comp 438.68 {Plan 2}'!CM$15&amp;analysismethod3)</f>
        <v/>
      </c>
      <c r="EU30" s="254" t="str">
        <f>IF(ISNUMBER(FIND(analysismethod3,'III_Plan comp 438.68 {Plan 2}'!CN$15)),"",'III_Plan comp 438.68 {Plan 2}'!CN$15&amp;analysismethod3)</f>
        <v/>
      </c>
      <c r="EV30" s="254" t="str">
        <f>IF(ISNUMBER(FIND(analysismethod3,'III_Plan comp 438.68 {Plan 2}'!CO$15)),"",'III_Plan comp 438.68 {Plan 2}'!CO$15&amp;analysismethod3)</f>
        <v/>
      </c>
      <c r="EW30" s="254" t="str">
        <f>IF(ISNUMBER(FIND(analysismethod3,'III_Plan comp 438.68 {Plan 2}'!CP$15)),"",'III_Plan comp 438.68 {Plan 2}'!CP$15&amp;analysismethod3)</f>
        <v/>
      </c>
      <c r="EX30" s="254" t="str">
        <f>IF(ISNUMBER(FIND(analysismethod3,'III_Plan comp 438.68 {Plan 2}'!CQ$15)),"",'III_Plan comp 438.68 {Plan 2}'!CQ$15&amp;analysismethod3)</f>
        <v/>
      </c>
      <c r="EY30" s="254" t="str">
        <f>IF(ISNUMBER(FIND(analysismethod3,'III_Plan comp 438.68 {Plan 2}'!CR$15)),"",'III_Plan comp 438.68 {Plan 2}'!CR$15&amp;analysismethod3)</f>
        <v/>
      </c>
      <c r="EZ30" s="254" t="str">
        <f>IF(ISNUMBER(FIND(analysismethod3,'III_Plan comp 438.68 {Plan 2}'!CS$15)),"",'III_Plan comp 438.68 {Plan 2}'!CS$15&amp;analysismethod3)</f>
        <v/>
      </c>
      <c r="FA30" s="254" t="str">
        <f>IF(ISNUMBER(FIND(analysismethod3,'III_Plan comp 438.68 {Plan 2}'!CT$15)),"",'III_Plan comp 438.68 {Plan 2}'!CT$15&amp;analysismethod3)</f>
        <v/>
      </c>
      <c r="FB30" s="254" t="str">
        <f>IF(ISNUMBER(FIND(analysismethod3,'III_Plan comp 438.68 {Plan 2}'!CU$15)),"",'III_Plan comp 438.68 {Plan 2}'!CU$15&amp;analysismethod3)</f>
        <v/>
      </c>
      <c r="FC30" s="254" t="str">
        <f>IF(ISNUMBER(FIND(analysismethod3,'III_Plan comp 438.68 {Plan 2}'!CV$15)),"",'III_Plan comp 438.68 {Plan 2}'!CV$15&amp;analysismethod3)</f>
        <v/>
      </c>
      <c r="FD30" s="254" t="str">
        <f>IF(ISNUMBER(FIND(analysismethod3,'III_Plan comp 438.68 {Plan 2}'!CW$15)),"",'III_Plan comp 438.68 {Plan 2}'!CW$15&amp;analysismethod3)</f>
        <v/>
      </c>
      <c r="FE30" s="254" t="str">
        <f>IF(ISNUMBER(FIND(analysismethod3,'III_Plan comp 438.68 {Plan 2}'!CX$15)),"",'III_Plan comp 438.68 {Plan 2}'!CX$15&amp;analysismethod3)</f>
        <v/>
      </c>
      <c r="FF30" s="254" t="str">
        <f>IF(ISNUMBER(FIND(analysismethod3,'III_Plan comp 438.68 {Plan 2}'!CY$15)),"",'III_Plan comp 438.68 {Plan 2}'!CY$15&amp;analysismethod3)</f>
        <v/>
      </c>
      <c r="FG30" s="254" t="str">
        <f>IF(ISNUMBER(FIND(analysismethod3,'III_Plan comp 438.68 {Plan 2}'!CZ$15)),"",'III_Plan comp 438.68 {Plan 2}'!CZ$15&amp;analysismethod3)</f>
        <v/>
      </c>
    </row>
    <row r="31" spans="2:163" x14ac:dyDescent="0.25">
      <c r="B31" s="11" t="s">
        <v>35</v>
      </c>
      <c r="C31" s="11"/>
      <c r="D31" s="11"/>
      <c r="E31" s="11"/>
      <c r="F31" s="11"/>
      <c r="G31" s="11"/>
      <c r="J31" s="94"/>
      <c r="K31" s="93"/>
      <c r="L31" s="93"/>
      <c r="M31" s="93"/>
      <c r="N31" s="93"/>
      <c r="O31" s="93"/>
      <c r="P31" s="93"/>
      <c r="Q31" s="93"/>
      <c r="R31" s="93"/>
      <c r="S31" s="93"/>
      <c r="T31" s="93"/>
      <c r="BK31" s="253" t="str">
        <f>IF('I_State and program information'!$E$62="Yes","Secret Shopper: Appointment Availability"&amp;"; "&amp;CHAR(10)&amp;CHAR(10),"")</f>
        <v/>
      </c>
      <c r="BL31" s="254" t="str">
        <f>IF(ISNUMBER(FIND(analysismethod4,'III_Plan comp 438.68 {Plan 2}'!E$15)),"",'III_Plan comp 438.68 {Plan 2}'!E$15&amp;analysismethod4)</f>
        <v/>
      </c>
      <c r="BM31" s="254" t="str">
        <f>IF(ISNUMBER(FIND(analysismethod4,'III_Plan comp 438.68 {Plan 2}'!F$15)),"",'III_Plan comp 438.68 {Plan 2}'!F$15&amp;analysismethod4)</f>
        <v/>
      </c>
      <c r="BN31" s="254" t="str">
        <f>IF(ISNUMBER(FIND(analysismethod4,'III_Plan comp 438.68 {Plan 2}'!G$15)),"",'III_Plan comp 438.68 {Plan 2}'!G$15&amp;analysismethod4)</f>
        <v/>
      </c>
      <c r="BO31" s="254" t="str">
        <f>IF(ISNUMBER(FIND(analysismethod4,'III_Plan comp 438.68 {Plan 2}'!H$15)),"",'III_Plan comp 438.68 {Plan 2}'!H$15&amp;analysismethod4)</f>
        <v/>
      </c>
      <c r="BP31" s="254" t="str">
        <f>IF(ISNUMBER(FIND(analysismethod4,'III_Plan comp 438.68 {Plan 2}'!I$15)),"",'III_Plan comp 438.68 {Plan 2}'!I$15&amp;analysismethod4)</f>
        <v/>
      </c>
      <c r="BQ31" s="254" t="str">
        <f>IF(ISNUMBER(FIND(analysismethod4,'III_Plan comp 438.68 {Plan 2}'!J$15)),"",'III_Plan comp 438.68 {Plan 2}'!J$15&amp;analysismethod4)</f>
        <v/>
      </c>
      <c r="BR31" s="254" t="str">
        <f>IF(ISNUMBER(FIND(analysismethod4,'III_Plan comp 438.68 {Plan 2}'!K$15)),"",'III_Plan comp 438.68 {Plan 2}'!K$15&amp;analysismethod4)</f>
        <v/>
      </c>
      <c r="BS31" s="254" t="str">
        <f>IF(ISNUMBER(FIND(analysismethod4,'III_Plan comp 438.68 {Plan 2}'!L$15)),"",'III_Plan comp 438.68 {Plan 2}'!L$15&amp;analysismethod4)</f>
        <v/>
      </c>
      <c r="BT31" s="254" t="str">
        <f>IF(ISNUMBER(FIND(analysismethod4,'III_Plan comp 438.68 {Plan 2}'!M$15)),"",'III_Plan comp 438.68 {Plan 2}'!M$15&amp;analysismethod4)</f>
        <v/>
      </c>
      <c r="BU31" s="254" t="str">
        <f>IF(ISNUMBER(FIND(analysismethod4,'III_Plan comp 438.68 {Plan 2}'!N$15)),"",'III_Plan comp 438.68 {Plan 2}'!N$15&amp;analysismethod4)</f>
        <v/>
      </c>
      <c r="BV31" s="254" t="str">
        <f>IF(ISNUMBER(FIND(analysismethod4,'III_Plan comp 438.68 {Plan 2}'!O$15)),"",'III_Plan comp 438.68 {Plan 2}'!O$15&amp;analysismethod4)</f>
        <v/>
      </c>
      <c r="BW31" s="254" t="str">
        <f>IF(ISNUMBER(FIND(analysismethod4,'III_Plan comp 438.68 {Plan 2}'!P$15)),"",'III_Plan comp 438.68 {Plan 2}'!P$15&amp;analysismethod4)</f>
        <v/>
      </c>
      <c r="BX31" s="254" t="str">
        <f>IF(ISNUMBER(FIND(analysismethod4,'III_Plan comp 438.68 {Plan 2}'!Q$15)),"",'III_Plan comp 438.68 {Plan 2}'!Q$15&amp;analysismethod4)</f>
        <v/>
      </c>
      <c r="BY31" s="254" t="str">
        <f>IF(ISNUMBER(FIND(analysismethod4,'III_Plan comp 438.68 {Plan 2}'!R$15)),"",'III_Plan comp 438.68 {Plan 2}'!R$15&amp;analysismethod4)</f>
        <v/>
      </c>
      <c r="BZ31" s="254" t="str">
        <f>IF(ISNUMBER(FIND(analysismethod4,'III_Plan comp 438.68 {Plan 2}'!S$15)),"",'III_Plan comp 438.68 {Plan 2}'!S$15&amp;analysismethod4)</f>
        <v/>
      </c>
      <c r="CA31" s="254" t="str">
        <f>IF(ISNUMBER(FIND(analysismethod4,'III_Plan comp 438.68 {Plan 2}'!T$15)),"",'III_Plan comp 438.68 {Plan 2}'!T$15&amp;analysismethod4)</f>
        <v/>
      </c>
      <c r="CB31" s="254" t="str">
        <f>IF(ISNUMBER(FIND(analysismethod4,'III_Plan comp 438.68 {Plan 2}'!U$15)),"",'III_Plan comp 438.68 {Plan 2}'!U$15&amp;analysismethod4)</f>
        <v/>
      </c>
      <c r="CC31" s="254" t="str">
        <f>IF(ISNUMBER(FIND(analysismethod4,'III_Plan comp 438.68 {Plan 2}'!V$15)),"",'III_Plan comp 438.68 {Plan 2}'!V$15&amp;analysismethod4)</f>
        <v/>
      </c>
      <c r="CD31" s="254" t="str">
        <f>IF(ISNUMBER(FIND(analysismethod4,'III_Plan comp 438.68 {Plan 2}'!W$15)),"",'III_Plan comp 438.68 {Plan 2}'!W$15&amp;analysismethod4)</f>
        <v/>
      </c>
      <c r="CE31" s="254" t="str">
        <f>IF(ISNUMBER(FIND(analysismethod4,'III_Plan comp 438.68 {Plan 2}'!X$15)),"",'III_Plan comp 438.68 {Plan 2}'!X$15&amp;analysismethod4)</f>
        <v/>
      </c>
      <c r="CF31" s="254" t="str">
        <f>IF(ISNUMBER(FIND(analysismethod4,'III_Plan comp 438.68 {Plan 2}'!Y$15)),"",'III_Plan comp 438.68 {Plan 2}'!Y$15&amp;analysismethod4)</f>
        <v/>
      </c>
      <c r="CG31" s="254" t="str">
        <f>IF(ISNUMBER(FIND(analysismethod4,'III_Plan comp 438.68 {Plan 2}'!Z$15)),"",'III_Plan comp 438.68 {Plan 2}'!Z$15&amp;analysismethod4)</f>
        <v/>
      </c>
      <c r="CH31" s="254" t="str">
        <f>IF(ISNUMBER(FIND(analysismethod4,'III_Plan comp 438.68 {Plan 2}'!AA$15)),"",'III_Plan comp 438.68 {Plan 2}'!AA$15&amp;analysismethod4)</f>
        <v/>
      </c>
      <c r="CI31" s="254" t="str">
        <f>IF(ISNUMBER(FIND(analysismethod4,'III_Plan comp 438.68 {Plan 2}'!AB$15)),"",'III_Plan comp 438.68 {Plan 2}'!AB$15&amp;analysismethod4)</f>
        <v/>
      </c>
      <c r="CJ31" s="254" t="str">
        <f>IF(ISNUMBER(FIND(analysismethod4,'III_Plan comp 438.68 {Plan 2}'!AC$15)),"",'III_Plan comp 438.68 {Plan 2}'!AC$15&amp;analysismethod4)</f>
        <v/>
      </c>
      <c r="CK31" s="254" t="str">
        <f>IF(ISNUMBER(FIND(analysismethod4,'III_Plan comp 438.68 {Plan 2}'!AD$15)),"",'III_Plan comp 438.68 {Plan 2}'!AD$15&amp;analysismethod4)</f>
        <v/>
      </c>
      <c r="CL31" s="254" t="str">
        <f>IF(ISNUMBER(FIND(analysismethod4,'III_Plan comp 438.68 {Plan 2}'!AE$15)),"",'III_Plan comp 438.68 {Plan 2}'!AE$15&amp;analysismethod4)</f>
        <v/>
      </c>
      <c r="CM31" s="254" t="str">
        <f>IF(ISNUMBER(FIND(analysismethod4,'III_Plan comp 438.68 {Plan 2}'!AF$15)),"",'III_Plan comp 438.68 {Plan 2}'!AF$15&amp;analysismethod4)</f>
        <v/>
      </c>
      <c r="CN31" s="254" t="str">
        <f>IF(ISNUMBER(FIND(analysismethod4,'III_Plan comp 438.68 {Plan 2}'!AG$15)),"",'III_Plan comp 438.68 {Plan 2}'!AG$15&amp;analysismethod4)</f>
        <v/>
      </c>
      <c r="CO31" s="254" t="str">
        <f>IF(ISNUMBER(FIND(analysismethod4,'III_Plan comp 438.68 {Plan 2}'!AH$15)),"",'III_Plan comp 438.68 {Plan 2}'!AH$15&amp;analysismethod4)</f>
        <v/>
      </c>
      <c r="CP31" s="254" t="str">
        <f>IF(ISNUMBER(FIND(analysismethod4,'III_Plan comp 438.68 {Plan 2}'!AI$15)),"",'III_Plan comp 438.68 {Plan 2}'!AI$15&amp;analysismethod4)</f>
        <v/>
      </c>
      <c r="CQ31" s="254" t="str">
        <f>IF(ISNUMBER(FIND(analysismethod4,'III_Plan comp 438.68 {Plan 2}'!AJ$15)),"",'III_Plan comp 438.68 {Plan 2}'!AJ$15&amp;analysismethod4)</f>
        <v/>
      </c>
      <c r="CR31" s="254" t="str">
        <f>IF(ISNUMBER(FIND(analysismethod4,'III_Plan comp 438.68 {Plan 2}'!AK$15)),"",'III_Plan comp 438.68 {Plan 2}'!AK$15&amp;analysismethod4)</f>
        <v/>
      </c>
      <c r="CS31" s="254" t="str">
        <f>IF(ISNUMBER(FIND(analysismethod4,'III_Plan comp 438.68 {Plan 2}'!AL$15)),"",'III_Plan comp 438.68 {Plan 2}'!AL$15&amp;analysismethod4)</f>
        <v/>
      </c>
      <c r="CT31" s="254" t="str">
        <f>IF(ISNUMBER(FIND(analysismethod4,'III_Plan comp 438.68 {Plan 2}'!AM$15)),"",'III_Plan comp 438.68 {Plan 2}'!AM$15&amp;analysismethod4)</f>
        <v/>
      </c>
      <c r="CU31" s="254" t="str">
        <f>IF(ISNUMBER(FIND(analysismethod4,'III_Plan comp 438.68 {Plan 2}'!AN$15)),"",'III_Plan comp 438.68 {Plan 2}'!AN$15&amp;analysismethod4)</f>
        <v/>
      </c>
      <c r="CV31" s="254" t="str">
        <f>IF(ISNUMBER(FIND(analysismethod4,'III_Plan comp 438.68 {Plan 2}'!AO$15)),"",'III_Plan comp 438.68 {Plan 2}'!AO$15&amp;analysismethod4)</f>
        <v/>
      </c>
      <c r="CW31" s="254" t="str">
        <f>IF(ISNUMBER(FIND(analysismethod4,'III_Plan comp 438.68 {Plan 2}'!AP$15)),"",'III_Plan comp 438.68 {Plan 2}'!AP$15&amp;analysismethod4)</f>
        <v/>
      </c>
      <c r="CX31" s="254" t="str">
        <f>IF(ISNUMBER(FIND(analysismethod4,'III_Plan comp 438.68 {Plan 2}'!AQ$15)),"",'III_Plan comp 438.68 {Plan 2}'!AQ$15&amp;analysismethod4)</f>
        <v/>
      </c>
      <c r="CY31" s="254" t="str">
        <f>IF(ISNUMBER(FIND(analysismethod4,'III_Plan comp 438.68 {Plan 2}'!AR$15)),"",'III_Plan comp 438.68 {Plan 2}'!AR$15&amp;analysismethod4)</f>
        <v/>
      </c>
      <c r="CZ31" s="254" t="str">
        <f>IF(ISNUMBER(FIND(analysismethod4,'III_Plan comp 438.68 {Plan 2}'!AS$15)),"",'III_Plan comp 438.68 {Plan 2}'!AS$15&amp;analysismethod4)</f>
        <v/>
      </c>
      <c r="DA31" s="254" t="str">
        <f>IF(ISNUMBER(FIND(analysismethod4,'III_Plan comp 438.68 {Plan 2}'!AT$15)),"",'III_Plan comp 438.68 {Plan 2}'!AT$15&amp;analysismethod4)</f>
        <v/>
      </c>
      <c r="DB31" s="254" t="str">
        <f>IF(ISNUMBER(FIND(analysismethod4,'III_Plan comp 438.68 {Plan 2}'!AU$15)),"",'III_Plan comp 438.68 {Plan 2}'!AU$15&amp;analysismethod4)</f>
        <v/>
      </c>
      <c r="DC31" s="254" t="str">
        <f>IF(ISNUMBER(FIND(analysismethod4,'III_Plan comp 438.68 {Plan 2}'!AV$15)),"",'III_Plan comp 438.68 {Plan 2}'!AV$15&amp;analysismethod4)</f>
        <v/>
      </c>
      <c r="DD31" s="254" t="str">
        <f>IF(ISNUMBER(FIND(analysismethod4,'III_Plan comp 438.68 {Plan 2}'!AW$15)),"",'III_Plan comp 438.68 {Plan 2}'!AW$15&amp;analysismethod4)</f>
        <v/>
      </c>
      <c r="DE31" s="254" t="str">
        <f>IF(ISNUMBER(FIND(analysismethod4,'III_Plan comp 438.68 {Plan 2}'!AX$15)),"",'III_Plan comp 438.68 {Plan 2}'!AX$15&amp;analysismethod4)</f>
        <v/>
      </c>
      <c r="DF31" s="254" t="str">
        <f>IF(ISNUMBER(FIND(analysismethod4,'III_Plan comp 438.68 {Plan 2}'!AY$15)),"",'III_Plan comp 438.68 {Plan 2}'!AY$15&amp;analysismethod4)</f>
        <v/>
      </c>
      <c r="DG31" s="254" t="str">
        <f>IF(ISNUMBER(FIND(analysismethod4,'III_Plan comp 438.68 {Plan 2}'!AZ$15)),"",'III_Plan comp 438.68 {Plan 2}'!AZ$15&amp;analysismethod4)</f>
        <v/>
      </c>
      <c r="DH31" s="254" t="str">
        <f>IF(ISNUMBER(FIND(analysismethod4,'III_Plan comp 438.68 {Plan 2}'!BA$15)),"",'III_Plan comp 438.68 {Plan 2}'!BA$15&amp;analysismethod4)</f>
        <v/>
      </c>
      <c r="DI31" s="254" t="str">
        <f>IF(ISNUMBER(FIND(analysismethod4,'III_Plan comp 438.68 {Plan 2}'!BB$15)),"",'III_Plan comp 438.68 {Plan 2}'!BB$15&amp;analysismethod4)</f>
        <v/>
      </c>
      <c r="DJ31" s="254" t="str">
        <f>IF(ISNUMBER(FIND(analysismethod4,'III_Plan comp 438.68 {Plan 2}'!BC$15)),"",'III_Plan comp 438.68 {Plan 2}'!BC$15&amp;analysismethod4)</f>
        <v/>
      </c>
      <c r="DK31" s="254" t="str">
        <f>IF(ISNUMBER(FIND(analysismethod4,'III_Plan comp 438.68 {Plan 2}'!BD$15)),"",'III_Plan comp 438.68 {Plan 2}'!BD$15&amp;analysismethod4)</f>
        <v/>
      </c>
      <c r="DL31" s="254" t="str">
        <f>IF(ISNUMBER(FIND(analysismethod4,'III_Plan comp 438.68 {Plan 2}'!BE$15)),"",'III_Plan comp 438.68 {Plan 2}'!BE$15&amp;analysismethod4)</f>
        <v/>
      </c>
      <c r="DM31" s="254" t="str">
        <f>IF(ISNUMBER(FIND(analysismethod4,'III_Plan comp 438.68 {Plan 2}'!BF$15)),"",'III_Plan comp 438.68 {Plan 2}'!BF$15&amp;analysismethod4)</f>
        <v/>
      </c>
      <c r="DN31" s="254" t="str">
        <f>IF(ISNUMBER(FIND(analysismethod4,'III_Plan comp 438.68 {Plan 2}'!BG$15)),"",'III_Plan comp 438.68 {Plan 2}'!BG$15&amp;analysismethod4)</f>
        <v/>
      </c>
      <c r="DO31" s="254" t="str">
        <f>IF(ISNUMBER(FIND(analysismethod4,'III_Plan comp 438.68 {Plan 2}'!BH$15)),"",'III_Plan comp 438.68 {Plan 2}'!BH$15&amp;analysismethod4)</f>
        <v/>
      </c>
      <c r="DP31" s="254" t="str">
        <f>IF(ISNUMBER(FIND(analysismethod4,'III_Plan comp 438.68 {Plan 2}'!BI$15)),"",'III_Plan comp 438.68 {Plan 2}'!BI$15&amp;analysismethod4)</f>
        <v/>
      </c>
      <c r="DQ31" s="254" t="str">
        <f>IF(ISNUMBER(FIND(analysismethod4,'III_Plan comp 438.68 {Plan 2}'!BJ$15)),"",'III_Plan comp 438.68 {Plan 2}'!BJ$15&amp;analysismethod4)</f>
        <v/>
      </c>
      <c r="DR31" s="254" t="str">
        <f>IF(ISNUMBER(FIND(analysismethod4,'III_Plan comp 438.68 {Plan 2}'!BK$15)),"",'III_Plan comp 438.68 {Plan 2}'!BK$15&amp;analysismethod4)</f>
        <v/>
      </c>
      <c r="DS31" s="254" t="str">
        <f>IF(ISNUMBER(FIND(analysismethod4,'III_Plan comp 438.68 {Plan 2}'!BL$15)),"",'III_Plan comp 438.68 {Plan 2}'!BL$15&amp;analysismethod4)</f>
        <v/>
      </c>
      <c r="DT31" s="254" t="str">
        <f>IF(ISNUMBER(FIND(analysismethod4,'III_Plan comp 438.68 {Plan 2}'!BM$15)),"",'III_Plan comp 438.68 {Plan 2}'!BM$15&amp;analysismethod4)</f>
        <v/>
      </c>
      <c r="DU31" s="254" t="str">
        <f>IF(ISNUMBER(FIND(analysismethod4,'III_Plan comp 438.68 {Plan 2}'!BN$15)),"",'III_Plan comp 438.68 {Plan 2}'!BN$15&amp;analysismethod4)</f>
        <v/>
      </c>
      <c r="DV31" s="254" t="str">
        <f>IF(ISNUMBER(FIND(analysismethod4,'III_Plan comp 438.68 {Plan 2}'!BO$15)),"",'III_Plan comp 438.68 {Plan 2}'!BO$15&amp;analysismethod4)</f>
        <v/>
      </c>
      <c r="DW31" s="254" t="str">
        <f>IF(ISNUMBER(FIND(analysismethod4,'III_Plan comp 438.68 {Plan 2}'!BP$15)),"",'III_Plan comp 438.68 {Plan 2}'!BP$15&amp;analysismethod4)</f>
        <v/>
      </c>
      <c r="DX31" s="254" t="str">
        <f>IF(ISNUMBER(FIND(analysismethod4,'III_Plan comp 438.68 {Plan 2}'!BQ$15)),"",'III_Plan comp 438.68 {Plan 2}'!BQ$15&amp;analysismethod4)</f>
        <v/>
      </c>
      <c r="DY31" s="254" t="str">
        <f>IF(ISNUMBER(FIND(analysismethod4,'III_Plan comp 438.68 {Plan 2}'!BR$15)),"",'III_Plan comp 438.68 {Plan 2}'!BR$15&amp;analysismethod4)</f>
        <v/>
      </c>
      <c r="DZ31" s="254" t="str">
        <f>IF(ISNUMBER(FIND(analysismethod4,'III_Plan comp 438.68 {Plan 2}'!BS$15)),"",'III_Plan comp 438.68 {Plan 2}'!BS$15&amp;analysismethod4)</f>
        <v/>
      </c>
      <c r="EA31" s="254" t="str">
        <f>IF(ISNUMBER(FIND(analysismethod4,'III_Plan comp 438.68 {Plan 2}'!BT$15)),"",'III_Plan comp 438.68 {Plan 2}'!BT$15&amp;analysismethod4)</f>
        <v/>
      </c>
      <c r="EB31" s="254" t="str">
        <f>IF(ISNUMBER(FIND(analysismethod4,'III_Plan comp 438.68 {Plan 2}'!BU$15)),"",'III_Plan comp 438.68 {Plan 2}'!BU$15&amp;analysismethod4)</f>
        <v/>
      </c>
      <c r="EC31" s="254" t="str">
        <f>IF(ISNUMBER(FIND(analysismethod4,'III_Plan comp 438.68 {Plan 2}'!BV$15)),"",'III_Plan comp 438.68 {Plan 2}'!BV$15&amp;analysismethod4)</f>
        <v/>
      </c>
      <c r="ED31" s="254" t="str">
        <f>IF(ISNUMBER(FIND(analysismethod4,'III_Plan comp 438.68 {Plan 2}'!BW$15)),"",'III_Plan comp 438.68 {Plan 2}'!BW$15&amp;analysismethod4)</f>
        <v/>
      </c>
      <c r="EE31" s="254" t="str">
        <f>IF(ISNUMBER(FIND(analysismethod4,'III_Plan comp 438.68 {Plan 2}'!BX$15)),"",'III_Plan comp 438.68 {Plan 2}'!BX$15&amp;analysismethod4)</f>
        <v/>
      </c>
      <c r="EF31" s="254" t="str">
        <f>IF(ISNUMBER(FIND(analysismethod4,'III_Plan comp 438.68 {Plan 2}'!BY$15)),"",'III_Plan comp 438.68 {Plan 2}'!BY$15&amp;analysismethod4)</f>
        <v/>
      </c>
      <c r="EG31" s="254" t="str">
        <f>IF(ISNUMBER(FIND(analysismethod4,'III_Plan comp 438.68 {Plan 2}'!BZ$15)),"",'III_Plan comp 438.68 {Plan 2}'!BZ$15&amp;analysismethod4)</f>
        <v/>
      </c>
      <c r="EH31" s="254" t="str">
        <f>IF(ISNUMBER(FIND(analysismethod4,'III_Plan comp 438.68 {Plan 2}'!CA$15)),"",'III_Plan comp 438.68 {Plan 2}'!CA$15&amp;analysismethod4)</f>
        <v/>
      </c>
      <c r="EI31" s="254" t="str">
        <f>IF(ISNUMBER(FIND(analysismethod4,'III_Plan comp 438.68 {Plan 2}'!CB$15)),"",'III_Plan comp 438.68 {Plan 2}'!CB$15&amp;analysismethod4)</f>
        <v/>
      </c>
      <c r="EJ31" s="254" t="str">
        <f>IF(ISNUMBER(FIND(analysismethod4,'III_Plan comp 438.68 {Plan 2}'!CC$15)),"",'III_Plan comp 438.68 {Plan 2}'!CC$15&amp;analysismethod4)</f>
        <v/>
      </c>
      <c r="EK31" s="254" t="str">
        <f>IF(ISNUMBER(FIND(analysismethod4,'III_Plan comp 438.68 {Plan 2}'!CD$15)),"",'III_Plan comp 438.68 {Plan 2}'!CD$15&amp;analysismethod4)</f>
        <v/>
      </c>
      <c r="EL31" s="254" t="str">
        <f>IF(ISNUMBER(FIND(analysismethod4,'III_Plan comp 438.68 {Plan 2}'!CE$15)),"",'III_Plan comp 438.68 {Plan 2}'!CE$15&amp;analysismethod4)</f>
        <v/>
      </c>
      <c r="EM31" s="254" t="str">
        <f>IF(ISNUMBER(FIND(analysismethod4,'III_Plan comp 438.68 {Plan 2}'!CF$15)),"",'III_Plan comp 438.68 {Plan 2}'!CF$15&amp;analysismethod4)</f>
        <v/>
      </c>
      <c r="EN31" s="254" t="str">
        <f>IF(ISNUMBER(FIND(analysismethod4,'III_Plan comp 438.68 {Plan 2}'!CG$15)),"",'III_Plan comp 438.68 {Plan 2}'!CG$15&amp;analysismethod4)</f>
        <v/>
      </c>
      <c r="EO31" s="254" t="str">
        <f>IF(ISNUMBER(FIND(analysismethod4,'III_Plan comp 438.68 {Plan 2}'!CH$15)),"",'III_Plan comp 438.68 {Plan 2}'!CH$15&amp;analysismethod4)</f>
        <v/>
      </c>
      <c r="EP31" s="254" t="str">
        <f>IF(ISNUMBER(FIND(analysismethod4,'III_Plan comp 438.68 {Plan 2}'!CI$15)),"",'III_Plan comp 438.68 {Plan 2}'!CI$15&amp;analysismethod4)</f>
        <v/>
      </c>
      <c r="EQ31" s="254" t="str">
        <f>IF(ISNUMBER(FIND(analysismethod4,'III_Plan comp 438.68 {Plan 2}'!CJ$15)),"",'III_Plan comp 438.68 {Plan 2}'!CJ$15&amp;analysismethod4)</f>
        <v/>
      </c>
      <c r="ER31" s="254" t="str">
        <f>IF(ISNUMBER(FIND(analysismethod4,'III_Plan comp 438.68 {Plan 2}'!CK$15)),"",'III_Plan comp 438.68 {Plan 2}'!CK$15&amp;analysismethod4)</f>
        <v/>
      </c>
      <c r="ES31" s="254" t="str">
        <f>IF(ISNUMBER(FIND(analysismethod4,'III_Plan comp 438.68 {Plan 2}'!CL$15)),"",'III_Plan comp 438.68 {Plan 2}'!CL$15&amp;analysismethod4)</f>
        <v/>
      </c>
      <c r="ET31" s="254" t="str">
        <f>IF(ISNUMBER(FIND(analysismethod4,'III_Plan comp 438.68 {Plan 2}'!CM$15)),"",'III_Plan comp 438.68 {Plan 2}'!CM$15&amp;analysismethod4)</f>
        <v/>
      </c>
      <c r="EU31" s="254" t="str">
        <f>IF(ISNUMBER(FIND(analysismethod4,'III_Plan comp 438.68 {Plan 2}'!CN$15)),"",'III_Plan comp 438.68 {Plan 2}'!CN$15&amp;analysismethod4)</f>
        <v/>
      </c>
      <c r="EV31" s="254" t="str">
        <f>IF(ISNUMBER(FIND(analysismethod4,'III_Plan comp 438.68 {Plan 2}'!CO$15)),"",'III_Plan comp 438.68 {Plan 2}'!CO$15&amp;analysismethod4)</f>
        <v/>
      </c>
      <c r="EW31" s="254" t="str">
        <f>IF(ISNUMBER(FIND(analysismethod4,'III_Plan comp 438.68 {Plan 2}'!CP$15)),"",'III_Plan comp 438.68 {Plan 2}'!CP$15&amp;analysismethod4)</f>
        <v/>
      </c>
      <c r="EX31" s="254" t="str">
        <f>IF(ISNUMBER(FIND(analysismethod4,'III_Plan comp 438.68 {Plan 2}'!CQ$15)),"",'III_Plan comp 438.68 {Plan 2}'!CQ$15&amp;analysismethod4)</f>
        <v/>
      </c>
      <c r="EY31" s="254" t="str">
        <f>IF(ISNUMBER(FIND(analysismethod4,'III_Plan comp 438.68 {Plan 2}'!CR$15)),"",'III_Plan comp 438.68 {Plan 2}'!CR$15&amp;analysismethod4)</f>
        <v/>
      </c>
      <c r="EZ31" s="254" t="str">
        <f>IF(ISNUMBER(FIND(analysismethod4,'III_Plan comp 438.68 {Plan 2}'!CS$15)),"",'III_Plan comp 438.68 {Plan 2}'!CS$15&amp;analysismethod4)</f>
        <v/>
      </c>
      <c r="FA31" s="254" t="str">
        <f>IF(ISNUMBER(FIND(analysismethod4,'III_Plan comp 438.68 {Plan 2}'!CT$15)),"",'III_Plan comp 438.68 {Plan 2}'!CT$15&amp;analysismethod4)</f>
        <v/>
      </c>
      <c r="FB31" s="254" t="str">
        <f>IF(ISNUMBER(FIND(analysismethod4,'III_Plan comp 438.68 {Plan 2}'!CU$15)),"",'III_Plan comp 438.68 {Plan 2}'!CU$15&amp;analysismethod4)</f>
        <v/>
      </c>
      <c r="FC31" s="254" t="str">
        <f>IF(ISNUMBER(FIND(analysismethod4,'III_Plan comp 438.68 {Plan 2}'!CV$15)),"",'III_Plan comp 438.68 {Plan 2}'!CV$15&amp;analysismethod4)</f>
        <v/>
      </c>
      <c r="FD31" s="254" t="str">
        <f>IF(ISNUMBER(FIND(analysismethod4,'III_Plan comp 438.68 {Plan 2}'!CW$15)),"",'III_Plan comp 438.68 {Plan 2}'!CW$15&amp;analysismethod4)</f>
        <v/>
      </c>
      <c r="FE31" s="254" t="str">
        <f>IF(ISNUMBER(FIND(analysismethod4,'III_Plan comp 438.68 {Plan 2}'!CX$15)),"",'III_Plan comp 438.68 {Plan 2}'!CX$15&amp;analysismethod4)</f>
        <v/>
      </c>
      <c r="FF31" s="254" t="str">
        <f>IF(ISNUMBER(FIND(analysismethod4,'III_Plan comp 438.68 {Plan 2}'!CY$15)),"",'III_Plan comp 438.68 {Plan 2}'!CY$15&amp;analysismethod4)</f>
        <v/>
      </c>
      <c r="FG31" s="254" t="str">
        <f>IF(ISNUMBER(FIND(analysismethod4,'III_Plan comp 438.68 {Plan 2}'!CZ$15)),"",'III_Plan comp 438.68 {Plan 2}'!CZ$15&amp;analysismethod4)</f>
        <v/>
      </c>
    </row>
    <row r="32" spans="2:163" x14ac:dyDescent="0.25">
      <c r="B32" s="11" t="s">
        <v>36</v>
      </c>
      <c r="C32" s="11"/>
      <c r="D32" s="11"/>
      <c r="E32" s="11"/>
      <c r="F32" s="11"/>
      <c r="G32" s="11"/>
      <c r="J32" s="94"/>
      <c r="K32" s="93"/>
      <c r="L32" s="93"/>
      <c r="M32" s="93"/>
      <c r="N32" s="93"/>
      <c r="O32" s="93"/>
      <c r="P32" s="93"/>
      <c r="Q32" s="93"/>
      <c r="R32" s="93"/>
      <c r="S32" s="93"/>
      <c r="T32" s="93"/>
      <c r="BK32" s="253" t="str">
        <f>IF('I_State and program information'!$E$66="Yes","EVV Data Analysis"&amp;"; "&amp;CHAR(10)&amp;CHAR(10),"")</f>
        <v/>
      </c>
      <c r="BL32" s="254" t="str">
        <f>IF(ISNUMBER(FIND(analysismethod5,'III_Plan comp 438.68 {Plan 2}'!E$15)),"",'III_Plan comp 438.68 {Plan 2}'!E$15&amp;analysismethod5)</f>
        <v/>
      </c>
      <c r="BM32" s="254" t="str">
        <f>IF(ISNUMBER(FIND(analysismethod5,'III_Plan comp 438.68 {Plan 2}'!F$15)),"",'III_Plan comp 438.68 {Plan 2}'!F$15&amp;analysismethod5)</f>
        <v/>
      </c>
      <c r="BN32" s="254" t="str">
        <f>IF(ISNUMBER(FIND(analysismethod5,'III_Plan comp 438.68 {Plan 2}'!G$15)),"",'III_Plan comp 438.68 {Plan 2}'!G$15&amp;analysismethod5)</f>
        <v/>
      </c>
      <c r="BO32" s="254" t="str">
        <f>IF(ISNUMBER(FIND(analysismethod5,'III_Plan comp 438.68 {Plan 2}'!H$15)),"",'III_Plan comp 438.68 {Plan 2}'!H$15&amp;analysismethod5)</f>
        <v/>
      </c>
      <c r="BP32" s="254" t="str">
        <f>IF(ISNUMBER(FIND(analysismethod5,'III_Plan comp 438.68 {Plan 2}'!I$15)),"",'III_Plan comp 438.68 {Plan 2}'!I$15&amp;analysismethod5)</f>
        <v/>
      </c>
      <c r="BQ32" s="254" t="str">
        <f>IF(ISNUMBER(FIND(analysismethod5,'III_Plan comp 438.68 {Plan 2}'!J$15)),"",'III_Plan comp 438.68 {Plan 2}'!J$15&amp;analysismethod5)</f>
        <v/>
      </c>
      <c r="BR32" s="254" t="str">
        <f>IF(ISNUMBER(FIND(analysismethod5,'III_Plan comp 438.68 {Plan 2}'!K$15)),"",'III_Plan comp 438.68 {Plan 2}'!K$15&amp;analysismethod5)</f>
        <v/>
      </c>
      <c r="BS32" s="254" t="str">
        <f>IF(ISNUMBER(FIND(analysismethod5,'III_Plan comp 438.68 {Plan 2}'!L$15)),"",'III_Plan comp 438.68 {Plan 2}'!L$15&amp;analysismethod5)</f>
        <v/>
      </c>
      <c r="BT32" s="254" t="str">
        <f>IF(ISNUMBER(FIND(analysismethod5,'III_Plan comp 438.68 {Plan 2}'!M$15)),"",'III_Plan comp 438.68 {Plan 2}'!M$15&amp;analysismethod5)</f>
        <v/>
      </c>
      <c r="BU32" s="254" t="str">
        <f>IF(ISNUMBER(FIND(analysismethod5,'III_Plan comp 438.68 {Plan 2}'!N$15)),"",'III_Plan comp 438.68 {Plan 2}'!N$15&amp;analysismethod5)</f>
        <v/>
      </c>
      <c r="BV32" s="254" t="str">
        <f>IF(ISNUMBER(FIND(analysismethod5,'III_Plan comp 438.68 {Plan 2}'!O$15)),"",'III_Plan comp 438.68 {Plan 2}'!O$15&amp;analysismethod5)</f>
        <v/>
      </c>
      <c r="BW32" s="254" t="str">
        <f>IF(ISNUMBER(FIND(analysismethod5,'III_Plan comp 438.68 {Plan 2}'!P$15)),"",'III_Plan comp 438.68 {Plan 2}'!P$15&amp;analysismethod5)</f>
        <v/>
      </c>
      <c r="BX32" s="254" t="str">
        <f>IF(ISNUMBER(FIND(analysismethod5,'III_Plan comp 438.68 {Plan 2}'!Q$15)),"",'III_Plan comp 438.68 {Plan 2}'!Q$15&amp;analysismethod5)</f>
        <v/>
      </c>
      <c r="BY32" s="254" t="str">
        <f>IF(ISNUMBER(FIND(analysismethod5,'III_Plan comp 438.68 {Plan 2}'!R$15)),"",'III_Plan comp 438.68 {Plan 2}'!R$15&amp;analysismethod5)</f>
        <v/>
      </c>
      <c r="BZ32" s="254" t="str">
        <f>IF(ISNUMBER(FIND(analysismethod5,'III_Plan comp 438.68 {Plan 2}'!S$15)),"",'III_Plan comp 438.68 {Plan 2}'!S$15&amp;analysismethod5)</f>
        <v/>
      </c>
      <c r="CA32" s="254" t="str">
        <f>IF(ISNUMBER(FIND(analysismethod5,'III_Plan comp 438.68 {Plan 2}'!T$15)),"",'III_Plan comp 438.68 {Plan 2}'!T$15&amp;analysismethod5)</f>
        <v/>
      </c>
      <c r="CB32" s="254" t="str">
        <f>IF(ISNUMBER(FIND(analysismethod5,'III_Plan comp 438.68 {Plan 2}'!U$15)),"",'III_Plan comp 438.68 {Plan 2}'!U$15&amp;analysismethod5)</f>
        <v/>
      </c>
      <c r="CC32" s="254" t="str">
        <f>IF(ISNUMBER(FIND(analysismethod5,'III_Plan comp 438.68 {Plan 2}'!V$15)),"",'III_Plan comp 438.68 {Plan 2}'!V$15&amp;analysismethod5)</f>
        <v/>
      </c>
      <c r="CD32" s="254" t="str">
        <f>IF(ISNUMBER(FIND(analysismethod5,'III_Plan comp 438.68 {Plan 2}'!W$15)),"",'III_Plan comp 438.68 {Plan 2}'!W$15&amp;analysismethod5)</f>
        <v/>
      </c>
      <c r="CE32" s="254" t="str">
        <f>IF(ISNUMBER(FIND(analysismethod5,'III_Plan comp 438.68 {Plan 2}'!X$15)),"",'III_Plan comp 438.68 {Plan 2}'!X$15&amp;analysismethod5)</f>
        <v/>
      </c>
      <c r="CF32" s="254" t="str">
        <f>IF(ISNUMBER(FIND(analysismethod5,'III_Plan comp 438.68 {Plan 2}'!Y$15)),"",'III_Plan comp 438.68 {Plan 2}'!Y$15&amp;analysismethod5)</f>
        <v/>
      </c>
      <c r="CG32" s="254" t="str">
        <f>IF(ISNUMBER(FIND(analysismethod5,'III_Plan comp 438.68 {Plan 2}'!Z$15)),"",'III_Plan comp 438.68 {Plan 2}'!Z$15&amp;analysismethod5)</f>
        <v/>
      </c>
      <c r="CH32" s="254" t="str">
        <f>IF(ISNUMBER(FIND(analysismethod5,'III_Plan comp 438.68 {Plan 2}'!AA$15)),"",'III_Plan comp 438.68 {Plan 2}'!AA$15&amp;analysismethod5)</f>
        <v/>
      </c>
      <c r="CI32" s="254" t="str">
        <f>IF(ISNUMBER(FIND(analysismethod5,'III_Plan comp 438.68 {Plan 2}'!AB$15)),"",'III_Plan comp 438.68 {Plan 2}'!AB$15&amp;analysismethod5)</f>
        <v/>
      </c>
      <c r="CJ32" s="254" t="str">
        <f>IF(ISNUMBER(FIND(analysismethod5,'III_Plan comp 438.68 {Plan 2}'!AC$15)),"",'III_Plan comp 438.68 {Plan 2}'!AC$15&amp;analysismethod5)</f>
        <v/>
      </c>
      <c r="CK32" s="254" t="str">
        <f>IF(ISNUMBER(FIND(analysismethod5,'III_Plan comp 438.68 {Plan 2}'!AD$15)),"",'III_Plan comp 438.68 {Plan 2}'!AD$15&amp;analysismethod5)</f>
        <v/>
      </c>
      <c r="CL32" s="254" t="str">
        <f>IF(ISNUMBER(FIND(analysismethod5,'III_Plan comp 438.68 {Plan 2}'!AE$15)),"",'III_Plan comp 438.68 {Plan 2}'!AE$15&amp;analysismethod5)</f>
        <v/>
      </c>
      <c r="CM32" s="254" t="str">
        <f>IF(ISNUMBER(FIND(analysismethod5,'III_Plan comp 438.68 {Plan 2}'!AF$15)),"",'III_Plan comp 438.68 {Plan 2}'!AF$15&amp;analysismethod5)</f>
        <v/>
      </c>
      <c r="CN32" s="254" t="str">
        <f>IF(ISNUMBER(FIND(analysismethod5,'III_Plan comp 438.68 {Plan 2}'!AG$15)),"",'III_Plan comp 438.68 {Plan 2}'!AG$15&amp;analysismethod5)</f>
        <v/>
      </c>
      <c r="CO32" s="254" t="str">
        <f>IF(ISNUMBER(FIND(analysismethod5,'III_Plan comp 438.68 {Plan 2}'!AH$15)),"",'III_Plan comp 438.68 {Plan 2}'!AH$15&amp;analysismethod5)</f>
        <v/>
      </c>
      <c r="CP32" s="254" t="str">
        <f>IF(ISNUMBER(FIND(analysismethod5,'III_Plan comp 438.68 {Plan 2}'!AI$15)),"",'III_Plan comp 438.68 {Plan 2}'!AI$15&amp;analysismethod5)</f>
        <v/>
      </c>
      <c r="CQ32" s="254" t="str">
        <f>IF(ISNUMBER(FIND(analysismethod5,'III_Plan comp 438.68 {Plan 2}'!AJ$15)),"",'III_Plan comp 438.68 {Plan 2}'!AJ$15&amp;analysismethod5)</f>
        <v/>
      </c>
      <c r="CR32" s="254" t="str">
        <f>IF(ISNUMBER(FIND(analysismethod5,'III_Plan comp 438.68 {Plan 2}'!AK$15)),"",'III_Plan comp 438.68 {Plan 2}'!AK$15&amp;analysismethod5)</f>
        <v/>
      </c>
      <c r="CS32" s="254" t="str">
        <f>IF(ISNUMBER(FIND(analysismethod5,'III_Plan comp 438.68 {Plan 2}'!AL$15)),"",'III_Plan comp 438.68 {Plan 2}'!AL$15&amp;analysismethod5)</f>
        <v/>
      </c>
      <c r="CT32" s="254" t="str">
        <f>IF(ISNUMBER(FIND(analysismethod5,'III_Plan comp 438.68 {Plan 2}'!AM$15)),"",'III_Plan comp 438.68 {Plan 2}'!AM$15&amp;analysismethod5)</f>
        <v/>
      </c>
      <c r="CU32" s="254" t="str">
        <f>IF(ISNUMBER(FIND(analysismethod5,'III_Plan comp 438.68 {Plan 2}'!AN$15)),"",'III_Plan comp 438.68 {Plan 2}'!AN$15&amp;analysismethod5)</f>
        <v/>
      </c>
      <c r="CV32" s="254" t="str">
        <f>IF(ISNUMBER(FIND(analysismethod5,'III_Plan comp 438.68 {Plan 2}'!AO$15)),"",'III_Plan comp 438.68 {Plan 2}'!AO$15&amp;analysismethod5)</f>
        <v/>
      </c>
      <c r="CW32" s="254" t="str">
        <f>IF(ISNUMBER(FIND(analysismethod5,'III_Plan comp 438.68 {Plan 2}'!AP$15)),"",'III_Plan comp 438.68 {Plan 2}'!AP$15&amp;analysismethod5)</f>
        <v/>
      </c>
      <c r="CX32" s="254" t="str">
        <f>IF(ISNUMBER(FIND(analysismethod5,'III_Plan comp 438.68 {Plan 2}'!AQ$15)),"",'III_Plan comp 438.68 {Plan 2}'!AQ$15&amp;analysismethod5)</f>
        <v/>
      </c>
      <c r="CY32" s="254" t="str">
        <f>IF(ISNUMBER(FIND(analysismethod5,'III_Plan comp 438.68 {Plan 2}'!AR$15)),"",'III_Plan comp 438.68 {Plan 2}'!AR$15&amp;analysismethod5)</f>
        <v/>
      </c>
      <c r="CZ32" s="254" t="str">
        <f>IF(ISNUMBER(FIND(analysismethod5,'III_Plan comp 438.68 {Plan 2}'!AS$15)),"",'III_Plan comp 438.68 {Plan 2}'!AS$15&amp;analysismethod5)</f>
        <v/>
      </c>
      <c r="DA32" s="254" t="str">
        <f>IF(ISNUMBER(FIND(analysismethod5,'III_Plan comp 438.68 {Plan 2}'!AT$15)),"",'III_Plan comp 438.68 {Plan 2}'!AT$15&amp;analysismethod5)</f>
        <v/>
      </c>
      <c r="DB32" s="254" t="str">
        <f>IF(ISNUMBER(FIND(analysismethod5,'III_Plan comp 438.68 {Plan 2}'!AU$15)),"",'III_Plan comp 438.68 {Plan 2}'!AU$15&amp;analysismethod5)</f>
        <v/>
      </c>
      <c r="DC32" s="254" t="str">
        <f>IF(ISNUMBER(FIND(analysismethod5,'III_Plan comp 438.68 {Plan 2}'!AV$15)),"",'III_Plan comp 438.68 {Plan 2}'!AV$15&amp;analysismethod5)</f>
        <v/>
      </c>
      <c r="DD32" s="254" t="str">
        <f>IF(ISNUMBER(FIND(analysismethod5,'III_Plan comp 438.68 {Plan 2}'!AW$15)),"",'III_Plan comp 438.68 {Plan 2}'!AW$15&amp;analysismethod5)</f>
        <v/>
      </c>
      <c r="DE32" s="254" t="str">
        <f>IF(ISNUMBER(FIND(analysismethod5,'III_Plan comp 438.68 {Plan 2}'!AX$15)),"",'III_Plan comp 438.68 {Plan 2}'!AX$15&amp;analysismethod5)</f>
        <v/>
      </c>
      <c r="DF32" s="254" t="str">
        <f>IF(ISNUMBER(FIND(analysismethod5,'III_Plan comp 438.68 {Plan 2}'!AY$15)),"",'III_Plan comp 438.68 {Plan 2}'!AY$15&amp;analysismethod5)</f>
        <v/>
      </c>
      <c r="DG32" s="254" t="str">
        <f>IF(ISNUMBER(FIND(analysismethod5,'III_Plan comp 438.68 {Plan 2}'!AZ$15)),"",'III_Plan comp 438.68 {Plan 2}'!AZ$15&amp;analysismethod5)</f>
        <v/>
      </c>
      <c r="DH32" s="254" t="str">
        <f>IF(ISNUMBER(FIND(analysismethod5,'III_Plan comp 438.68 {Plan 2}'!BA$15)),"",'III_Plan comp 438.68 {Plan 2}'!BA$15&amp;analysismethod5)</f>
        <v/>
      </c>
      <c r="DI32" s="254" t="str">
        <f>IF(ISNUMBER(FIND(analysismethod5,'III_Plan comp 438.68 {Plan 2}'!BB$15)),"",'III_Plan comp 438.68 {Plan 2}'!BB$15&amp;analysismethod5)</f>
        <v/>
      </c>
      <c r="DJ32" s="254" t="str">
        <f>IF(ISNUMBER(FIND(analysismethod5,'III_Plan comp 438.68 {Plan 2}'!BC$15)),"",'III_Plan comp 438.68 {Plan 2}'!BC$15&amp;analysismethod5)</f>
        <v/>
      </c>
      <c r="DK32" s="254" t="str">
        <f>IF(ISNUMBER(FIND(analysismethod5,'III_Plan comp 438.68 {Plan 2}'!BD$15)),"",'III_Plan comp 438.68 {Plan 2}'!BD$15&amp;analysismethod5)</f>
        <v/>
      </c>
      <c r="DL32" s="254" t="str">
        <f>IF(ISNUMBER(FIND(analysismethod5,'III_Plan comp 438.68 {Plan 2}'!BE$15)),"",'III_Plan comp 438.68 {Plan 2}'!BE$15&amp;analysismethod5)</f>
        <v/>
      </c>
      <c r="DM32" s="254" t="str">
        <f>IF(ISNUMBER(FIND(analysismethod5,'III_Plan comp 438.68 {Plan 2}'!BF$15)),"",'III_Plan comp 438.68 {Plan 2}'!BF$15&amp;analysismethod5)</f>
        <v/>
      </c>
      <c r="DN32" s="254" t="str">
        <f>IF(ISNUMBER(FIND(analysismethod5,'III_Plan comp 438.68 {Plan 2}'!BG$15)),"",'III_Plan comp 438.68 {Plan 2}'!BG$15&amp;analysismethod5)</f>
        <v/>
      </c>
      <c r="DO32" s="254" t="str">
        <f>IF(ISNUMBER(FIND(analysismethod5,'III_Plan comp 438.68 {Plan 2}'!BH$15)),"",'III_Plan comp 438.68 {Plan 2}'!BH$15&amp;analysismethod5)</f>
        <v/>
      </c>
      <c r="DP32" s="254" t="str">
        <f>IF(ISNUMBER(FIND(analysismethod5,'III_Plan comp 438.68 {Plan 2}'!BI$15)),"",'III_Plan comp 438.68 {Plan 2}'!BI$15&amp;analysismethod5)</f>
        <v/>
      </c>
      <c r="DQ32" s="254" t="str">
        <f>IF(ISNUMBER(FIND(analysismethod5,'III_Plan comp 438.68 {Plan 2}'!BJ$15)),"",'III_Plan comp 438.68 {Plan 2}'!BJ$15&amp;analysismethod5)</f>
        <v/>
      </c>
      <c r="DR32" s="254" t="str">
        <f>IF(ISNUMBER(FIND(analysismethod5,'III_Plan comp 438.68 {Plan 2}'!BK$15)),"",'III_Plan comp 438.68 {Plan 2}'!BK$15&amp;analysismethod5)</f>
        <v/>
      </c>
      <c r="DS32" s="254" t="str">
        <f>IF(ISNUMBER(FIND(analysismethod5,'III_Plan comp 438.68 {Plan 2}'!BL$15)),"",'III_Plan comp 438.68 {Plan 2}'!BL$15&amp;analysismethod5)</f>
        <v/>
      </c>
      <c r="DT32" s="254" t="str">
        <f>IF(ISNUMBER(FIND(analysismethod5,'III_Plan comp 438.68 {Plan 2}'!BM$15)),"",'III_Plan comp 438.68 {Plan 2}'!BM$15&amp;analysismethod5)</f>
        <v/>
      </c>
      <c r="DU32" s="254" t="str">
        <f>IF(ISNUMBER(FIND(analysismethod5,'III_Plan comp 438.68 {Plan 2}'!BN$15)),"",'III_Plan comp 438.68 {Plan 2}'!BN$15&amp;analysismethod5)</f>
        <v/>
      </c>
      <c r="DV32" s="254" t="str">
        <f>IF(ISNUMBER(FIND(analysismethod5,'III_Plan comp 438.68 {Plan 2}'!BO$15)),"",'III_Plan comp 438.68 {Plan 2}'!BO$15&amp;analysismethod5)</f>
        <v/>
      </c>
      <c r="DW32" s="254" t="str">
        <f>IF(ISNUMBER(FIND(analysismethod5,'III_Plan comp 438.68 {Plan 2}'!BP$15)),"",'III_Plan comp 438.68 {Plan 2}'!BP$15&amp;analysismethod5)</f>
        <v/>
      </c>
      <c r="DX32" s="254" t="str">
        <f>IF(ISNUMBER(FIND(analysismethod5,'III_Plan comp 438.68 {Plan 2}'!BQ$15)),"",'III_Plan comp 438.68 {Plan 2}'!BQ$15&amp;analysismethod5)</f>
        <v/>
      </c>
      <c r="DY32" s="254" t="str">
        <f>IF(ISNUMBER(FIND(analysismethod5,'III_Plan comp 438.68 {Plan 2}'!BR$15)),"",'III_Plan comp 438.68 {Plan 2}'!BR$15&amp;analysismethod5)</f>
        <v/>
      </c>
      <c r="DZ32" s="254" t="str">
        <f>IF(ISNUMBER(FIND(analysismethod5,'III_Plan comp 438.68 {Plan 2}'!BS$15)),"",'III_Plan comp 438.68 {Plan 2}'!BS$15&amp;analysismethod5)</f>
        <v/>
      </c>
      <c r="EA32" s="254" t="str">
        <f>IF(ISNUMBER(FIND(analysismethod5,'III_Plan comp 438.68 {Plan 2}'!BT$15)),"",'III_Plan comp 438.68 {Plan 2}'!BT$15&amp;analysismethod5)</f>
        <v/>
      </c>
      <c r="EB32" s="254" t="str">
        <f>IF(ISNUMBER(FIND(analysismethod5,'III_Plan comp 438.68 {Plan 2}'!BU$15)),"",'III_Plan comp 438.68 {Plan 2}'!BU$15&amp;analysismethod5)</f>
        <v/>
      </c>
      <c r="EC32" s="254" t="str">
        <f>IF(ISNUMBER(FIND(analysismethod5,'III_Plan comp 438.68 {Plan 2}'!BV$15)),"",'III_Plan comp 438.68 {Plan 2}'!BV$15&amp;analysismethod5)</f>
        <v/>
      </c>
      <c r="ED32" s="254" t="str">
        <f>IF(ISNUMBER(FIND(analysismethod5,'III_Plan comp 438.68 {Plan 2}'!BW$15)),"",'III_Plan comp 438.68 {Plan 2}'!BW$15&amp;analysismethod5)</f>
        <v/>
      </c>
      <c r="EE32" s="254" t="str">
        <f>IF(ISNUMBER(FIND(analysismethod5,'III_Plan comp 438.68 {Plan 2}'!BX$15)),"",'III_Plan comp 438.68 {Plan 2}'!BX$15&amp;analysismethod5)</f>
        <v/>
      </c>
      <c r="EF32" s="254" t="str">
        <f>IF(ISNUMBER(FIND(analysismethod5,'III_Plan comp 438.68 {Plan 2}'!BY$15)),"",'III_Plan comp 438.68 {Plan 2}'!BY$15&amp;analysismethod5)</f>
        <v/>
      </c>
      <c r="EG32" s="254" t="str">
        <f>IF(ISNUMBER(FIND(analysismethod5,'III_Plan comp 438.68 {Plan 2}'!BZ$15)),"",'III_Plan comp 438.68 {Plan 2}'!BZ$15&amp;analysismethod5)</f>
        <v/>
      </c>
      <c r="EH32" s="254" t="str">
        <f>IF(ISNUMBER(FIND(analysismethod5,'III_Plan comp 438.68 {Plan 2}'!CA$15)),"",'III_Plan comp 438.68 {Plan 2}'!CA$15&amp;analysismethod5)</f>
        <v/>
      </c>
      <c r="EI32" s="254" t="str">
        <f>IF(ISNUMBER(FIND(analysismethod5,'III_Plan comp 438.68 {Plan 2}'!CB$15)),"",'III_Plan comp 438.68 {Plan 2}'!CB$15&amp;analysismethod5)</f>
        <v/>
      </c>
      <c r="EJ32" s="254" t="str">
        <f>IF(ISNUMBER(FIND(analysismethod5,'III_Plan comp 438.68 {Plan 2}'!CC$15)),"",'III_Plan comp 438.68 {Plan 2}'!CC$15&amp;analysismethod5)</f>
        <v/>
      </c>
      <c r="EK32" s="254" t="str">
        <f>IF(ISNUMBER(FIND(analysismethod5,'III_Plan comp 438.68 {Plan 2}'!CD$15)),"",'III_Plan comp 438.68 {Plan 2}'!CD$15&amp;analysismethod5)</f>
        <v/>
      </c>
      <c r="EL32" s="254" t="str">
        <f>IF(ISNUMBER(FIND(analysismethod5,'III_Plan comp 438.68 {Plan 2}'!CE$15)),"",'III_Plan comp 438.68 {Plan 2}'!CE$15&amp;analysismethod5)</f>
        <v/>
      </c>
      <c r="EM32" s="254" t="str">
        <f>IF(ISNUMBER(FIND(analysismethod5,'III_Plan comp 438.68 {Plan 2}'!CF$15)),"",'III_Plan comp 438.68 {Plan 2}'!CF$15&amp;analysismethod5)</f>
        <v/>
      </c>
      <c r="EN32" s="254" t="str">
        <f>IF(ISNUMBER(FIND(analysismethod5,'III_Plan comp 438.68 {Plan 2}'!CG$15)),"",'III_Plan comp 438.68 {Plan 2}'!CG$15&amp;analysismethod5)</f>
        <v/>
      </c>
      <c r="EO32" s="254" t="str">
        <f>IF(ISNUMBER(FIND(analysismethod5,'III_Plan comp 438.68 {Plan 2}'!CH$15)),"",'III_Plan comp 438.68 {Plan 2}'!CH$15&amp;analysismethod5)</f>
        <v/>
      </c>
      <c r="EP32" s="254" t="str">
        <f>IF(ISNUMBER(FIND(analysismethod5,'III_Plan comp 438.68 {Plan 2}'!CI$15)),"",'III_Plan comp 438.68 {Plan 2}'!CI$15&amp;analysismethod5)</f>
        <v/>
      </c>
      <c r="EQ32" s="254" t="str">
        <f>IF(ISNUMBER(FIND(analysismethod5,'III_Plan comp 438.68 {Plan 2}'!CJ$15)),"",'III_Plan comp 438.68 {Plan 2}'!CJ$15&amp;analysismethod5)</f>
        <v/>
      </c>
      <c r="ER32" s="254" t="str">
        <f>IF(ISNUMBER(FIND(analysismethod5,'III_Plan comp 438.68 {Plan 2}'!CK$15)),"",'III_Plan comp 438.68 {Plan 2}'!CK$15&amp;analysismethod5)</f>
        <v/>
      </c>
      <c r="ES32" s="254" t="str">
        <f>IF(ISNUMBER(FIND(analysismethod5,'III_Plan comp 438.68 {Plan 2}'!CL$15)),"",'III_Plan comp 438.68 {Plan 2}'!CL$15&amp;analysismethod5)</f>
        <v/>
      </c>
      <c r="ET32" s="254" t="str">
        <f>IF(ISNUMBER(FIND(analysismethod5,'III_Plan comp 438.68 {Plan 2}'!CM$15)),"",'III_Plan comp 438.68 {Plan 2}'!CM$15&amp;analysismethod5)</f>
        <v/>
      </c>
      <c r="EU32" s="254" t="str">
        <f>IF(ISNUMBER(FIND(analysismethod5,'III_Plan comp 438.68 {Plan 2}'!CN$15)),"",'III_Plan comp 438.68 {Plan 2}'!CN$15&amp;analysismethod5)</f>
        <v/>
      </c>
      <c r="EV32" s="254" t="str">
        <f>IF(ISNUMBER(FIND(analysismethod5,'III_Plan comp 438.68 {Plan 2}'!CO$15)),"",'III_Plan comp 438.68 {Plan 2}'!CO$15&amp;analysismethod5)</f>
        <v/>
      </c>
      <c r="EW32" s="254" t="str">
        <f>IF(ISNUMBER(FIND(analysismethod5,'III_Plan comp 438.68 {Plan 2}'!CP$15)),"",'III_Plan comp 438.68 {Plan 2}'!CP$15&amp;analysismethod5)</f>
        <v/>
      </c>
      <c r="EX32" s="254" t="str">
        <f>IF(ISNUMBER(FIND(analysismethod5,'III_Plan comp 438.68 {Plan 2}'!CQ$15)),"",'III_Plan comp 438.68 {Plan 2}'!CQ$15&amp;analysismethod5)</f>
        <v/>
      </c>
      <c r="EY32" s="254" t="str">
        <f>IF(ISNUMBER(FIND(analysismethod5,'III_Plan comp 438.68 {Plan 2}'!CR$15)),"",'III_Plan comp 438.68 {Plan 2}'!CR$15&amp;analysismethod5)</f>
        <v/>
      </c>
      <c r="EZ32" s="254" t="str">
        <f>IF(ISNUMBER(FIND(analysismethod5,'III_Plan comp 438.68 {Plan 2}'!CS$15)),"",'III_Plan comp 438.68 {Plan 2}'!CS$15&amp;analysismethod5)</f>
        <v/>
      </c>
      <c r="FA32" s="254" t="str">
        <f>IF(ISNUMBER(FIND(analysismethod5,'III_Plan comp 438.68 {Plan 2}'!CT$15)),"",'III_Plan comp 438.68 {Plan 2}'!CT$15&amp;analysismethod5)</f>
        <v/>
      </c>
      <c r="FB32" s="254" t="str">
        <f>IF(ISNUMBER(FIND(analysismethod5,'III_Plan comp 438.68 {Plan 2}'!CU$15)),"",'III_Plan comp 438.68 {Plan 2}'!CU$15&amp;analysismethod5)</f>
        <v/>
      </c>
      <c r="FC32" s="254" t="str">
        <f>IF(ISNUMBER(FIND(analysismethod5,'III_Plan comp 438.68 {Plan 2}'!CV$15)),"",'III_Plan comp 438.68 {Plan 2}'!CV$15&amp;analysismethod5)</f>
        <v/>
      </c>
      <c r="FD32" s="254" t="str">
        <f>IF(ISNUMBER(FIND(analysismethod5,'III_Plan comp 438.68 {Plan 2}'!CW$15)),"",'III_Plan comp 438.68 {Plan 2}'!CW$15&amp;analysismethod5)</f>
        <v/>
      </c>
      <c r="FE32" s="254" t="str">
        <f>IF(ISNUMBER(FIND(analysismethod5,'III_Plan comp 438.68 {Plan 2}'!CX$15)),"",'III_Plan comp 438.68 {Plan 2}'!CX$15&amp;analysismethod5)</f>
        <v/>
      </c>
      <c r="FF32" s="254" t="str">
        <f>IF(ISNUMBER(FIND(analysismethod5,'III_Plan comp 438.68 {Plan 2}'!CY$15)),"",'III_Plan comp 438.68 {Plan 2}'!CY$15&amp;analysismethod5)</f>
        <v/>
      </c>
      <c r="FG32" s="254" t="str">
        <f>IF(ISNUMBER(FIND(analysismethod5,'III_Plan comp 438.68 {Plan 2}'!CZ$15)),"",'III_Plan comp 438.68 {Plan 2}'!CZ$15&amp;analysismethod5)</f>
        <v/>
      </c>
    </row>
    <row r="33" spans="2:163" x14ac:dyDescent="0.25">
      <c r="B33" s="11" t="s">
        <v>37</v>
      </c>
      <c r="C33" s="11"/>
      <c r="D33" s="11"/>
      <c r="E33" s="11"/>
      <c r="F33" s="11"/>
      <c r="G33" s="11"/>
      <c r="J33" s="94"/>
      <c r="K33" s="93"/>
      <c r="L33" s="93"/>
      <c r="M33" s="93"/>
      <c r="N33" s="93"/>
      <c r="O33" s="93"/>
      <c r="P33" s="93"/>
      <c r="Q33" s="93"/>
      <c r="R33" s="93"/>
      <c r="S33" s="93"/>
      <c r="T33" s="93"/>
      <c r="BK33" s="253" t="str">
        <f>IF('I_State and program information'!$E$70="Yes","Review of Grievances Related to Access"&amp;"; "&amp;CHAR(10)&amp;CHAR(10),"")</f>
        <v/>
      </c>
      <c r="BL33" s="254" t="str">
        <f>IF(ISNUMBER(FIND(analysismethod6,'III_Plan comp 438.68 {Plan 2}'!E$15)),"",'III_Plan comp 438.68 {Plan 2}'!E$15&amp;analysismethod6)</f>
        <v/>
      </c>
      <c r="BM33" s="254" t="str">
        <f>IF(ISNUMBER(FIND(analysismethod6,'III_Plan comp 438.68 {Plan 2}'!F$15)),"",'III_Plan comp 438.68 {Plan 2}'!F$15&amp;analysismethod6)</f>
        <v/>
      </c>
      <c r="BN33" s="254" t="str">
        <f>IF(ISNUMBER(FIND(analysismethod6,'III_Plan comp 438.68 {Plan 2}'!G$15)),"",'III_Plan comp 438.68 {Plan 2}'!G$15&amp;analysismethod6)</f>
        <v/>
      </c>
      <c r="BO33" s="254" t="str">
        <f>IF(ISNUMBER(FIND(analysismethod6,'III_Plan comp 438.68 {Plan 2}'!H$15)),"",'III_Plan comp 438.68 {Plan 2}'!H$15&amp;analysismethod6)</f>
        <v/>
      </c>
      <c r="BP33" s="254" t="str">
        <f>IF(ISNUMBER(FIND(analysismethod6,'III_Plan comp 438.68 {Plan 2}'!I$15)),"",'III_Plan comp 438.68 {Plan 2}'!I$15&amp;analysismethod6)</f>
        <v/>
      </c>
      <c r="BQ33" s="254" t="str">
        <f>IF(ISNUMBER(FIND(analysismethod6,'III_Plan comp 438.68 {Plan 2}'!J$15)),"",'III_Plan comp 438.68 {Plan 2}'!J$15&amp;analysismethod6)</f>
        <v/>
      </c>
      <c r="BR33" s="254" t="str">
        <f>IF(ISNUMBER(FIND(analysismethod6,'III_Plan comp 438.68 {Plan 2}'!K$15)),"",'III_Plan comp 438.68 {Plan 2}'!K$15&amp;analysismethod6)</f>
        <v/>
      </c>
      <c r="BS33" s="254" t="str">
        <f>IF(ISNUMBER(FIND(analysismethod6,'III_Plan comp 438.68 {Plan 2}'!L$15)),"",'III_Plan comp 438.68 {Plan 2}'!L$15&amp;analysismethod6)</f>
        <v/>
      </c>
      <c r="BT33" s="254" t="str">
        <f>IF(ISNUMBER(FIND(analysismethod6,'III_Plan comp 438.68 {Plan 2}'!M$15)),"",'III_Plan comp 438.68 {Plan 2}'!M$15&amp;analysismethod6)</f>
        <v/>
      </c>
      <c r="BU33" s="254" t="str">
        <f>IF(ISNUMBER(FIND(analysismethod6,'III_Plan comp 438.68 {Plan 2}'!N$15)),"",'III_Plan comp 438.68 {Plan 2}'!N$15&amp;analysismethod6)</f>
        <v/>
      </c>
      <c r="BV33" s="254" t="str">
        <f>IF(ISNUMBER(FIND(analysismethod6,'III_Plan comp 438.68 {Plan 2}'!O$15)),"",'III_Plan comp 438.68 {Plan 2}'!O$15&amp;analysismethod6)</f>
        <v/>
      </c>
      <c r="BW33" s="254" t="str">
        <f>IF(ISNUMBER(FIND(analysismethod6,'III_Plan comp 438.68 {Plan 2}'!P$15)),"",'III_Plan comp 438.68 {Plan 2}'!P$15&amp;analysismethod6)</f>
        <v/>
      </c>
      <c r="BX33" s="254" t="str">
        <f>IF(ISNUMBER(FIND(analysismethod6,'III_Plan comp 438.68 {Plan 2}'!Q$15)),"",'III_Plan comp 438.68 {Plan 2}'!Q$15&amp;analysismethod6)</f>
        <v/>
      </c>
      <c r="BY33" s="254" t="str">
        <f>IF(ISNUMBER(FIND(analysismethod6,'III_Plan comp 438.68 {Plan 2}'!R$15)),"",'III_Plan comp 438.68 {Plan 2}'!R$15&amp;analysismethod6)</f>
        <v/>
      </c>
      <c r="BZ33" s="254" t="str">
        <f>IF(ISNUMBER(FIND(analysismethod6,'III_Plan comp 438.68 {Plan 2}'!S$15)),"",'III_Plan comp 438.68 {Plan 2}'!S$15&amp;analysismethod6)</f>
        <v/>
      </c>
      <c r="CA33" s="254" t="str">
        <f>IF(ISNUMBER(FIND(analysismethod6,'III_Plan comp 438.68 {Plan 2}'!T$15)),"",'III_Plan comp 438.68 {Plan 2}'!T$15&amp;analysismethod6)</f>
        <v/>
      </c>
      <c r="CB33" s="254" t="str">
        <f>IF(ISNUMBER(FIND(analysismethod6,'III_Plan comp 438.68 {Plan 2}'!U$15)),"",'III_Plan comp 438.68 {Plan 2}'!U$15&amp;analysismethod6)</f>
        <v/>
      </c>
      <c r="CC33" s="254" t="str">
        <f>IF(ISNUMBER(FIND(analysismethod6,'III_Plan comp 438.68 {Plan 2}'!V$15)),"",'III_Plan comp 438.68 {Plan 2}'!V$15&amp;analysismethod6)</f>
        <v/>
      </c>
      <c r="CD33" s="254" t="str">
        <f>IF(ISNUMBER(FIND(analysismethod6,'III_Plan comp 438.68 {Plan 2}'!W$15)),"",'III_Plan comp 438.68 {Plan 2}'!W$15&amp;analysismethod6)</f>
        <v/>
      </c>
      <c r="CE33" s="254" t="str">
        <f>IF(ISNUMBER(FIND(analysismethod6,'III_Plan comp 438.68 {Plan 2}'!X$15)),"",'III_Plan comp 438.68 {Plan 2}'!X$15&amp;analysismethod6)</f>
        <v/>
      </c>
      <c r="CF33" s="254" t="str">
        <f>IF(ISNUMBER(FIND(analysismethod6,'III_Plan comp 438.68 {Plan 2}'!Y$15)),"",'III_Plan comp 438.68 {Plan 2}'!Y$15&amp;analysismethod6)</f>
        <v/>
      </c>
      <c r="CG33" s="254" t="str">
        <f>IF(ISNUMBER(FIND(analysismethod6,'III_Plan comp 438.68 {Plan 2}'!Z$15)),"",'III_Plan comp 438.68 {Plan 2}'!Z$15&amp;analysismethod6)</f>
        <v/>
      </c>
      <c r="CH33" s="254" t="str">
        <f>IF(ISNUMBER(FIND(analysismethod6,'III_Plan comp 438.68 {Plan 2}'!AA$15)),"",'III_Plan comp 438.68 {Plan 2}'!AA$15&amp;analysismethod6)</f>
        <v/>
      </c>
      <c r="CI33" s="254" t="str">
        <f>IF(ISNUMBER(FIND(analysismethod6,'III_Plan comp 438.68 {Plan 2}'!AB$15)),"",'III_Plan comp 438.68 {Plan 2}'!AB$15&amp;analysismethod6)</f>
        <v/>
      </c>
      <c r="CJ33" s="254" t="str">
        <f>IF(ISNUMBER(FIND(analysismethod6,'III_Plan comp 438.68 {Plan 2}'!AC$15)),"",'III_Plan comp 438.68 {Plan 2}'!AC$15&amp;analysismethod6)</f>
        <v/>
      </c>
      <c r="CK33" s="254" t="str">
        <f>IF(ISNUMBER(FIND(analysismethod6,'III_Plan comp 438.68 {Plan 2}'!AD$15)),"",'III_Plan comp 438.68 {Plan 2}'!AD$15&amp;analysismethod6)</f>
        <v/>
      </c>
      <c r="CL33" s="254" t="str">
        <f>IF(ISNUMBER(FIND(analysismethod6,'III_Plan comp 438.68 {Plan 2}'!AE$15)),"",'III_Plan comp 438.68 {Plan 2}'!AE$15&amp;analysismethod6)</f>
        <v/>
      </c>
      <c r="CM33" s="254" t="str">
        <f>IF(ISNUMBER(FIND(analysismethod6,'III_Plan comp 438.68 {Plan 2}'!AF$15)),"",'III_Plan comp 438.68 {Plan 2}'!AF$15&amp;analysismethod6)</f>
        <v/>
      </c>
      <c r="CN33" s="254" t="str">
        <f>IF(ISNUMBER(FIND(analysismethod6,'III_Plan comp 438.68 {Plan 2}'!AG$15)),"",'III_Plan comp 438.68 {Plan 2}'!AG$15&amp;analysismethod6)</f>
        <v/>
      </c>
      <c r="CO33" s="254" t="str">
        <f>IF(ISNUMBER(FIND(analysismethod6,'III_Plan comp 438.68 {Plan 2}'!AH$15)),"",'III_Plan comp 438.68 {Plan 2}'!AH$15&amp;analysismethod6)</f>
        <v/>
      </c>
      <c r="CP33" s="254" t="str">
        <f>IF(ISNUMBER(FIND(analysismethod6,'III_Plan comp 438.68 {Plan 2}'!AI$15)),"",'III_Plan comp 438.68 {Plan 2}'!AI$15&amp;analysismethod6)</f>
        <v/>
      </c>
      <c r="CQ33" s="254" t="str">
        <f>IF(ISNUMBER(FIND(analysismethod6,'III_Plan comp 438.68 {Plan 2}'!AJ$15)),"",'III_Plan comp 438.68 {Plan 2}'!AJ$15&amp;analysismethod6)</f>
        <v/>
      </c>
      <c r="CR33" s="254" t="str">
        <f>IF(ISNUMBER(FIND(analysismethod6,'III_Plan comp 438.68 {Plan 2}'!AK$15)),"",'III_Plan comp 438.68 {Plan 2}'!AK$15&amp;analysismethod6)</f>
        <v/>
      </c>
      <c r="CS33" s="254" t="str">
        <f>IF(ISNUMBER(FIND(analysismethod6,'III_Plan comp 438.68 {Plan 2}'!AL$15)),"",'III_Plan comp 438.68 {Plan 2}'!AL$15&amp;analysismethod6)</f>
        <v/>
      </c>
      <c r="CT33" s="254" t="str">
        <f>IF(ISNUMBER(FIND(analysismethod6,'III_Plan comp 438.68 {Plan 2}'!AM$15)),"",'III_Plan comp 438.68 {Plan 2}'!AM$15&amp;analysismethod6)</f>
        <v/>
      </c>
      <c r="CU33" s="254" t="str">
        <f>IF(ISNUMBER(FIND(analysismethod6,'III_Plan comp 438.68 {Plan 2}'!AN$15)),"",'III_Plan comp 438.68 {Plan 2}'!AN$15&amp;analysismethod6)</f>
        <v/>
      </c>
      <c r="CV33" s="254" t="str">
        <f>IF(ISNUMBER(FIND(analysismethod6,'III_Plan comp 438.68 {Plan 2}'!AO$15)),"",'III_Plan comp 438.68 {Plan 2}'!AO$15&amp;analysismethod6)</f>
        <v/>
      </c>
      <c r="CW33" s="254" t="str">
        <f>IF(ISNUMBER(FIND(analysismethod6,'III_Plan comp 438.68 {Plan 2}'!AP$15)),"",'III_Plan comp 438.68 {Plan 2}'!AP$15&amp;analysismethod6)</f>
        <v/>
      </c>
      <c r="CX33" s="254" t="str">
        <f>IF(ISNUMBER(FIND(analysismethod6,'III_Plan comp 438.68 {Plan 2}'!AQ$15)),"",'III_Plan comp 438.68 {Plan 2}'!AQ$15&amp;analysismethod6)</f>
        <v/>
      </c>
      <c r="CY33" s="254" t="str">
        <f>IF(ISNUMBER(FIND(analysismethod6,'III_Plan comp 438.68 {Plan 2}'!AR$15)),"",'III_Plan comp 438.68 {Plan 2}'!AR$15&amp;analysismethod6)</f>
        <v/>
      </c>
      <c r="CZ33" s="254" t="str">
        <f>IF(ISNUMBER(FIND(analysismethod6,'III_Plan comp 438.68 {Plan 2}'!AS$15)),"",'III_Plan comp 438.68 {Plan 2}'!AS$15&amp;analysismethod6)</f>
        <v/>
      </c>
      <c r="DA33" s="254" t="str">
        <f>IF(ISNUMBER(FIND(analysismethod6,'III_Plan comp 438.68 {Plan 2}'!AT$15)),"",'III_Plan comp 438.68 {Plan 2}'!AT$15&amp;analysismethod6)</f>
        <v/>
      </c>
      <c r="DB33" s="254" t="str">
        <f>IF(ISNUMBER(FIND(analysismethod6,'III_Plan comp 438.68 {Plan 2}'!AU$15)),"",'III_Plan comp 438.68 {Plan 2}'!AU$15&amp;analysismethod6)</f>
        <v/>
      </c>
      <c r="DC33" s="254" t="str">
        <f>IF(ISNUMBER(FIND(analysismethod6,'III_Plan comp 438.68 {Plan 2}'!AV$15)),"",'III_Plan comp 438.68 {Plan 2}'!AV$15&amp;analysismethod6)</f>
        <v/>
      </c>
      <c r="DD33" s="254" t="str">
        <f>IF(ISNUMBER(FIND(analysismethod6,'III_Plan comp 438.68 {Plan 2}'!AW$15)),"",'III_Plan comp 438.68 {Plan 2}'!AW$15&amp;analysismethod6)</f>
        <v/>
      </c>
      <c r="DE33" s="254" t="str">
        <f>IF(ISNUMBER(FIND(analysismethod6,'III_Plan comp 438.68 {Plan 2}'!AX$15)),"",'III_Plan comp 438.68 {Plan 2}'!AX$15&amp;analysismethod6)</f>
        <v/>
      </c>
      <c r="DF33" s="254" t="str">
        <f>IF(ISNUMBER(FIND(analysismethod6,'III_Plan comp 438.68 {Plan 2}'!AY$15)),"",'III_Plan comp 438.68 {Plan 2}'!AY$15&amp;analysismethod6)</f>
        <v/>
      </c>
      <c r="DG33" s="254" t="str">
        <f>IF(ISNUMBER(FIND(analysismethod6,'III_Plan comp 438.68 {Plan 2}'!AZ$15)),"",'III_Plan comp 438.68 {Plan 2}'!AZ$15&amp;analysismethod6)</f>
        <v/>
      </c>
      <c r="DH33" s="254" t="str">
        <f>IF(ISNUMBER(FIND(analysismethod6,'III_Plan comp 438.68 {Plan 2}'!BA$15)),"",'III_Plan comp 438.68 {Plan 2}'!BA$15&amp;analysismethod6)</f>
        <v/>
      </c>
      <c r="DI33" s="254" t="str">
        <f>IF(ISNUMBER(FIND(analysismethod6,'III_Plan comp 438.68 {Plan 2}'!BB$15)),"",'III_Plan comp 438.68 {Plan 2}'!BB$15&amp;analysismethod6)</f>
        <v/>
      </c>
      <c r="DJ33" s="254" t="str">
        <f>IF(ISNUMBER(FIND(analysismethod6,'III_Plan comp 438.68 {Plan 2}'!BC$15)),"",'III_Plan comp 438.68 {Plan 2}'!BC$15&amp;analysismethod6)</f>
        <v/>
      </c>
      <c r="DK33" s="254" t="str">
        <f>IF(ISNUMBER(FIND(analysismethod6,'III_Plan comp 438.68 {Plan 2}'!BD$15)),"",'III_Plan comp 438.68 {Plan 2}'!BD$15&amp;analysismethod6)</f>
        <v/>
      </c>
      <c r="DL33" s="254" t="str">
        <f>IF(ISNUMBER(FIND(analysismethod6,'III_Plan comp 438.68 {Plan 2}'!BE$15)),"",'III_Plan comp 438.68 {Plan 2}'!BE$15&amp;analysismethod6)</f>
        <v/>
      </c>
      <c r="DM33" s="254" t="str">
        <f>IF(ISNUMBER(FIND(analysismethod6,'III_Plan comp 438.68 {Plan 2}'!BF$15)),"",'III_Plan comp 438.68 {Plan 2}'!BF$15&amp;analysismethod6)</f>
        <v/>
      </c>
      <c r="DN33" s="254" t="str">
        <f>IF(ISNUMBER(FIND(analysismethod6,'III_Plan comp 438.68 {Plan 2}'!BG$15)),"",'III_Plan comp 438.68 {Plan 2}'!BG$15&amp;analysismethod6)</f>
        <v/>
      </c>
      <c r="DO33" s="254" t="str">
        <f>IF(ISNUMBER(FIND(analysismethod6,'III_Plan comp 438.68 {Plan 2}'!BH$15)),"",'III_Plan comp 438.68 {Plan 2}'!BH$15&amp;analysismethod6)</f>
        <v/>
      </c>
      <c r="DP33" s="254" t="str">
        <f>IF(ISNUMBER(FIND(analysismethod6,'III_Plan comp 438.68 {Plan 2}'!BI$15)),"",'III_Plan comp 438.68 {Plan 2}'!BI$15&amp;analysismethod6)</f>
        <v/>
      </c>
      <c r="DQ33" s="254" t="str">
        <f>IF(ISNUMBER(FIND(analysismethod6,'III_Plan comp 438.68 {Plan 2}'!BJ$15)),"",'III_Plan comp 438.68 {Plan 2}'!BJ$15&amp;analysismethod6)</f>
        <v/>
      </c>
      <c r="DR33" s="254" t="str">
        <f>IF(ISNUMBER(FIND(analysismethod6,'III_Plan comp 438.68 {Plan 2}'!BK$15)),"",'III_Plan comp 438.68 {Plan 2}'!BK$15&amp;analysismethod6)</f>
        <v/>
      </c>
      <c r="DS33" s="254" t="str">
        <f>IF(ISNUMBER(FIND(analysismethod6,'III_Plan comp 438.68 {Plan 2}'!BL$15)),"",'III_Plan comp 438.68 {Plan 2}'!BL$15&amp;analysismethod6)</f>
        <v/>
      </c>
      <c r="DT33" s="254" t="str">
        <f>IF(ISNUMBER(FIND(analysismethod6,'III_Plan comp 438.68 {Plan 2}'!BM$15)),"",'III_Plan comp 438.68 {Plan 2}'!BM$15&amp;analysismethod6)</f>
        <v/>
      </c>
      <c r="DU33" s="254" t="str">
        <f>IF(ISNUMBER(FIND(analysismethod6,'III_Plan comp 438.68 {Plan 2}'!BN$15)),"",'III_Plan comp 438.68 {Plan 2}'!BN$15&amp;analysismethod6)</f>
        <v/>
      </c>
      <c r="DV33" s="254" t="str">
        <f>IF(ISNUMBER(FIND(analysismethod6,'III_Plan comp 438.68 {Plan 2}'!BO$15)),"",'III_Plan comp 438.68 {Plan 2}'!BO$15&amp;analysismethod6)</f>
        <v/>
      </c>
      <c r="DW33" s="254" t="str">
        <f>IF(ISNUMBER(FIND(analysismethod6,'III_Plan comp 438.68 {Plan 2}'!BP$15)),"",'III_Plan comp 438.68 {Plan 2}'!BP$15&amp;analysismethod6)</f>
        <v/>
      </c>
      <c r="DX33" s="254" t="str">
        <f>IF(ISNUMBER(FIND(analysismethod6,'III_Plan comp 438.68 {Plan 2}'!BQ$15)),"",'III_Plan comp 438.68 {Plan 2}'!BQ$15&amp;analysismethod6)</f>
        <v/>
      </c>
      <c r="DY33" s="254" t="str">
        <f>IF(ISNUMBER(FIND(analysismethod6,'III_Plan comp 438.68 {Plan 2}'!BR$15)),"",'III_Plan comp 438.68 {Plan 2}'!BR$15&amp;analysismethod6)</f>
        <v/>
      </c>
      <c r="DZ33" s="254" t="str">
        <f>IF(ISNUMBER(FIND(analysismethod6,'III_Plan comp 438.68 {Plan 2}'!BS$15)),"",'III_Plan comp 438.68 {Plan 2}'!BS$15&amp;analysismethod6)</f>
        <v/>
      </c>
      <c r="EA33" s="254" t="str">
        <f>IF(ISNUMBER(FIND(analysismethod6,'III_Plan comp 438.68 {Plan 2}'!BT$15)),"",'III_Plan comp 438.68 {Plan 2}'!BT$15&amp;analysismethod6)</f>
        <v/>
      </c>
      <c r="EB33" s="254" t="str">
        <f>IF(ISNUMBER(FIND(analysismethod6,'III_Plan comp 438.68 {Plan 2}'!BU$15)),"",'III_Plan comp 438.68 {Plan 2}'!BU$15&amp;analysismethod6)</f>
        <v/>
      </c>
      <c r="EC33" s="254" t="str">
        <f>IF(ISNUMBER(FIND(analysismethod6,'III_Plan comp 438.68 {Plan 2}'!BV$15)),"",'III_Plan comp 438.68 {Plan 2}'!BV$15&amp;analysismethod6)</f>
        <v/>
      </c>
      <c r="ED33" s="254" t="str">
        <f>IF(ISNUMBER(FIND(analysismethod6,'III_Plan comp 438.68 {Plan 2}'!BW$15)),"",'III_Plan comp 438.68 {Plan 2}'!BW$15&amp;analysismethod6)</f>
        <v/>
      </c>
      <c r="EE33" s="254" t="str">
        <f>IF(ISNUMBER(FIND(analysismethod6,'III_Plan comp 438.68 {Plan 2}'!BX$15)),"",'III_Plan comp 438.68 {Plan 2}'!BX$15&amp;analysismethod6)</f>
        <v/>
      </c>
      <c r="EF33" s="254" t="str">
        <f>IF(ISNUMBER(FIND(analysismethod6,'III_Plan comp 438.68 {Plan 2}'!BY$15)),"",'III_Plan comp 438.68 {Plan 2}'!BY$15&amp;analysismethod6)</f>
        <v/>
      </c>
      <c r="EG33" s="254" t="str">
        <f>IF(ISNUMBER(FIND(analysismethod6,'III_Plan comp 438.68 {Plan 2}'!BZ$15)),"",'III_Plan comp 438.68 {Plan 2}'!BZ$15&amp;analysismethod6)</f>
        <v/>
      </c>
      <c r="EH33" s="254" t="str">
        <f>IF(ISNUMBER(FIND(analysismethod6,'III_Plan comp 438.68 {Plan 2}'!CA$15)),"",'III_Plan comp 438.68 {Plan 2}'!CA$15&amp;analysismethod6)</f>
        <v/>
      </c>
      <c r="EI33" s="254" t="str">
        <f>IF(ISNUMBER(FIND(analysismethod6,'III_Plan comp 438.68 {Plan 2}'!CB$15)),"",'III_Plan comp 438.68 {Plan 2}'!CB$15&amp;analysismethod6)</f>
        <v/>
      </c>
      <c r="EJ33" s="254" t="str">
        <f>IF(ISNUMBER(FIND(analysismethod6,'III_Plan comp 438.68 {Plan 2}'!CC$15)),"",'III_Plan comp 438.68 {Plan 2}'!CC$15&amp;analysismethod6)</f>
        <v/>
      </c>
      <c r="EK33" s="254" t="str">
        <f>IF(ISNUMBER(FIND(analysismethod6,'III_Plan comp 438.68 {Plan 2}'!CD$15)),"",'III_Plan comp 438.68 {Plan 2}'!CD$15&amp;analysismethod6)</f>
        <v/>
      </c>
      <c r="EL33" s="254" t="str">
        <f>IF(ISNUMBER(FIND(analysismethod6,'III_Plan comp 438.68 {Plan 2}'!CE$15)),"",'III_Plan comp 438.68 {Plan 2}'!CE$15&amp;analysismethod6)</f>
        <v/>
      </c>
      <c r="EM33" s="254" t="str">
        <f>IF(ISNUMBER(FIND(analysismethod6,'III_Plan comp 438.68 {Plan 2}'!CF$15)),"",'III_Plan comp 438.68 {Plan 2}'!CF$15&amp;analysismethod6)</f>
        <v/>
      </c>
      <c r="EN33" s="254" t="str">
        <f>IF(ISNUMBER(FIND(analysismethod6,'III_Plan comp 438.68 {Plan 2}'!CG$15)),"",'III_Plan comp 438.68 {Plan 2}'!CG$15&amp;analysismethod6)</f>
        <v/>
      </c>
      <c r="EO33" s="254" t="str">
        <f>IF(ISNUMBER(FIND(analysismethod6,'III_Plan comp 438.68 {Plan 2}'!CH$15)),"",'III_Plan comp 438.68 {Plan 2}'!CH$15&amp;analysismethod6)</f>
        <v/>
      </c>
      <c r="EP33" s="254" t="str">
        <f>IF(ISNUMBER(FIND(analysismethod6,'III_Plan comp 438.68 {Plan 2}'!CI$15)),"",'III_Plan comp 438.68 {Plan 2}'!CI$15&amp;analysismethod6)</f>
        <v/>
      </c>
      <c r="EQ33" s="254" t="str">
        <f>IF(ISNUMBER(FIND(analysismethod6,'III_Plan comp 438.68 {Plan 2}'!CJ$15)),"",'III_Plan comp 438.68 {Plan 2}'!CJ$15&amp;analysismethod6)</f>
        <v/>
      </c>
      <c r="ER33" s="254" t="str">
        <f>IF(ISNUMBER(FIND(analysismethod6,'III_Plan comp 438.68 {Plan 2}'!CK$15)),"",'III_Plan comp 438.68 {Plan 2}'!CK$15&amp;analysismethod6)</f>
        <v/>
      </c>
      <c r="ES33" s="254" t="str">
        <f>IF(ISNUMBER(FIND(analysismethod6,'III_Plan comp 438.68 {Plan 2}'!CL$15)),"",'III_Plan comp 438.68 {Plan 2}'!CL$15&amp;analysismethod6)</f>
        <v/>
      </c>
      <c r="ET33" s="254" t="str">
        <f>IF(ISNUMBER(FIND(analysismethod6,'III_Plan comp 438.68 {Plan 2}'!CM$15)),"",'III_Plan comp 438.68 {Plan 2}'!CM$15&amp;analysismethod6)</f>
        <v/>
      </c>
      <c r="EU33" s="254" t="str">
        <f>IF(ISNUMBER(FIND(analysismethod6,'III_Plan comp 438.68 {Plan 2}'!CN$15)),"",'III_Plan comp 438.68 {Plan 2}'!CN$15&amp;analysismethod6)</f>
        <v/>
      </c>
      <c r="EV33" s="254" t="str">
        <f>IF(ISNUMBER(FIND(analysismethod6,'III_Plan comp 438.68 {Plan 2}'!CO$15)),"",'III_Plan comp 438.68 {Plan 2}'!CO$15&amp;analysismethod6)</f>
        <v/>
      </c>
      <c r="EW33" s="254" t="str">
        <f>IF(ISNUMBER(FIND(analysismethod6,'III_Plan comp 438.68 {Plan 2}'!CP$15)),"",'III_Plan comp 438.68 {Plan 2}'!CP$15&amp;analysismethod6)</f>
        <v/>
      </c>
      <c r="EX33" s="254" t="str">
        <f>IF(ISNUMBER(FIND(analysismethod6,'III_Plan comp 438.68 {Plan 2}'!CQ$15)),"",'III_Plan comp 438.68 {Plan 2}'!CQ$15&amp;analysismethod6)</f>
        <v/>
      </c>
      <c r="EY33" s="254" t="str">
        <f>IF(ISNUMBER(FIND(analysismethod6,'III_Plan comp 438.68 {Plan 2}'!CR$15)),"",'III_Plan comp 438.68 {Plan 2}'!CR$15&amp;analysismethod6)</f>
        <v/>
      </c>
      <c r="EZ33" s="254" t="str">
        <f>IF(ISNUMBER(FIND(analysismethod6,'III_Plan comp 438.68 {Plan 2}'!CS$15)),"",'III_Plan comp 438.68 {Plan 2}'!CS$15&amp;analysismethod6)</f>
        <v/>
      </c>
      <c r="FA33" s="254" t="str">
        <f>IF(ISNUMBER(FIND(analysismethod6,'III_Plan comp 438.68 {Plan 2}'!CT$15)),"",'III_Plan comp 438.68 {Plan 2}'!CT$15&amp;analysismethod6)</f>
        <v/>
      </c>
      <c r="FB33" s="254" t="str">
        <f>IF(ISNUMBER(FIND(analysismethod6,'III_Plan comp 438.68 {Plan 2}'!CU$15)),"",'III_Plan comp 438.68 {Plan 2}'!CU$15&amp;analysismethod6)</f>
        <v/>
      </c>
      <c r="FC33" s="254" t="str">
        <f>IF(ISNUMBER(FIND(analysismethod6,'III_Plan comp 438.68 {Plan 2}'!CV$15)),"",'III_Plan comp 438.68 {Plan 2}'!CV$15&amp;analysismethod6)</f>
        <v/>
      </c>
      <c r="FD33" s="254" t="str">
        <f>IF(ISNUMBER(FIND(analysismethod6,'III_Plan comp 438.68 {Plan 2}'!CW$15)),"",'III_Plan comp 438.68 {Plan 2}'!CW$15&amp;analysismethod6)</f>
        <v/>
      </c>
      <c r="FE33" s="254" t="str">
        <f>IF(ISNUMBER(FIND(analysismethod6,'III_Plan comp 438.68 {Plan 2}'!CX$15)),"",'III_Plan comp 438.68 {Plan 2}'!CX$15&amp;analysismethod6)</f>
        <v/>
      </c>
      <c r="FF33" s="254" t="str">
        <f>IF(ISNUMBER(FIND(analysismethod6,'III_Plan comp 438.68 {Plan 2}'!CY$15)),"",'III_Plan comp 438.68 {Plan 2}'!CY$15&amp;analysismethod6)</f>
        <v/>
      </c>
      <c r="FG33" s="254" t="str">
        <f>IF(ISNUMBER(FIND(analysismethod6,'III_Plan comp 438.68 {Plan 2}'!CZ$15)),"",'III_Plan comp 438.68 {Plan 2}'!CZ$15&amp;analysismethod6)</f>
        <v/>
      </c>
    </row>
    <row r="34" spans="2:163" x14ac:dyDescent="0.25">
      <c r="B34" s="11" t="s">
        <v>38</v>
      </c>
      <c r="C34" s="11"/>
      <c r="D34" s="11"/>
      <c r="E34" s="11"/>
      <c r="F34" s="11"/>
      <c r="G34" s="11"/>
      <c r="J34" s="94"/>
      <c r="K34" s="93"/>
      <c r="L34" s="93"/>
      <c r="M34" s="93"/>
      <c r="N34" s="93"/>
      <c r="O34" s="93"/>
      <c r="P34" s="93"/>
      <c r="Q34" s="93"/>
      <c r="R34" s="93"/>
      <c r="S34" s="93"/>
      <c r="T34" s="93"/>
      <c r="BK34" s="253" t="str">
        <f>IF('I_State and program information'!$E$74="Yes","Encounter Data Analysis"&amp;"; "&amp;CHAR(10)&amp;CHAR(10),"")</f>
        <v/>
      </c>
      <c r="BL34" s="254" t="str">
        <f>IF(ISNUMBER(FIND(analysismethod7,'III_Plan comp 438.68 {Plan 2}'!E$15)),"",'III_Plan comp 438.68 {Plan 2}'!E$15&amp;analysismethod7)</f>
        <v/>
      </c>
      <c r="BM34" s="254" t="str">
        <f>IF(ISNUMBER(FIND(analysismethod7,'III_Plan comp 438.68 {Plan 2}'!F$15)),"",'III_Plan comp 438.68 {Plan 2}'!F$15&amp;analysismethod7)</f>
        <v/>
      </c>
      <c r="BN34" s="254" t="str">
        <f>IF(ISNUMBER(FIND(analysismethod7,'III_Plan comp 438.68 {Plan 2}'!G$15)),"",'III_Plan comp 438.68 {Plan 2}'!G$15&amp;analysismethod7)</f>
        <v/>
      </c>
      <c r="BO34" s="254" t="str">
        <f>IF(ISNUMBER(FIND(analysismethod7,'III_Plan comp 438.68 {Plan 2}'!H$15)),"",'III_Plan comp 438.68 {Plan 2}'!H$15&amp;analysismethod7)</f>
        <v/>
      </c>
      <c r="BP34" s="254" t="str">
        <f>IF(ISNUMBER(FIND(analysismethod7,'III_Plan comp 438.68 {Plan 2}'!I$15)),"",'III_Plan comp 438.68 {Plan 2}'!I$15&amp;analysismethod7)</f>
        <v/>
      </c>
      <c r="BQ34" s="254" t="str">
        <f>IF(ISNUMBER(FIND(analysismethod7,'III_Plan comp 438.68 {Plan 2}'!J$15)),"",'III_Plan comp 438.68 {Plan 2}'!J$15&amp;analysismethod7)</f>
        <v/>
      </c>
      <c r="BR34" s="254" t="str">
        <f>IF(ISNUMBER(FIND(analysismethod7,'III_Plan comp 438.68 {Plan 2}'!K$15)),"",'III_Plan comp 438.68 {Plan 2}'!K$15&amp;analysismethod7)</f>
        <v/>
      </c>
      <c r="BS34" s="254" t="str">
        <f>IF(ISNUMBER(FIND(analysismethod7,'III_Plan comp 438.68 {Plan 2}'!L$15)),"",'III_Plan comp 438.68 {Plan 2}'!L$15&amp;analysismethod7)</f>
        <v/>
      </c>
      <c r="BT34" s="254" t="str">
        <f>IF(ISNUMBER(FIND(analysismethod7,'III_Plan comp 438.68 {Plan 2}'!M$15)),"",'III_Plan comp 438.68 {Plan 2}'!M$15&amp;analysismethod7)</f>
        <v/>
      </c>
      <c r="BU34" s="254" t="str">
        <f>IF(ISNUMBER(FIND(analysismethod7,'III_Plan comp 438.68 {Plan 2}'!N$15)),"",'III_Plan comp 438.68 {Plan 2}'!N$15&amp;analysismethod7)</f>
        <v/>
      </c>
      <c r="BV34" s="254" t="str">
        <f>IF(ISNUMBER(FIND(analysismethod7,'III_Plan comp 438.68 {Plan 2}'!O$15)),"",'III_Plan comp 438.68 {Plan 2}'!O$15&amp;analysismethod7)</f>
        <v/>
      </c>
      <c r="BW34" s="254" t="str">
        <f>IF(ISNUMBER(FIND(analysismethod7,'III_Plan comp 438.68 {Plan 2}'!P$15)),"",'III_Plan comp 438.68 {Plan 2}'!P$15&amp;analysismethod7)</f>
        <v/>
      </c>
      <c r="BX34" s="254" t="str">
        <f>IF(ISNUMBER(FIND(analysismethod7,'III_Plan comp 438.68 {Plan 2}'!Q$15)),"",'III_Plan comp 438.68 {Plan 2}'!Q$15&amp;analysismethod7)</f>
        <v/>
      </c>
      <c r="BY34" s="254" t="str">
        <f>IF(ISNUMBER(FIND(analysismethod7,'III_Plan comp 438.68 {Plan 2}'!R$15)),"",'III_Plan comp 438.68 {Plan 2}'!R$15&amp;analysismethod7)</f>
        <v/>
      </c>
      <c r="BZ34" s="254" t="str">
        <f>IF(ISNUMBER(FIND(analysismethod7,'III_Plan comp 438.68 {Plan 2}'!S$15)),"",'III_Plan comp 438.68 {Plan 2}'!S$15&amp;analysismethod7)</f>
        <v/>
      </c>
      <c r="CA34" s="254" t="str">
        <f>IF(ISNUMBER(FIND(analysismethod7,'III_Plan comp 438.68 {Plan 2}'!T$15)),"",'III_Plan comp 438.68 {Plan 2}'!T$15&amp;analysismethod7)</f>
        <v/>
      </c>
      <c r="CB34" s="254" t="str">
        <f>IF(ISNUMBER(FIND(analysismethod7,'III_Plan comp 438.68 {Plan 2}'!U$15)),"",'III_Plan comp 438.68 {Plan 2}'!U$15&amp;analysismethod7)</f>
        <v/>
      </c>
      <c r="CC34" s="254" t="str">
        <f>IF(ISNUMBER(FIND(analysismethod7,'III_Plan comp 438.68 {Plan 2}'!V$15)),"",'III_Plan comp 438.68 {Plan 2}'!V$15&amp;analysismethod7)</f>
        <v/>
      </c>
      <c r="CD34" s="254" t="str">
        <f>IF(ISNUMBER(FIND(analysismethod7,'III_Plan comp 438.68 {Plan 2}'!W$15)),"",'III_Plan comp 438.68 {Plan 2}'!W$15&amp;analysismethod7)</f>
        <v/>
      </c>
      <c r="CE34" s="254" t="str">
        <f>IF(ISNUMBER(FIND(analysismethod7,'III_Plan comp 438.68 {Plan 2}'!X$15)),"",'III_Plan comp 438.68 {Plan 2}'!X$15&amp;analysismethod7)</f>
        <v/>
      </c>
      <c r="CF34" s="254" t="str">
        <f>IF(ISNUMBER(FIND(analysismethod7,'III_Plan comp 438.68 {Plan 2}'!Y$15)),"",'III_Plan comp 438.68 {Plan 2}'!Y$15&amp;analysismethod7)</f>
        <v/>
      </c>
      <c r="CG34" s="254" t="str">
        <f>IF(ISNUMBER(FIND(analysismethod7,'III_Plan comp 438.68 {Plan 2}'!Z$15)),"",'III_Plan comp 438.68 {Plan 2}'!Z$15&amp;analysismethod7)</f>
        <v/>
      </c>
      <c r="CH34" s="254" t="str">
        <f>IF(ISNUMBER(FIND(analysismethod7,'III_Plan comp 438.68 {Plan 2}'!AA$15)),"",'III_Plan comp 438.68 {Plan 2}'!AA$15&amp;analysismethod7)</f>
        <v/>
      </c>
      <c r="CI34" s="254" t="str">
        <f>IF(ISNUMBER(FIND(analysismethod7,'III_Plan comp 438.68 {Plan 2}'!AB$15)),"",'III_Plan comp 438.68 {Plan 2}'!AB$15&amp;analysismethod7)</f>
        <v/>
      </c>
      <c r="CJ34" s="254" t="str">
        <f>IF(ISNUMBER(FIND(analysismethod7,'III_Plan comp 438.68 {Plan 2}'!AC$15)),"",'III_Plan comp 438.68 {Plan 2}'!AC$15&amp;analysismethod7)</f>
        <v/>
      </c>
      <c r="CK34" s="254" t="str">
        <f>IF(ISNUMBER(FIND(analysismethod7,'III_Plan comp 438.68 {Plan 2}'!AD$15)),"",'III_Plan comp 438.68 {Plan 2}'!AD$15&amp;analysismethod7)</f>
        <v/>
      </c>
      <c r="CL34" s="254" t="str">
        <f>IF(ISNUMBER(FIND(analysismethod7,'III_Plan comp 438.68 {Plan 2}'!AE$15)),"",'III_Plan comp 438.68 {Plan 2}'!AE$15&amp;analysismethod7)</f>
        <v/>
      </c>
      <c r="CM34" s="254" t="str">
        <f>IF(ISNUMBER(FIND(analysismethod7,'III_Plan comp 438.68 {Plan 2}'!AF$15)),"",'III_Plan comp 438.68 {Plan 2}'!AF$15&amp;analysismethod7)</f>
        <v/>
      </c>
      <c r="CN34" s="254" t="str">
        <f>IF(ISNUMBER(FIND(analysismethod7,'III_Plan comp 438.68 {Plan 2}'!AG$15)),"",'III_Plan comp 438.68 {Plan 2}'!AG$15&amp;analysismethod7)</f>
        <v/>
      </c>
      <c r="CO34" s="254" t="str">
        <f>IF(ISNUMBER(FIND(analysismethod7,'III_Plan comp 438.68 {Plan 2}'!AH$15)),"",'III_Plan comp 438.68 {Plan 2}'!AH$15&amp;analysismethod7)</f>
        <v/>
      </c>
      <c r="CP34" s="254" t="str">
        <f>IF(ISNUMBER(FIND(analysismethod7,'III_Plan comp 438.68 {Plan 2}'!AI$15)),"",'III_Plan comp 438.68 {Plan 2}'!AI$15&amp;analysismethod7)</f>
        <v/>
      </c>
      <c r="CQ34" s="254" t="str">
        <f>IF(ISNUMBER(FIND(analysismethod7,'III_Plan comp 438.68 {Plan 2}'!AJ$15)),"",'III_Plan comp 438.68 {Plan 2}'!AJ$15&amp;analysismethod7)</f>
        <v/>
      </c>
      <c r="CR34" s="254" t="str">
        <f>IF(ISNUMBER(FIND(analysismethod7,'III_Plan comp 438.68 {Plan 2}'!AK$15)),"",'III_Plan comp 438.68 {Plan 2}'!AK$15&amp;analysismethod7)</f>
        <v/>
      </c>
      <c r="CS34" s="254" t="str">
        <f>IF(ISNUMBER(FIND(analysismethod7,'III_Plan comp 438.68 {Plan 2}'!AL$15)),"",'III_Plan comp 438.68 {Plan 2}'!AL$15&amp;analysismethod7)</f>
        <v/>
      </c>
      <c r="CT34" s="254" t="str">
        <f>IF(ISNUMBER(FIND(analysismethod7,'III_Plan comp 438.68 {Plan 2}'!AM$15)),"",'III_Plan comp 438.68 {Plan 2}'!AM$15&amp;analysismethod7)</f>
        <v/>
      </c>
      <c r="CU34" s="254" t="str">
        <f>IF(ISNUMBER(FIND(analysismethod7,'III_Plan comp 438.68 {Plan 2}'!AN$15)),"",'III_Plan comp 438.68 {Plan 2}'!AN$15&amp;analysismethod7)</f>
        <v/>
      </c>
      <c r="CV34" s="254" t="str">
        <f>IF(ISNUMBER(FIND(analysismethod7,'III_Plan comp 438.68 {Plan 2}'!AO$15)),"",'III_Plan comp 438.68 {Plan 2}'!AO$15&amp;analysismethod7)</f>
        <v/>
      </c>
      <c r="CW34" s="254" t="str">
        <f>IF(ISNUMBER(FIND(analysismethod7,'III_Plan comp 438.68 {Plan 2}'!AP$15)),"",'III_Plan comp 438.68 {Plan 2}'!AP$15&amp;analysismethod7)</f>
        <v/>
      </c>
      <c r="CX34" s="254" t="str">
        <f>IF(ISNUMBER(FIND(analysismethod7,'III_Plan comp 438.68 {Plan 2}'!AQ$15)),"",'III_Plan comp 438.68 {Plan 2}'!AQ$15&amp;analysismethod7)</f>
        <v/>
      </c>
      <c r="CY34" s="254" t="str">
        <f>IF(ISNUMBER(FIND(analysismethod7,'III_Plan comp 438.68 {Plan 2}'!AR$15)),"",'III_Plan comp 438.68 {Plan 2}'!AR$15&amp;analysismethod7)</f>
        <v/>
      </c>
      <c r="CZ34" s="254" t="str">
        <f>IF(ISNUMBER(FIND(analysismethod7,'III_Plan comp 438.68 {Plan 2}'!AS$15)),"",'III_Plan comp 438.68 {Plan 2}'!AS$15&amp;analysismethod7)</f>
        <v/>
      </c>
      <c r="DA34" s="254" t="str">
        <f>IF(ISNUMBER(FIND(analysismethod7,'III_Plan comp 438.68 {Plan 2}'!AT$15)),"",'III_Plan comp 438.68 {Plan 2}'!AT$15&amp;analysismethod7)</f>
        <v/>
      </c>
      <c r="DB34" s="254" t="str">
        <f>IF(ISNUMBER(FIND(analysismethod7,'III_Plan comp 438.68 {Plan 2}'!AU$15)),"",'III_Plan comp 438.68 {Plan 2}'!AU$15&amp;analysismethod7)</f>
        <v/>
      </c>
      <c r="DC34" s="254" t="str">
        <f>IF(ISNUMBER(FIND(analysismethod7,'III_Plan comp 438.68 {Plan 2}'!AV$15)),"",'III_Plan comp 438.68 {Plan 2}'!AV$15&amp;analysismethod7)</f>
        <v/>
      </c>
      <c r="DD34" s="254" t="str">
        <f>IF(ISNUMBER(FIND(analysismethod7,'III_Plan comp 438.68 {Plan 2}'!AW$15)),"",'III_Plan comp 438.68 {Plan 2}'!AW$15&amp;analysismethod7)</f>
        <v/>
      </c>
      <c r="DE34" s="254" t="str">
        <f>IF(ISNUMBER(FIND(analysismethod7,'III_Plan comp 438.68 {Plan 2}'!AX$15)),"",'III_Plan comp 438.68 {Plan 2}'!AX$15&amp;analysismethod7)</f>
        <v/>
      </c>
      <c r="DF34" s="254" t="str">
        <f>IF(ISNUMBER(FIND(analysismethod7,'III_Plan comp 438.68 {Plan 2}'!AY$15)),"",'III_Plan comp 438.68 {Plan 2}'!AY$15&amp;analysismethod7)</f>
        <v/>
      </c>
      <c r="DG34" s="254" t="str">
        <f>IF(ISNUMBER(FIND(analysismethod7,'III_Plan comp 438.68 {Plan 2}'!AZ$15)),"",'III_Plan comp 438.68 {Plan 2}'!AZ$15&amp;analysismethod7)</f>
        <v/>
      </c>
      <c r="DH34" s="254" t="str">
        <f>IF(ISNUMBER(FIND(analysismethod7,'III_Plan comp 438.68 {Plan 2}'!BA$15)),"",'III_Plan comp 438.68 {Plan 2}'!BA$15&amp;analysismethod7)</f>
        <v/>
      </c>
      <c r="DI34" s="254" t="str">
        <f>IF(ISNUMBER(FIND(analysismethod7,'III_Plan comp 438.68 {Plan 2}'!BB$15)),"",'III_Plan comp 438.68 {Plan 2}'!BB$15&amp;analysismethod7)</f>
        <v/>
      </c>
      <c r="DJ34" s="254" t="str">
        <f>IF(ISNUMBER(FIND(analysismethod7,'III_Plan comp 438.68 {Plan 2}'!BC$15)),"",'III_Plan comp 438.68 {Plan 2}'!BC$15&amp;analysismethod7)</f>
        <v/>
      </c>
      <c r="DK34" s="254" t="str">
        <f>IF(ISNUMBER(FIND(analysismethod7,'III_Plan comp 438.68 {Plan 2}'!BD$15)),"",'III_Plan comp 438.68 {Plan 2}'!BD$15&amp;analysismethod7)</f>
        <v/>
      </c>
      <c r="DL34" s="254" t="str">
        <f>IF(ISNUMBER(FIND(analysismethod7,'III_Plan comp 438.68 {Plan 2}'!BE$15)),"",'III_Plan comp 438.68 {Plan 2}'!BE$15&amp;analysismethod7)</f>
        <v/>
      </c>
      <c r="DM34" s="254" t="str">
        <f>IF(ISNUMBER(FIND(analysismethod7,'III_Plan comp 438.68 {Plan 2}'!BF$15)),"",'III_Plan comp 438.68 {Plan 2}'!BF$15&amp;analysismethod7)</f>
        <v/>
      </c>
      <c r="DN34" s="254" t="str">
        <f>IF(ISNUMBER(FIND(analysismethod7,'III_Plan comp 438.68 {Plan 2}'!BG$15)),"",'III_Plan comp 438.68 {Plan 2}'!BG$15&amp;analysismethod7)</f>
        <v/>
      </c>
      <c r="DO34" s="254" t="str">
        <f>IF(ISNUMBER(FIND(analysismethod7,'III_Plan comp 438.68 {Plan 2}'!BH$15)),"",'III_Plan comp 438.68 {Plan 2}'!BH$15&amp;analysismethod7)</f>
        <v/>
      </c>
      <c r="DP34" s="254" t="str">
        <f>IF(ISNUMBER(FIND(analysismethod7,'III_Plan comp 438.68 {Plan 2}'!BI$15)),"",'III_Plan comp 438.68 {Plan 2}'!BI$15&amp;analysismethod7)</f>
        <v/>
      </c>
      <c r="DQ34" s="254" t="str">
        <f>IF(ISNUMBER(FIND(analysismethod7,'III_Plan comp 438.68 {Plan 2}'!BJ$15)),"",'III_Plan comp 438.68 {Plan 2}'!BJ$15&amp;analysismethod7)</f>
        <v/>
      </c>
      <c r="DR34" s="254" t="str">
        <f>IF(ISNUMBER(FIND(analysismethod7,'III_Plan comp 438.68 {Plan 2}'!BK$15)),"",'III_Plan comp 438.68 {Plan 2}'!BK$15&amp;analysismethod7)</f>
        <v/>
      </c>
      <c r="DS34" s="254" t="str">
        <f>IF(ISNUMBER(FIND(analysismethod7,'III_Plan comp 438.68 {Plan 2}'!BL$15)),"",'III_Plan comp 438.68 {Plan 2}'!BL$15&amp;analysismethod7)</f>
        <v/>
      </c>
      <c r="DT34" s="254" t="str">
        <f>IF(ISNUMBER(FIND(analysismethod7,'III_Plan comp 438.68 {Plan 2}'!BM$15)),"",'III_Plan comp 438.68 {Plan 2}'!BM$15&amp;analysismethod7)</f>
        <v/>
      </c>
      <c r="DU34" s="254" t="str">
        <f>IF(ISNUMBER(FIND(analysismethod7,'III_Plan comp 438.68 {Plan 2}'!BN$15)),"",'III_Plan comp 438.68 {Plan 2}'!BN$15&amp;analysismethod7)</f>
        <v/>
      </c>
      <c r="DV34" s="254" t="str">
        <f>IF(ISNUMBER(FIND(analysismethod7,'III_Plan comp 438.68 {Plan 2}'!BO$15)),"",'III_Plan comp 438.68 {Plan 2}'!BO$15&amp;analysismethod7)</f>
        <v/>
      </c>
      <c r="DW34" s="254" t="str">
        <f>IF(ISNUMBER(FIND(analysismethod7,'III_Plan comp 438.68 {Plan 2}'!BP$15)),"",'III_Plan comp 438.68 {Plan 2}'!BP$15&amp;analysismethod7)</f>
        <v/>
      </c>
      <c r="DX34" s="254" t="str">
        <f>IF(ISNUMBER(FIND(analysismethod7,'III_Plan comp 438.68 {Plan 2}'!BQ$15)),"",'III_Plan comp 438.68 {Plan 2}'!BQ$15&amp;analysismethod7)</f>
        <v/>
      </c>
      <c r="DY34" s="254" t="str">
        <f>IF(ISNUMBER(FIND(analysismethod7,'III_Plan comp 438.68 {Plan 2}'!BR$15)),"",'III_Plan comp 438.68 {Plan 2}'!BR$15&amp;analysismethod7)</f>
        <v/>
      </c>
      <c r="DZ34" s="254" t="str">
        <f>IF(ISNUMBER(FIND(analysismethod7,'III_Plan comp 438.68 {Plan 2}'!BS$15)),"",'III_Plan comp 438.68 {Plan 2}'!BS$15&amp;analysismethod7)</f>
        <v/>
      </c>
      <c r="EA34" s="254" t="str">
        <f>IF(ISNUMBER(FIND(analysismethod7,'III_Plan comp 438.68 {Plan 2}'!BT$15)),"",'III_Plan comp 438.68 {Plan 2}'!BT$15&amp;analysismethod7)</f>
        <v/>
      </c>
      <c r="EB34" s="254" t="str">
        <f>IF(ISNUMBER(FIND(analysismethod7,'III_Plan comp 438.68 {Plan 2}'!BU$15)),"",'III_Plan comp 438.68 {Plan 2}'!BU$15&amp;analysismethod7)</f>
        <v/>
      </c>
      <c r="EC34" s="254" t="str">
        <f>IF(ISNUMBER(FIND(analysismethod7,'III_Plan comp 438.68 {Plan 2}'!BV$15)),"",'III_Plan comp 438.68 {Plan 2}'!BV$15&amp;analysismethod7)</f>
        <v/>
      </c>
      <c r="ED34" s="254" t="str">
        <f>IF(ISNUMBER(FIND(analysismethod7,'III_Plan comp 438.68 {Plan 2}'!BW$15)),"",'III_Plan comp 438.68 {Plan 2}'!BW$15&amp;analysismethod7)</f>
        <v/>
      </c>
      <c r="EE34" s="254" t="str">
        <f>IF(ISNUMBER(FIND(analysismethod7,'III_Plan comp 438.68 {Plan 2}'!BX$15)),"",'III_Plan comp 438.68 {Plan 2}'!BX$15&amp;analysismethod7)</f>
        <v/>
      </c>
      <c r="EF34" s="254" t="str">
        <f>IF(ISNUMBER(FIND(analysismethod7,'III_Plan comp 438.68 {Plan 2}'!BY$15)),"",'III_Plan comp 438.68 {Plan 2}'!BY$15&amp;analysismethod7)</f>
        <v/>
      </c>
      <c r="EG34" s="254" t="str">
        <f>IF(ISNUMBER(FIND(analysismethod7,'III_Plan comp 438.68 {Plan 2}'!BZ$15)),"",'III_Plan comp 438.68 {Plan 2}'!BZ$15&amp;analysismethod7)</f>
        <v/>
      </c>
      <c r="EH34" s="254" t="str">
        <f>IF(ISNUMBER(FIND(analysismethod7,'III_Plan comp 438.68 {Plan 2}'!CA$15)),"",'III_Plan comp 438.68 {Plan 2}'!CA$15&amp;analysismethod7)</f>
        <v/>
      </c>
      <c r="EI34" s="254" t="str">
        <f>IF(ISNUMBER(FIND(analysismethod7,'III_Plan comp 438.68 {Plan 2}'!CB$15)),"",'III_Plan comp 438.68 {Plan 2}'!CB$15&amp;analysismethod7)</f>
        <v/>
      </c>
      <c r="EJ34" s="254" t="str">
        <f>IF(ISNUMBER(FIND(analysismethod7,'III_Plan comp 438.68 {Plan 2}'!CC$15)),"",'III_Plan comp 438.68 {Plan 2}'!CC$15&amp;analysismethod7)</f>
        <v/>
      </c>
      <c r="EK34" s="254" t="str">
        <f>IF(ISNUMBER(FIND(analysismethod7,'III_Plan comp 438.68 {Plan 2}'!CD$15)),"",'III_Plan comp 438.68 {Plan 2}'!CD$15&amp;analysismethod7)</f>
        <v/>
      </c>
      <c r="EL34" s="254" t="str">
        <f>IF(ISNUMBER(FIND(analysismethod7,'III_Plan comp 438.68 {Plan 2}'!CE$15)),"",'III_Plan comp 438.68 {Plan 2}'!CE$15&amp;analysismethod7)</f>
        <v/>
      </c>
      <c r="EM34" s="254" t="str">
        <f>IF(ISNUMBER(FIND(analysismethod7,'III_Plan comp 438.68 {Plan 2}'!CF$15)),"",'III_Plan comp 438.68 {Plan 2}'!CF$15&amp;analysismethod7)</f>
        <v/>
      </c>
      <c r="EN34" s="254" t="str">
        <f>IF(ISNUMBER(FIND(analysismethod7,'III_Plan comp 438.68 {Plan 2}'!CG$15)),"",'III_Plan comp 438.68 {Plan 2}'!CG$15&amp;analysismethod7)</f>
        <v/>
      </c>
      <c r="EO34" s="254" t="str">
        <f>IF(ISNUMBER(FIND(analysismethod7,'III_Plan comp 438.68 {Plan 2}'!CH$15)),"",'III_Plan comp 438.68 {Plan 2}'!CH$15&amp;analysismethod7)</f>
        <v/>
      </c>
      <c r="EP34" s="254" t="str">
        <f>IF(ISNUMBER(FIND(analysismethod7,'III_Plan comp 438.68 {Plan 2}'!CI$15)),"",'III_Plan comp 438.68 {Plan 2}'!CI$15&amp;analysismethod7)</f>
        <v/>
      </c>
      <c r="EQ34" s="254" t="str">
        <f>IF(ISNUMBER(FIND(analysismethod7,'III_Plan comp 438.68 {Plan 2}'!CJ$15)),"",'III_Plan comp 438.68 {Plan 2}'!CJ$15&amp;analysismethod7)</f>
        <v/>
      </c>
      <c r="ER34" s="254" t="str">
        <f>IF(ISNUMBER(FIND(analysismethod7,'III_Plan comp 438.68 {Plan 2}'!CK$15)),"",'III_Plan comp 438.68 {Plan 2}'!CK$15&amp;analysismethod7)</f>
        <v/>
      </c>
      <c r="ES34" s="254" t="str">
        <f>IF(ISNUMBER(FIND(analysismethod7,'III_Plan comp 438.68 {Plan 2}'!CL$15)),"",'III_Plan comp 438.68 {Plan 2}'!CL$15&amp;analysismethod7)</f>
        <v/>
      </c>
      <c r="ET34" s="254" t="str">
        <f>IF(ISNUMBER(FIND(analysismethod7,'III_Plan comp 438.68 {Plan 2}'!CM$15)),"",'III_Plan comp 438.68 {Plan 2}'!CM$15&amp;analysismethod7)</f>
        <v/>
      </c>
      <c r="EU34" s="254" t="str">
        <f>IF(ISNUMBER(FIND(analysismethod7,'III_Plan comp 438.68 {Plan 2}'!CN$15)),"",'III_Plan comp 438.68 {Plan 2}'!CN$15&amp;analysismethod7)</f>
        <v/>
      </c>
      <c r="EV34" s="254" t="str">
        <f>IF(ISNUMBER(FIND(analysismethod7,'III_Plan comp 438.68 {Plan 2}'!CO$15)),"",'III_Plan comp 438.68 {Plan 2}'!CO$15&amp;analysismethod7)</f>
        <v/>
      </c>
      <c r="EW34" s="254" t="str">
        <f>IF(ISNUMBER(FIND(analysismethod7,'III_Plan comp 438.68 {Plan 2}'!CP$15)),"",'III_Plan comp 438.68 {Plan 2}'!CP$15&amp;analysismethod7)</f>
        <v/>
      </c>
      <c r="EX34" s="254" t="str">
        <f>IF(ISNUMBER(FIND(analysismethod7,'III_Plan comp 438.68 {Plan 2}'!CQ$15)),"",'III_Plan comp 438.68 {Plan 2}'!CQ$15&amp;analysismethod7)</f>
        <v/>
      </c>
      <c r="EY34" s="254" t="str">
        <f>IF(ISNUMBER(FIND(analysismethod7,'III_Plan comp 438.68 {Plan 2}'!CR$15)),"",'III_Plan comp 438.68 {Plan 2}'!CR$15&amp;analysismethod7)</f>
        <v/>
      </c>
      <c r="EZ34" s="254" t="str">
        <f>IF(ISNUMBER(FIND(analysismethod7,'III_Plan comp 438.68 {Plan 2}'!CS$15)),"",'III_Plan comp 438.68 {Plan 2}'!CS$15&amp;analysismethod7)</f>
        <v/>
      </c>
      <c r="FA34" s="254" t="str">
        <f>IF(ISNUMBER(FIND(analysismethod7,'III_Plan comp 438.68 {Plan 2}'!CT$15)),"",'III_Plan comp 438.68 {Plan 2}'!CT$15&amp;analysismethod7)</f>
        <v/>
      </c>
      <c r="FB34" s="254" t="str">
        <f>IF(ISNUMBER(FIND(analysismethod7,'III_Plan comp 438.68 {Plan 2}'!CU$15)),"",'III_Plan comp 438.68 {Plan 2}'!CU$15&amp;analysismethod7)</f>
        <v/>
      </c>
      <c r="FC34" s="254" t="str">
        <f>IF(ISNUMBER(FIND(analysismethod7,'III_Plan comp 438.68 {Plan 2}'!CV$15)),"",'III_Plan comp 438.68 {Plan 2}'!CV$15&amp;analysismethod7)</f>
        <v/>
      </c>
      <c r="FD34" s="254" t="str">
        <f>IF(ISNUMBER(FIND(analysismethod7,'III_Plan comp 438.68 {Plan 2}'!CW$15)),"",'III_Plan comp 438.68 {Plan 2}'!CW$15&amp;analysismethod7)</f>
        <v/>
      </c>
      <c r="FE34" s="254" t="str">
        <f>IF(ISNUMBER(FIND(analysismethod7,'III_Plan comp 438.68 {Plan 2}'!CX$15)),"",'III_Plan comp 438.68 {Plan 2}'!CX$15&amp;analysismethod7)</f>
        <v/>
      </c>
      <c r="FF34" s="254" t="str">
        <f>IF(ISNUMBER(FIND(analysismethod7,'III_Plan comp 438.68 {Plan 2}'!CY$15)),"",'III_Plan comp 438.68 {Plan 2}'!CY$15&amp;analysismethod7)</f>
        <v/>
      </c>
      <c r="FG34" s="254" t="str">
        <f>IF(ISNUMBER(FIND(analysismethod7,'III_Plan comp 438.68 {Plan 2}'!CZ$15)),"",'III_Plan comp 438.68 {Plan 2}'!CZ$15&amp;analysismethod7)</f>
        <v/>
      </c>
    </row>
    <row r="35" spans="2:163" x14ac:dyDescent="0.25">
      <c r="B35" s="11" t="s">
        <v>39</v>
      </c>
      <c r="C35" s="11"/>
      <c r="D35" s="11"/>
      <c r="E35" s="11"/>
      <c r="F35" s="11"/>
      <c r="G35" s="11"/>
      <c r="J35" s="94"/>
      <c r="K35" s="93"/>
      <c r="L35" s="93"/>
      <c r="M35" s="93"/>
      <c r="N35" s="93"/>
      <c r="O35" s="93"/>
      <c r="P35" s="93"/>
      <c r="Q35" s="93"/>
      <c r="R35" s="93"/>
      <c r="S35" s="93"/>
      <c r="T35" s="93"/>
      <c r="BK35" s="253" t="str">
        <f>IF('I_State and program information'!$E$79&lt;&gt;"",'I_State and program information'!E104&amp;"; "&amp;CHAR(10)&amp;CHAR(10),"")</f>
        <v/>
      </c>
      <c r="BL35" s="254" t="str">
        <f>IF(ISNUMBER(FIND(analysismethod8,'III_Plan comp 438.68 {Plan 2}'!E$15)),"",'III_Plan comp 438.68 {Plan 2}'!E$15&amp;analysismethod8)</f>
        <v/>
      </c>
      <c r="BM35" s="254" t="str">
        <f>IF(ISNUMBER(FIND(analysismethod8,'III_Plan comp 438.68 {Plan 2}'!F$15)),"",'III_Plan comp 438.68 {Plan 2}'!F$15&amp;analysismethod8)</f>
        <v/>
      </c>
      <c r="BN35" s="254" t="str">
        <f>IF(ISNUMBER(FIND(analysismethod8,'III_Plan comp 438.68 {Plan 2}'!G$15)),"",'III_Plan comp 438.68 {Plan 2}'!G$15&amp;analysismethod8)</f>
        <v/>
      </c>
      <c r="BO35" s="254" t="str">
        <f>IF(ISNUMBER(FIND(analysismethod8,'III_Plan comp 438.68 {Plan 2}'!H$15)),"",'III_Plan comp 438.68 {Plan 2}'!H$15&amp;analysismethod8)</f>
        <v/>
      </c>
      <c r="BP35" s="254" t="str">
        <f>IF(ISNUMBER(FIND(analysismethod8,'III_Plan comp 438.68 {Plan 2}'!I$15)),"",'III_Plan comp 438.68 {Plan 2}'!I$15&amp;analysismethod8)</f>
        <v/>
      </c>
      <c r="BQ35" s="254" t="str">
        <f>IF(ISNUMBER(FIND(analysismethod8,'III_Plan comp 438.68 {Plan 2}'!J$15)),"",'III_Plan comp 438.68 {Plan 2}'!J$15&amp;analysismethod8)</f>
        <v/>
      </c>
      <c r="BR35" s="254" t="str">
        <f>IF(ISNUMBER(FIND(analysismethod8,'III_Plan comp 438.68 {Plan 2}'!K$15)),"",'III_Plan comp 438.68 {Plan 2}'!K$15&amp;analysismethod8)</f>
        <v/>
      </c>
      <c r="BS35" s="254" t="str">
        <f>IF(ISNUMBER(FIND(analysismethod8,'III_Plan comp 438.68 {Plan 2}'!L$15)),"",'III_Plan comp 438.68 {Plan 2}'!L$15&amp;analysismethod8)</f>
        <v/>
      </c>
      <c r="BT35" s="254" t="str">
        <f>IF(ISNUMBER(FIND(analysismethod8,'III_Plan comp 438.68 {Plan 2}'!M$15)),"",'III_Plan comp 438.68 {Plan 2}'!M$15&amp;analysismethod8)</f>
        <v/>
      </c>
      <c r="BU35" s="254" t="str">
        <f>IF(ISNUMBER(FIND(analysismethod8,'III_Plan comp 438.68 {Plan 2}'!N$15)),"",'III_Plan comp 438.68 {Plan 2}'!N$15&amp;analysismethod8)</f>
        <v/>
      </c>
      <c r="BV35" s="254" t="str">
        <f>IF(ISNUMBER(FIND(analysismethod8,'III_Plan comp 438.68 {Plan 2}'!O$15)),"",'III_Plan comp 438.68 {Plan 2}'!O$15&amp;analysismethod8)</f>
        <v/>
      </c>
      <c r="BW35" s="254" t="str">
        <f>IF(ISNUMBER(FIND(analysismethod8,'III_Plan comp 438.68 {Plan 2}'!P$15)),"",'III_Plan comp 438.68 {Plan 2}'!P$15&amp;analysismethod8)</f>
        <v/>
      </c>
      <c r="BX35" s="254" t="str">
        <f>IF(ISNUMBER(FIND(analysismethod8,'III_Plan comp 438.68 {Plan 2}'!Q$15)),"",'III_Plan comp 438.68 {Plan 2}'!Q$15&amp;analysismethod8)</f>
        <v/>
      </c>
      <c r="BY35" s="254" t="str">
        <f>IF(ISNUMBER(FIND(analysismethod8,'III_Plan comp 438.68 {Plan 2}'!R$15)),"",'III_Plan comp 438.68 {Plan 2}'!R$15&amp;analysismethod8)</f>
        <v/>
      </c>
      <c r="BZ35" s="254" t="str">
        <f>IF(ISNUMBER(FIND(analysismethod8,'III_Plan comp 438.68 {Plan 2}'!S$15)),"",'III_Plan comp 438.68 {Plan 2}'!S$15&amp;analysismethod8)</f>
        <v/>
      </c>
      <c r="CA35" s="254" t="str">
        <f>IF(ISNUMBER(FIND(analysismethod8,'III_Plan comp 438.68 {Plan 2}'!T$15)),"",'III_Plan comp 438.68 {Plan 2}'!T$15&amp;analysismethod8)</f>
        <v/>
      </c>
      <c r="CB35" s="254" t="str">
        <f>IF(ISNUMBER(FIND(analysismethod8,'III_Plan comp 438.68 {Plan 2}'!U$15)),"",'III_Plan comp 438.68 {Plan 2}'!U$15&amp;analysismethod8)</f>
        <v/>
      </c>
      <c r="CC35" s="254" t="str">
        <f>IF(ISNUMBER(FIND(analysismethod8,'III_Plan comp 438.68 {Plan 2}'!V$15)),"",'III_Plan comp 438.68 {Plan 2}'!V$15&amp;analysismethod8)</f>
        <v/>
      </c>
      <c r="CD35" s="254" t="str">
        <f>IF(ISNUMBER(FIND(analysismethod8,'III_Plan comp 438.68 {Plan 2}'!W$15)),"",'III_Plan comp 438.68 {Plan 2}'!W$15&amp;analysismethod8)</f>
        <v/>
      </c>
      <c r="CE35" s="254" t="str">
        <f>IF(ISNUMBER(FIND(analysismethod8,'III_Plan comp 438.68 {Plan 2}'!X$15)),"",'III_Plan comp 438.68 {Plan 2}'!X$15&amp;analysismethod8)</f>
        <v/>
      </c>
      <c r="CF35" s="254" t="str">
        <f>IF(ISNUMBER(FIND(analysismethod8,'III_Plan comp 438.68 {Plan 2}'!Y$15)),"",'III_Plan comp 438.68 {Plan 2}'!Y$15&amp;analysismethod8)</f>
        <v/>
      </c>
      <c r="CG35" s="254" t="str">
        <f>IF(ISNUMBER(FIND(analysismethod8,'III_Plan comp 438.68 {Plan 2}'!Z$15)),"",'III_Plan comp 438.68 {Plan 2}'!Z$15&amp;analysismethod8)</f>
        <v/>
      </c>
      <c r="CH35" s="254" t="str">
        <f>IF(ISNUMBER(FIND(analysismethod8,'III_Plan comp 438.68 {Plan 2}'!AA$15)),"",'III_Plan comp 438.68 {Plan 2}'!AA$15&amp;analysismethod8)</f>
        <v/>
      </c>
      <c r="CI35" s="254" t="str">
        <f>IF(ISNUMBER(FIND(analysismethod8,'III_Plan comp 438.68 {Plan 2}'!AB$15)),"",'III_Plan comp 438.68 {Plan 2}'!AB$15&amp;analysismethod8)</f>
        <v/>
      </c>
      <c r="CJ35" s="254" t="str">
        <f>IF(ISNUMBER(FIND(analysismethod8,'III_Plan comp 438.68 {Plan 2}'!AC$15)),"",'III_Plan comp 438.68 {Plan 2}'!AC$15&amp;analysismethod8)</f>
        <v/>
      </c>
      <c r="CK35" s="254" t="str">
        <f>IF(ISNUMBER(FIND(analysismethod8,'III_Plan comp 438.68 {Plan 2}'!AD$15)),"",'III_Plan comp 438.68 {Plan 2}'!AD$15&amp;analysismethod8)</f>
        <v/>
      </c>
      <c r="CL35" s="254" t="str">
        <f>IF(ISNUMBER(FIND(analysismethod8,'III_Plan comp 438.68 {Plan 2}'!AE$15)),"",'III_Plan comp 438.68 {Plan 2}'!AE$15&amp;analysismethod8)</f>
        <v/>
      </c>
      <c r="CM35" s="254" t="str">
        <f>IF(ISNUMBER(FIND(analysismethod8,'III_Plan comp 438.68 {Plan 2}'!AF$15)),"",'III_Plan comp 438.68 {Plan 2}'!AF$15&amp;analysismethod8)</f>
        <v/>
      </c>
      <c r="CN35" s="254" t="str">
        <f>IF(ISNUMBER(FIND(analysismethod8,'III_Plan comp 438.68 {Plan 2}'!AG$15)),"",'III_Plan comp 438.68 {Plan 2}'!AG$15&amp;analysismethod8)</f>
        <v/>
      </c>
      <c r="CO35" s="254" t="str">
        <f>IF(ISNUMBER(FIND(analysismethod8,'III_Plan comp 438.68 {Plan 2}'!AH$15)),"",'III_Plan comp 438.68 {Plan 2}'!AH$15&amp;analysismethod8)</f>
        <v/>
      </c>
      <c r="CP35" s="254" t="str">
        <f>IF(ISNUMBER(FIND(analysismethod8,'III_Plan comp 438.68 {Plan 2}'!AI$15)),"",'III_Plan comp 438.68 {Plan 2}'!AI$15&amp;analysismethod8)</f>
        <v/>
      </c>
      <c r="CQ35" s="254" t="str">
        <f>IF(ISNUMBER(FIND(analysismethod8,'III_Plan comp 438.68 {Plan 2}'!AJ$15)),"",'III_Plan comp 438.68 {Plan 2}'!AJ$15&amp;analysismethod8)</f>
        <v/>
      </c>
      <c r="CR35" s="254" t="str">
        <f>IF(ISNUMBER(FIND(analysismethod8,'III_Plan comp 438.68 {Plan 2}'!AK$15)),"",'III_Plan comp 438.68 {Plan 2}'!AK$15&amp;analysismethod8)</f>
        <v/>
      </c>
      <c r="CS35" s="254" t="str">
        <f>IF(ISNUMBER(FIND(analysismethod8,'III_Plan comp 438.68 {Plan 2}'!AL$15)),"",'III_Plan comp 438.68 {Plan 2}'!AL$15&amp;analysismethod8)</f>
        <v/>
      </c>
      <c r="CT35" s="254" t="str">
        <f>IF(ISNUMBER(FIND(analysismethod8,'III_Plan comp 438.68 {Plan 2}'!AM$15)),"",'III_Plan comp 438.68 {Plan 2}'!AM$15&amp;analysismethod8)</f>
        <v/>
      </c>
      <c r="CU35" s="254" t="str">
        <f>IF(ISNUMBER(FIND(analysismethod8,'III_Plan comp 438.68 {Plan 2}'!AN$15)),"",'III_Plan comp 438.68 {Plan 2}'!AN$15&amp;analysismethod8)</f>
        <v/>
      </c>
      <c r="CV35" s="254" t="str">
        <f>IF(ISNUMBER(FIND(analysismethod8,'III_Plan comp 438.68 {Plan 2}'!AO$15)),"",'III_Plan comp 438.68 {Plan 2}'!AO$15&amp;analysismethod8)</f>
        <v/>
      </c>
      <c r="CW35" s="254" t="str">
        <f>IF(ISNUMBER(FIND(analysismethod8,'III_Plan comp 438.68 {Plan 2}'!AP$15)),"",'III_Plan comp 438.68 {Plan 2}'!AP$15&amp;analysismethod8)</f>
        <v/>
      </c>
      <c r="CX35" s="254" t="str">
        <f>IF(ISNUMBER(FIND(analysismethod8,'III_Plan comp 438.68 {Plan 2}'!AQ$15)),"",'III_Plan comp 438.68 {Plan 2}'!AQ$15&amp;analysismethod8)</f>
        <v/>
      </c>
      <c r="CY35" s="254" t="str">
        <f>IF(ISNUMBER(FIND(analysismethod8,'III_Plan comp 438.68 {Plan 2}'!AR$15)),"",'III_Plan comp 438.68 {Plan 2}'!AR$15&amp;analysismethod8)</f>
        <v/>
      </c>
      <c r="CZ35" s="254" t="str">
        <f>IF(ISNUMBER(FIND(analysismethod8,'III_Plan comp 438.68 {Plan 2}'!AS$15)),"",'III_Plan comp 438.68 {Plan 2}'!AS$15&amp;analysismethod8)</f>
        <v/>
      </c>
      <c r="DA35" s="254" t="str">
        <f>IF(ISNUMBER(FIND(analysismethod8,'III_Plan comp 438.68 {Plan 2}'!AT$15)),"",'III_Plan comp 438.68 {Plan 2}'!AT$15&amp;analysismethod8)</f>
        <v/>
      </c>
      <c r="DB35" s="254" t="str">
        <f>IF(ISNUMBER(FIND(analysismethod8,'III_Plan comp 438.68 {Plan 2}'!AU$15)),"",'III_Plan comp 438.68 {Plan 2}'!AU$15&amp;analysismethod8)</f>
        <v/>
      </c>
      <c r="DC35" s="254" t="str">
        <f>IF(ISNUMBER(FIND(analysismethod8,'III_Plan comp 438.68 {Plan 2}'!AV$15)),"",'III_Plan comp 438.68 {Plan 2}'!AV$15&amp;analysismethod8)</f>
        <v/>
      </c>
      <c r="DD35" s="254" t="str">
        <f>IF(ISNUMBER(FIND(analysismethod8,'III_Plan comp 438.68 {Plan 2}'!AW$15)),"",'III_Plan comp 438.68 {Plan 2}'!AW$15&amp;analysismethod8)</f>
        <v/>
      </c>
      <c r="DE35" s="254" t="str">
        <f>IF(ISNUMBER(FIND(analysismethod8,'III_Plan comp 438.68 {Plan 2}'!AX$15)),"",'III_Plan comp 438.68 {Plan 2}'!AX$15&amp;analysismethod8)</f>
        <v/>
      </c>
      <c r="DF35" s="254" t="str">
        <f>IF(ISNUMBER(FIND(analysismethod8,'III_Plan comp 438.68 {Plan 2}'!AY$15)),"",'III_Plan comp 438.68 {Plan 2}'!AY$15&amp;analysismethod8)</f>
        <v/>
      </c>
      <c r="DG35" s="254" t="str">
        <f>IF(ISNUMBER(FIND(analysismethod8,'III_Plan comp 438.68 {Plan 2}'!AZ$15)),"",'III_Plan comp 438.68 {Plan 2}'!AZ$15&amp;analysismethod8)</f>
        <v/>
      </c>
      <c r="DH35" s="254" t="str">
        <f>IF(ISNUMBER(FIND(analysismethod8,'III_Plan comp 438.68 {Plan 2}'!BA$15)),"",'III_Plan comp 438.68 {Plan 2}'!BA$15&amp;analysismethod8)</f>
        <v/>
      </c>
      <c r="DI35" s="254" t="str">
        <f>IF(ISNUMBER(FIND(analysismethod8,'III_Plan comp 438.68 {Plan 2}'!BB$15)),"",'III_Plan comp 438.68 {Plan 2}'!BB$15&amp;analysismethod8)</f>
        <v/>
      </c>
      <c r="DJ35" s="254" t="str">
        <f>IF(ISNUMBER(FIND(analysismethod8,'III_Plan comp 438.68 {Plan 2}'!BC$15)),"",'III_Plan comp 438.68 {Plan 2}'!BC$15&amp;analysismethod8)</f>
        <v/>
      </c>
      <c r="DK35" s="254" t="str">
        <f>IF(ISNUMBER(FIND(analysismethod8,'III_Plan comp 438.68 {Plan 2}'!BD$15)),"",'III_Plan comp 438.68 {Plan 2}'!BD$15&amp;analysismethod8)</f>
        <v/>
      </c>
      <c r="DL35" s="254" t="str">
        <f>IF(ISNUMBER(FIND(analysismethod8,'III_Plan comp 438.68 {Plan 2}'!BE$15)),"",'III_Plan comp 438.68 {Plan 2}'!BE$15&amp;analysismethod8)</f>
        <v/>
      </c>
      <c r="DM35" s="254" t="str">
        <f>IF(ISNUMBER(FIND(analysismethod8,'III_Plan comp 438.68 {Plan 2}'!BF$15)),"",'III_Plan comp 438.68 {Plan 2}'!BF$15&amp;analysismethod8)</f>
        <v/>
      </c>
      <c r="DN35" s="254" t="str">
        <f>IF(ISNUMBER(FIND(analysismethod8,'III_Plan comp 438.68 {Plan 2}'!BG$15)),"",'III_Plan comp 438.68 {Plan 2}'!BG$15&amp;analysismethod8)</f>
        <v/>
      </c>
      <c r="DO35" s="254" t="str">
        <f>IF(ISNUMBER(FIND(analysismethod8,'III_Plan comp 438.68 {Plan 2}'!BH$15)),"",'III_Plan comp 438.68 {Plan 2}'!BH$15&amp;analysismethod8)</f>
        <v/>
      </c>
      <c r="DP35" s="254" t="str">
        <f>IF(ISNUMBER(FIND(analysismethod8,'III_Plan comp 438.68 {Plan 2}'!BI$15)),"",'III_Plan comp 438.68 {Plan 2}'!BI$15&amp;analysismethod8)</f>
        <v/>
      </c>
      <c r="DQ35" s="254" t="str">
        <f>IF(ISNUMBER(FIND(analysismethod8,'III_Plan comp 438.68 {Plan 2}'!BJ$15)),"",'III_Plan comp 438.68 {Plan 2}'!BJ$15&amp;analysismethod8)</f>
        <v/>
      </c>
      <c r="DR35" s="254" t="str">
        <f>IF(ISNUMBER(FIND(analysismethod8,'III_Plan comp 438.68 {Plan 2}'!BK$15)),"",'III_Plan comp 438.68 {Plan 2}'!BK$15&amp;analysismethod8)</f>
        <v/>
      </c>
      <c r="DS35" s="254" t="str">
        <f>IF(ISNUMBER(FIND(analysismethod8,'III_Plan comp 438.68 {Plan 2}'!BL$15)),"",'III_Plan comp 438.68 {Plan 2}'!BL$15&amp;analysismethod8)</f>
        <v/>
      </c>
      <c r="DT35" s="254" t="str">
        <f>IF(ISNUMBER(FIND(analysismethod8,'III_Plan comp 438.68 {Plan 2}'!BM$15)),"",'III_Plan comp 438.68 {Plan 2}'!BM$15&amp;analysismethod8)</f>
        <v/>
      </c>
      <c r="DU35" s="254" t="str">
        <f>IF(ISNUMBER(FIND(analysismethod8,'III_Plan comp 438.68 {Plan 2}'!BN$15)),"",'III_Plan comp 438.68 {Plan 2}'!BN$15&amp;analysismethod8)</f>
        <v/>
      </c>
      <c r="DV35" s="254" t="str">
        <f>IF(ISNUMBER(FIND(analysismethod8,'III_Plan comp 438.68 {Plan 2}'!BO$15)),"",'III_Plan comp 438.68 {Plan 2}'!BO$15&amp;analysismethod8)</f>
        <v/>
      </c>
      <c r="DW35" s="254" t="str">
        <f>IF(ISNUMBER(FIND(analysismethod8,'III_Plan comp 438.68 {Plan 2}'!BP$15)),"",'III_Plan comp 438.68 {Plan 2}'!BP$15&amp;analysismethod8)</f>
        <v/>
      </c>
      <c r="DX35" s="254" t="str">
        <f>IF(ISNUMBER(FIND(analysismethod8,'III_Plan comp 438.68 {Plan 2}'!BQ$15)),"",'III_Plan comp 438.68 {Plan 2}'!BQ$15&amp;analysismethod8)</f>
        <v/>
      </c>
      <c r="DY35" s="254" t="str">
        <f>IF(ISNUMBER(FIND(analysismethod8,'III_Plan comp 438.68 {Plan 2}'!BR$15)),"",'III_Plan comp 438.68 {Plan 2}'!BR$15&amp;analysismethod8)</f>
        <v/>
      </c>
      <c r="DZ35" s="254" t="str">
        <f>IF(ISNUMBER(FIND(analysismethod8,'III_Plan comp 438.68 {Plan 2}'!BS$15)),"",'III_Plan comp 438.68 {Plan 2}'!BS$15&amp;analysismethod8)</f>
        <v/>
      </c>
      <c r="EA35" s="254" t="str">
        <f>IF(ISNUMBER(FIND(analysismethod8,'III_Plan comp 438.68 {Plan 2}'!BT$15)),"",'III_Plan comp 438.68 {Plan 2}'!BT$15&amp;analysismethod8)</f>
        <v/>
      </c>
      <c r="EB35" s="254" t="str">
        <f>IF(ISNUMBER(FIND(analysismethod8,'III_Plan comp 438.68 {Plan 2}'!BU$15)),"",'III_Plan comp 438.68 {Plan 2}'!BU$15&amp;analysismethod8)</f>
        <v/>
      </c>
      <c r="EC35" s="254" t="str">
        <f>IF(ISNUMBER(FIND(analysismethod8,'III_Plan comp 438.68 {Plan 2}'!BV$15)),"",'III_Plan comp 438.68 {Plan 2}'!BV$15&amp;analysismethod8)</f>
        <v/>
      </c>
      <c r="ED35" s="254" t="str">
        <f>IF(ISNUMBER(FIND(analysismethod8,'III_Plan comp 438.68 {Plan 2}'!BW$15)),"",'III_Plan comp 438.68 {Plan 2}'!BW$15&amp;analysismethod8)</f>
        <v/>
      </c>
      <c r="EE35" s="254" t="str">
        <f>IF(ISNUMBER(FIND(analysismethod8,'III_Plan comp 438.68 {Plan 2}'!BX$15)),"",'III_Plan comp 438.68 {Plan 2}'!BX$15&amp;analysismethod8)</f>
        <v/>
      </c>
      <c r="EF35" s="254" t="str">
        <f>IF(ISNUMBER(FIND(analysismethod8,'III_Plan comp 438.68 {Plan 2}'!BY$15)),"",'III_Plan comp 438.68 {Plan 2}'!BY$15&amp;analysismethod8)</f>
        <v/>
      </c>
      <c r="EG35" s="254" t="str">
        <f>IF(ISNUMBER(FIND(analysismethod8,'III_Plan comp 438.68 {Plan 2}'!BZ$15)),"",'III_Plan comp 438.68 {Plan 2}'!BZ$15&amp;analysismethod8)</f>
        <v/>
      </c>
      <c r="EH35" s="254" t="str">
        <f>IF(ISNUMBER(FIND(analysismethod8,'III_Plan comp 438.68 {Plan 2}'!CA$15)),"",'III_Plan comp 438.68 {Plan 2}'!CA$15&amp;analysismethod8)</f>
        <v/>
      </c>
      <c r="EI35" s="254" t="str">
        <f>IF(ISNUMBER(FIND(analysismethod8,'III_Plan comp 438.68 {Plan 2}'!CB$15)),"",'III_Plan comp 438.68 {Plan 2}'!CB$15&amp;analysismethod8)</f>
        <v/>
      </c>
      <c r="EJ35" s="254" t="str">
        <f>IF(ISNUMBER(FIND(analysismethod8,'III_Plan comp 438.68 {Plan 2}'!CC$15)),"",'III_Plan comp 438.68 {Plan 2}'!CC$15&amp;analysismethod8)</f>
        <v/>
      </c>
      <c r="EK35" s="254" t="str">
        <f>IF(ISNUMBER(FIND(analysismethod8,'III_Plan comp 438.68 {Plan 2}'!CD$15)),"",'III_Plan comp 438.68 {Plan 2}'!CD$15&amp;analysismethod8)</f>
        <v/>
      </c>
      <c r="EL35" s="254" t="str">
        <f>IF(ISNUMBER(FIND(analysismethod8,'III_Plan comp 438.68 {Plan 2}'!CE$15)),"",'III_Plan comp 438.68 {Plan 2}'!CE$15&amp;analysismethod8)</f>
        <v/>
      </c>
      <c r="EM35" s="254" t="str">
        <f>IF(ISNUMBER(FIND(analysismethod8,'III_Plan comp 438.68 {Plan 2}'!CF$15)),"",'III_Plan comp 438.68 {Plan 2}'!CF$15&amp;analysismethod8)</f>
        <v/>
      </c>
      <c r="EN35" s="254" t="str">
        <f>IF(ISNUMBER(FIND(analysismethod8,'III_Plan comp 438.68 {Plan 2}'!CG$15)),"",'III_Plan comp 438.68 {Plan 2}'!CG$15&amp;analysismethod8)</f>
        <v/>
      </c>
      <c r="EO35" s="254" t="str">
        <f>IF(ISNUMBER(FIND(analysismethod8,'III_Plan comp 438.68 {Plan 2}'!CH$15)),"",'III_Plan comp 438.68 {Plan 2}'!CH$15&amp;analysismethod8)</f>
        <v/>
      </c>
      <c r="EP35" s="254" t="str">
        <f>IF(ISNUMBER(FIND(analysismethod8,'III_Plan comp 438.68 {Plan 2}'!CI$15)),"",'III_Plan comp 438.68 {Plan 2}'!CI$15&amp;analysismethod8)</f>
        <v/>
      </c>
      <c r="EQ35" s="254" t="str">
        <f>IF(ISNUMBER(FIND(analysismethod8,'III_Plan comp 438.68 {Plan 2}'!CJ$15)),"",'III_Plan comp 438.68 {Plan 2}'!CJ$15&amp;analysismethod8)</f>
        <v/>
      </c>
      <c r="ER35" s="254" t="str">
        <f>IF(ISNUMBER(FIND(analysismethod8,'III_Plan comp 438.68 {Plan 2}'!CK$15)),"",'III_Plan comp 438.68 {Plan 2}'!CK$15&amp;analysismethod8)</f>
        <v/>
      </c>
      <c r="ES35" s="254" t="str">
        <f>IF(ISNUMBER(FIND(analysismethod8,'III_Plan comp 438.68 {Plan 2}'!CL$15)),"",'III_Plan comp 438.68 {Plan 2}'!CL$15&amp;analysismethod8)</f>
        <v/>
      </c>
      <c r="ET35" s="254" t="str">
        <f>IF(ISNUMBER(FIND(analysismethod8,'III_Plan comp 438.68 {Plan 2}'!CM$15)),"",'III_Plan comp 438.68 {Plan 2}'!CM$15&amp;analysismethod8)</f>
        <v/>
      </c>
      <c r="EU35" s="254" t="str">
        <f>IF(ISNUMBER(FIND(analysismethod8,'III_Plan comp 438.68 {Plan 2}'!CN$15)),"",'III_Plan comp 438.68 {Plan 2}'!CN$15&amp;analysismethod8)</f>
        <v/>
      </c>
      <c r="EV35" s="254" t="str">
        <f>IF(ISNUMBER(FIND(analysismethod8,'III_Plan comp 438.68 {Plan 2}'!CO$15)),"",'III_Plan comp 438.68 {Plan 2}'!CO$15&amp;analysismethod8)</f>
        <v/>
      </c>
      <c r="EW35" s="254" t="str">
        <f>IF(ISNUMBER(FIND(analysismethod8,'III_Plan comp 438.68 {Plan 2}'!CP$15)),"",'III_Plan comp 438.68 {Plan 2}'!CP$15&amp;analysismethod8)</f>
        <v/>
      </c>
      <c r="EX35" s="254" t="str">
        <f>IF(ISNUMBER(FIND(analysismethod8,'III_Plan comp 438.68 {Plan 2}'!CQ$15)),"",'III_Plan comp 438.68 {Plan 2}'!CQ$15&amp;analysismethod8)</f>
        <v/>
      </c>
      <c r="EY35" s="254" t="str">
        <f>IF(ISNUMBER(FIND(analysismethod8,'III_Plan comp 438.68 {Plan 2}'!CR$15)),"",'III_Plan comp 438.68 {Plan 2}'!CR$15&amp;analysismethod8)</f>
        <v/>
      </c>
      <c r="EZ35" s="254" t="str">
        <f>IF(ISNUMBER(FIND(analysismethod8,'III_Plan comp 438.68 {Plan 2}'!CS$15)),"",'III_Plan comp 438.68 {Plan 2}'!CS$15&amp;analysismethod8)</f>
        <v/>
      </c>
      <c r="FA35" s="254" t="str">
        <f>IF(ISNUMBER(FIND(analysismethod8,'III_Plan comp 438.68 {Plan 2}'!CT$15)),"",'III_Plan comp 438.68 {Plan 2}'!CT$15&amp;analysismethod8)</f>
        <v/>
      </c>
      <c r="FB35" s="254" t="str">
        <f>IF(ISNUMBER(FIND(analysismethod8,'III_Plan comp 438.68 {Plan 2}'!CU$15)),"",'III_Plan comp 438.68 {Plan 2}'!CU$15&amp;analysismethod8)</f>
        <v/>
      </c>
      <c r="FC35" s="254" t="str">
        <f>IF(ISNUMBER(FIND(analysismethod8,'III_Plan comp 438.68 {Plan 2}'!CV$15)),"",'III_Plan comp 438.68 {Plan 2}'!CV$15&amp;analysismethod8)</f>
        <v/>
      </c>
      <c r="FD35" s="254" t="str">
        <f>IF(ISNUMBER(FIND(analysismethod8,'III_Plan comp 438.68 {Plan 2}'!CW$15)),"",'III_Plan comp 438.68 {Plan 2}'!CW$15&amp;analysismethod8)</f>
        <v/>
      </c>
      <c r="FE35" s="254" t="str">
        <f>IF(ISNUMBER(FIND(analysismethod8,'III_Plan comp 438.68 {Plan 2}'!CX$15)),"",'III_Plan comp 438.68 {Plan 2}'!CX$15&amp;analysismethod8)</f>
        <v/>
      </c>
      <c r="FF35" s="254" t="str">
        <f>IF(ISNUMBER(FIND(analysismethod8,'III_Plan comp 438.68 {Plan 2}'!CY$15)),"",'III_Plan comp 438.68 {Plan 2}'!CY$15&amp;analysismethod8)</f>
        <v/>
      </c>
      <c r="FG35" s="254" t="str">
        <f>IF(ISNUMBER(FIND(analysismethod8,'III_Plan comp 438.68 {Plan 2}'!CZ$15)),"",'III_Plan comp 438.68 {Plan 2}'!CZ$15&amp;analysismethod8)</f>
        <v/>
      </c>
    </row>
    <row r="36" spans="2:163" x14ac:dyDescent="0.25">
      <c r="B36" s="11" t="s">
        <v>40</v>
      </c>
      <c r="C36" s="11"/>
      <c r="D36" s="11"/>
      <c r="E36" s="11"/>
      <c r="F36" s="11"/>
      <c r="G36" s="11"/>
      <c r="J36" s="94"/>
      <c r="K36" s="93"/>
      <c r="L36" s="93"/>
      <c r="M36" s="93"/>
      <c r="N36" s="93"/>
      <c r="O36" s="93"/>
      <c r="P36" s="93"/>
      <c r="Q36" s="93"/>
      <c r="R36" s="93"/>
      <c r="S36" s="93"/>
      <c r="T36" s="93"/>
      <c r="BK36" s="253" t="str">
        <f>IF('I_State and program information'!$E$85&lt;&gt;"",'I_State and program information'!E110&amp;"; "&amp;CHAR(10)&amp;CHAR(10),"")</f>
        <v/>
      </c>
      <c r="BL36" s="254" t="str">
        <f>IF(ISNUMBER(FIND(analysismethod9,'III_Plan comp 438.68 {Plan 2}'!E$15)),"",'III_Plan comp 438.68 {Plan 2}'!E$15&amp;analysismethod9)</f>
        <v/>
      </c>
      <c r="BM36" s="254" t="str">
        <f>IF(ISNUMBER(FIND(analysismethod9,'III_Plan comp 438.68 {Plan 2}'!F$15)),"",'III_Plan comp 438.68 {Plan 2}'!F$15&amp;analysismethod9)</f>
        <v/>
      </c>
      <c r="BN36" s="254" t="str">
        <f>IF(ISNUMBER(FIND(analysismethod9,'III_Plan comp 438.68 {Plan 2}'!G$15)),"",'III_Plan comp 438.68 {Plan 2}'!G$15&amp;analysismethod9)</f>
        <v/>
      </c>
      <c r="BO36" s="254" t="str">
        <f>IF(ISNUMBER(FIND(analysismethod9,'III_Plan comp 438.68 {Plan 2}'!H$15)),"",'III_Plan comp 438.68 {Plan 2}'!H$15&amp;analysismethod9)</f>
        <v/>
      </c>
      <c r="BP36" s="254" t="str">
        <f>IF(ISNUMBER(FIND(analysismethod9,'III_Plan comp 438.68 {Plan 2}'!I$15)),"",'III_Plan comp 438.68 {Plan 2}'!I$15&amp;analysismethod9)</f>
        <v/>
      </c>
      <c r="BQ36" s="254" t="str">
        <f>IF(ISNUMBER(FIND(analysismethod9,'III_Plan comp 438.68 {Plan 2}'!J$15)),"",'III_Plan comp 438.68 {Plan 2}'!J$15&amp;analysismethod9)</f>
        <v/>
      </c>
      <c r="BR36" s="254" t="str">
        <f>IF(ISNUMBER(FIND(analysismethod9,'III_Plan comp 438.68 {Plan 2}'!K$15)),"",'III_Plan comp 438.68 {Plan 2}'!K$15&amp;analysismethod9)</f>
        <v/>
      </c>
      <c r="BS36" s="254" t="str">
        <f>IF(ISNUMBER(FIND(analysismethod9,'III_Plan comp 438.68 {Plan 2}'!L$15)),"",'III_Plan comp 438.68 {Plan 2}'!L$15&amp;analysismethod9)</f>
        <v/>
      </c>
      <c r="BT36" s="254" t="str">
        <f>IF(ISNUMBER(FIND(analysismethod9,'III_Plan comp 438.68 {Plan 2}'!M$15)),"",'III_Plan comp 438.68 {Plan 2}'!M$15&amp;analysismethod9)</f>
        <v/>
      </c>
      <c r="BU36" s="254" t="str">
        <f>IF(ISNUMBER(FIND(analysismethod9,'III_Plan comp 438.68 {Plan 2}'!N$15)),"",'III_Plan comp 438.68 {Plan 2}'!N$15&amp;analysismethod9)</f>
        <v/>
      </c>
      <c r="BV36" s="254" t="str">
        <f>IF(ISNUMBER(FIND(analysismethod9,'III_Plan comp 438.68 {Plan 2}'!O$15)),"",'III_Plan comp 438.68 {Plan 2}'!O$15&amp;analysismethod9)</f>
        <v/>
      </c>
      <c r="BW36" s="254" t="str">
        <f>IF(ISNUMBER(FIND(analysismethod9,'III_Plan comp 438.68 {Plan 2}'!P$15)),"",'III_Plan comp 438.68 {Plan 2}'!P$15&amp;analysismethod9)</f>
        <v/>
      </c>
      <c r="BX36" s="254" t="str">
        <f>IF(ISNUMBER(FIND(analysismethod9,'III_Plan comp 438.68 {Plan 2}'!Q$15)),"",'III_Plan comp 438.68 {Plan 2}'!Q$15&amp;analysismethod9)</f>
        <v/>
      </c>
      <c r="BY36" s="254" t="str">
        <f>IF(ISNUMBER(FIND(analysismethod9,'III_Plan comp 438.68 {Plan 2}'!R$15)),"",'III_Plan comp 438.68 {Plan 2}'!R$15&amp;analysismethod9)</f>
        <v/>
      </c>
      <c r="BZ36" s="254" t="str">
        <f>IF(ISNUMBER(FIND(analysismethod9,'III_Plan comp 438.68 {Plan 2}'!S$15)),"",'III_Plan comp 438.68 {Plan 2}'!S$15&amp;analysismethod9)</f>
        <v/>
      </c>
      <c r="CA36" s="254" t="str">
        <f>IF(ISNUMBER(FIND(analysismethod9,'III_Plan comp 438.68 {Plan 2}'!T$15)),"",'III_Plan comp 438.68 {Plan 2}'!T$15&amp;analysismethod9)</f>
        <v/>
      </c>
      <c r="CB36" s="254" t="str">
        <f>IF(ISNUMBER(FIND(analysismethod9,'III_Plan comp 438.68 {Plan 2}'!U$15)),"",'III_Plan comp 438.68 {Plan 2}'!U$15&amp;analysismethod9)</f>
        <v/>
      </c>
      <c r="CC36" s="254" t="str">
        <f>IF(ISNUMBER(FIND(analysismethod9,'III_Plan comp 438.68 {Plan 2}'!V$15)),"",'III_Plan comp 438.68 {Plan 2}'!V$15&amp;analysismethod9)</f>
        <v/>
      </c>
      <c r="CD36" s="254" t="str">
        <f>IF(ISNUMBER(FIND(analysismethod9,'III_Plan comp 438.68 {Plan 2}'!W$15)),"",'III_Plan comp 438.68 {Plan 2}'!W$15&amp;analysismethod9)</f>
        <v/>
      </c>
      <c r="CE36" s="254" t="str">
        <f>IF(ISNUMBER(FIND(analysismethod9,'III_Plan comp 438.68 {Plan 2}'!X$15)),"",'III_Plan comp 438.68 {Plan 2}'!X$15&amp;analysismethod9)</f>
        <v/>
      </c>
      <c r="CF36" s="254" t="str">
        <f>IF(ISNUMBER(FIND(analysismethod9,'III_Plan comp 438.68 {Plan 2}'!Y$15)),"",'III_Plan comp 438.68 {Plan 2}'!Y$15&amp;analysismethod9)</f>
        <v/>
      </c>
      <c r="CG36" s="254" t="str">
        <f>IF(ISNUMBER(FIND(analysismethod9,'III_Plan comp 438.68 {Plan 2}'!Z$15)),"",'III_Plan comp 438.68 {Plan 2}'!Z$15&amp;analysismethod9)</f>
        <v/>
      </c>
      <c r="CH36" s="254" t="str">
        <f>IF(ISNUMBER(FIND(analysismethod9,'III_Plan comp 438.68 {Plan 2}'!AA$15)),"",'III_Plan comp 438.68 {Plan 2}'!AA$15&amp;analysismethod9)</f>
        <v/>
      </c>
      <c r="CI36" s="254" t="str">
        <f>IF(ISNUMBER(FIND(analysismethod9,'III_Plan comp 438.68 {Plan 2}'!AB$15)),"",'III_Plan comp 438.68 {Plan 2}'!AB$15&amp;analysismethod9)</f>
        <v/>
      </c>
      <c r="CJ36" s="254" t="str">
        <f>IF(ISNUMBER(FIND(analysismethod9,'III_Plan comp 438.68 {Plan 2}'!AC$15)),"",'III_Plan comp 438.68 {Plan 2}'!AC$15&amp;analysismethod9)</f>
        <v/>
      </c>
      <c r="CK36" s="254" t="str">
        <f>IF(ISNUMBER(FIND(analysismethod9,'III_Plan comp 438.68 {Plan 2}'!AD$15)),"",'III_Plan comp 438.68 {Plan 2}'!AD$15&amp;analysismethod9)</f>
        <v/>
      </c>
      <c r="CL36" s="254" t="str">
        <f>IF(ISNUMBER(FIND(analysismethod9,'III_Plan comp 438.68 {Plan 2}'!AE$15)),"",'III_Plan comp 438.68 {Plan 2}'!AE$15&amp;analysismethod9)</f>
        <v/>
      </c>
      <c r="CM36" s="254" t="str">
        <f>IF(ISNUMBER(FIND(analysismethod9,'III_Plan comp 438.68 {Plan 2}'!AF$15)),"",'III_Plan comp 438.68 {Plan 2}'!AF$15&amp;analysismethod9)</f>
        <v/>
      </c>
      <c r="CN36" s="254" t="str">
        <f>IF(ISNUMBER(FIND(analysismethod9,'III_Plan comp 438.68 {Plan 2}'!AG$15)),"",'III_Plan comp 438.68 {Plan 2}'!AG$15&amp;analysismethod9)</f>
        <v/>
      </c>
      <c r="CO36" s="254" t="str">
        <f>IF(ISNUMBER(FIND(analysismethod9,'III_Plan comp 438.68 {Plan 2}'!AH$15)),"",'III_Plan comp 438.68 {Plan 2}'!AH$15&amp;analysismethod9)</f>
        <v/>
      </c>
      <c r="CP36" s="254" t="str">
        <f>IF(ISNUMBER(FIND(analysismethod9,'III_Plan comp 438.68 {Plan 2}'!AI$15)),"",'III_Plan comp 438.68 {Plan 2}'!AI$15&amp;analysismethod9)</f>
        <v/>
      </c>
      <c r="CQ36" s="254" t="str">
        <f>IF(ISNUMBER(FIND(analysismethod9,'III_Plan comp 438.68 {Plan 2}'!AJ$15)),"",'III_Plan comp 438.68 {Plan 2}'!AJ$15&amp;analysismethod9)</f>
        <v/>
      </c>
      <c r="CR36" s="254" t="str">
        <f>IF(ISNUMBER(FIND(analysismethod9,'III_Plan comp 438.68 {Plan 2}'!AK$15)),"",'III_Plan comp 438.68 {Plan 2}'!AK$15&amp;analysismethod9)</f>
        <v/>
      </c>
      <c r="CS36" s="254" t="str">
        <f>IF(ISNUMBER(FIND(analysismethod9,'III_Plan comp 438.68 {Plan 2}'!AL$15)),"",'III_Plan comp 438.68 {Plan 2}'!AL$15&amp;analysismethod9)</f>
        <v/>
      </c>
      <c r="CT36" s="254" t="str">
        <f>IF(ISNUMBER(FIND(analysismethod9,'III_Plan comp 438.68 {Plan 2}'!AM$15)),"",'III_Plan comp 438.68 {Plan 2}'!AM$15&amp;analysismethod9)</f>
        <v/>
      </c>
      <c r="CU36" s="254" t="str">
        <f>IF(ISNUMBER(FIND(analysismethod9,'III_Plan comp 438.68 {Plan 2}'!AN$15)),"",'III_Plan comp 438.68 {Plan 2}'!AN$15&amp;analysismethod9)</f>
        <v/>
      </c>
      <c r="CV36" s="254" t="str">
        <f>IF(ISNUMBER(FIND(analysismethod9,'III_Plan comp 438.68 {Plan 2}'!AO$15)),"",'III_Plan comp 438.68 {Plan 2}'!AO$15&amp;analysismethod9)</f>
        <v/>
      </c>
      <c r="CW36" s="254" t="str">
        <f>IF(ISNUMBER(FIND(analysismethod9,'III_Plan comp 438.68 {Plan 2}'!AP$15)),"",'III_Plan comp 438.68 {Plan 2}'!AP$15&amp;analysismethod9)</f>
        <v/>
      </c>
      <c r="CX36" s="254" t="str">
        <f>IF(ISNUMBER(FIND(analysismethod9,'III_Plan comp 438.68 {Plan 2}'!AQ$15)),"",'III_Plan comp 438.68 {Plan 2}'!AQ$15&amp;analysismethod9)</f>
        <v/>
      </c>
      <c r="CY36" s="254" t="str">
        <f>IF(ISNUMBER(FIND(analysismethod9,'III_Plan comp 438.68 {Plan 2}'!AR$15)),"",'III_Plan comp 438.68 {Plan 2}'!AR$15&amp;analysismethod9)</f>
        <v/>
      </c>
      <c r="CZ36" s="254" t="str">
        <f>IF(ISNUMBER(FIND(analysismethod9,'III_Plan comp 438.68 {Plan 2}'!AS$15)),"",'III_Plan comp 438.68 {Plan 2}'!AS$15&amp;analysismethod9)</f>
        <v/>
      </c>
      <c r="DA36" s="254" t="str">
        <f>IF(ISNUMBER(FIND(analysismethod9,'III_Plan comp 438.68 {Plan 2}'!AT$15)),"",'III_Plan comp 438.68 {Plan 2}'!AT$15&amp;analysismethod9)</f>
        <v/>
      </c>
      <c r="DB36" s="254" t="str">
        <f>IF(ISNUMBER(FIND(analysismethod9,'III_Plan comp 438.68 {Plan 2}'!AU$15)),"",'III_Plan comp 438.68 {Plan 2}'!AU$15&amp;analysismethod9)</f>
        <v/>
      </c>
      <c r="DC36" s="254" t="str">
        <f>IF(ISNUMBER(FIND(analysismethod9,'III_Plan comp 438.68 {Plan 2}'!AV$15)),"",'III_Plan comp 438.68 {Plan 2}'!AV$15&amp;analysismethod9)</f>
        <v/>
      </c>
      <c r="DD36" s="254" t="str">
        <f>IF(ISNUMBER(FIND(analysismethod9,'III_Plan comp 438.68 {Plan 2}'!AW$15)),"",'III_Plan comp 438.68 {Plan 2}'!AW$15&amp;analysismethod9)</f>
        <v/>
      </c>
      <c r="DE36" s="254" t="str">
        <f>IF(ISNUMBER(FIND(analysismethod9,'III_Plan comp 438.68 {Plan 2}'!AX$15)),"",'III_Plan comp 438.68 {Plan 2}'!AX$15&amp;analysismethod9)</f>
        <v/>
      </c>
      <c r="DF36" s="254" t="str">
        <f>IF(ISNUMBER(FIND(analysismethod9,'III_Plan comp 438.68 {Plan 2}'!AY$15)),"",'III_Plan comp 438.68 {Plan 2}'!AY$15&amp;analysismethod9)</f>
        <v/>
      </c>
      <c r="DG36" s="254" t="str">
        <f>IF(ISNUMBER(FIND(analysismethod9,'III_Plan comp 438.68 {Plan 2}'!AZ$15)),"",'III_Plan comp 438.68 {Plan 2}'!AZ$15&amp;analysismethod9)</f>
        <v/>
      </c>
      <c r="DH36" s="254" t="str">
        <f>IF(ISNUMBER(FIND(analysismethod9,'III_Plan comp 438.68 {Plan 2}'!BA$15)),"",'III_Plan comp 438.68 {Plan 2}'!BA$15&amp;analysismethod9)</f>
        <v/>
      </c>
      <c r="DI36" s="254" t="str">
        <f>IF(ISNUMBER(FIND(analysismethod9,'III_Plan comp 438.68 {Plan 2}'!BB$15)),"",'III_Plan comp 438.68 {Plan 2}'!BB$15&amp;analysismethod9)</f>
        <v/>
      </c>
      <c r="DJ36" s="254" t="str">
        <f>IF(ISNUMBER(FIND(analysismethod9,'III_Plan comp 438.68 {Plan 2}'!BC$15)),"",'III_Plan comp 438.68 {Plan 2}'!BC$15&amp;analysismethod9)</f>
        <v/>
      </c>
      <c r="DK36" s="254" t="str">
        <f>IF(ISNUMBER(FIND(analysismethod9,'III_Plan comp 438.68 {Plan 2}'!BD$15)),"",'III_Plan comp 438.68 {Plan 2}'!BD$15&amp;analysismethod9)</f>
        <v/>
      </c>
      <c r="DL36" s="254" t="str">
        <f>IF(ISNUMBER(FIND(analysismethod9,'III_Plan comp 438.68 {Plan 2}'!BE$15)),"",'III_Plan comp 438.68 {Plan 2}'!BE$15&amp;analysismethod9)</f>
        <v/>
      </c>
      <c r="DM36" s="254" t="str">
        <f>IF(ISNUMBER(FIND(analysismethod9,'III_Plan comp 438.68 {Plan 2}'!BF$15)),"",'III_Plan comp 438.68 {Plan 2}'!BF$15&amp;analysismethod9)</f>
        <v/>
      </c>
      <c r="DN36" s="254" t="str">
        <f>IF(ISNUMBER(FIND(analysismethod9,'III_Plan comp 438.68 {Plan 2}'!BG$15)),"",'III_Plan comp 438.68 {Plan 2}'!BG$15&amp;analysismethod9)</f>
        <v/>
      </c>
      <c r="DO36" s="254" t="str">
        <f>IF(ISNUMBER(FIND(analysismethod9,'III_Plan comp 438.68 {Plan 2}'!BH$15)),"",'III_Plan comp 438.68 {Plan 2}'!BH$15&amp;analysismethod9)</f>
        <v/>
      </c>
      <c r="DP36" s="254" t="str">
        <f>IF(ISNUMBER(FIND(analysismethod9,'III_Plan comp 438.68 {Plan 2}'!BI$15)),"",'III_Plan comp 438.68 {Plan 2}'!BI$15&amp;analysismethod9)</f>
        <v/>
      </c>
      <c r="DQ36" s="254" t="str">
        <f>IF(ISNUMBER(FIND(analysismethod9,'III_Plan comp 438.68 {Plan 2}'!BJ$15)),"",'III_Plan comp 438.68 {Plan 2}'!BJ$15&amp;analysismethod9)</f>
        <v/>
      </c>
      <c r="DR36" s="254" t="str">
        <f>IF(ISNUMBER(FIND(analysismethod9,'III_Plan comp 438.68 {Plan 2}'!BK$15)),"",'III_Plan comp 438.68 {Plan 2}'!BK$15&amp;analysismethod9)</f>
        <v/>
      </c>
      <c r="DS36" s="254" t="str">
        <f>IF(ISNUMBER(FIND(analysismethod9,'III_Plan comp 438.68 {Plan 2}'!BL$15)),"",'III_Plan comp 438.68 {Plan 2}'!BL$15&amp;analysismethod9)</f>
        <v/>
      </c>
      <c r="DT36" s="254" t="str">
        <f>IF(ISNUMBER(FIND(analysismethod9,'III_Plan comp 438.68 {Plan 2}'!BM$15)),"",'III_Plan comp 438.68 {Plan 2}'!BM$15&amp;analysismethod9)</f>
        <v/>
      </c>
      <c r="DU36" s="254" t="str">
        <f>IF(ISNUMBER(FIND(analysismethod9,'III_Plan comp 438.68 {Plan 2}'!BN$15)),"",'III_Plan comp 438.68 {Plan 2}'!BN$15&amp;analysismethod9)</f>
        <v/>
      </c>
      <c r="DV36" s="254" t="str">
        <f>IF(ISNUMBER(FIND(analysismethod9,'III_Plan comp 438.68 {Plan 2}'!BO$15)),"",'III_Plan comp 438.68 {Plan 2}'!BO$15&amp;analysismethod9)</f>
        <v/>
      </c>
      <c r="DW36" s="254" t="str">
        <f>IF(ISNUMBER(FIND(analysismethod9,'III_Plan comp 438.68 {Plan 2}'!BP$15)),"",'III_Plan comp 438.68 {Plan 2}'!BP$15&amp;analysismethod9)</f>
        <v/>
      </c>
      <c r="DX36" s="254" t="str">
        <f>IF(ISNUMBER(FIND(analysismethod9,'III_Plan comp 438.68 {Plan 2}'!BQ$15)),"",'III_Plan comp 438.68 {Plan 2}'!BQ$15&amp;analysismethod9)</f>
        <v/>
      </c>
      <c r="DY36" s="254" t="str">
        <f>IF(ISNUMBER(FIND(analysismethod9,'III_Plan comp 438.68 {Plan 2}'!BR$15)),"",'III_Plan comp 438.68 {Plan 2}'!BR$15&amp;analysismethod9)</f>
        <v/>
      </c>
      <c r="DZ36" s="254" t="str">
        <f>IF(ISNUMBER(FIND(analysismethod9,'III_Plan comp 438.68 {Plan 2}'!BS$15)),"",'III_Plan comp 438.68 {Plan 2}'!BS$15&amp;analysismethod9)</f>
        <v/>
      </c>
      <c r="EA36" s="254" t="str">
        <f>IF(ISNUMBER(FIND(analysismethod9,'III_Plan comp 438.68 {Plan 2}'!BT$15)),"",'III_Plan comp 438.68 {Plan 2}'!BT$15&amp;analysismethod9)</f>
        <v/>
      </c>
      <c r="EB36" s="254" t="str">
        <f>IF(ISNUMBER(FIND(analysismethod9,'III_Plan comp 438.68 {Plan 2}'!BU$15)),"",'III_Plan comp 438.68 {Plan 2}'!BU$15&amp;analysismethod9)</f>
        <v/>
      </c>
      <c r="EC36" s="254" t="str">
        <f>IF(ISNUMBER(FIND(analysismethod9,'III_Plan comp 438.68 {Plan 2}'!BV$15)),"",'III_Plan comp 438.68 {Plan 2}'!BV$15&amp;analysismethod9)</f>
        <v/>
      </c>
      <c r="ED36" s="254" t="str">
        <f>IF(ISNUMBER(FIND(analysismethod9,'III_Plan comp 438.68 {Plan 2}'!BW$15)),"",'III_Plan comp 438.68 {Plan 2}'!BW$15&amp;analysismethod9)</f>
        <v/>
      </c>
      <c r="EE36" s="254" t="str">
        <f>IF(ISNUMBER(FIND(analysismethod9,'III_Plan comp 438.68 {Plan 2}'!BX$15)),"",'III_Plan comp 438.68 {Plan 2}'!BX$15&amp;analysismethod9)</f>
        <v/>
      </c>
      <c r="EF36" s="254" t="str">
        <f>IF(ISNUMBER(FIND(analysismethod9,'III_Plan comp 438.68 {Plan 2}'!BY$15)),"",'III_Plan comp 438.68 {Plan 2}'!BY$15&amp;analysismethod9)</f>
        <v/>
      </c>
      <c r="EG36" s="254" t="str">
        <f>IF(ISNUMBER(FIND(analysismethod9,'III_Plan comp 438.68 {Plan 2}'!BZ$15)),"",'III_Plan comp 438.68 {Plan 2}'!BZ$15&amp;analysismethod9)</f>
        <v/>
      </c>
      <c r="EH36" s="254" t="str">
        <f>IF(ISNUMBER(FIND(analysismethod9,'III_Plan comp 438.68 {Plan 2}'!CA$15)),"",'III_Plan comp 438.68 {Plan 2}'!CA$15&amp;analysismethod9)</f>
        <v/>
      </c>
      <c r="EI36" s="254" t="str">
        <f>IF(ISNUMBER(FIND(analysismethod9,'III_Plan comp 438.68 {Plan 2}'!CB$15)),"",'III_Plan comp 438.68 {Plan 2}'!CB$15&amp;analysismethod9)</f>
        <v/>
      </c>
      <c r="EJ36" s="254" t="str">
        <f>IF(ISNUMBER(FIND(analysismethod9,'III_Plan comp 438.68 {Plan 2}'!CC$15)),"",'III_Plan comp 438.68 {Plan 2}'!CC$15&amp;analysismethod9)</f>
        <v/>
      </c>
      <c r="EK36" s="254" t="str">
        <f>IF(ISNUMBER(FIND(analysismethod9,'III_Plan comp 438.68 {Plan 2}'!CD$15)),"",'III_Plan comp 438.68 {Plan 2}'!CD$15&amp;analysismethod9)</f>
        <v/>
      </c>
      <c r="EL36" s="254" t="str">
        <f>IF(ISNUMBER(FIND(analysismethod9,'III_Plan comp 438.68 {Plan 2}'!CE$15)),"",'III_Plan comp 438.68 {Plan 2}'!CE$15&amp;analysismethod9)</f>
        <v/>
      </c>
      <c r="EM36" s="254" t="str">
        <f>IF(ISNUMBER(FIND(analysismethod9,'III_Plan comp 438.68 {Plan 2}'!CF$15)),"",'III_Plan comp 438.68 {Plan 2}'!CF$15&amp;analysismethod9)</f>
        <v/>
      </c>
      <c r="EN36" s="254" t="str">
        <f>IF(ISNUMBER(FIND(analysismethod9,'III_Plan comp 438.68 {Plan 2}'!CG$15)),"",'III_Plan comp 438.68 {Plan 2}'!CG$15&amp;analysismethod9)</f>
        <v/>
      </c>
      <c r="EO36" s="254" t="str">
        <f>IF(ISNUMBER(FIND(analysismethod9,'III_Plan comp 438.68 {Plan 2}'!CH$15)),"",'III_Plan comp 438.68 {Plan 2}'!CH$15&amp;analysismethod9)</f>
        <v/>
      </c>
      <c r="EP36" s="254" t="str">
        <f>IF(ISNUMBER(FIND(analysismethod9,'III_Plan comp 438.68 {Plan 2}'!CI$15)),"",'III_Plan comp 438.68 {Plan 2}'!CI$15&amp;analysismethod9)</f>
        <v/>
      </c>
      <c r="EQ36" s="254" t="str">
        <f>IF(ISNUMBER(FIND(analysismethod9,'III_Plan comp 438.68 {Plan 2}'!CJ$15)),"",'III_Plan comp 438.68 {Plan 2}'!CJ$15&amp;analysismethod9)</f>
        <v/>
      </c>
      <c r="ER36" s="254" t="str">
        <f>IF(ISNUMBER(FIND(analysismethod9,'III_Plan comp 438.68 {Plan 2}'!CK$15)),"",'III_Plan comp 438.68 {Plan 2}'!CK$15&amp;analysismethod9)</f>
        <v/>
      </c>
      <c r="ES36" s="254" t="str">
        <f>IF(ISNUMBER(FIND(analysismethod9,'III_Plan comp 438.68 {Plan 2}'!CL$15)),"",'III_Plan comp 438.68 {Plan 2}'!CL$15&amp;analysismethod9)</f>
        <v/>
      </c>
      <c r="ET36" s="254" t="str">
        <f>IF(ISNUMBER(FIND(analysismethod9,'III_Plan comp 438.68 {Plan 2}'!CM$15)),"",'III_Plan comp 438.68 {Plan 2}'!CM$15&amp;analysismethod9)</f>
        <v/>
      </c>
      <c r="EU36" s="254" t="str">
        <f>IF(ISNUMBER(FIND(analysismethod9,'III_Plan comp 438.68 {Plan 2}'!CN$15)),"",'III_Plan comp 438.68 {Plan 2}'!CN$15&amp;analysismethod9)</f>
        <v/>
      </c>
      <c r="EV36" s="254" t="str">
        <f>IF(ISNUMBER(FIND(analysismethod9,'III_Plan comp 438.68 {Plan 2}'!CO$15)),"",'III_Plan comp 438.68 {Plan 2}'!CO$15&amp;analysismethod9)</f>
        <v/>
      </c>
      <c r="EW36" s="254" t="str">
        <f>IF(ISNUMBER(FIND(analysismethod9,'III_Plan comp 438.68 {Plan 2}'!CP$15)),"",'III_Plan comp 438.68 {Plan 2}'!CP$15&amp;analysismethod9)</f>
        <v/>
      </c>
      <c r="EX36" s="254" t="str">
        <f>IF(ISNUMBER(FIND(analysismethod9,'III_Plan comp 438.68 {Plan 2}'!CQ$15)),"",'III_Plan comp 438.68 {Plan 2}'!CQ$15&amp;analysismethod9)</f>
        <v/>
      </c>
      <c r="EY36" s="254" t="str">
        <f>IF(ISNUMBER(FIND(analysismethod9,'III_Plan comp 438.68 {Plan 2}'!CR$15)),"",'III_Plan comp 438.68 {Plan 2}'!CR$15&amp;analysismethod9)</f>
        <v/>
      </c>
      <c r="EZ36" s="254" t="str">
        <f>IF(ISNUMBER(FIND(analysismethod9,'III_Plan comp 438.68 {Plan 2}'!CS$15)),"",'III_Plan comp 438.68 {Plan 2}'!CS$15&amp;analysismethod9)</f>
        <v/>
      </c>
      <c r="FA36" s="254" t="str">
        <f>IF(ISNUMBER(FIND(analysismethod9,'III_Plan comp 438.68 {Plan 2}'!CT$15)),"",'III_Plan comp 438.68 {Plan 2}'!CT$15&amp;analysismethod9)</f>
        <v/>
      </c>
      <c r="FB36" s="254" t="str">
        <f>IF(ISNUMBER(FIND(analysismethod9,'III_Plan comp 438.68 {Plan 2}'!CU$15)),"",'III_Plan comp 438.68 {Plan 2}'!CU$15&amp;analysismethod9)</f>
        <v/>
      </c>
      <c r="FC36" s="254" t="str">
        <f>IF(ISNUMBER(FIND(analysismethod9,'III_Plan comp 438.68 {Plan 2}'!CV$15)),"",'III_Plan comp 438.68 {Plan 2}'!CV$15&amp;analysismethod9)</f>
        <v/>
      </c>
      <c r="FD36" s="254" t="str">
        <f>IF(ISNUMBER(FIND(analysismethod9,'III_Plan comp 438.68 {Plan 2}'!CW$15)),"",'III_Plan comp 438.68 {Plan 2}'!CW$15&amp;analysismethod9)</f>
        <v/>
      </c>
      <c r="FE36" s="254" t="str">
        <f>IF(ISNUMBER(FIND(analysismethod9,'III_Plan comp 438.68 {Plan 2}'!CX$15)),"",'III_Plan comp 438.68 {Plan 2}'!CX$15&amp;analysismethod9)</f>
        <v/>
      </c>
      <c r="FF36" s="254" t="str">
        <f>IF(ISNUMBER(FIND(analysismethod9,'III_Plan comp 438.68 {Plan 2}'!CY$15)),"",'III_Plan comp 438.68 {Plan 2}'!CY$15&amp;analysismethod9)</f>
        <v/>
      </c>
      <c r="FG36" s="254" t="str">
        <f>IF(ISNUMBER(FIND(analysismethod9,'III_Plan comp 438.68 {Plan 2}'!CZ$15)),"",'III_Plan comp 438.68 {Plan 2}'!CZ$15&amp;analysismethod9)</f>
        <v/>
      </c>
    </row>
    <row r="37" spans="2:163" ht="14.4" thickBot="1" x14ac:dyDescent="0.3">
      <c r="B37" s="12" t="s">
        <v>41</v>
      </c>
      <c r="C37" s="12"/>
      <c r="D37" s="12"/>
      <c r="E37" s="12"/>
      <c r="F37" s="12"/>
      <c r="G37" s="12"/>
      <c r="J37" s="94"/>
      <c r="K37" s="93"/>
      <c r="L37" s="93"/>
      <c r="M37" s="93"/>
      <c r="N37" s="93"/>
      <c r="O37" s="93"/>
      <c r="P37" s="93"/>
      <c r="Q37" s="93"/>
      <c r="R37" s="93"/>
      <c r="S37" s="93"/>
      <c r="T37" s="93"/>
      <c r="BK37" s="256" t="str">
        <f>IF('I_State and program information'!$E$91&lt;&gt;"",'I_State and program information'!E116&amp;"; "&amp;CHAR(10)&amp;CHAR(10),"")</f>
        <v/>
      </c>
      <c r="BL37" s="257" t="str">
        <f>IF(ISNUMBER(FIND(analysismethod10,'III_Plan comp 438.68 {Plan 2}'!E$15)),"",'III_Plan comp 438.68 {Plan 2}'!E$15&amp;analysismethod10)</f>
        <v/>
      </c>
      <c r="BM37" s="257" t="str">
        <f>IF(ISNUMBER(FIND(analysismethod10,'III_Plan comp 438.68 {Plan 2}'!F$15)),"",'III_Plan comp 438.68 {Plan 2}'!F$15&amp;analysismethod10)</f>
        <v/>
      </c>
      <c r="BN37" s="257" t="str">
        <f>IF(ISNUMBER(FIND(analysismethod10,'III_Plan comp 438.68 {Plan 2}'!G$15)),"",'III_Plan comp 438.68 {Plan 2}'!G$15&amp;analysismethod10)</f>
        <v/>
      </c>
      <c r="BO37" s="257" t="str">
        <f>IF(ISNUMBER(FIND(analysismethod10,'III_Plan comp 438.68 {Plan 2}'!H$15)),"",'III_Plan comp 438.68 {Plan 2}'!H$15&amp;analysismethod10)</f>
        <v/>
      </c>
      <c r="BP37" s="257" t="str">
        <f>IF(ISNUMBER(FIND(analysismethod10,'III_Plan comp 438.68 {Plan 2}'!I$15)),"",'III_Plan comp 438.68 {Plan 2}'!I$15&amp;analysismethod10)</f>
        <v/>
      </c>
      <c r="BQ37" s="257" t="str">
        <f>IF(ISNUMBER(FIND(analysismethod10,'III_Plan comp 438.68 {Plan 2}'!J$15)),"",'III_Plan comp 438.68 {Plan 2}'!J$15&amp;analysismethod10)</f>
        <v/>
      </c>
      <c r="BR37" s="257" t="str">
        <f>IF(ISNUMBER(FIND(analysismethod10,'III_Plan comp 438.68 {Plan 2}'!K$15)),"",'III_Plan comp 438.68 {Plan 2}'!K$15&amp;analysismethod10)</f>
        <v/>
      </c>
      <c r="BS37" s="257" t="str">
        <f>IF(ISNUMBER(FIND(analysismethod10,'III_Plan comp 438.68 {Plan 2}'!L$15)),"",'III_Plan comp 438.68 {Plan 2}'!L$15&amp;analysismethod10)</f>
        <v/>
      </c>
      <c r="BT37" s="257" t="str">
        <f>IF(ISNUMBER(FIND(analysismethod10,'III_Plan comp 438.68 {Plan 2}'!M$15)),"",'III_Plan comp 438.68 {Plan 2}'!M$15&amp;analysismethod10)</f>
        <v/>
      </c>
      <c r="BU37" s="257" t="str">
        <f>IF(ISNUMBER(FIND(analysismethod10,'III_Plan comp 438.68 {Plan 2}'!N$15)),"",'III_Plan comp 438.68 {Plan 2}'!N$15&amp;analysismethod10)</f>
        <v/>
      </c>
      <c r="BV37" s="257" t="str">
        <f>IF(ISNUMBER(FIND(analysismethod10,'III_Plan comp 438.68 {Plan 2}'!O$15)),"",'III_Plan comp 438.68 {Plan 2}'!O$15&amp;analysismethod10)</f>
        <v/>
      </c>
      <c r="BW37" s="257" t="str">
        <f>IF(ISNUMBER(FIND(analysismethod10,'III_Plan comp 438.68 {Plan 2}'!P$15)),"",'III_Plan comp 438.68 {Plan 2}'!P$15&amp;analysismethod10)</f>
        <v/>
      </c>
      <c r="BX37" s="257" t="str">
        <f>IF(ISNUMBER(FIND(analysismethod10,'III_Plan comp 438.68 {Plan 2}'!Q$15)),"",'III_Plan comp 438.68 {Plan 2}'!Q$15&amp;analysismethod10)</f>
        <v/>
      </c>
      <c r="BY37" s="257" t="str">
        <f>IF(ISNUMBER(FIND(analysismethod10,'III_Plan comp 438.68 {Plan 2}'!R$15)),"",'III_Plan comp 438.68 {Plan 2}'!R$15&amp;analysismethod10)</f>
        <v/>
      </c>
      <c r="BZ37" s="257" t="str">
        <f>IF(ISNUMBER(FIND(analysismethod10,'III_Plan comp 438.68 {Plan 2}'!S$15)),"",'III_Plan comp 438.68 {Plan 2}'!S$15&amp;analysismethod10)</f>
        <v/>
      </c>
      <c r="CA37" s="257" t="str">
        <f>IF(ISNUMBER(FIND(analysismethod10,'III_Plan comp 438.68 {Plan 2}'!T$15)),"",'III_Plan comp 438.68 {Plan 2}'!T$15&amp;analysismethod10)</f>
        <v/>
      </c>
      <c r="CB37" s="257" t="str">
        <f>IF(ISNUMBER(FIND(analysismethod10,'III_Plan comp 438.68 {Plan 2}'!U$15)),"",'III_Plan comp 438.68 {Plan 2}'!U$15&amp;analysismethod10)</f>
        <v/>
      </c>
      <c r="CC37" s="257" t="str">
        <f>IF(ISNUMBER(FIND(analysismethod10,'III_Plan comp 438.68 {Plan 2}'!V$15)),"",'III_Plan comp 438.68 {Plan 2}'!V$15&amp;analysismethod10)</f>
        <v/>
      </c>
      <c r="CD37" s="257" t="str">
        <f>IF(ISNUMBER(FIND(analysismethod10,'III_Plan comp 438.68 {Plan 2}'!W$15)),"",'III_Plan comp 438.68 {Plan 2}'!W$15&amp;analysismethod10)</f>
        <v/>
      </c>
      <c r="CE37" s="257" t="str">
        <f>IF(ISNUMBER(FIND(analysismethod10,'III_Plan comp 438.68 {Plan 2}'!X$15)),"",'III_Plan comp 438.68 {Plan 2}'!X$15&amp;analysismethod10)</f>
        <v/>
      </c>
      <c r="CF37" s="257" t="str">
        <f>IF(ISNUMBER(FIND(analysismethod10,'III_Plan comp 438.68 {Plan 2}'!Y$15)),"",'III_Plan comp 438.68 {Plan 2}'!Y$15&amp;analysismethod10)</f>
        <v/>
      </c>
      <c r="CG37" s="257" t="str">
        <f>IF(ISNUMBER(FIND(analysismethod10,'III_Plan comp 438.68 {Plan 2}'!Z$15)),"",'III_Plan comp 438.68 {Plan 2}'!Z$15&amp;analysismethod10)</f>
        <v/>
      </c>
      <c r="CH37" s="257" t="str">
        <f>IF(ISNUMBER(FIND(analysismethod10,'III_Plan comp 438.68 {Plan 2}'!AA$15)),"",'III_Plan comp 438.68 {Plan 2}'!AA$15&amp;analysismethod10)</f>
        <v/>
      </c>
      <c r="CI37" s="257" t="str">
        <f>IF(ISNUMBER(FIND(analysismethod10,'III_Plan comp 438.68 {Plan 2}'!AB$15)),"",'III_Plan comp 438.68 {Plan 2}'!AB$15&amp;analysismethod10)</f>
        <v/>
      </c>
      <c r="CJ37" s="257" t="str">
        <f>IF(ISNUMBER(FIND(analysismethod10,'III_Plan comp 438.68 {Plan 2}'!AC$15)),"",'III_Plan comp 438.68 {Plan 2}'!AC$15&amp;analysismethod10)</f>
        <v/>
      </c>
      <c r="CK37" s="257" t="str">
        <f>IF(ISNUMBER(FIND(analysismethod10,'III_Plan comp 438.68 {Plan 2}'!AD$15)),"",'III_Plan comp 438.68 {Plan 2}'!AD$15&amp;analysismethod10)</f>
        <v/>
      </c>
      <c r="CL37" s="257" t="str">
        <f>IF(ISNUMBER(FIND(analysismethod10,'III_Plan comp 438.68 {Plan 2}'!AE$15)),"",'III_Plan comp 438.68 {Plan 2}'!AE$15&amp;analysismethod10)</f>
        <v/>
      </c>
      <c r="CM37" s="257" t="str">
        <f>IF(ISNUMBER(FIND(analysismethod10,'III_Plan comp 438.68 {Plan 2}'!AF$15)),"",'III_Plan comp 438.68 {Plan 2}'!AF$15&amp;analysismethod10)</f>
        <v/>
      </c>
      <c r="CN37" s="257" t="str">
        <f>IF(ISNUMBER(FIND(analysismethod10,'III_Plan comp 438.68 {Plan 2}'!AG$15)),"",'III_Plan comp 438.68 {Plan 2}'!AG$15&amp;analysismethod10)</f>
        <v/>
      </c>
      <c r="CO37" s="257" t="str">
        <f>IF(ISNUMBER(FIND(analysismethod10,'III_Plan comp 438.68 {Plan 2}'!AH$15)),"",'III_Plan comp 438.68 {Plan 2}'!AH$15&amp;analysismethod10)</f>
        <v/>
      </c>
      <c r="CP37" s="257" t="str">
        <f>IF(ISNUMBER(FIND(analysismethod10,'III_Plan comp 438.68 {Plan 2}'!AI$15)),"",'III_Plan comp 438.68 {Plan 2}'!AI$15&amp;analysismethod10)</f>
        <v/>
      </c>
      <c r="CQ37" s="257" t="str">
        <f>IF(ISNUMBER(FIND(analysismethod10,'III_Plan comp 438.68 {Plan 2}'!AJ$15)),"",'III_Plan comp 438.68 {Plan 2}'!AJ$15&amp;analysismethod10)</f>
        <v/>
      </c>
      <c r="CR37" s="257" t="str">
        <f>IF(ISNUMBER(FIND(analysismethod10,'III_Plan comp 438.68 {Plan 2}'!AK$15)),"",'III_Plan comp 438.68 {Plan 2}'!AK$15&amp;analysismethod10)</f>
        <v/>
      </c>
      <c r="CS37" s="257" t="str">
        <f>IF(ISNUMBER(FIND(analysismethod10,'III_Plan comp 438.68 {Plan 2}'!AL$15)),"",'III_Plan comp 438.68 {Plan 2}'!AL$15&amp;analysismethod10)</f>
        <v/>
      </c>
      <c r="CT37" s="257" t="str">
        <f>IF(ISNUMBER(FIND(analysismethod10,'III_Plan comp 438.68 {Plan 2}'!AM$15)),"",'III_Plan comp 438.68 {Plan 2}'!AM$15&amp;analysismethod10)</f>
        <v/>
      </c>
      <c r="CU37" s="257" t="str">
        <f>IF(ISNUMBER(FIND(analysismethod10,'III_Plan comp 438.68 {Plan 2}'!AN$15)),"",'III_Plan comp 438.68 {Plan 2}'!AN$15&amp;analysismethod10)</f>
        <v/>
      </c>
      <c r="CV37" s="257" t="str">
        <f>IF(ISNUMBER(FIND(analysismethod10,'III_Plan comp 438.68 {Plan 2}'!AO$15)),"",'III_Plan comp 438.68 {Plan 2}'!AO$15&amp;analysismethod10)</f>
        <v/>
      </c>
      <c r="CW37" s="257" t="str">
        <f>IF(ISNUMBER(FIND(analysismethod10,'III_Plan comp 438.68 {Plan 2}'!AP$15)),"",'III_Plan comp 438.68 {Plan 2}'!AP$15&amp;analysismethod10)</f>
        <v/>
      </c>
      <c r="CX37" s="257" t="str">
        <f>IF(ISNUMBER(FIND(analysismethod10,'III_Plan comp 438.68 {Plan 2}'!AQ$15)),"",'III_Plan comp 438.68 {Plan 2}'!AQ$15&amp;analysismethod10)</f>
        <v/>
      </c>
      <c r="CY37" s="257" t="str">
        <f>IF(ISNUMBER(FIND(analysismethod10,'III_Plan comp 438.68 {Plan 2}'!AR$15)),"",'III_Plan comp 438.68 {Plan 2}'!AR$15&amp;analysismethod10)</f>
        <v/>
      </c>
      <c r="CZ37" s="257" t="str">
        <f>IF(ISNUMBER(FIND(analysismethod10,'III_Plan comp 438.68 {Plan 2}'!AS$15)),"",'III_Plan comp 438.68 {Plan 2}'!AS$15&amp;analysismethod10)</f>
        <v/>
      </c>
      <c r="DA37" s="257" t="str">
        <f>IF(ISNUMBER(FIND(analysismethod10,'III_Plan comp 438.68 {Plan 2}'!AT$15)),"",'III_Plan comp 438.68 {Plan 2}'!AT$15&amp;analysismethod10)</f>
        <v/>
      </c>
      <c r="DB37" s="257" t="str">
        <f>IF(ISNUMBER(FIND(analysismethod10,'III_Plan comp 438.68 {Plan 2}'!AU$15)),"",'III_Plan comp 438.68 {Plan 2}'!AU$15&amp;analysismethod10)</f>
        <v/>
      </c>
      <c r="DC37" s="257" t="str">
        <f>IF(ISNUMBER(FIND(analysismethod10,'III_Plan comp 438.68 {Plan 2}'!AV$15)),"",'III_Plan comp 438.68 {Plan 2}'!AV$15&amp;analysismethod10)</f>
        <v/>
      </c>
      <c r="DD37" s="257" t="str">
        <f>IF(ISNUMBER(FIND(analysismethod10,'III_Plan comp 438.68 {Plan 2}'!AW$15)),"",'III_Plan comp 438.68 {Plan 2}'!AW$15&amp;analysismethod10)</f>
        <v/>
      </c>
      <c r="DE37" s="257" t="str">
        <f>IF(ISNUMBER(FIND(analysismethod10,'III_Plan comp 438.68 {Plan 2}'!AX$15)),"",'III_Plan comp 438.68 {Plan 2}'!AX$15&amp;analysismethod10)</f>
        <v/>
      </c>
      <c r="DF37" s="257" t="str">
        <f>IF(ISNUMBER(FIND(analysismethod10,'III_Plan comp 438.68 {Plan 2}'!AY$15)),"",'III_Plan comp 438.68 {Plan 2}'!AY$15&amp;analysismethod10)</f>
        <v/>
      </c>
      <c r="DG37" s="257" t="str">
        <f>IF(ISNUMBER(FIND(analysismethod10,'III_Plan comp 438.68 {Plan 2}'!AZ$15)),"",'III_Plan comp 438.68 {Plan 2}'!AZ$15&amp;analysismethod10)</f>
        <v/>
      </c>
      <c r="DH37" s="257" t="str">
        <f>IF(ISNUMBER(FIND(analysismethod10,'III_Plan comp 438.68 {Plan 2}'!BA$15)),"",'III_Plan comp 438.68 {Plan 2}'!BA$15&amp;analysismethod10)</f>
        <v/>
      </c>
      <c r="DI37" s="257" t="str">
        <f>IF(ISNUMBER(FIND(analysismethod10,'III_Plan comp 438.68 {Plan 2}'!BB$15)),"",'III_Plan comp 438.68 {Plan 2}'!BB$15&amp;analysismethod10)</f>
        <v/>
      </c>
      <c r="DJ37" s="257" t="str">
        <f>IF(ISNUMBER(FIND(analysismethod10,'III_Plan comp 438.68 {Plan 2}'!BC$15)),"",'III_Plan comp 438.68 {Plan 2}'!BC$15&amp;analysismethod10)</f>
        <v/>
      </c>
      <c r="DK37" s="257" t="str">
        <f>IF(ISNUMBER(FIND(analysismethod10,'III_Plan comp 438.68 {Plan 2}'!BD$15)),"",'III_Plan comp 438.68 {Plan 2}'!BD$15&amp;analysismethod10)</f>
        <v/>
      </c>
      <c r="DL37" s="257" t="str">
        <f>IF(ISNUMBER(FIND(analysismethod10,'III_Plan comp 438.68 {Plan 2}'!BE$15)),"",'III_Plan comp 438.68 {Plan 2}'!BE$15&amp;analysismethod10)</f>
        <v/>
      </c>
      <c r="DM37" s="257" t="str">
        <f>IF(ISNUMBER(FIND(analysismethod10,'III_Plan comp 438.68 {Plan 2}'!BF$15)),"",'III_Plan comp 438.68 {Plan 2}'!BF$15&amp;analysismethod10)</f>
        <v/>
      </c>
      <c r="DN37" s="257" t="str">
        <f>IF(ISNUMBER(FIND(analysismethod10,'III_Plan comp 438.68 {Plan 2}'!BG$15)),"",'III_Plan comp 438.68 {Plan 2}'!BG$15&amp;analysismethod10)</f>
        <v/>
      </c>
      <c r="DO37" s="257" t="str">
        <f>IF(ISNUMBER(FIND(analysismethod10,'III_Plan comp 438.68 {Plan 2}'!BH$15)),"",'III_Plan comp 438.68 {Plan 2}'!BH$15&amp;analysismethod10)</f>
        <v/>
      </c>
      <c r="DP37" s="257" t="str">
        <f>IF(ISNUMBER(FIND(analysismethod10,'III_Plan comp 438.68 {Plan 2}'!BI$15)),"",'III_Plan comp 438.68 {Plan 2}'!BI$15&amp;analysismethod10)</f>
        <v/>
      </c>
      <c r="DQ37" s="257" t="str">
        <f>IF(ISNUMBER(FIND(analysismethod10,'III_Plan comp 438.68 {Plan 2}'!BJ$15)),"",'III_Plan comp 438.68 {Plan 2}'!BJ$15&amp;analysismethod10)</f>
        <v/>
      </c>
      <c r="DR37" s="257" t="str">
        <f>IF(ISNUMBER(FIND(analysismethod10,'III_Plan comp 438.68 {Plan 2}'!BK$15)),"",'III_Plan comp 438.68 {Plan 2}'!BK$15&amp;analysismethod10)</f>
        <v/>
      </c>
      <c r="DS37" s="257" t="str">
        <f>IF(ISNUMBER(FIND(analysismethod10,'III_Plan comp 438.68 {Plan 2}'!BL$15)),"",'III_Plan comp 438.68 {Plan 2}'!BL$15&amp;analysismethod10)</f>
        <v/>
      </c>
      <c r="DT37" s="257" t="str">
        <f>IF(ISNUMBER(FIND(analysismethod10,'III_Plan comp 438.68 {Plan 2}'!BM$15)),"",'III_Plan comp 438.68 {Plan 2}'!BM$15&amp;analysismethod10)</f>
        <v/>
      </c>
      <c r="DU37" s="257" t="str">
        <f>IF(ISNUMBER(FIND(analysismethod10,'III_Plan comp 438.68 {Plan 2}'!BN$15)),"",'III_Plan comp 438.68 {Plan 2}'!BN$15&amp;analysismethod10)</f>
        <v/>
      </c>
      <c r="DV37" s="257" t="str">
        <f>IF(ISNUMBER(FIND(analysismethod10,'III_Plan comp 438.68 {Plan 2}'!BO$15)),"",'III_Plan comp 438.68 {Plan 2}'!BO$15&amp;analysismethod10)</f>
        <v/>
      </c>
      <c r="DW37" s="257" t="str">
        <f>IF(ISNUMBER(FIND(analysismethod10,'III_Plan comp 438.68 {Plan 2}'!BP$15)),"",'III_Plan comp 438.68 {Plan 2}'!BP$15&amp;analysismethod10)</f>
        <v/>
      </c>
      <c r="DX37" s="257" t="str">
        <f>IF(ISNUMBER(FIND(analysismethod10,'III_Plan comp 438.68 {Plan 2}'!BQ$15)),"",'III_Plan comp 438.68 {Plan 2}'!BQ$15&amp;analysismethod10)</f>
        <v/>
      </c>
      <c r="DY37" s="257" t="str">
        <f>IF(ISNUMBER(FIND(analysismethod10,'III_Plan comp 438.68 {Plan 2}'!BR$15)),"",'III_Plan comp 438.68 {Plan 2}'!BR$15&amp;analysismethod10)</f>
        <v/>
      </c>
      <c r="DZ37" s="257" t="str">
        <f>IF(ISNUMBER(FIND(analysismethod10,'III_Plan comp 438.68 {Plan 2}'!BS$15)),"",'III_Plan comp 438.68 {Plan 2}'!BS$15&amp;analysismethod10)</f>
        <v/>
      </c>
      <c r="EA37" s="257" t="str">
        <f>IF(ISNUMBER(FIND(analysismethod10,'III_Plan comp 438.68 {Plan 2}'!BT$15)),"",'III_Plan comp 438.68 {Plan 2}'!BT$15&amp;analysismethod10)</f>
        <v/>
      </c>
      <c r="EB37" s="257" t="str">
        <f>IF(ISNUMBER(FIND(analysismethod10,'III_Plan comp 438.68 {Plan 2}'!BU$15)),"",'III_Plan comp 438.68 {Plan 2}'!BU$15&amp;analysismethod10)</f>
        <v/>
      </c>
      <c r="EC37" s="257" t="str">
        <f>IF(ISNUMBER(FIND(analysismethod10,'III_Plan comp 438.68 {Plan 2}'!BV$15)),"",'III_Plan comp 438.68 {Plan 2}'!BV$15&amp;analysismethod10)</f>
        <v/>
      </c>
      <c r="ED37" s="257" t="str">
        <f>IF(ISNUMBER(FIND(analysismethod10,'III_Plan comp 438.68 {Plan 2}'!BW$15)),"",'III_Plan comp 438.68 {Plan 2}'!BW$15&amp;analysismethod10)</f>
        <v/>
      </c>
      <c r="EE37" s="257" t="str">
        <f>IF(ISNUMBER(FIND(analysismethod10,'III_Plan comp 438.68 {Plan 2}'!BX$15)),"",'III_Plan comp 438.68 {Plan 2}'!BX$15&amp;analysismethod10)</f>
        <v/>
      </c>
      <c r="EF37" s="257" t="str">
        <f>IF(ISNUMBER(FIND(analysismethod10,'III_Plan comp 438.68 {Plan 2}'!BY$15)),"",'III_Plan comp 438.68 {Plan 2}'!BY$15&amp;analysismethod10)</f>
        <v/>
      </c>
      <c r="EG37" s="257" t="str">
        <f>IF(ISNUMBER(FIND(analysismethod10,'III_Plan comp 438.68 {Plan 2}'!BZ$15)),"",'III_Plan comp 438.68 {Plan 2}'!BZ$15&amp;analysismethod10)</f>
        <v/>
      </c>
      <c r="EH37" s="257" t="str">
        <f>IF(ISNUMBER(FIND(analysismethod10,'III_Plan comp 438.68 {Plan 2}'!CA$15)),"",'III_Plan comp 438.68 {Plan 2}'!CA$15&amp;analysismethod10)</f>
        <v/>
      </c>
      <c r="EI37" s="257" t="str">
        <f>IF(ISNUMBER(FIND(analysismethod10,'III_Plan comp 438.68 {Plan 2}'!CB$15)),"",'III_Plan comp 438.68 {Plan 2}'!CB$15&amp;analysismethod10)</f>
        <v/>
      </c>
      <c r="EJ37" s="257" t="str">
        <f>IF(ISNUMBER(FIND(analysismethod10,'III_Plan comp 438.68 {Plan 2}'!CC$15)),"",'III_Plan comp 438.68 {Plan 2}'!CC$15&amp;analysismethod10)</f>
        <v/>
      </c>
      <c r="EK37" s="257" t="str">
        <f>IF(ISNUMBER(FIND(analysismethod10,'III_Plan comp 438.68 {Plan 2}'!CD$15)),"",'III_Plan comp 438.68 {Plan 2}'!CD$15&amp;analysismethod10)</f>
        <v/>
      </c>
      <c r="EL37" s="257" t="str">
        <f>IF(ISNUMBER(FIND(analysismethod10,'III_Plan comp 438.68 {Plan 2}'!CE$15)),"",'III_Plan comp 438.68 {Plan 2}'!CE$15&amp;analysismethod10)</f>
        <v/>
      </c>
      <c r="EM37" s="257" t="str">
        <f>IF(ISNUMBER(FIND(analysismethod10,'III_Plan comp 438.68 {Plan 2}'!CF$15)),"",'III_Plan comp 438.68 {Plan 2}'!CF$15&amp;analysismethod10)</f>
        <v/>
      </c>
      <c r="EN37" s="257" t="str">
        <f>IF(ISNUMBER(FIND(analysismethod10,'III_Plan comp 438.68 {Plan 2}'!CG$15)),"",'III_Plan comp 438.68 {Plan 2}'!CG$15&amp;analysismethod10)</f>
        <v/>
      </c>
      <c r="EO37" s="257" t="str">
        <f>IF(ISNUMBER(FIND(analysismethod10,'III_Plan comp 438.68 {Plan 2}'!CH$15)),"",'III_Plan comp 438.68 {Plan 2}'!CH$15&amp;analysismethod10)</f>
        <v/>
      </c>
      <c r="EP37" s="257" t="str">
        <f>IF(ISNUMBER(FIND(analysismethod10,'III_Plan comp 438.68 {Plan 2}'!CI$15)),"",'III_Plan comp 438.68 {Plan 2}'!CI$15&amp;analysismethod10)</f>
        <v/>
      </c>
      <c r="EQ37" s="257" t="str">
        <f>IF(ISNUMBER(FIND(analysismethod10,'III_Plan comp 438.68 {Plan 2}'!CJ$15)),"",'III_Plan comp 438.68 {Plan 2}'!CJ$15&amp;analysismethod10)</f>
        <v/>
      </c>
      <c r="ER37" s="257" t="str">
        <f>IF(ISNUMBER(FIND(analysismethod10,'III_Plan comp 438.68 {Plan 2}'!CK$15)),"",'III_Plan comp 438.68 {Plan 2}'!CK$15&amp;analysismethod10)</f>
        <v/>
      </c>
      <c r="ES37" s="257" t="str">
        <f>IF(ISNUMBER(FIND(analysismethod10,'III_Plan comp 438.68 {Plan 2}'!CL$15)),"",'III_Plan comp 438.68 {Plan 2}'!CL$15&amp;analysismethod10)</f>
        <v/>
      </c>
      <c r="ET37" s="257" t="str">
        <f>IF(ISNUMBER(FIND(analysismethod10,'III_Plan comp 438.68 {Plan 2}'!CM$15)),"",'III_Plan comp 438.68 {Plan 2}'!CM$15&amp;analysismethod10)</f>
        <v/>
      </c>
      <c r="EU37" s="257" t="str">
        <f>IF(ISNUMBER(FIND(analysismethod10,'III_Plan comp 438.68 {Plan 2}'!CN$15)),"",'III_Plan comp 438.68 {Plan 2}'!CN$15&amp;analysismethod10)</f>
        <v/>
      </c>
      <c r="EV37" s="257" t="str">
        <f>IF(ISNUMBER(FIND(analysismethod10,'III_Plan comp 438.68 {Plan 2}'!CO$15)),"",'III_Plan comp 438.68 {Plan 2}'!CO$15&amp;analysismethod10)</f>
        <v/>
      </c>
      <c r="EW37" s="257" t="str">
        <f>IF(ISNUMBER(FIND(analysismethod10,'III_Plan comp 438.68 {Plan 2}'!CP$15)),"",'III_Plan comp 438.68 {Plan 2}'!CP$15&amp;analysismethod10)</f>
        <v/>
      </c>
      <c r="EX37" s="257" t="str">
        <f>IF(ISNUMBER(FIND(analysismethod10,'III_Plan comp 438.68 {Plan 2}'!CQ$15)),"",'III_Plan comp 438.68 {Plan 2}'!CQ$15&amp;analysismethod10)</f>
        <v/>
      </c>
      <c r="EY37" s="257" t="str">
        <f>IF(ISNUMBER(FIND(analysismethod10,'III_Plan comp 438.68 {Plan 2}'!CR$15)),"",'III_Plan comp 438.68 {Plan 2}'!CR$15&amp;analysismethod10)</f>
        <v/>
      </c>
      <c r="EZ37" s="257" t="str">
        <f>IF(ISNUMBER(FIND(analysismethod10,'III_Plan comp 438.68 {Plan 2}'!CS$15)),"",'III_Plan comp 438.68 {Plan 2}'!CS$15&amp;analysismethod10)</f>
        <v/>
      </c>
      <c r="FA37" s="257" t="str">
        <f>IF(ISNUMBER(FIND(analysismethod10,'III_Plan comp 438.68 {Plan 2}'!CT$15)),"",'III_Plan comp 438.68 {Plan 2}'!CT$15&amp;analysismethod10)</f>
        <v/>
      </c>
      <c r="FB37" s="257" t="str">
        <f>IF(ISNUMBER(FIND(analysismethod10,'III_Plan comp 438.68 {Plan 2}'!CU$15)),"",'III_Plan comp 438.68 {Plan 2}'!CU$15&amp;analysismethod10)</f>
        <v/>
      </c>
      <c r="FC37" s="257" t="str">
        <f>IF(ISNUMBER(FIND(analysismethod10,'III_Plan comp 438.68 {Plan 2}'!CV$15)),"",'III_Plan comp 438.68 {Plan 2}'!CV$15&amp;analysismethod10)</f>
        <v/>
      </c>
      <c r="FD37" s="257" t="str">
        <f>IF(ISNUMBER(FIND(analysismethod10,'III_Plan comp 438.68 {Plan 2}'!CW$15)),"",'III_Plan comp 438.68 {Plan 2}'!CW$15&amp;analysismethod10)</f>
        <v/>
      </c>
      <c r="FE37" s="257" t="str">
        <f>IF(ISNUMBER(FIND(analysismethod10,'III_Plan comp 438.68 {Plan 2}'!CX$15)),"",'III_Plan comp 438.68 {Plan 2}'!CX$15&amp;analysismethod10)</f>
        <v/>
      </c>
      <c r="FF37" s="257" t="str">
        <f>IF(ISNUMBER(FIND(analysismethod10,'III_Plan comp 438.68 {Plan 2}'!CY$15)),"",'III_Plan comp 438.68 {Plan 2}'!CY$15&amp;analysismethod10)</f>
        <v/>
      </c>
      <c r="FG37" s="257" t="str">
        <f>IF(ISNUMBER(FIND(analysismethod10,'III_Plan comp 438.68 {Plan 2}'!CZ$15)),"",'III_Plan comp 438.68 {Plan 2}'!CZ$15&amp;analysismethod10)</f>
        <v/>
      </c>
    </row>
    <row r="38" spans="2:163" ht="14.4" thickTop="1" x14ac:dyDescent="0.25">
      <c r="B38" s="12" t="s">
        <v>42</v>
      </c>
      <c r="C38" s="12"/>
      <c r="D38" s="12"/>
      <c r="E38" s="12"/>
      <c r="F38" s="12"/>
      <c r="G38" s="12"/>
      <c r="J38" s="12"/>
      <c r="K38" s="12"/>
      <c r="L38" s="12"/>
      <c r="M38" s="12"/>
      <c r="N38" s="12"/>
      <c r="O38" s="12"/>
      <c r="P38" s="12"/>
      <c r="Q38" s="12"/>
      <c r="R38" s="12"/>
      <c r="S38" s="12"/>
      <c r="T38" s="12"/>
      <c r="BK38" s="12"/>
      <c r="BL38" s="12"/>
    </row>
    <row r="39" spans="2:163" ht="14.4" thickBot="1" x14ac:dyDescent="0.3">
      <c r="B39" s="12" t="s">
        <v>43</v>
      </c>
      <c r="C39" s="12"/>
      <c r="D39" s="12"/>
      <c r="E39" s="12"/>
      <c r="F39" s="12"/>
      <c r="G39" s="12"/>
      <c r="J39" s="12"/>
      <c r="K39" s="12"/>
      <c r="L39" s="12"/>
      <c r="M39" s="12"/>
      <c r="N39" s="12"/>
      <c r="O39" s="12"/>
      <c r="P39" s="12"/>
      <c r="Q39" s="12"/>
      <c r="R39" s="12"/>
      <c r="S39" s="12"/>
      <c r="T39" s="12"/>
      <c r="BK39" s="12"/>
      <c r="BL39" s="12"/>
    </row>
    <row r="40" spans="2:163" ht="14.4" thickTop="1" x14ac:dyDescent="0.25">
      <c r="B40" s="12" t="s">
        <v>44</v>
      </c>
      <c r="C40" s="12"/>
      <c r="D40" s="12"/>
      <c r="E40" s="12"/>
      <c r="F40" s="12"/>
      <c r="G40" s="12"/>
      <c r="J40" s="12"/>
      <c r="K40" s="12"/>
      <c r="L40" s="12"/>
      <c r="M40" s="12"/>
      <c r="N40" s="12"/>
      <c r="O40" s="12"/>
      <c r="P40" s="12"/>
      <c r="Q40" s="12"/>
      <c r="R40" s="12"/>
      <c r="S40" s="12"/>
      <c r="T40" s="12"/>
      <c r="BJ40" s="271" t="s">
        <v>153</v>
      </c>
      <c r="BK40" s="250" t="str">
        <f>IF('I_State and program information'!$E$50="Yes","Geomapping"&amp;"; "&amp;CHAR(10)&amp;CHAR(10),"")</f>
        <v/>
      </c>
      <c r="BL40" s="251" t="str">
        <f>IF(ISNUMBER(FIND(analysismethod1,'III_Plan comp 438.68 {Plan 3}'!E$15)),"",'III_Plan comp 438.68 {Plan 3}'!E$15&amp;analysismethod1)</f>
        <v/>
      </c>
      <c r="BM40" s="251" t="str">
        <f>IF(ISNUMBER(FIND(analysismethod1,'III_Plan comp 438.68 {Plan 3}'!F$15)),"",'III_Plan comp 438.68 {Plan 3}'!F$15&amp;analysismethod1)</f>
        <v/>
      </c>
      <c r="BN40" s="251" t="str">
        <f>IF(ISNUMBER(FIND(analysismethod1,'III_Plan comp 438.68 {Plan 3}'!G$15)),"",'III_Plan comp 438.68 {Plan 3}'!G$15&amp;analysismethod1)</f>
        <v/>
      </c>
      <c r="BO40" s="251" t="str">
        <f>IF(ISNUMBER(FIND(analysismethod1,'III_Plan comp 438.68 {Plan 3}'!H$15)),"",'III_Plan comp 438.68 {Plan 3}'!H$15&amp;analysismethod1)</f>
        <v/>
      </c>
      <c r="BP40" s="251" t="str">
        <f>IF(ISNUMBER(FIND(analysismethod1,'III_Plan comp 438.68 {Plan 3}'!I$15)),"",'III_Plan comp 438.68 {Plan 3}'!I$15&amp;analysismethod1)</f>
        <v/>
      </c>
      <c r="BQ40" s="251" t="str">
        <f>IF(ISNUMBER(FIND(analysismethod1,'III_Plan comp 438.68 {Plan 3}'!J$15)),"",'III_Plan comp 438.68 {Plan 3}'!J$15&amp;analysismethod1)</f>
        <v/>
      </c>
      <c r="BR40" s="251" t="str">
        <f>IF(ISNUMBER(FIND(analysismethod1,'III_Plan comp 438.68 {Plan 3}'!K$15)),"",'III_Plan comp 438.68 {Plan 3}'!K$15&amp;analysismethod1)</f>
        <v/>
      </c>
      <c r="BS40" s="251" t="str">
        <f>IF(ISNUMBER(FIND(analysismethod1,'III_Plan comp 438.68 {Plan 3}'!L$15)),"",'III_Plan comp 438.68 {Plan 3}'!L$15&amp;analysismethod1)</f>
        <v/>
      </c>
      <c r="BT40" s="251" t="str">
        <f>IF(ISNUMBER(FIND(analysismethod1,'III_Plan comp 438.68 {Plan 3}'!M$15)),"",'III_Plan comp 438.68 {Plan 3}'!M$15&amp;analysismethod1)</f>
        <v/>
      </c>
      <c r="BU40" s="251" t="str">
        <f>IF(ISNUMBER(FIND(analysismethod1,'III_Plan comp 438.68 {Plan 3}'!N$15)),"",'III_Plan comp 438.68 {Plan 3}'!N$15&amp;analysismethod1)</f>
        <v/>
      </c>
      <c r="BV40" s="251" t="str">
        <f>IF(ISNUMBER(FIND(analysismethod1,'III_Plan comp 438.68 {Plan 3}'!O$15)),"",'III_Plan comp 438.68 {Plan 3}'!O$15&amp;analysismethod1)</f>
        <v/>
      </c>
      <c r="BW40" s="251" t="str">
        <f>IF(ISNUMBER(FIND(analysismethod1,'III_Plan comp 438.68 {Plan 3}'!P$15)),"",'III_Plan comp 438.68 {Plan 3}'!P$15&amp;analysismethod1)</f>
        <v/>
      </c>
      <c r="BX40" s="251" t="str">
        <f>IF(ISNUMBER(FIND(analysismethod1,'III_Plan comp 438.68 {Plan 3}'!Q$15)),"",'III_Plan comp 438.68 {Plan 3}'!Q$15&amp;analysismethod1)</f>
        <v/>
      </c>
      <c r="BY40" s="251" t="str">
        <f>IF(ISNUMBER(FIND(analysismethod1,'III_Plan comp 438.68 {Plan 3}'!R$15)),"",'III_Plan comp 438.68 {Plan 3}'!R$15&amp;analysismethod1)</f>
        <v/>
      </c>
      <c r="BZ40" s="251" t="str">
        <f>IF(ISNUMBER(FIND(analysismethod1,'III_Plan comp 438.68 {Plan 3}'!S$15)),"",'III_Plan comp 438.68 {Plan 3}'!S$15&amp;analysismethod1)</f>
        <v/>
      </c>
      <c r="CA40" s="251" t="str">
        <f>IF(ISNUMBER(FIND(analysismethod1,'III_Plan comp 438.68 {Plan 3}'!T$15)),"",'III_Plan comp 438.68 {Plan 3}'!T$15&amp;analysismethod1)</f>
        <v/>
      </c>
      <c r="CB40" s="251" t="str">
        <f>IF(ISNUMBER(FIND(analysismethod1,'III_Plan comp 438.68 {Plan 3}'!U$15)),"",'III_Plan comp 438.68 {Plan 3}'!U$15&amp;analysismethod1)</f>
        <v/>
      </c>
      <c r="CC40" s="251" t="str">
        <f>IF(ISNUMBER(FIND(analysismethod1,'III_Plan comp 438.68 {Plan 3}'!V$15)),"",'III_Plan comp 438.68 {Plan 3}'!V$15&amp;analysismethod1)</f>
        <v/>
      </c>
      <c r="CD40" s="251" t="str">
        <f>IF(ISNUMBER(FIND(analysismethod1,'III_Plan comp 438.68 {Plan 3}'!W$15)),"",'III_Plan comp 438.68 {Plan 3}'!W$15&amp;analysismethod1)</f>
        <v/>
      </c>
      <c r="CE40" s="251" t="str">
        <f>IF(ISNUMBER(FIND(analysismethod1,'III_Plan comp 438.68 {Plan 3}'!X$15)),"",'III_Plan comp 438.68 {Plan 3}'!X$15&amp;analysismethod1)</f>
        <v/>
      </c>
      <c r="CF40" s="251" t="str">
        <f>IF(ISNUMBER(FIND(analysismethod1,'III_Plan comp 438.68 {Plan 3}'!Y$15)),"",'III_Plan comp 438.68 {Plan 3}'!Y$15&amp;analysismethod1)</f>
        <v/>
      </c>
      <c r="CG40" s="251" t="str">
        <f>IF(ISNUMBER(FIND(analysismethod1,'III_Plan comp 438.68 {Plan 3}'!Z$15)),"",'III_Plan comp 438.68 {Plan 3}'!Z$15&amp;analysismethod1)</f>
        <v/>
      </c>
      <c r="CH40" s="251" t="str">
        <f>IF(ISNUMBER(FIND(analysismethod1,'III_Plan comp 438.68 {Plan 3}'!AA$15)),"",'III_Plan comp 438.68 {Plan 3}'!AA$15&amp;analysismethod1)</f>
        <v/>
      </c>
      <c r="CI40" s="251" t="str">
        <f>IF(ISNUMBER(FIND(analysismethod1,'III_Plan comp 438.68 {Plan 3}'!AB$15)),"",'III_Plan comp 438.68 {Plan 3}'!AB$15&amp;analysismethod1)</f>
        <v/>
      </c>
      <c r="CJ40" s="251" t="str">
        <f>IF(ISNUMBER(FIND(analysismethod1,'III_Plan comp 438.68 {Plan 3}'!AC$15)),"",'III_Plan comp 438.68 {Plan 3}'!AC$15&amp;analysismethod1)</f>
        <v/>
      </c>
      <c r="CK40" s="251" t="str">
        <f>IF(ISNUMBER(FIND(analysismethod1,'III_Plan comp 438.68 {Plan 3}'!AD$15)),"",'III_Plan comp 438.68 {Plan 3}'!AD$15&amp;analysismethod1)</f>
        <v/>
      </c>
      <c r="CL40" s="251" t="str">
        <f>IF(ISNUMBER(FIND(analysismethod1,'III_Plan comp 438.68 {Plan 3}'!AE$15)),"",'III_Plan comp 438.68 {Plan 3}'!AE$15&amp;analysismethod1)</f>
        <v/>
      </c>
      <c r="CM40" s="251" t="str">
        <f>IF(ISNUMBER(FIND(analysismethod1,'III_Plan comp 438.68 {Plan 3}'!AF$15)),"",'III_Plan comp 438.68 {Plan 3}'!AF$15&amp;analysismethod1)</f>
        <v/>
      </c>
      <c r="CN40" s="251" t="str">
        <f>IF(ISNUMBER(FIND(analysismethod1,'III_Plan comp 438.68 {Plan 3}'!AG$15)),"",'III_Plan comp 438.68 {Plan 3}'!AG$15&amp;analysismethod1)</f>
        <v/>
      </c>
      <c r="CO40" s="251" t="str">
        <f>IF(ISNUMBER(FIND(analysismethod1,'III_Plan comp 438.68 {Plan 3}'!AH$15)),"",'III_Plan comp 438.68 {Plan 3}'!AH$15&amp;analysismethod1)</f>
        <v/>
      </c>
      <c r="CP40" s="251" t="str">
        <f>IF(ISNUMBER(FIND(analysismethod1,'III_Plan comp 438.68 {Plan 3}'!AI$15)),"",'III_Plan comp 438.68 {Plan 3}'!AI$15&amp;analysismethod1)</f>
        <v/>
      </c>
      <c r="CQ40" s="251" t="str">
        <f>IF(ISNUMBER(FIND(analysismethod1,'III_Plan comp 438.68 {Plan 3}'!AJ$15)),"",'III_Plan comp 438.68 {Plan 3}'!AJ$15&amp;analysismethod1)</f>
        <v/>
      </c>
      <c r="CR40" s="251" t="str">
        <f>IF(ISNUMBER(FIND(analysismethod1,'III_Plan comp 438.68 {Plan 3}'!AK$15)),"",'III_Plan comp 438.68 {Plan 3}'!AK$15&amp;analysismethod1)</f>
        <v/>
      </c>
      <c r="CS40" s="251" t="str">
        <f>IF(ISNUMBER(FIND(analysismethod1,'III_Plan comp 438.68 {Plan 3}'!AL$15)),"",'III_Plan comp 438.68 {Plan 3}'!AL$15&amp;analysismethod1)</f>
        <v/>
      </c>
      <c r="CT40" s="251" t="str">
        <f>IF(ISNUMBER(FIND(analysismethod1,'III_Plan comp 438.68 {Plan 3}'!AM$15)),"",'III_Plan comp 438.68 {Plan 3}'!AM$15&amp;analysismethod1)</f>
        <v/>
      </c>
      <c r="CU40" s="251" t="str">
        <f>IF(ISNUMBER(FIND(analysismethod1,'III_Plan comp 438.68 {Plan 3}'!AN$15)),"",'III_Plan comp 438.68 {Plan 3}'!AN$15&amp;analysismethod1)</f>
        <v/>
      </c>
      <c r="CV40" s="251" t="str">
        <f>IF(ISNUMBER(FIND(analysismethod1,'III_Plan comp 438.68 {Plan 3}'!AO$15)),"",'III_Plan comp 438.68 {Plan 3}'!AO$15&amp;analysismethod1)</f>
        <v/>
      </c>
      <c r="CW40" s="251" t="str">
        <f>IF(ISNUMBER(FIND(analysismethod1,'III_Plan comp 438.68 {Plan 3}'!AP$15)),"",'III_Plan comp 438.68 {Plan 3}'!AP$15&amp;analysismethod1)</f>
        <v/>
      </c>
      <c r="CX40" s="251" t="str">
        <f>IF(ISNUMBER(FIND(analysismethod1,'III_Plan comp 438.68 {Plan 3}'!AQ$15)),"",'III_Plan comp 438.68 {Plan 3}'!AQ$15&amp;analysismethod1)</f>
        <v/>
      </c>
      <c r="CY40" s="251" t="str">
        <f>IF(ISNUMBER(FIND(analysismethod1,'III_Plan comp 438.68 {Plan 3}'!AR$15)),"",'III_Plan comp 438.68 {Plan 3}'!AR$15&amp;analysismethod1)</f>
        <v/>
      </c>
      <c r="CZ40" s="251" t="str">
        <f>IF(ISNUMBER(FIND(analysismethod1,'III_Plan comp 438.68 {Plan 3}'!AS$15)),"",'III_Plan comp 438.68 {Plan 3}'!AS$15&amp;analysismethod1)</f>
        <v/>
      </c>
      <c r="DA40" s="251" t="str">
        <f>IF(ISNUMBER(FIND(analysismethod1,'III_Plan comp 438.68 {Plan 3}'!AT$15)),"",'III_Plan comp 438.68 {Plan 3}'!AT$15&amp;analysismethod1)</f>
        <v/>
      </c>
      <c r="DB40" s="251" t="str">
        <f>IF(ISNUMBER(FIND(analysismethod1,'III_Plan comp 438.68 {Plan 3}'!AU$15)),"",'III_Plan comp 438.68 {Plan 3}'!AU$15&amp;analysismethod1)</f>
        <v/>
      </c>
      <c r="DC40" s="251" t="str">
        <f>IF(ISNUMBER(FIND(analysismethod1,'III_Plan comp 438.68 {Plan 3}'!AV$15)),"",'III_Plan comp 438.68 {Plan 3}'!AV$15&amp;analysismethod1)</f>
        <v/>
      </c>
      <c r="DD40" s="251" t="str">
        <f>IF(ISNUMBER(FIND(analysismethod1,'III_Plan comp 438.68 {Plan 3}'!AW$15)),"",'III_Plan comp 438.68 {Plan 3}'!AW$15&amp;analysismethod1)</f>
        <v/>
      </c>
      <c r="DE40" s="251" t="str">
        <f>IF(ISNUMBER(FIND(analysismethod1,'III_Plan comp 438.68 {Plan 3}'!AX$15)),"",'III_Plan comp 438.68 {Plan 3}'!AX$15&amp;analysismethod1)</f>
        <v/>
      </c>
      <c r="DF40" s="251" t="str">
        <f>IF(ISNUMBER(FIND(analysismethod1,'III_Plan comp 438.68 {Plan 3}'!AY$15)),"",'III_Plan comp 438.68 {Plan 3}'!AY$15&amp;analysismethod1)</f>
        <v/>
      </c>
      <c r="DG40" s="251" t="str">
        <f>IF(ISNUMBER(FIND(analysismethod1,'III_Plan comp 438.68 {Plan 3}'!AZ$15)),"",'III_Plan comp 438.68 {Plan 3}'!AZ$15&amp;analysismethod1)</f>
        <v/>
      </c>
      <c r="DH40" s="251" t="str">
        <f>IF(ISNUMBER(FIND(analysismethod1,'III_Plan comp 438.68 {Plan 3}'!BA$15)),"",'III_Plan comp 438.68 {Plan 3}'!BA$15&amp;analysismethod1)</f>
        <v/>
      </c>
      <c r="DI40" s="251" t="str">
        <f>IF(ISNUMBER(FIND(analysismethod1,'III_Plan comp 438.68 {Plan 3}'!BB$15)),"",'III_Plan comp 438.68 {Plan 3}'!BB$15&amp;analysismethod1)</f>
        <v/>
      </c>
      <c r="DJ40" s="251" t="str">
        <f>IF(ISNUMBER(FIND(analysismethod1,'III_Plan comp 438.68 {Plan 3}'!BC$15)),"",'III_Plan comp 438.68 {Plan 3}'!BC$15&amp;analysismethod1)</f>
        <v/>
      </c>
      <c r="DK40" s="251" t="str">
        <f>IF(ISNUMBER(FIND(analysismethod1,'III_Plan comp 438.68 {Plan 3}'!BD$15)),"",'III_Plan comp 438.68 {Plan 3}'!BD$15&amp;analysismethod1)</f>
        <v/>
      </c>
      <c r="DL40" s="251" t="str">
        <f>IF(ISNUMBER(FIND(analysismethod1,'III_Plan comp 438.68 {Plan 3}'!BE$15)),"",'III_Plan comp 438.68 {Plan 3}'!BE$15&amp;analysismethod1)</f>
        <v/>
      </c>
      <c r="DM40" s="251" t="str">
        <f>IF(ISNUMBER(FIND(analysismethod1,'III_Plan comp 438.68 {Plan 3}'!BF$15)),"",'III_Plan comp 438.68 {Plan 3}'!BF$15&amp;analysismethod1)</f>
        <v/>
      </c>
      <c r="DN40" s="251" t="str">
        <f>IF(ISNUMBER(FIND(analysismethod1,'III_Plan comp 438.68 {Plan 3}'!BG$15)),"",'III_Plan comp 438.68 {Plan 3}'!BG$15&amp;analysismethod1)</f>
        <v/>
      </c>
      <c r="DO40" s="251" t="str">
        <f>IF(ISNUMBER(FIND(analysismethod1,'III_Plan comp 438.68 {Plan 3}'!BH$15)),"",'III_Plan comp 438.68 {Plan 3}'!BH$15&amp;analysismethod1)</f>
        <v/>
      </c>
      <c r="DP40" s="251" t="str">
        <f>IF(ISNUMBER(FIND(analysismethod1,'III_Plan comp 438.68 {Plan 3}'!BI$15)),"",'III_Plan comp 438.68 {Plan 3}'!BI$15&amp;analysismethod1)</f>
        <v/>
      </c>
      <c r="DQ40" s="251" t="str">
        <f>IF(ISNUMBER(FIND(analysismethod1,'III_Plan comp 438.68 {Plan 3}'!BJ$15)),"",'III_Plan comp 438.68 {Plan 3}'!BJ$15&amp;analysismethod1)</f>
        <v/>
      </c>
      <c r="DR40" s="251" t="str">
        <f>IF(ISNUMBER(FIND(analysismethod1,'III_Plan comp 438.68 {Plan 3}'!BK$15)),"",'III_Plan comp 438.68 {Plan 3}'!BK$15&amp;analysismethod1)</f>
        <v/>
      </c>
      <c r="DS40" s="251" t="str">
        <f>IF(ISNUMBER(FIND(analysismethod1,'III_Plan comp 438.68 {Plan 3}'!BL$15)),"",'III_Plan comp 438.68 {Plan 3}'!BL$15&amp;analysismethod1)</f>
        <v/>
      </c>
      <c r="DT40" s="251" t="str">
        <f>IF(ISNUMBER(FIND(analysismethod1,'III_Plan comp 438.68 {Plan 3}'!BM$15)),"",'III_Plan comp 438.68 {Plan 3}'!BM$15&amp;analysismethod1)</f>
        <v/>
      </c>
      <c r="DU40" s="251" t="str">
        <f>IF(ISNUMBER(FIND(analysismethod1,'III_Plan comp 438.68 {Plan 3}'!BN$15)),"",'III_Plan comp 438.68 {Plan 3}'!BN$15&amp;analysismethod1)</f>
        <v/>
      </c>
      <c r="DV40" s="251" t="str">
        <f>IF(ISNUMBER(FIND(analysismethod1,'III_Plan comp 438.68 {Plan 3}'!BO$15)),"",'III_Plan comp 438.68 {Plan 3}'!BO$15&amp;analysismethod1)</f>
        <v/>
      </c>
      <c r="DW40" s="251" t="str">
        <f>IF(ISNUMBER(FIND(analysismethod1,'III_Plan comp 438.68 {Plan 3}'!BP$15)),"",'III_Plan comp 438.68 {Plan 3}'!BP$15&amp;analysismethod1)</f>
        <v/>
      </c>
      <c r="DX40" s="251" t="str">
        <f>IF(ISNUMBER(FIND(analysismethod1,'III_Plan comp 438.68 {Plan 3}'!BQ$15)),"",'III_Plan comp 438.68 {Plan 3}'!BQ$15&amp;analysismethod1)</f>
        <v/>
      </c>
      <c r="DY40" s="251" t="str">
        <f>IF(ISNUMBER(FIND(analysismethod1,'III_Plan comp 438.68 {Plan 3}'!BR$15)),"",'III_Plan comp 438.68 {Plan 3}'!BR$15&amp;analysismethod1)</f>
        <v/>
      </c>
      <c r="DZ40" s="251" t="str">
        <f>IF(ISNUMBER(FIND(analysismethod1,'III_Plan comp 438.68 {Plan 3}'!BS$15)),"",'III_Plan comp 438.68 {Plan 3}'!BS$15&amp;analysismethod1)</f>
        <v/>
      </c>
      <c r="EA40" s="251" t="str">
        <f>IF(ISNUMBER(FIND(analysismethod1,'III_Plan comp 438.68 {Plan 3}'!BT$15)),"",'III_Plan comp 438.68 {Plan 3}'!BT$15&amp;analysismethod1)</f>
        <v/>
      </c>
      <c r="EB40" s="251" t="str">
        <f>IF(ISNUMBER(FIND(analysismethod1,'III_Plan comp 438.68 {Plan 3}'!BU$15)),"",'III_Plan comp 438.68 {Plan 3}'!BU$15&amp;analysismethod1)</f>
        <v/>
      </c>
      <c r="EC40" s="251" t="str">
        <f>IF(ISNUMBER(FIND(analysismethod1,'III_Plan comp 438.68 {Plan 3}'!BV$15)),"",'III_Plan comp 438.68 {Plan 3}'!BV$15&amp;analysismethod1)</f>
        <v/>
      </c>
      <c r="ED40" s="251" t="str">
        <f>IF(ISNUMBER(FIND(analysismethod1,'III_Plan comp 438.68 {Plan 3}'!BW$15)),"",'III_Plan comp 438.68 {Plan 3}'!BW$15&amp;analysismethod1)</f>
        <v/>
      </c>
      <c r="EE40" s="251" t="str">
        <f>IF(ISNUMBER(FIND(analysismethod1,'III_Plan comp 438.68 {Plan 3}'!BX$15)),"",'III_Plan comp 438.68 {Plan 3}'!BX$15&amp;analysismethod1)</f>
        <v/>
      </c>
      <c r="EF40" s="251" t="str">
        <f>IF(ISNUMBER(FIND(analysismethod1,'III_Plan comp 438.68 {Plan 3}'!BY$15)),"",'III_Plan comp 438.68 {Plan 3}'!BY$15&amp;analysismethod1)</f>
        <v/>
      </c>
      <c r="EG40" s="251" t="str">
        <f>IF(ISNUMBER(FIND(analysismethod1,'III_Plan comp 438.68 {Plan 3}'!BZ$15)),"",'III_Plan comp 438.68 {Plan 3}'!BZ$15&amp;analysismethod1)</f>
        <v/>
      </c>
      <c r="EH40" s="251" t="str">
        <f>IF(ISNUMBER(FIND(analysismethod1,'III_Plan comp 438.68 {Plan 3}'!CA$15)),"",'III_Plan comp 438.68 {Plan 3}'!CA$15&amp;analysismethod1)</f>
        <v/>
      </c>
      <c r="EI40" s="251" t="str">
        <f>IF(ISNUMBER(FIND(analysismethod1,'III_Plan comp 438.68 {Plan 3}'!CB$15)),"",'III_Plan comp 438.68 {Plan 3}'!CB$15&amp;analysismethod1)</f>
        <v/>
      </c>
      <c r="EJ40" s="251" t="str">
        <f>IF(ISNUMBER(FIND(analysismethod1,'III_Plan comp 438.68 {Plan 3}'!CC$15)),"",'III_Plan comp 438.68 {Plan 3}'!CC$15&amp;analysismethod1)</f>
        <v/>
      </c>
      <c r="EK40" s="251" t="str">
        <f>IF(ISNUMBER(FIND(analysismethod1,'III_Plan comp 438.68 {Plan 3}'!CD$15)),"",'III_Plan comp 438.68 {Plan 3}'!CD$15&amp;analysismethod1)</f>
        <v/>
      </c>
      <c r="EL40" s="251" t="str">
        <f>IF(ISNUMBER(FIND(analysismethod1,'III_Plan comp 438.68 {Plan 3}'!CE$15)),"",'III_Plan comp 438.68 {Plan 3}'!CE$15&amp;analysismethod1)</f>
        <v/>
      </c>
      <c r="EM40" s="251" t="str">
        <f>IF(ISNUMBER(FIND(analysismethod1,'III_Plan comp 438.68 {Plan 3}'!CF$15)),"",'III_Plan comp 438.68 {Plan 3}'!CF$15&amp;analysismethod1)</f>
        <v/>
      </c>
      <c r="EN40" s="251" t="str">
        <f>IF(ISNUMBER(FIND(analysismethod1,'III_Plan comp 438.68 {Plan 3}'!CG$15)),"",'III_Plan comp 438.68 {Plan 3}'!CG$15&amp;analysismethod1)</f>
        <v/>
      </c>
      <c r="EO40" s="251" t="str">
        <f>IF(ISNUMBER(FIND(analysismethod1,'III_Plan comp 438.68 {Plan 3}'!CH$15)),"",'III_Plan comp 438.68 {Plan 3}'!CH$15&amp;analysismethod1)</f>
        <v/>
      </c>
      <c r="EP40" s="251" t="str">
        <f>IF(ISNUMBER(FIND(analysismethod1,'III_Plan comp 438.68 {Plan 3}'!CI$15)),"",'III_Plan comp 438.68 {Plan 3}'!CI$15&amp;analysismethod1)</f>
        <v/>
      </c>
      <c r="EQ40" s="251" t="str">
        <f>IF(ISNUMBER(FIND(analysismethod1,'III_Plan comp 438.68 {Plan 3}'!CJ$15)),"",'III_Plan comp 438.68 {Plan 3}'!CJ$15&amp;analysismethod1)</f>
        <v/>
      </c>
      <c r="ER40" s="251" t="str">
        <f>IF(ISNUMBER(FIND(analysismethod1,'III_Plan comp 438.68 {Plan 3}'!CK$15)),"",'III_Plan comp 438.68 {Plan 3}'!CK$15&amp;analysismethod1)</f>
        <v/>
      </c>
      <c r="ES40" s="251" t="str">
        <f>IF(ISNUMBER(FIND(analysismethod1,'III_Plan comp 438.68 {Plan 3}'!CL$15)),"",'III_Plan comp 438.68 {Plan 3}'!CL$15&amp;analysismethod1)</f>
        <v/>
      </c>
      <c r="ET40" s="251" t="str">
        <f>IF(ISNUMBER(FIND(analysismethod1,'III_Plan comp 438.68 {Plan 3}'!CM$15)),"",'III_Plan comp 438.68 {Plan 3}'!CM$15&amp;analysismethod1)</f>
        <v/>
      </c>
      <c r="EU40" s="251" t="str">
        <f>IF(ISNUMBER(FIND(analysismethod1,'III_Plan comp 438.68 {Plan 3}'!CN$15)),"",'III_Plan comp 438.68 {Plan 3}'!CN$15&amp;analysismethod1)</f>
        <v/>
      </c>
      <c r="EV40" s="251" t="str">
        <f>IF(ISNUMBER(FIND(analysismethod1,'III_Plan comp 438.68 {Plan 3}'!CO$15)),"",'III_Plan comp 438.68 {Plan 3}'!CO$15&amp;analysismethod1)</f>
        <v/>
      </c>
      <c r="EW40" s="251" t="str">
        <f>IF(ISNUMBER(FIND(analysismethod1,'III_Plan comp 438.68 {Plan 3}'!CP$15)),"",'III_Plan comp 438.68 {Plan 3}'!CP$15&amp;analysismethod1)</f>
        <v/>
      </c>
      <c r="EX40" s="251" t="str">
        <f>IF(ISNUMBER(FIND(analysismethod1,'III_Plan comp 438.68 {Plan 3}'!CQ$15)),"",'III_Plan comp 438.68 {Plan 3}'!CQ$15&amp;analysismethod1)</f>
        <v/>
      </c>
      <c r="EY40" s="251" t="str">
        <f>IF(ISNUMBER(FIND(analysismethod1,'III_Plan comp 438.68 {Plan 3}'!CR$15)),"",'III_Plan comp 438.68 {Plan 3}'!CR$15&amp;analysismethod1)</f>
        <v/>
      </c>
      <c r="EZ40" s="251" t="str">
        <f>IF(ISNUMBER(FIND(analysismethod1,'III_Plan comp 438.68 {Plan 3}'!CS$15)),"",'III_Plan comp 438.68 {Plan 3}'!CS$15&amp;analysismethod1)</f>
        <v/>
      </c>
      <c r="FA40" s="251" t="str">
        <f>IF(ISNUMBER(FIND(analysismethod1,'III_Plan comp 438.68 {Plan 3}'!CT$15)),"",'III_Plan comp 438.68 {Plan 3}'!CT$15&amp;analysismethod1)</f>
        <v/>
      </c>
      <c r="FB40" s="251" t="str">
        <f>IF(ISNUMBER(FIND(analysismethod1,'III_Plan comp 438.68 {Plan 3}'!CU$15)),"",'III_Plan comp 438.68 {Plan 3}'!CU$15&amp;analysismethod1)</f>
        <v/>
      </c>
      <c r="FC40" s="251" t="str">
        <f>IF(ISNUMBER(FIND(analysismethod1,'III_Plan comp 438.68 {Plan 3}'!CV$15)),"",'III_Plan comp 438.68 {Plan 3}'!CV$15&amp;analysismethod1)</f>
        <v/>
      </c>
      <c r="FD40" s="251" t="str">
        <f>IF(ISNUMBER(FIND(analysismethod1,'III_Plan comp 438.68 {Plan 3}'!CW$15)),"",'III_Plan comp 438.68 {Plan 3}'!CW$15&amp;analysismethod1)</f>
        <v/>
      </c>
      <c r="FE40" s="251" t="str">
        <f>IF(ISNUMBER(FIND(analysismethod1,'III_Plan comp 438.68 {Plan 3}'!CX$15)),"",'III_Plan comp 438.68 {Plan 3}'!CX$15&amp;analysismethod1)</f>
        <v/>
      </c>
      <c r="FF40" s="251" t="str">
        <f>IF(ISNUMBER(FIND(analysismethod1,'III_Plan comp 438.68 {Plan 3}'!CY$15)),"",'III_Plan comp 438.68 {Plan 3}'!CY$15&amp;analysismethod1)</f>
        <v/>
      </c>
      <c r="FG40" s="251" t="str">
        <f>IF(ISNUMBER(FIND(analysismethod1,'III_Plan comp 438.68 {Plan 3}'!CZ$15)),"",'III_Plan comp 438.68 {Plan 3}'!CZ$15&amp;analysismethod1)</f>
        <v/>
      </c>
    </row>
    <row r="41" spans="2:163" x14ac:dyDescent="0.25">
      <c r="B41" s="12" t="s">
        <v>57</v>
      </c>
      <c r="C41" s="12"/>
      <c r="D41" s="12"/>
      <c r="E41" s="12"/>
      <c r="F41" s="12"/>
      <c r="G41" s="12"/>
      <c r="J41" s="12"/>
      <c r="K41" s="12"/>
      <c r="L41" s="12"/>
      <c r="M41" s="12"/>
      <c r="N41" s="12"/>
      <c r="O41" s="12"/>
      <c r="P41" s="12"/>
      <c r="Q41" s="12"/>
      <c r="R41" s="12"/>
      <c r="S41" s="12"/>
      <c r="T41" s="12"/>
      <c r="BK41" s="253" t="str">
        <f>IF('I_State and program information'!$E$54="Yes","Plan Provider Directory Review"&amp;"; "&amp;CHAR(10)&amp;CHAR(10),"")</f>
        <v/>
      </c>
      <c r="BL41" s="254" t="str">
        <f>IF(ISNUMBER(FIND(analysismethod2,'III_Plan comp 438.68 {Plan 3}'!E$15)),"",'III_Plan comp 438.68 {Plan 3}'!E$15&amp;analysismethod2)</f>
        <v/>
      </c>
      <c r="BM41" s="254" t="str">
        <f>IF(ISNUMBER(FIND(analysismethod2,'III_Plan comp 438.68 {Plan 3}'!F$15)),"",'III_Plan comp 438.68 {Plan 3}'!F$15&amp;analysismethod2)</f>
        <v/>
      </c>
      <c r="BN41" s="254" t="str">
        <f>IF(ISNUMBER(FIND(analysismethod2,'III_Plan comp 438.68 {Plan 3}'!G$15)),"",'III_Plan comp 438.68 {Plan 3}'!G$15&amp;analysismethod2)</f>
        <v/>
      </c>
      <c r="BO41" s="254" t="str">
        <f>IF(ISNUMBER(FIND(analysismethod2,'III_Plan comp 438.68 {Plan 3}'!H$15)),"",'III_Plan comp 438.68 {Plan 3}'!H$15&amp;analysismethod2)</f>
        <v/>
      </c>
      <c r="BP41" s="254" t="str">
        <f>IF(ISNUMBER(FIND(analysismethod2,'III_Plan comp 438.68 {Plan 3}'!I$15)),"",'III_Plan comp 438.68 {Plan 3}'!I$15&amp;analysismethod2)</f>
        <v/>
      </c>
      <c r="BQ41" s="254" t="str">
        <f>IF(ISNUMBER(FIND(analysismethod2,'III_Plan comp 438.68 {Plan 3}'!J$15)),"",'III_Plan comp 438.68 {Plan 3}'!J$15&amp;analysismethod2)</f>
        <v/>
      </c>
      <c r="BR41" s="254" t="str">
        <f>IF(ISNUMBER(FIND(analysismethod2,'III_Plan comp 438.68 {Plan 3}'!K$15)),"",'III_Plan comp 438.68 {Plan 3}'!K$15&amp;analysismethod2)</f>
        <v/>
      </c>
      <c r="BS41" s="254" t="str">
        <f>IF(ISNUMBER(FIND(analysismethod2,'III_Plan comp 438.68 {Plan 3}'!L$15)),"",'III_Plan comp 438.68 {Plan 3}'!L$15&amp;analysismethod2)</f>
        <v/>
      </c>
      <c r="BT41" s="254" t="str">
        <f>IF(ISNUMBER(FIND(analysismethod2,'III_Plan comp 438.68 {Plan 3}'!M$15)),"",'III_Plan comp 438.68 {Plan 3}'!M$15&amp;analysismethod2)</f>
        <v/>
      </c>
      <c r="BU41" s="254" t="str">
        <f>IF(ISNUMBER(FIND(analysismethod2,'III_Plan comp 438.68 {Plan 3}'!N$15)),"",'III_Plan comp 438.68 {Plan 3}'!N$15&amp;analysismethod2)</f>
        <v/>
      </c>
      <c r="BV41" s="254" t="str">
        <f>IF(ISNUMBER(FIND(analysismethod2,'III_Plan comp 438.68 {Plan 3}'!O$15)),"",'III_Plan comp 438.68 {Plan 3}'!O$15&amp;analysismethod2)</f>
        <v/>
      </c>
      <c r="BW41" s="254" t="str">
        <f>IF(ISNUMBER(FIND(analysismethod2,'III_Plan comp 438.68 {Plan 3}'!P$15)),"",'III_Plan comp 438.68 {Plan 3}'!P$15&amp;analysismethod2)</f>
        <v/>
      </c>
      <c r="BX41" s="254" t="str">
        <f>IF(ISNUMBER(FIND(analysismethod2,'III_Plan comp 438.68 {Plan 3}'!Q$15)),"",'III_Plan comp 438.68 {Plan 3}'!Q$15&amp;analysismethod2)</f>
        <v/>
      </c>
      <c r="BY41" s="254" t="str">
        <f>IF(ISNUMBER(FIND(analysismethod2,'III_Plan comp 438.68 {Plan 3}'!R$15)),"",'III_Plan comp 438.68 {Plan 3}'!R$15&amp;analysismethod2)</f>
        <v/>
      </c>
      <c r="BZ41" s="254" t="str">
        <f>IF(ISNUMBER(FIND(analysismethod2,'III_Plan comp 438.68 {Plan 3}'!S$15)),"",'III_Plan comp 438.68 {Plan 3}'!S$15&amp;analysismethod2)</f>
        <v/>
      </c>
      <c r="CA41" s="254" t="str">
        <f>IF(ISNUMBER(FIND(analysismethod2,'III_Plan comp 438.68 {Plan 3}'!T$15)),"",'III_Plan comp 438.68 {Plan 3}'!T$15&amp;analysismethod2)</f>
        <v/>
      </c>
      <c r="CB41" s="254" t="str">
        <f>IF(ISNUMBER(FIND(analysismethod2,'III_Plan comp 438.68 {Plan 3}'!U$15)),"",'III_Plan comp 438.68 {Plan 3}'!U$15&amp;analysismethod2)</f>
        <v/>
      </c>
      <c r="CC41" s="254" t="str">
        <f>IF(ISNUMBER(FIND(analysismethod2,'III_Plan comp 438.68 {Plan 3}'!V$15)),"",'III_Plan comp 438.68 {Plan 3}'!V$15&amp;analysismethod2)</f>
        <v/>
      </c>
      <c r="CD41" s="254" t="str">
        <f>IF(ISNUMBER(FIND(analysismethod2,'III_Plan comp 438.68 {Plan 3}'!W$15)),"",'III_Plan comp 438.68 {Plan 3}'!W$15&amp;analysismethod2)</f>
        <v/>
      </c>
      <c r="CE41" s="254" t="str">
        <f>IF(ISNUMBER(FIND(analysismethod2,'III_Plan comp 438.68 {Plan 3}'!X$15)),"",'III_Plan comp 438.68 {Plan 3}'!X$15&amp;analysismethod2)</f>
        <v/>
      </c>
      <c r="CF41" s="254" t="str">
        <f>IF(ISNUMBER(FIND(analysismethod2,'III_Plan comp 438.68 {Plan 3}'!Y$15)),"",'III_Plan comp 438.68 {Plan 3}'!Y$15&amp;analysismethod2)</f>
        <v/>
      </c>
      <c r="CG41" s="254" t="str">
        <f>IF(ISNUMBER(FIND(analysismethod2,'III_Plan comp 438.68 {Plan 3}'!Z$15)),"",'III_Plan comp 438.68 {Plan 3}'!Z$15&amp;analysismethod2)</f>
        <v/>
      </c>
      <c r="CH41" s="254" t="str">
        <f>IF(ISNUMBER(FIND(analysismethod2,'III_Plan comp 438.68 {Plan 3}'!AA$15)),"",'III_Plan comp 438.68 {Plan 3}'!AA$15&amp;analysismethod2)</f>
        <v/>
      </c>
      <c r="CI41" s="254" t="str">
        <f>IF(ISNUMBER(FIND(analysismethod2,'III_Plan comp 438.68 {Plan 3}'!AB$15)),"",'III_Plan comp 438.68 {Plan 3}'!AB$15&amp;analysismethod2)</f>
        <v/>
      </c>
      <c r="CJ41" s="254" t="str">
        <f>IF(ISNUMBER(FIND(analysismethod2,'III_Plan comp 438.68 {Plan 3}'!AC$15)),"",'III_Plan comp 438.68 {Plan 3}'!AC$15&amp;analysismethod2)</f>
        <v/>
      </c>
      <c r="CK41" s="254" t="str">
        <f>IF(ISNUMBER(FIND(analysismethod2,'III_Plan comp 438.68 {Plan 3}'!AD$15)),"",'III_Plan comp 438.68 {Plan 3}'!AD$15&amp;analysismethod2)</f>
        <v/>
      </c>
      <c r="CL41" s="254" t="str">
        <f>IF(ISNUMBER(FIND(analysismethod2,'III_Plan comp 438.68 {Plan 3}'!AE$15)),"",'III_Plan comp 438.68 {Plan 3}'!AE$15&amp;analysismethod2)</f>
        <v/>
      </c>
      <c r="CM41" s="254" t="str">
        <f>IF(ISNUMBER(FIND(analysismethod2,'III_Plan comp 438.68 {Plan 3}'!AF$15)),"",'III_Plan comp 438.68 {Plan 3}'!AF$15&amp;analysismethod2)</f>
        <v/>
      </c>
      <c r="CN41" s="254" t="str">
        <f>IF(ISNUMBER(FIND(analysismethod2,'III_Plan comp 438.68 {Plan 3}'!AG$15)),"",'III_Plan comp 438.68 {Plan 3}'!AG$15&amp;analysismethod2)</f>
        <v/>
      </c>
      <c r="CO41" s="254" t="str">
        <f>IF(ISNUMBER(FIND(analysismethod2,'III_Plan comp 438.68 {Plan 3}'!AH$15)),"",'III_Plan comp 438.68 {Plan 3}'!AH$15&amp;analysismethod2)</f>
        <v/>
      </c>
      <c r="CP41" s="254" t="str">
        <f>IF(ISNUMBER(FIND(analysismethod2,'III_Plan comp 438.68 {Plan 3}'!AI$15)),"",'III_Plan comp 438.68 {Plan 3}'!AI$15&amp;analysismethod2)</f>
        <v/>
      </c>
      <c r="CQ41" s="254" t="str">
        <f>IF(ISNUMBER(FIND(analysismethod2,'III_Plan comp 438.68 {Plan 3}'!AJ$15)),"",'III_Plan comp 438.68 {Plan 3}'!AJ$15&amp;analysismethod2)</f>
        <v/>
      </c>
      <c r="CR41" s="254" t="str">
        <f>IF(ISNUMBER(FIND(analysismethod2,'III_Plan comp 438.68 {Plan 3}'!AK$15)),"",'III_Plan comp 438.68 {Plan 3}'!AK$15&amp;analysismethod2)</f>
        <v/>
      </c>
      <c r="CS41" s="254" t="str">
        <f>IF(ISNUMBER(FIND(analysismethod2,'III_Plan comp 438.68 {Plan 3}'!AL$15)),"",'III_Plan comp 438.68 {Plan 3}'!AL$15&amp;analysismethod2)</f>
        <v/>
      </c>
      <c r="CT41" s="254" t="str">
        <f>IF(ISNUMBER(FIND(analysismethod2,'III_Plan comp 438.68 {Plan 3}'!AM$15)),"",'III_Plan comp 438.68 {Plan 3}'!AM$15&amp;analysismethod2)</f>
        <v/>
      </c>
      <c r="CU41" s="254" t="str">
        <f>IF(ISNUMBER(FIND(analysismethod2,'III_Plan comp 438.68 {Plan 3}'!AN$15)),"",'III_Plan comp 438.68 {Plan 3}'!AN$15&amp;analysismethod2)</f>
        <v/>
      </c>
      <c r="CV41" s="254" t="str">
        <f>IF(ISNUMBER(FIND(analysismethod2,'III_Plan comp 438.68 {Plan 3}'!AO$15)),"",'III_Plan comp 438.68 {Plan 3}'!AO$15&amp;analysismethod2)</f>
        <v/>
      </c>
      <c r="CW41" s="254" t="str">
        <f>IF(ISNUMBER(FIND(analysismethod2,'III_Plan comp 438.68 {Plan 3}'!AP$15)),"",'III_Plan comp 438.68 {Plan 3}'!AP$15&amp;analysismethod2)</f>
        <v/>
      </c>
      <c r="CX41" s="254" t="str">
        <f>IF(ISNUMBER(FIND(analysismethod2,'III_Plan comp 438.68 {Plan 3}'!AQ$15)),"",'III_Plan comp 438.68 {Plan 3}'!AQ$15&amp;analysismethod2)</f>
        <v/>
      </c>
      <c r="CY41" s="254" t="str">
        <f>IF(ISNUMBER(FIND(analysismethod2,'III_Plan comp 438.68 {Plan 3}'!AR$15)),"",'III_Plan comp 438.68 {Plan 3}'!AR$15&amp;analysismethod2)</f>
        <v/>
      </c>
      <c r="CZ41" s="254" t="str">
        <f>IF(ISNUMBER(FIND(analysismethod2,'III_Plan comp 438.68 {Plan 3}'!AS$15)),"",'III_Plan comp 438.68 {Plan 3}'!AS$15&amp;analysismethod2)</f>
        <v/>
      </c>
      <c r="DA41" s="254" t="str">
        <f>IF(ISNUMBER(FIND(analysismethod2,'III_Plan comp 438.68 {Plan 3}'!AT$15)),"",'III_Plan comp 438.68 {Plan 3}'!AT$15&amp;analysismethod2)</f>
        <v/>
      </c>
      <c r="DB41" s="254" t="str">
        <f>IF(ISNUMBER(FIND(analysismethod2,'III_Plan comp 438.68 {Plan 3}'!AU$15)),"",'III_Plan comp 438.68 {Plan 3}'!AU$15&amp;analysismethod2)</f>
        <v/>
      </c>
      <c r="DC41" s="254" t="str">
        <f>IF(ISNUMBER(FIND(analysismethod2,'III_Plan comp 438.68 {Plan 3}'!AV$15)),"",'III_Plan comp 438.68 {Plan 3}'!AV$15&amp;analysismethod2)</f>
        <v/>
      </c>
      <c r="DD41" s="254" t="str">
        <f>IF(ISNUMBER(FIND(analysismethod2,'III_Plan comp 438.68 {Plan 3}'!AW$15)),"",'III_Plan comp 438.68 {Plan 3}'!AW$15&amp;analysismethod2)</f>
        <v/>
      </c>
      <c r="DE41" s="254" t="str">
        <f>IF(ISNUMBER(FIND(analysismethod2,'III_Plan comp 438.68 {Plan 3}'!AX$15)),"",'III_Plan comp 438.68 {Plan 3}'!AX$15&amp;analysismethod2)</f>
        <v/>
      </c>
      <c r="DF41" s="254" t="str">
        <f>IF(ISNUMBER(FIND(analysismethod2,'III_Plan comp 438.68 {Plan 3}'!AY$15)),"",'III_Plan comp 438.68 {Plan 3}'!AY$15&amp;analysismethod2)</f>
        <v/>
      </c>
      <c r="DG41" s="254" t="str">
        <f>IF(ISNUMBER(FIND(analysismethod2,'III_Plan comp 438.68 {Plan 3}'!AZ$15)),"",'III_Plan comp 438.68 {Plan 3}'!AZ$15&amp;analysismethod2)</f>
        <v/>
      </c>
      <c r="DH41" s="254" t="str">
        <f>IF(ISNUMBER(FIND(analysismethod2,'III_Plan comp 438.68 {Plan 3}'!BA$15)),"",'III_Plan comp 438.68 {Plan 3}'!BA$15&amp;analysismethod2)</f>
        <v/>
      </c>
      <c r="DI41" s="254" t="str">
        <f>IF(ISNUMBER(FIND(analysismethod2,'III_Plan comp 438.68 {Plan 3}'!BB$15)),"",'III_Plan comp 438.68 {Plan 3}'!BB$15&amp;analysismethod2)</f>
        <v/>
      </c>
      <c r="DJ41" s="254" t="str">
        <f>IF(ISNUMBER(FIND(analysismethod2,'III_Plan comp 438.68 {Plan 3}'!BC$15)),"",'III_Plan comp 438.68 {Plan 3}'!BC$15&amp;analysismethod2)</f>
        <v/>
      </c>
      <c r="DK41" s="254" t="str">
        <f>IF(ISNUMBER(FIND(analysismethod2,'III_Plan comp 438.68 {Plan 3}'!BD$15)),"",'III_Plan comp 438.68 {Plan 3}'!BD$15&amp;analysismethod2)</f>
        <v/>
      </c>
      <c r="DL41" s="254" t="str">
        <f>IF(ISNUMBER(FIND(analysismethod2,'III_Plan comp 438.68 {Plan 3}'!BE$15)),"",'III_Plan comp 438.68 {Plan 3}'!BE$15&amp;analysismethod2)</f>
        <v/>
      </c>
      <c r="DM41" s="254" t="str">
        <f>IF(ISNUMBER(FIND(analysismethod2,'III_Plan comp 438.68 {Plan 3}'!BF$15)),"",'III_Plan comp 438.68 {Plan 3}'!BF$15&amp;analysismethod2)</f>
        <v/>
      </c>
      <c r="DN41" s="254" t="str">
        <f>IF(ISNUMBER(FIND(analysismethod2,'III_Plan comp 438.68 {Plan 3}'!BG$15)),"",'III_Plan comp 438.68 {Plan 3}'!BG$15&amp;analysismethod2)</f>
        <v/>
      </c>
      <c r="DO41" s="254" t="str">
        <f>IF(ISNUMBER(FIND(analysismethod2,'III_Plan comp 438.68 {Plan 3}'!BH$15)),"",'III_Plan comp 438.68 {Plan 3}'!BH$15&amp;analysismethod2)</f>
        <v/>
      </c>
      <c r="DP41" s="254" t="str">
        <f>IF(ISNUMBER(FIND(analysismethod2,'III_Plan comp 438.68 {Plan 3}'!BI$15)),"",'III_Plan comp 438.68 {Plan 3}'!BI$15&amp;analysismethod2)</f>
        <v/>
      </c>
      <c r="DQ41" s="254" t="str">
        <f>IF(ISNUMBER(FIND(analysismethod2,'III_Plan comp 438.68 {Plan 3}'!BJ$15)),"",'III_Plan comp 438.68 {Plan 3}'!BJ$15&amp;analysismethod2)</f>
        <v/>
      </c>
      <c r="DR41" s="254" t="str">
        <f>IF(ISNUMBER(FIND(analysismethod2,'III_Plan comp 438.68 {Plan 3}'!BK$15)),"",'III_Plan comp 438.68 {Plan 3}'!BK$15&amp;analysismethod2)</f>
        <v/>
      </c>
      <c r="DS41" s="254" t="str">
        <f>IF(ISNUMBER(FIND(analysismethod2,'III_Plan comp 438.68 {Plan 3}'!BL$15)),"",'III_Plan comp 438.68 {Plan 3}'!BL$15&amp;analysismethod2)</f>
        <v/>
      </c>
      <c r="DT41" s="254" t="str">
        <f>IF(ISNUMBER(FIND(analysismethod2,'III_Plan comp 438.68 {Plan 3}'!BM$15)),"",'III_Plan comp 438.68 {Plan 3}'!BM$15&amp;analysismethod2)</f>
        <v/>
      </c>
      <c r="DU41" s="254" t="str">
        <f>IF(ISNUMBER(FIND(analysismethod2,'III_Plan comp 438.68 {Plan 3}'!BN$15)),"",'III_Plan comp 438.68 {Plan 3}'!BN$15&amp;analysismethod2)</f>
        <v/>
      </c>
      <c r="DV41" s="254" t="str">
        <f>IF(ISNUMBER(FIND(analysismethod2,'III_Plan comp 438.68 {Plan 3}'!BO$15)),"",'III_Plan comp 438.68 {Plan 3}'!BO$15&amp;analysismethod2)</f>
        <v/>
      </c>
      <c r="DW41" s="254" t="str">
        <f>IF(ISNUMBER(FIND(analysismethod2,'III_Plan comp 438.68 {Plan 3}'!BP$15)),"",'III_Plan comp 438.68 {Plan 3}'!BP$15&amp;analysismethod2)</f>
        <v/>
      </c>
      <c r="DX41" s="254" t="str">
        <f>IF(ISNUMBER(FIND(analysismethod2,'III_Plan comp 438.68 {Plan 3}'!BQ$15)),"",'III_Plan comp 438.68 {Plan 3}'!BQ$15&amp;analysismethod2)</f>
        <v/>
      </c>
      <c r="DY41" s="254" t="str">
        <f>IF(ISNUMBER(FIND(analysismethod2,'III_Plan comp 438.68 {Plan 3}'!BR$15)),"",'III_Plan comp 438.68 {Plan 3}'!BR$15&amp;analysismethod2)</f>
        <v/>
      </c>
      <c r="DZ41" s="254" t="str">
        <f>IF(ISNUMBER(FIND(analysismethod2,'III_Plan comp 438.68 {Plan 3}'!BS$15)),"",'III_Plan comp 438.68 {Plan 3}'!BS$15&amp;analysismethod2)</f>
        <v/>
      </c>
      <c r="EA41" s="254" t="str">
        <f>IF(ISNUMBER(FIND(analysismethod2,'III_Plan comp 438.68 {Plan 3}'!BT$15)),"",'III_Plan comp 438.68 {Plan 3}'!BT$15&amp;analysismethod2)</f>
        <v/>
      </c>
      <c r="EB41" s="254" t="str">
        <f>IF(ISNUMBER(FIND(analysismethod2,'III_Plan comp 438.68 {Plan 3}'!BU$15)),"",'III_Plan comp 438.68 {Plan 3}'!BU$15&amp;analysismethod2)</f>
        <v/>
      </c>
      <c r="EC41" s="254" t="str">
        <f>IF(ISNUMBER(FIND(analysismethod2,'III_Plan comp 438.68 {Plan 3}'!BV$15)),"",'III_Plan comp 438.68 {Plan 3}'!BV$15&amp;analysismethod2)</f>
        <v/>
      </c>
      <c r="ED41" s="254" t="str">
        <f>IF(ISNUMBER(FIND(analysismethod2,'III_Plan comp 438.68 {Plan 3}'!BW$15)),"",'III_Plan comp 438.68 {Plan 3}'!BW$15&amp;analysismethod2)</f>
        <v/>
      </c>
      <c r="EE41" s="254" t="str">
        <f>IF(ISNUMBER(FIND(analysismethod2,'III_Plan comp 438.68 {Plan 3}'!BX$15)),"",'III_Plan comp 438.68 {Plan 3}'!BX$15&amp;analysismethod2)</f>
        <v/>
      </c>
      <c r="EF41" s="254" t="str">
        <f>IF(ISNUMBER(FIND(analysismethod2,'III_Plan comp 438.68 {Plan 3}'!BY$15)),"",'III_Plan comp 438.68 {Plan 3}'!BY$15&amp;analysismethod2)</f>
        <v/>
      </c>
      <c r="EG41" s="254" t="str">
        <f>IF(ISNUMBER(FIND(analysismethod2,'III_Plan comp 438.68 {Plan 3}'!BZ$15)),"",'III_Plan comp 438.68 {Plan 3}'!BZ$15&amp;analysismethod2)</f>
        <v/>
      </c>
      <c r="EH41" s="254" t="str">
        <f>IF(ISNUMBER(FIND(analysismethod2,'III_Plan comp 438.68 {Plan 3}'!CA$15)),"",'III_Plan comp 438.68 {Plan 3}'!CA$15&amp;analysismethod2)</f>
        <v/>
      </c>
      <c r="EI41" s="254" t="str">
        <f>IF(ISNUMBER(FIND(analysismethod2,'III_Plan comp 438.68 {Plan 3}'!CB$15)),"",'III_Plan comp 438.68 {Plan 3}'!CB$15&amp;analysismethod2)</f>
        <v/>
      </c>
      <c r="EJ41" s="254" t="str">
        <f>IF(ISNUMBER(FIND(analysismethod2,'III_Plan comp 438.68 {Plan 3}'!CC$15)),"",'III_Plan comp 438.68 {Plan 3}'!CC$15&amp;analysismethod2)</f>
        <v/>
      </c>
      <c r="EK41" s="254" t="str">
        <f>IF(ISNUMBER(FIND(analysismethod2,'III_Plan comp 438.68 {Plan 3}'!CD$15)),"",'III_Plan comp 438.68 {Plan 3}'!CD$15&amp;analysismethod2)</f>
        <v/>
      </c>
      <c r="EL41" s="254" t="str">
        <f>IF(ISNUMBER(FIND(analysismethod2,'III_Plan comp 438.68 {Plan 3}'!CE$15)),"",'III_Plan comp 438.68 {Plan 3}'!CE$15&amp;analysismethod2)</f>
        <v/>
      </c>
      <c r="EM41" s="254" t="str">
        <f>IF(ISNUMBER(FIND(analysismethod2,'III_Plan comp 438.68 {Plan 3}'!CF$15)),"",'III_Plan comp 438.68 {Plan 3}'!CF$15&amp;analysismethod2)</f>
        <v/>
      </c>
      <c r="EN41" s="254" t="str">
        <f>IF(ISNUMBER(FIND(analysismethod2,'III_Plan comp 438.68 {Plan 3}'!CG$15)),"",'III_Plan comp 438.68 {Plan 3}'!CG$15&amp;analysismethod2)</f>
        <v/>
      </c>
      <c r="EO41" s="254" t="str">
        <f>IF(ISNUMBER(FIND(analysismethod2,'III_Plan comp 438.68 {Plan 3}'!CH$15)),"",'III_Plan comp 438.68 {Plan 3}'!CH$15&amp;analysismethod2)</f>
        <v/>
      </c>
      <c r="EP41" s="254" t="str">
        <f>IF(ISNUMBER(FIND(analysismethod2,'III_Plan comp 438.68 {Plan 3}'!CI$15)),"",'III_Plan comp 438.68 {Plan 3}'!CI$15&amp;analysismethod2)</f>
        <v/>
      </c>
      <c r="EQ41" s="254" t="str">
        <f>IF(ISNUMBER(FIND(analysismethod2,'III_Plan comp 438.68 {Plan 3}'!CJ$15)),"",'III_Plan comp 438.68 {Plan 3}'!CJ$15&amp;analysismethod2)</f>
        <v/>
      </c>
      <c r="ER41" s="254" t="str">
        <f>IF(ISNUMBER(FIND(analysismethod2,'III_Plan comp 438.68 {Plan 3}'!CK$15)),"",'III_Plan comp 438.68 {Plan 3}'!CK$15&amp;analysismethod2)</f>
        <v/>
      </c>
      <c r="ES41" s="254" t="str">
        <f>IF(ISNUMBER(FIND(analysismethod2,'III_Plan comp 438.68 {Plan 3}'!CL$15)),"",'III_Plan comp 438.68 {Plan 3}'!CL$15&amp;analysismethod2)</f>
        <v/>
      </c>
      <c r="ET41" s="254" t="str">
        <f>IF(ISNUMBER(FIND(analysismethod2,'III_Plan comp 438.68 {Plan 3}'!CM$15)),"",'III_Plan comp 438.68 {Plan 3}'!CM$15&amp;analysismethod2)</f>
        <v/>
      </c>
      <c r="EU41" s="254" t="str">
        <f>IF(ISNUMBER(FIND(analysismethod2,'III_Plan comp 438.68 {Plan 3}'!CN$15)),"",'III_Plan comp 438.68 {Plan 3}'!CN$15&amp;analysismethod2)</f>
        <v/>
      </c>
      <c r="EV41" s="254" t="str">
        <f>IF(ISNUMBER(FIND(analysismethod2,'III_Plan comp 438.68 {Plan 3}'!CO$15)),"",'III_Plan comp 438.68 {Plan 3}'!CO$15&amp;analysismethod2)</f>
        <v/>
      </c>
      <c r="EW41" s="254" t="str">
        <f>IF(ISNUMBER(FIND(analysismethod2,'III_Plan comp 438.68 {Plan 3}'!CP$15)),"",'III_Plan comp 438.68 {Plan 3}'!CP$15&amp;analysismethod2)</f>
        <v/>
      </c>
      <c r="EX41" s="254" t="str">
        <f>IF(ISNUMBER(FIND(analysismethod2,'III_Plan comp 438.68 {Plan 3}'!CQ$15)),"",'III_Plan comp 438.68 {Plan 3}'!CQ$15&amp;analysismethod2)</f>
        <v/>
      </c>
      <c r="EY41" s="254" t="str">
        <f>IF(ISNUMBER(FIND(analysismethod2,'III_Plan comp 438.68 {Plan 3}'!CR$15)),"",'III_Plan comp 438.68 {Plan 3}'!CR$15&amp;analysismethod2)</f>
        <v/>
      </c>
      <c r="EZ41" s="254" t="str">
        <f>IF(ISNUMBER(FIND(analysismethod2,'III_Plan comp 438.68 {Plan 3}'!CS$15)),"",'III_Plan comp 438.68 {Plan 3}'!CS$15&amp;analysismethod2)</f>
        <v/>
      </c>
      <c r="FA41" s="254" t="str">
        <f>IF(ISNUMBER(FIND(analysismethod2,'III_Plan comp 438.68 {Plan 3}'!CT$15)),"",'III_Plan comp 438.68 {Plan 3}'!CT$15&amp;analysismethod2)</f>
        <v/>
      </c>
      <c r="FB41" s="254" t="str">
        <f>IF(ISNUMBER(FIND(analysismethod2,'III_Plan comp 438.68 {Plan 3}'!CU$15)),"",'III_Plan comp 438.68 {Plan 3}'!CU$15&amp;analysismethod2)</f>
        <v/>
      </c>
      <c r="FC41" s="254" t="str">
        <f>IF(ISNUMBER(FIND(analysismethod2,'III_Plan comp 438.68 {Plan 3}'!CV$15)),"",'III_Plan comp 438.68 {Plan 3}'!CV$15&amp;analysismethod2)</f>
        <v/>
      </c>
      <c r="FD41" s="254" t="str">
        <f>IF(ISNUMBER(FIND(analysismethod2,'III_Plan comp 438.68 {Plan 3}'!CW$15)),"",'III_Plan comp 438.68 {Plan 3}'!CW$15&amp;analysismethod2)</f>
        <v/>
      </c>
      <c r="FE41" s="254" t="str">
        <f>IF(ISNUMBER(FIND(analysismethod2,'III_Plan comp 438.68 {Plan 3}'!CX$15)),"",'III_Plan comp 438.68 {Plan 3}'!CX$15&amp;analysismethod2)</f>
        <v/>
      </c>
      <c r="FF41" s="254" t="str">
        <f>IF(ISNUMBER(FIND(analysismethod2,'III_Plan comp 438.68 {Plan 3}'!CY$15)),"",'III_Plan comp 438.68 {Plan 3}'!CY$15&amp;analysismethod2)</f>
        <v/>
      </c>
      <c r="FG41" s="254" t="str">
        <f>IF(ISNUMBER(FIND(analysismethod2,'III_Plan comp 438.68 {Plan 3}'!CZ$15)),"",'III_Plan comp 438.68 {Plan 3}'!CZ$15&amp;analysismethod2)</f>
        <v/>
      </c>
    </row>
    <row r="42" spans="2:163" x14ac:dyDescent="0.25">
      <c r="B42" s="12" t="s">
        <v>45</v>
      </c>
      <c r="C42" s="12"/>
      <c r="D42" s="12"/>
      <c r="E42" s="12"/>
      <c r="F42" s="12"/>
      <c r="G42" s="12"/>
      <c r="J42" s="12"/>
      <c r="K42" s="12"/>
      <c r="L42" s="12"/>
      <c r="M42" s="12"/>
      <c r="N42" s="12"/>
      <c r="O42" s="12"/>
      <c r="P42" s="12"/>
      <c r="Q42" s="12"/>
      <c r="R42" s="12"/>
      <c r="S42" s="12"/>
      <c r="T42" s="12"/>
      <c r="BK42" s="253" t="str">
        <f>IF('I_State and program information'!$E$58="Yes","Secret Shopper: Network Participation"&amp;"; "&amp;CHAR(10)&amp;CHAR(10),"")</f>
        <v/>
      </c>
      <c r="BL42" s="254" t="str">
        <f>IF(ISNUMBER(FIND(analysismethod3,'III_Plan comp 438.68 {Plan 3}'!E$15)),"",'III_Plan comp 438.68 {Plan 3}'!E$15&amp;analysismethod3)</f>
        <v/>
      </c>
      <c r="BM42" s="254" t="str">
        <f>IF(ISNUMBER(FIND(analysismethod3,'III_Plan comp 438.68 {Plan 3}'!F$15)),"",'III_Plan comp 438.68 {Plan 3}'!F$15&amp;analysismethod3)</f>
        <v/>
      </c>
      <c r="BN42" s="254" t="str">
        <f>IF(ISNUMBER(FIND(analysismethod3,'III_Plan comp 438.68 {Plan 3}'!G$15)),"",'III_Plan comp 438.68 {Plan 3}'!G$15&amp;analysismethod3)</f>
        <v/>
      </c>
      <c r="BO42" s="254" t="str">
        <f>IF(ISNUMBER(FIND(analysismethod3,'III_Plan comp 438.68 {Plan 3}'!H$15)),"",'III_Plan comp 438.68 {Plan 3}'!H$15&amp;analysismethod3)</f>
        <v/>
      </c>
      <c r="BP42" s="254" t="str">
        <f>IF(ISNUMBER(FIND(analysismethod3,'III_Plan comp 438.68 {Plan 3}'!I$15)),"",'III_Plan comp 438.68 {Plan 3}'!I$15&amp;analysismethod3)</f>
        <v/>
      </c>
      <c r="BQ42" s="254" t="str">
        <f>IF(ISNUMBER(FIND(analysismethod3,'III_Plan comp 438.68 {Plan 3}'!J$15)),"",'III_Plan comp 438.68 {Plan 3}'!J$15&amp;analysismethod3)</f>
        <v/>
      </c>
      <c r="BR42" s="254" t="str">
        <f>IF(ISNUMBER(FIND(analysismethod3,'III_Plan comp 438.68 {Plan 3}'!K$15)),"",'III_Plan comp 438.68 {Plan 3}'!K$15&amp;analysismethod3)</f>
        <v/>
      </c>
      <c r="BS42" s="254" t="str">
        <f>IF(ISNUMBER(FIND(analysismethod3,'III_Plan comp 438.68 {Plan 3}'!L$15)),"",'III_Plan comp 438.68 {Plan 3}'!L$15&amp;analysismethod3)</f>
        <v/>
      </c>
      <c r="BT42" s="254" t="str">
        <f>IF(ISNUMBER(FIND(analysismethod3,'III_Plan comp 438.68 {Plan 3}'!M$15)),"",'III_Plan comp 438.68 {Plan 3}'!M$15&amp;analysismethod3)</f>
        <v/>
      </c>
      <c r="BU42" s="254" t="str">
        <f>IF(ISNUMBER(FIND(analysismethod3,'III_Plan comp 438.68 {Plan 3}'!N$15)),"",'III_Plan comp 438.68 {Plan 3}'!N$15&amp;analysismethod3)</f>
        <v/>
      </c>
      <c r="BV42" s="254" t="str">
        <f>IF(ISNUMBER(FIND(analysismethod3,'III_Plan comp 438.68 {Plan 3}'!O$15)),"",'III_Plan comp 438.68 {Plan 3}'!O$15&amp;analysismethod3)</f>
        <v/>
      </c>
      <c r="BW42" s="254" t="str">
        <f>IF(ISNUMBER(FIND(analysismethod3,'III_Plan comp 438.68 {Plan 3}'!P$15)),"",'III_Plan comp 438.68 {Plan 3}'!P$15&amp;analysismethod3)</f>
        <v/>
      </c>
      <c r="BX42" s="254" t="str">
        <f>IF(ISNUMBER(FIND(analysismethod3,'III_Plan comp 438.68 {Plan 3}'!Q$15)),"",'III_Plan comp 438.68 {Plan 3}'!Q$15&amp;analysismethod3)</f>
        <v/>
      </c>
      <c r="BY42" s="254" t="str">
        <f>IF(ISNUMBER(FIND(analysismethod3,'III_Plan comp 438.68 {Plan 3}'!R$15)),"",'III_Plan comp 438.68 {Plan 3}'!R$15&amp;analysismethod3)</f>
        <v/>
      </c>
      <c r="BZ42" s="254" t="str">
        <f>IF(ISNUMBER(FIND(analysismethod3,'III_Plan comp 438.68 {Plan 3}'!S$15)),"",'III_Plan comp 438.68 {Plan 3}'!S$15&amp;analysismethod3)</f>
        <v/>
      </c>
      <c r="CA42" s="254" t="str">
        <f>IF(ISNUMBER(FIND(analysismethod3,'III_Plan comp 438.68 {Plan 3}'!T$15)),"",'III_Plan comp 438.68 {Plan 3}'!T$15&amp;analysismethod3)</f>
        <v/>
      </c>
      <c r="CB42" s="254" t="str">
        <f>IF(ISNUMBER(FIND(analysismethod3,'III_Plan comp 438.68 {Plan 3}'!U$15)),"",'III_Plan comp 438.68 {Plan 3}'!U$15&amp;analysismethod3)</f>
        <v/>
      </c>
      <c r="CC42" s="254" t="str">
        <f>IF(ISNUMBER(FIND(analysismethod3,'III_Plan comp 438.68 {Plan 3}'!V$15)),"",'III_Plan comp 438.68 {Plan 3}'!V$15&amp;analysismethod3)</f>
        <v/>
      </c>
      <c r="CD42" s="254" t="str">
        <f>IF(ISNUMBER(FIND(analysismethod3,'III_Plan comp 438.68 {Plan 3}'!W$15)),"",'III_Plan comp 438.68 {Plan 3}'!W$15&amp;analysismethod3)</f>
        <v/>
      </c>
      <c r="CE42" s="254" t="str">
        <f>IF(ISNUMBER(FIND(analysismethod3,'III_Plan comp 438.68 {Plan 3}'!X$15)),"",'III_Plan comp 438.68 {Plan 3}'!X$15&amp;analysismethod3)</f>
        <v/>
      </c>
      <c r="CF42" s="254" t="str">
        <f>IF(ISNUMBER(FIND(analysismethod3,'III_Plan comp 438.68 {Plan 3}'!Y$15)),"",'III_Plan comp 438.68 {Plan 3}'!Y$15&amp;analysismethod3)</f>
        <v/>
      </c>
      <c r="CG42" s="254" t="str">
        <f>IF(ISNUMBER(FIND(analysismethod3,'III_Plan comp 438.68 {Plan 3}'!Z$15)),"",'III_Plan comp 438.68 {Plan 3}'!Z$15&amp;analysismethod3)</f>
        <v/>
      </c>
      <c r="CH42" s="254" t="str">
        <f>IF(ISNUMBER(FIND(analysismethod3,'III_Plan comp 438.68 {Plan 3}'!AA$15)),"",'III_Plan comp 438.68 {Plan 3}'!AA$15&amp;analysismethod3)</f>
        <v/>
      </c>
      <c r="CI42" s="254" t="str">
        <f>IF(ISNUMBER(FIND(analysismethod3,'III_Plan comp 438.68 {Plan 3}'!AB$15)),"",'III_Plan comp 438.68 {Plan 3}'!AB$15&amp;analysismethod3)</f>
        <v/>
      </c>
      <c r="CJ42" s="254" t="str">
        <f>IF(ISNUMBER(FIND(analysismethod3,'III_Plan comp 438.68 {Plan 3}'!AC$15)),"",'III_Plan comp 438.68 {Plan 3}'!AC$15&amp;analysismethod3)</f>
        <v/>
      </c>
      <c r="CK42" s="254" t="str">
        <f>IF(ISNUMBER(FIND(analysismethod3,'III_Plan comp 438.68 {Plan 3}'!AD$15)),"",'III_Plan comp 438.68 {Plan 3}'!AD$15&amp;analysismethod3)</f>
        <v/>
      </c>
      <c r="CL42" s="254" t="str">
        <f>IF(ISNUMBER(FIND(analysismethod3,'III_Plan comp 438.68 {Plan 3}'!AE$15)),"",'III_Plan comp 438.68 {Plan 3}'!AE$15&amp;analysismethod3)</f>
        <v/>
      </c>
      <c r="CM42" s="254" t="str">
        <f>IF(ISNUMBER(FIND(analysismethod3,'III_Plan comp 438.68 {Plan 3}'!AF$15)),"",'III_Plan comp 438.68 {Plan 3}'!AF$15&amp;analysismethod3)</f>
        <v/>
      </c>
      <c r="CN42" s="254" t="str">
        <f>IF(ISNUMBER(FIND(analysismethod3,'III_Plan comp 438.68 {Plan 3}'!AG$15)),"",'III_Plan comp 438.68 {Plan 3}'!AG$15&amp;analysismethod3)</f>
        <v/>
      </c>
      <c r="CO42" s="254" t="str">
        <f>IF(ISNUMBER(FIND(analysismethod3,'III_Plan comp 438.68 {Plan 3}'!AH$15)),"",'III_Plan comp 438.68 {Plan 3}'!AH$15&amp;analysismethod3)</f>
        <v/>
      </c>
      <c r="CP42" s="254" t="str">
        <f>IF(ISNUMBER(FIND(analysismethod3,'III_Plan comp 438.68 {Plan 3}'!AI$15)),"",'III_Plan comp 438.68 {Plan 3}'!AI$15&amp;analysismethod3)</f>
        <v/>
      </c>
      <c r="CQ42" s="254" t="str">
        <f>IF(ISNUMBER(FIND(analysismethod3,'III_Plan comp 438.68 {Plan 3}'!AJ$15)),"",'III_Plan comp 438.68 {Plan 3}'!AJ$15&amp;analysismethod3)</f>
        <v/>
      </c>
      <c r="CR42" s="254" t="str">
        <f>IF(ISNUMBER(FIND(analysismethod3,'III_Plan comp 438.68 {Plan 3}'!AK$15)),"",'III_Plan comp 438.68 {Plan 3}'!AK$15&amp;analysismethod3)</f>
        <v/>
      </c>
      <c r="CS42" s="254" t="str">
        <f>IF(ISNUMBER(FIND(analysismethod3,'III_Plan comp 438.68 {Plan 3}'!AL$15)),"",'III_Plan comp 438.68 {Plan 3}'!AL$15&amp;analysismethod3)</f>
        <v/>
      </c>
      <c r="CT42" s="254" t="str">
        <f>IF(ISNUMBER(FIND(analysismethod3,'III_Plan comp 438.68 {Plan 3}'!AM$15)),"",'III_Plan comp 438.68 {Plan 3}'!AM$15&amp;analysismethod3)</f>
        <v/>
      </c>
      <c r="CU42" s="254" t="str">
        <f>IF(ISNUMBER(FIND(analysismethod3,'III_Plan comp 438.68 {Plan 3}'!AN$15)),"",'III_Plan comp 438.68 {Plan 3}'!AN$15&amp;analysismethod3)</f>
        <v/>
      </c>
      <c r="CV42" s="254" t="str">
        <f>IF(ISNUMBER(FIND(analysismethod3,'III_Plan comp 438.68 {Plan 3}'!AO$15)),"",'III_Plan comp 438.68 {Plan 3}'!AO$15&amp;analysismethod3)</f>
        <v/>
      </c>
      <c r="CW42" s="254" t="str">
        <f>IF(ISNUMBER(FIND(analysismethod3,'III_Plan comp 438.68 {Plan 3}'!AP$15)),"",'III_Plan comp 438.68 {Plan 3}'!AP$15&amp;analysismethod3)</f>
        <v/>
      </c>
      <c r="CX42" s="254" t="str">
        <f>IF(ISNUMBER(FIND(analysismethod3,'III_Plan comp 438.68 {Plan 3}'!AQ$15)),"",'III_Plan comp 438.68 {Plan 3}'!AQ$15&amp;analysismethod3)</f>
        <v/>
      </c>
      <c r="CY42" s="254" t="str">
        <f>IF(ISNUMBER(FIND(analysismethod3,'III_Plan comp 438.68 {Plan 3}'!AR$15)),"",'III_Plan comp 438.68 {Plan 3}'!AR$15&amp;analysismethod3)</f>
        <v/>
      </c>
      <c r="CZ42" s="254" t="str">
        <f>IF(ISNUMBER(FIND(analysismethod3,'III_Plan comp 438.68 {Plan 3}'!AS$15)),"",'III_Plan comp 438.68 {Plan 3}'!AS$15&amp;analysismethod3)</f>
        <v/>
      </c>
      <c r="DA42" s="254" t="str">
        <f>IF(ISNUMBER(FIND(analysismethod3,'III_Plan comp 438.68 {Plan 3}'!AT$15)),"",'III_Plan comp 438.68 {Plan 3}'!AT$15&amp;analysismethod3)</f>
        <v/>
      </c>
      <c r="DB42" s="254" t="str">
        <f>IF(ISNUMBER(FIND(analysismethod3,'III_Plan comp 438.68 {Plan 3}'!AU$15)),"",'III_Plan comp 438.68 {Plan 3}'!AU$15&amp;analysismethod3)</f>
        <v/>
      </c>
      <c r="DC42" s="254" t="str">
        <f>IF(ISNUMBER(FIND(analysismethod3,'III_Plan comp 438.68 {Plan 3}'!AV$15)),"",'III_Plan comp 438.68 {Plan 3}'!AV$15&amp;analysismethod3)</f>
        <v/>
      </c>
      <c r="DD42" s="254" t="str">
        <f>IF(ISNUMBER(FIND(analysismethod3,'III_Plan comp 438.68 {Plan 3}'!AW$15)),"",'III_Plan comp 438.68 {Plan 3}'!AW$15&amp;analysismethod3)</f>
        <v/>
      </c>
      <c r="DE42" s="254" t="str">
        <f>IF(ISNUMBER(FIND(analysismethod3,'III_Plan comp 438.68 {Plan 3}'!AX$15)),"",'III_Plan comp 438.68 {Plan 3}'!AX$15&amp;analysismethod3)</f>
        <v/>
      </c>
      <c r="DF42" s="254" t="str">
        <f>IF(ISNUMBER(FIND(analysismethod3,'III_Plan comp 438.68 {Plan 3}'!AY$15)),"",'III_Plan comp 438.68 {Plan 3}'!AY$15&amp;analysismethod3)</f>
        <v/>
      </c>
      <c r="DG42" s="254" t="str">
        <f>IF(ISNUMBER(FIND(analysismethod3,'III_Plan comp 438.68 {Plan 3}'!AZ$15)),"",'III_Plan comp 438.68 {Plan 3}'!AZ$15&amp;analysismethod3)</f>
        <v/>
      </c>
      <c r="DH42" s="254" t="str">
        <f>IF(ISNUMBER(FIND(analysismethod3,'III_Plan comp 438.68 {Plan 3}'!BA$15)),"",'III_Plan comp 438.68 {Plan 3}'!BA$15&amp;analysismethod3)</f>
        <v/>
      </c>
      <c r="DI42" s="254" t="str">
        <f>IF(ISNUMBER(FIND(analysismethod3,'III_Plan comp 438.68 {Plan 3}'!BB$15)),"",'III_Plan comp 438.68 {Plan 3}'!BB$15&amp;analysismethod3)</f>
        <v/>
      </c>
      <c r="DJ42" s="254" t="str">
        <f>IF(ISNUMBER(FIND(analysismethod3,'III_Plan comp 438.68 {Plan 3}'!BC$15)),"",'III_Plan comp 438.68 {Plan 3}'!BC$15&amp;analysismethod3)</f>
        <v/>
      </c>
      <c r="DK42" s="254" t="str">
        <f>IF(ISNUMBER(FIND(analysismethod3,'III_Plan comp 438.68 {Plan 3}'!BD$15)),"",'III_Plan comp 438.68 {Plan 3}'!BD$15&amp;analysismethod3)</f>
        <v/>
      </c>
      <c r="DL42" s="254" t="str">
        <f>IF(ISNUMBER(FIND(analysismethod3,'III_Plan comp 438.68 {Plan 3}'!BE$15)),"",'III_Plan comp 438.68 {Plan 3}'!BE$15&amp;analysismethod3)</f>
        <v/>
      </c>
      <c r="DM42" s="254" t="str">
        <f>IF(ISNUMBER(FIND(analysismethod3,'III_Plan comp 438.68 {Plan 3}'!BF$15)),"",'III_Plan comp 438.68 {Plan 3}'!BF$15&amp;analysismethod3)</f>
        <v/>
      </c>
      <c r="DN42" s="254" t="str">
        <f>IF(ISNUMBER(FIND(analysismethod3,'III_Plan comp 438.68 {Plan 3}'!BG$15)),"",'III_Plan comp 438.68 {Plan 3}'!BG$15&amp;analysismethod3)</f>
        <v/>
      </c>
      <c r="DO42" s="254" t="str">
        <f>IF(ISNUMBER(FIND(analysismethod3,'III_Plan comp 438.68 {Plan 3}'!BH$15)),"",'III_Plan comp 438.68 {Plan 3}'!BH$15&amp;analysismethod3)</f>
        <v/>
      </c>
      <c r="DP42" s="254" t="str">
        <f>IF(ISNUMBER(FIND(analysismethod3,'III_Plan comp 438.68 {Plan 3}'!BI$15)),"",'III_Plan comp 438.68 {Plan 3}'!BI$15&amp;analysismethod3)</f>
        <v/>
      </c>
      <c r="DQ42" s="254" t="str">
        <f>IF(ISNUMBER(FIND(analysismethod3,'III_Plan comp 438.68 {Plan 3}'!BJ$15)),"",'III_Plan comp 438.68 {Plan 3}'!BJ$15&amp;analysismethod3)</f>
        <v/>
      </c>
      <c r="DR42" s="254" t="str">
        <f>IF(ISNUMBER(FIND(analysismethod3,'III_Plan comp 438.68 {Plan 3}'!BK$15)),"",'III_Plan comp 438.68 {Plan 3}'!BK$15&amp;analysismethod3)</f>
        <v/>
      </c>
      <c r="DS42" s="254" t="str">
        <f>IF(ISNUMBER(FIND(analysismethod3,'III_Plan comp 438.68 {Plan 3}'!BL$15)),"",'III_Plan comp 438.68 {Plan 3}'!BL$15&amp;analysismethod3)</f>
        <v/>
      </c>
      <c r="DT42" s="254" t="str">
        <f>IF(ISNUMBER(FIND(analysismethod3,'III_Plan comp 438.68 {Plan 3}'!BM$15)),"",'III_Plan comp 438.68 {Plan 3}'!BM$15&amp;analysismethod3)</f>
        <v/>
      </c>
      <c r="DU42" s="254" t="str">
        <f>IF(ISNUMBER(FIND(analysismethod3,'III_Plan comp 438.68 {Plan 3}'!BN$15)),"",'III_Plan comp 438.68 {Plan 3}'!BN$15&amp;analysismethod3)</f>
        <v/>
      </c>
      <c r="DV42" s="254" t="str">
        <f>IF(ISNUMBER(FIND(analysismethod3,'III_Plan comp 438.68 {Plan 3}'!BO$15)),"",'III_Plan comp 438.68 {Plan 3}'!BO$15&amp;analysismethod3)</f>
        <v/>
      </c>
      <c r="DW42" s="254" t="str">
        <f>IF(ISNUMBER(FIND(analysismethod3,'III_Plan comp 438.68 {Plan 3}'!BP$15)),"",'III_Plan comp 438.68 {Plan 3}'!BP$15&amp;analysismethod3)</f>
        <v/>
      </c>
      <c r="DX42" s="254" t="str">
        <f>IF(ISNUMBER(FIND(analysismethod3,'III_Plan comp 438.68 {Plan 3}'!BQ$15)),"",'III_Plan comp 438.68 {Plan 3}'!BQ$15&amp;analysismethod3)</f>
        <v/>
      </c>
      <c r="DY42" s="254" t="str">
        <f>IF(ISNUMBER(FIND(analysismethod3,'III_Plan comp 438.68 {Plan 3}'!BR$15)),"",'III_Plan comp 438.68 {Plan 3}'!BR$15&amp;analysismethod3)</f>
        <v/>
      </c>
      <c r="DZ42" s="254" t="str">
        <f>IF(ISNUMBER(FIND(analysismethod3,'III_Plan comp 438.68 {Plan 3}'!BS$15)),"",'III_Plan comp 438.68 {Plan 3}'!BS$15&amp;analysismethod3)</f>
        <v/>
      </c>
      <c r="EA42" s="254" t="str">
        <f>IF(ISNUMBER(FIND(analysismethod3,'III_Plan comp 438.68 {Plan 3}'!BT$15)),"",'III_Plan comp 438.68 {Plan 3}'!BT$15&amp;analysismethod3)</f>
        <v/>
      </c>
      <c r="EB42" s="254" t="str">
        <f>IF(ISNUMBER(FIND(analysismethod3,'III_Plan comp 438.68 {Plan 3}'!BU$15)),"",'III_Plan comp 438.68 {Plan 3}'!BU$15&amp;analysismethod3)</f>
        <v/>
      </c>
      <c r="EC42" s="254" t="str">
        <f>IF(ISNUMBER(FIND(analysismethod3,'III_Plan comp 438.68 {Plan 3}'!BV$15)),"",'III_Plan comp 438.68 {Plan 3}'!BV$15&amp;analysismethod3)</f>
        <v/>
      </c>
      <c r="ED42" s="254" t="str">
        <f>IF(ISNUMBER(FIND(analysismethod3,'III_Plan comp 438.68 {Plan 3}'!BW$15)),"",'III_Plan comp 438.68 {Plan 3}'!BW$15&amp;analysismethod3)</f>
        <v/>
      </c>
      <c r="EE42" s="254" t="str">
        <f>IF(ISNUMBER(FIND(analysismethod3,'III_Plan comp 438.68 {Plan 3}'!BX$15)),"",'III_Plan comp 438.68 {Plan 3}'!BX$15&amp;analysismethod3)</f>
        <v/>
      </c>
      <c r="EF42" s="254" t="str">
        <f>IF(ISNUMBER(FIND(analysismethod3,'III_Plan comp 438.68 {Plan 3}'!BY$15)),"",'III_Plan comp 438.68 {Plan 3}'!BY$15&amp;analysismethod3)</f>
        <v/>
      </c>
      <c r="EG42" s="254" t="str">
        <f>IF(ISNUMBER(FIND(analysismethod3,'III_Plan comp 438.68 {Plan 3}'!BZ$15)),"",'III_Plan comp 438.68 {Plan 3}'!BZ$15&amp;analysismethod3)</f>
        <v/>
      </c>
      <c r="EH42" s="254" t="str">
        <f>IF(ISNUMBER(FIND(analysismethod3,'III_Plan comp 438.68 {Plan 3}'!CA$15)),"",'III_Plan comp 438.68 {Plan 3}'!CA$15&amp;analysismethod3)</f>
        <v/>
      </c>
      <c r="EI42" s="254" t="str">
        <f>IF(ISNUMBER(FIND(analysismethod3,'III_Plan comp 438.68 {Plan 3}'!CB$15)),"",'III_Plan comp 438.68 {Plan 3}'!CB$15&amp;analysismethod3)</f>
        <v/>
      </c>
      <c r="EJ42" s="254" t="str">
        <f>IF(ISNUMBER(FIND(analysismethod3,'III_Plan comp 438.68 {Plan 3}'!CC$15)),"",'III_Plan comp 438.68 {Plan 3}'!CC$15&amp;analysismethod3)</f>
        <v/>
      </c>
      <c r="EK42" s="254" t="str">
        <f>IF(ISNUMBER(FIND(analysismethod3,'III_Plan comp 438.68 {Plan 3}'!CD$15)),"",'III_Plan comp 438.68 {Plan 3}'!CD$15&amp;analysismethod3)</f>
        <v/>
      </c>
      <c r="EL42" s="254" t="str">
        <f>IF(ISNUMBER(FIND(analysismethod3,'III_Plan comp 438.68 {Plan 3}'!CE$15)),"",'III_Plan comp 438.68 {Plan 3}'!CE$15&amp;analysismethod3)</f>
        <v/>
      </c>
      <c r="EM42" s="254" t="str">
        <f>IF(ISNUMBER(FIND(analysismethod3,'III_Plan comp 438.68 {Plan 3}'!CF$15)),"",'III_Plan comp 438.68 {Plan 3}'!CF$15&amp;analysismethod3)</f>
        <v/>
      </c>
      <c r="EN42" s="254" t="str">
        <f>IF(ISNUMBER(FIND(analysismethod3,'III_Plan comp 438.68 {Plan 3}'!CG$15)),"",'III_Plan comp 438.68 {Plan 3}'!CG$15&amp;analysismethod3)</f>
        <v/>
      </c>
      <c r="EO42" s="254" t="str">
        <f>IF(ISNUMBER(FIND(analysismethod3,'III_Plan comp 438.68 {Plan 3}'!CH$15)),"",'III_Plan comp 438.68 {Plan 3}'!CH$15&amp;analysismethod3)</f>
        <v/>
      </c>
      <c r="EP42" s="254" t="str">
        <f>IF(ISNUMBER(FIND(analysismethod3,'III_Plan comp 438.68 {Plan 3}'!CI$15)),"",'III_Plan comp 438.68 {Plan 3}'!CI$15&amp;analysismethod3)</f>
        <v/>
      </c>
      <c r="EQ42" s="254" t="str">
        <f>IF(ISNUMBER(FIND(analysismethod3,'III_Plan comp 438.68 {Plan 3}'!CJ$15)),"",'III_Plan comp 438.68 {Plan 3}'!CJ$15&amp;analysismethod3)</f>
        <v/>
      </c>
      <c r="ER42" s="254" t="str">
        <f>IF(ISNUMBER(FIND(analysismethod3,'III_Plan comp 438.68 {Plan 3}'!CK$15)),"",'III_Plan comp 438.68 {Plan 3}'!CK$15&amp;analysismethod3)</f>
        <v/>
      </c>
      <c r="ES42" s="254" t="str">
        <f>IF(ISNUMBER(FIND(analysismethod3,'III_Plan comp 438.68 {Plan 3}'!CL$15)),"",'III_Plan comp 438.68 {Plan 3}'!CL$15&amp;analysismethod3)</f>
        <v/>
      </c>
      <c r="ET42" s="254" t="str">
        <f>IF(ISNUMBER(FIND(analysismethod3,'III_Plan comp 438.68 {Plan 3}'!CM$15)),"",'III_Plan comp 438.68 {Plan 3}'!CM$15&amp;analysismethod3)</f>
        <v/>
      </c>
      <c r="EU42" s="254" t="str">
        <f>IF(ISNUMBER(FIND(analysismethod3,'III_Plan comp 438.68 {Plan 3}'!CN$15)),"",'III_Plan comp 438.68 {Plan 3}'!CN$15&amp;analysismethod3)</f>
        <v/>
      </c>
      <c r="EV42" s="254" t="str">
        <f>IF(ISNUMBER(FIND(analysismethod3,'III_Plan comp 438.68 {Plan 3}'!CO$15)),"",'III_Plan comp 438.68 {Plan 3}'!CO$15&amp;analysismethod3)</f>
        <v/>
      </c>
      <c r="EW42" s="254" t="str">
        <f>IF(ISNUMBER(FIND(analysismethod3,'III_Plan comp 438.68 {Plan 3}'!CP$15)),"",'III_Plan comp 438.68 {Plan 3}'!CP$15&amp;analysismethod3)</f>
        <v/>
      </c>
      <c r="EX42" s="254" t="str">
        <f>IF(ISNUMBER(FIND(analysismethod3,'III_Plan comp 438.68 {Plan 3}'!CQ$15)),"",'III_Plan comp 438.68 {Plan 3}'!CQ$15&amp;analysismethod3)</f>
        <v/>
      </c>
      <c r="EY42" s="254" t="str">
        <f>IF(ISNUMBER(FIND(analysismethod3,'III_Plan comp 438.68 {Plan 3}'!CR$15)),"",'III_Plan comp 438.68 {Plan 3}'!CR$15&amp;analysismethod3)</f>
        <v/>
      </c>
      <c r="EZ42" s="254" t="str">
        <f>IF(ISNUMBER(FIND(analysismethod3,'III_Plan comp 438.68 {Plan 3}'!CS$15)),"",'III_Plan comp 438.68 {Plan 3}'!CS$15&amp;analysismethod3)</f>
        <v/>
      </c>
      <c r="FA42" s="254" t="str">
        <f>IF(ISNUMBER(FIND(analysismethod3,'III_Plan comp 438.68 {Plan 3}'!CT$15)),"",'III_Plan comp 438.68 {Plan 3}'!CT$15&amp;analysismethod3)</f>
        <v/>
      </c>
      <c r="FB42" s="254" t="str">
        <f>IF(ISNUMBER(FIND(analysismethod3,'III_Plan comp 438.68 {Plan 3}'!CU$15)),"",'III_Plan comp 438.68 {Plan 3}'!CU$15&amp;analysismethod3)</f>
        <v/>
      </c>
      <c r="FC42" s="254" t="str">
        <f>IF(ISNUMBER(FIND(analysismethod3,'III_Plan comp 438.68 {Plan 3}'!CV$15)),"",'III_Plan comp 438.68 {Plan 3}'!CV$15&amp;analysismethod3)</f>
        <v/>
      </c>
      <c r="FD42" s="254" t="str">
        <f>IF(ISNUMBER(FIND(analysismethod3,'III_Plan comp 438.68 {Plan 3}'!CW$15)),"",'III_Plan comp 438.68 {Plan 3}'!CW$15&amp;analysismethod3)</f>
        <v/>
      </c>
      <c r="FE42" s="254" t="str">
        <f>IF(ISNUMBER(FIND(analysismethod3,'III_Plan comp 438.68 {Plan 3}'!CX$15)),"",'III_Plan comp 438.68 {Plan 3}'!CX$15&amp;analysismethod3)</f>
        <v/>
      </c>
      <c r="FF42" s="254" t="str">
        <f>IF(ISNUMBER(FIND(analysismethod3,'III_Plan comp 438.68 {Plan 3}'!CY$15)),"",'III_Plan comp 438.68 {Plan 3}'!CY$15&amp;analysismethod3)</f>
        <v/>
      </c>
      <c r="FG42" s="254" t="str">
        <f>IF(ISNUMBER(FIND(analysismethod3,'III_Plan comp 438.68 {Plan 3}'!CZ$15)),"",'III_Plan comp 438.68 {Plan 3}'!CZ$15&amp;analysismethod3)</f>
        <v/>
      </c>
    </row>
    <row r="43" spans="2:163" x14ac:dyDescent="0.25">
      <c r="B43" s="12" t="s">
        <v>46</v>
      </c>
      <c r="C43" s="12"/>
      <c r="D43" s="12"/>
      <c r="E43" s="12"/>
      <c r="F43" s="12"/>
      <c r="G43" s="12"/>
      <c r="J43" s="12"/>
      <c r="K43" s="12"/>
      <c r="L43" s="12"/>
      <c r="M43" s="12"/>
      <c r="N43" s="12"/>
      <c r="O43" s="12"/>
      <c r="P43" s="12"/>
      <c r="Q43" s="12"/>
      <c r="R43" s="12"/>
      <c r="S43" s="12"/>
      <c r="T43" s="12"/>
      <c r="BK43" s="253" t="str">
        <f>IF('I_State and program information'!$E$62="Yes","Secret Shopper: Appointment Availability"&amp;"; "&amp;CHAR(10)&amp;CHAR(10),"")</f>
        <v/>
      </c>
      <c r="BL43" s="254" t="str">
        <f>IF(ISNUMBER(FIND(analysismethod4,'III_Plan comp 438.68 {Plan 3}'!E$15)),"",'III_Plan comp 438.68 {Plan 3}'!E$15&amp;analysismethod4)</f>
        <v/>
      </c>
      <c r="BM43" s="254" t="str">
        <f>IF(ISNUMBER(FIND(analysismethod4,'III_Plan comp 438.68 {Plan 3}'!F$15)),"",'III_Plan comp 438.68 {Plan 3}'!F$15&amp;analysismethod4)</f>
        <v/>
      </c>
      <c r="BN43" s="254" t="str">
        <f>IF(ISNUMBER(FIND(analysismethod4,'III_Plan comp 438.68 {Plan 3}'!G$15)),"",'III_Plan comp 438.68 {Plan 3}'!G$15&amp;analysismethod4)</f>
        <v/>
      </c>
      <c r="BO43" s="254" t="str">
        <f>IF(ISNUMBER(FIND(analysismethod4,'III_Plan comp 438.68 {Plan 3}'!H$15)),"",'III_Plan comp 438.68 {Plan 3}'!H$15&amp;analysismethod4)</f>
        <v/>
      </c>
      <c r="BP43" s="254" t="str">
        <f>IF(ISNUMBER(FIND(analysismethod4,'III_Plan comp 438.68 {Plan 3}'!I$15)),"",'III_Plan comp 438.68 {Plan 3}'!I$15&amp;analysismethod4)</f>
        <v/>
      </c>
      <c r="BQ43" s="254" t="str">
        <f>IF(ISNUMBER(FIND(analysismethod4,'III_Plan comp 438.68 {Plan 3}'!J$15)),"",'III_Plan comp 438.68 {Plan 3}'!J$15&amp;analysismethod4)</f>
        <v/>
      </c>
      <c r="BR43" s="254" t="str">
        <f>IF(ISNUMBER(FIND(analysismethod4,'III_Plan comp 438.68 {Plan 3}'!K$15)),"",'III_Plan comp 438.68 {Plan 3}'!K$15&amp;analysismethod4)</f>
        <v/>
      </c>
      <c r="BS43" s="254" t="str">
        <f>IF(ISNUMBER(FIND(analysismethod4,'III_Plan comp 438.68 {Plan 3}'!L$15)),"",'III_Plan comp 438.68 {Plan 3}'!L$15&amp;analysismethod4)</f>
        <v/>
      </c>
      <c r="BT43" s="254" t="str">
        <f>IF(ISNUMBER(FIND(analysismethod4,'III_Plan comp 438.68 {Plan 3}'!M$15)),"",'III_Plan comp 438.68 {Plan 3}'!M$15&amp;analysismethod4)</f>
        <v/>
      </c>
      <c r="BU43" s="254" t="str">
        <f>IF(ISNUMBER(FIND(analysismethod4,'III_Plan comp 438.68 {Plan 3}'!N$15)),"",'III_Plan comp 438.68 {Plan 3}'!N$15&amp;analysismethod4)</f>
        <v/>
      </c>
      <c r="BV43" s="254" t="str">
        <f>IF(ISNUMBER(FIND(analysismethod4,'III_Plan comp 438.68 {Plan 3}'!O$15)),"",'III_Plan comp 438.68 {Plan 3}'!O$15&amp;analysismethod4)</f>
        <v/>
      </c>
      <c r="BW43" s="254" t="str">
        <f>IF(ISNUMBER(FIND(analysismethod4,'III_Plan comp 438.68 {Plan 3}'!P$15)),"",'III_Plan comp 438.68 {Plan 3}'!P$15&amp;analysismethod4)</f>
        <v/>
      </c>
      <c r="BX43" s="254" t="str">
        <f>IF(ISNUMBER(FIND(analysismethod4,'III_Plan comp 438.68 {Plan 3}'!Q$15)),"",'III_Plan comp 438.68 {Plan 3}'!Q$15&amp;analysismethod4)</f>
        <v/>
      </c>
      <c r="BY43" s="254" t="str">
        <f>IF(ISNUMBER(FIND(analysismethod4,'III_Plan comp 438.68 {Plan 3}'!R$15)),"",'III_Plan comp 438.68 {Plan 3}'!R$15&amp;analysismethod4)</f>
        <v/>
      </c>
      <c r="BZ43" s="254" t="str">
        <f>IF(ISNUMBER(FIND(analysismethod4,'III_Plan comp 438.68 {Plan 3}'!S$15)),"",'III_Plan comp 438.68 {Plan 3}'!S$15&amp;analysismethod4)</f>
        <v/>
      </c>
      <c r="CA43" s="254" t="str">
        <f>IF(ISNUMBER(FIND(analysismethod4,'III_Plan comp 438.68 {Plan 3}'!T$15)),"",'III_Plan comp 438.68 {Plan 3}'!T$15&amp;analysismethod4)</f>
        <v/>
      </c>
      <c r="CB43" s="254" t="str">
        <f>IF(ISNUMBER(FIND(analysismethod4,'III_Plan comp 438.68 {Plan 3}'!U$15)),"",'III_Plan comp 438.68 {Plan 3}'!U$15&amp;analysismethod4)</f>
        <v/>
      </c>
      <c r="CC43" s="254" t="str">
        <f>IF(ISNUMBER(FIND(analysismethod4,'III_Plan comp 438.68 {Plan 3}'!V$15)),"",'III_Plan comp 438.68 {Plan 3}'!V$15&amp;analysismethod4)</f>
        <v/>
      </c>
      <c r="CD43" s="254" t="str">
        <f>IF(ISNUMBER(FIND(analysismethod4,'III_Plan comp 438.68 {Plan 3}'!W$15)),"",'III_Plan comp 438.68 {Plan 3}'!W$15&amp;analysismethod4)</f>
        <v/>
      </c>
      <c r="CE43" s="254" t="str">
        <f>IF(ISNUMBER(FIND(analysismethod4,'III_Plan comp 438.68 {Plan 3}'!X$15)),"",'III_Plan comp 438.68 {Plan 3}'!X$15&amp;analysismethod4)</f>
        <v/>
      </c>
      <c r="CF43" s="254" t="str">
        <f>IF(ISNUMBER(FIND(analysismethod4,'III_Plan comp 438.68 {Plan 3}'!Y$15)),"",'III_Plan comp 438.68 {Plan 3}'!Y$15&amp;analysismethod4)</f>
        <v/>
      </c>
      <c r="CG43" s="254" t="str">
        <f>IF(ISNUMBER(FIND(analysismethod4,'III_Plan comp 438.68 {Plan 3}'!Z$15)),"",'III_Plan comp 438.68 {Plan 3}'!Z$15&amp;analysismethod4)</f>
        <v/>
      </c>
      <c r="CH43" s="254" t="str">
        <f>IF(ISNUMBER(FIND(analysismethod4,'III_Plan comp 438.68 {Plan 3}'!AA$15)),"",'III_Plan comp 438.68 {Plan 3}'!AA$15&amp;analysismethod4)</f>
        <v/>
      </c>
      <c r="CI43" s="254" t="str">
        <f>IF(ISNUMBER(FIND(analysismethod4,'III_Plan comp 438.68 {Plan 3}'!AB$15)),"",'III_Plan comp 438.68 {Plan 3}'!AB$15&amp;analysismethod4)</f>
        <v/>
      </c>
      <c r="CJ43" s="254" t="str">
        <f>IF(ISNUMBER(FIND(analysismethod4,'III_Plan comp 438.68 {Plan 3}'!AC$15)),"",'III_Plan comp 438.68 {Plan 3}'!AC$15&amp;analysismethod4)</f>
        <v/>
      </c>
      <c r="CK43" s="254" t="str">
        <f>IF(ISNUMBER(FIND(analysismethod4,'III_Plan comp 438.68 {Plan 3}'!AD$15)),"",'III_Plan comp 438.68 {Plan 3}'!AD$15&amp;analysismethod4)</f>
        <v/>
      </c>
      <c r="CL43" s="254" t="str">
        <f>IF(ISNUMBER(FIND(analysismethod4,'III_Plan comp 438.68 {Plan 3}'!AE$15)),"",'III_Plan comp 438.68 {Plan 3}'!AE$15&amp;analysismethod4)</f>
        <v/>
      </c>
      <c r="CM43" s="254" t="str">
        <f>IF(ISNUMBER(FIND(analysismethod4,'III_Plan comp 438.68 {Plan 3}'!AF$15)),"",'III_Plan comp 438.68 {Plan 3}'!AF$15&amp;analysismethod4)</f>
        <v/>
      </c>
      <c r="CN43" s="254" t="str">
        <f>IF(ISNUMBER(FIND(analysismethod4,'III_Plan comp 438.68 {Plan 3}'!AG$15)),"",'III_Plan comp 438.68 {Plan 3}'!AG$15&amp;analysismethod4)</f>
        <v/>
      </c>
      <c r="CO43" s="254" t="str">
        <f>IF(ISNUMBER(FIND(analysismethod4,'III_Plan comp 438.68 {Plan 3}'!AH$15)),"",'III_Plan comp 438.68 {Plan 3}'!AH$15&amp;analysismethod4)</f>
        <v/>
      </c>
      <c r="CP43" s="254" t="str">
        <f>IF(ISNUMBER(FIND(analysismethod4,'III_Plan comp 438.68 {Plan 3}'!AI$15)),"",'III_Plan comp 438.68 {Plan 3}'!AI$15&amp;analysismethod4)</f>
        <v/>
      </c>
      <c r="CQ43" s="254" t="str">
        <f>IF(ISNUMBER(FIND(analysismethod4,'III_Plan comp 438.68 {Plan 3}'!AJ$15)),"",'III_Plan comp 438.68 {Plan 3}'!AJ$15&amp;analysismethod4)</f>
        <v/>
      </c>
      <c r="CR43" s="254" t="str">
        <f>IF(ISNUMBER(FIND(analysismethod4,'III_Plan comp 438.68 {Plan 3}'!AK$15)),"",'III_Plan comp 438.68 {Plan 3}'!AK$15&amp;analysismethod4)</f>
        <v/>
      </c>
      <c r="CS43" s="254" t="str">
        <f>IF(ISNUMBER(FIND(analysismethod4,'III_Plan comp 438.68 {Plan 3}'!AL$15)),"",'III_Plan comp 438.68 {Plan 3}'!AL$15&amp;analysismethod4)</f>
        <v/>
      </c>
      <c r="CT43" s="254" t="str">
        <f>IF(ISNUMBER(FIND(analysismethod4,'III_Plan comp 438.68 {Plan 3}'!AM$15)),"",'III_Plan comp 438.68 {Plan 3}'!AM$15&amp;analysismethod4)</f>
        <v/>
      </c>
      <c r="CU43" s="254" t="str">
        <f>IF(ISNUMBER(FIND(analysismethod4,'III_Plan comp 438.68 {Plan 3}'!AN$15)),"",'III_Plan comp 438.68 {Plan 3}'!AN$15&amp;analysismethod4)</f>
        <v/>
      </c>
      <c r="CV43" s="254" t="str">
        <f>IF(ISNUMBER(FIND(analysismethod4,'III_Plan comp 438.68 {Plan 3}'!AO$15)),"",'III_Plan comp 438.68 {Plan 3}'!AO$15&amp;analysismethod4)</f>
        <v/>
      </c>
      <c r="CW43" s="254" t="str">
        <f>IF(ISNUMBER(FIND(analysismethod4,'III_Plan comp 438.68 {Plan 3}'!AP$15)),"",'III_Plan comp 438.68 {Plan 3}'!AP$15&amp;analysismethod4)</f>
        <v/>
      </c>
      <c r="CX43" s="254" t="str">
        <f>IF(ISNUMBER(FIND(analysismethod4,'III_Plan comp 438.68 {Plan 3}'!AQ$15)),"",'III_Plan comp 438.68 {Plan 3}'!AQ$15&amp;analysismethod4)</f>
        <v/>
      </c>
      <c r="CY43" s="254" t="str">
        <f>IF(ISNUMBER(FIND(analysismethod4,'III_Plan comp 438.68 {Plan 3}'!AR$15)),"",'III_Plan comp 438.68 {Plan 3}'!AR$15&amp;analysismethod4)</f>
        <v/>
      </c>
      <c r="CZ43" s="254" t="str">
        <f>IF(ISNUMBER(FIND(analysismethod4,'III_Plan comp 438.68 {Plan 3}'!AS$15)),"",'III_Plan comp 438.68 {Plan 3}'!AS$15&amp;analysismethod4)</f>
        <v/>
      </c>
      <c r="DA43" s="254" t="str">
        <f>IF(ISNUMBER(FIND(analysismethod4,'III_Plan comp 438.68 {Plan 3}'!AT$15)),"",'III_Plan comp 438.68 {Plan 3}'!AT$15&amp;analysismethod4)</f>
        <v/>
      </c>
      <c r="DB43" s="254" t="str">
        <f>IF(ISNUMBER(FIND(analysismethod4,'III_Plan comp 438.68 {Plan 3}'!AU$15)),"",'III_Plan comp 438.68 {Plan 3}'!AU$15&amp;analysismethod4)</f>
        <v/>
      </c>
      <c r="DC43" s="254" t="str">
        <f>IF(ISNUMBER(FIND(analysismethod4,'III_Plan comp 438.68 {Plan 3}'!AV$15)),"",'III_Plan comp 438.68 {Plan 3}'!AV$15&amp;analysismethod4)</f>
        <v/>
      </c>
      <c r="DD43" s="254" t="str">
        <f>IF(ISNUMBER(FIND(analysismethod4,'III_Plan comp 438.68 {Plan 3}'!AW$15)),"",'III_Plan comp 438.68 {Plan 3}'!AW$15&amp;analysismethod4)</f>
        <v/>
      </c>
      <c r="DE43" s="254" t="str">
        <f>IF(ISNUMBER(FIND(analysismethod4,'III_Plan comp 438.68 {Plan 3}'!AX$15)),"",'III_Plan comp 438.68 {Plan 3}'!AX$15&amp;analysismethod4)</f>
        <v/>
      </c>
      <c r="DF43" s="254" t="str">
        <f>IF(ISNUMBER(FIND(analysismethod4,'III_Plan comp 438.68 {Plan 3}'!AY$15)),"",'III_Plan comp 438.68 {Plan 3}'!AY$15&amp;analysismethod4)</f>
        <v/>
      </c>
      <c r="DG43" s="254" t="str">
        <f>IF(ISNUMBER(FIND(analysismethod4,'III_Plan comp 438.68 {Plan 3}'!AZ$15)),"",'III_Plan comp 438.68 {Plan 3}'!AZ$15&amp;analysismethod4)</f>
        <v/>
      </c>
      <c r="DH43" s="254" t="str">
        <f>IF(ISNUMBER(FIND(analysismethod4,'III_Plan comp 438.68 {Plan 3}'!BA$15)),"",'III_Plan comp 438.68 {Plan 3}'!BA$15&amp;analysismethod4)</f>
        <v/>
      </c>
      <c r="DI43" s="254" t="str">
        <f>IF(ISNUMBER(FIND(analysismethod4,'III_Plan comp 438.68 {Plan 3}'!BB$15)),"",'III_Plan comp 438.68 {Plan 3}'!BB$15&amp;analysismethod4)</f>
        <v/>
      </c>
      <c r="DJ43" s="254" t="str">
        <f>IF(ISNUMBER(FIND(analysismethod4,'III_Plan comp 438.68 {Plan 3}'!BC$15)),"",'III_Plan comp 438.68 {Plan 3}'!BC$15&amp;analysismethod4)</f>
        <v/>
      </c>
      <c r="DK43" s="254" t="str">
        <f>IF(ISNUMBER(FIND(analysismethod4,'III_Plan comp 438.68 {Plan 3}'!BD$15)),"",'III_Plan comp 438.68 {Plan 3}'!BD$15&amp;analysismethod4)</f>
        <v/>
      </c>
      <c r="DL43" s="254" t="str">
        <f>IF(ISNUMBER(FIND(analysismethod4,'III_Plan comp 438.68 {Plan 3}'!BE$15)),"",'III_Plan comp 438.68 {Plan 3}'!BE$15&amp;analysismethod4)</f>
        <v/>
      </c>
      <c r="DM43" s="254" t="str">
        <f>IF(ISNUMBER(FIND(analysismethod4,'III_Plan comp 438.68 {Plan 3}'!BF$15)),"",'III_Plan comp 438.68 {Plan 3}'!BF$15&amp;analysismethod4)</f>
        <v/>
      </c>
      <c r="DN43" s="254" t="str">
        <f>IF(ISNUMBER(FIND(analysismethod4,'III_Plan comp 438.68 {Plan 3}'!BG$15)),"",'III_Plan comp 438.68 {Plan 3}'!BG$15&amp;analysismethod4)</f>
        <v/>
      </c>
      <c r="DO43" s="254" t="str">
        <f>IF(ISNUMBER(FIND(analysismethod4,'III_Plan comp 438.68 {Plan 3}'!BH$15)),"",'III_Plan comp 438.68 {Plan 3}'!BH$15&amp;analysismethod4)</f>
        <v/>
      </c>
      <c r="DP43" s="254" t="str">
        <f>IF(ISNUMBER(FIND(analysismethod4,'III_Plan comp 438.68 {Plan 3}'!BI$15)),"",'III_Plan comp 438.68 {Plan 3}'!BI$15&amp;analysismethod4)</f>
        <v/>
      </c>
      <c r="DQ43" s="254" t="str">
        <f>IF(ISNUMBER(FIND(analysismethod4,'III_Plan comp 438.68 {Plan 3}'!BJ$15)),"",'III_Plan comp 438.68 {Plan 3}'!BJ$15&amp;analysismethod4)</f>
        <v/>
      </c>
      <c r="DR43" s="254" t="str">
        <f>IF(ISNUMBER(FIND(analysismethod4,'III_Plan comp 438.68 {Plan 3}'!BK$15)),"",'III_Plan comp 438.68 {Plan 3}'!BK$15&amp;analysismethod4)</f>
        <v/>
      </c>
      <c r="DS43" s="254" t="str">
        <f>IF(ISNUMBER(FIND(analysismethod4,'III_Plan comp 438.68 {Plan 3}'!BL$15)),"",'III_Plan comp 438.68 {Plan 3}'!BL$15&amp;analysismethod4)</f>
        <v/>
      </c>
      <c r="DT43" s="254" t="str">
        <f>IF(ISNUMBER(FIND(analysismethod4,'III_Plan comp 438.68 {Plan 3}'!BM$15)),"",'III_Plan comp 438.68 {Plan 3}'!BM$15&amp;analysismethod4)</f>
        <v/>
      </c>
      <c r="DU43" s="254" t="str">
        <f>IF(ISNUMBER(FIND(analysismethod4,'III_Plan comp 438.68 {Plan 3}'!BN$15)),"",'III_Plan comp 438.68 {Plan 3}'!BN$15&amp;analysismethod4)</f>
        <v/>
      </c>
      <c r="DV43" s="254" t="str">
        <f>IF(ISNUMBER(FIND(analysismethod4,'III_Plan comp 438.68 {Plan 3}'!BO$15)),"",'III_Plan comp 438.68 {Plan 3}'!BO$15&amp;analysismethod4)</f>
        <v/>
      </c>
      <c r="DW43" s="254" t="str">
        <f>IF(ISNUMBER(FIND(analysismethod4,'III_Plan comp 438.68 {Plan 3}'!BP$15)),"",'III_Plan comp 438.68 {Plan 3}'!BP$15&amp;analysismethod4)</f>
        <v/>
      </c>
      <c r="DX43" s="254" t="str">
        <f>IF(ISNUMBER(FIND(analysismethod4,'III_Plan comp 438.68 {Plan 3}'!BQ$15)),"",'III_Plan comp 438.68 {Plan 3}'!BQ$15&amp;analysismethod4)</f>
        <v/>
      </c>
      <c r="DY43" s="254" t="str">
        <f>IF(ISNUMBER(FIND(analysismethod4,'III_Plan comp 438.68 {Plan 3}'!BR$15)),"",'III_Plan comp 438.68 {Plan 3}'!BR$15&amp;analysismethod4)</f>
        <v/>
      </c>
      <c r="DZ43" s="254" t="str">
        <f>IF(ISNUMBER(FIND(analysismethod4,'III_Plan comp 438.68 {Plan 3}'!BS$15)),"",'III_Plan comp 438.68 {Plan 3}'!BS$15&amp;analysismethod4)</f>
        <v/>
      </c>
      <c r="EA43" s="254" t="str">
        <f>IF(ISNUMBER(FIND(analysismethod4,'III_Plan comp 438.68 {Plan 3}'!BT$15)),"",'III_Plan comp 438.68 {Plan 3}'!BT$15&amp;analysismethod4)</f>
        <v/>
      </c>
      <c r="EB43" s="254" t="str">
        <f>IF(ISNUMBER(FIND(analysismethod4,'III_Plan comp 438.68 {Plan 3}'!BU$15)),"",'III_Plan comp 438.68 {Plan 3}'!BU$15&amp;analysismethod4)</f>
        <v/>
      </c>
      <c r="EC43" s="254" t="str">
        <f>IF(ISNUMBER(FIND(analysismethod4,'III_Plan comp 438.68 {Plan 3}'!BV$15)),"",'III_Plan comp 438.68 {Plan 3}'!BV$15&amp;analysismethod4)</f>
        <v/>
      </c>
      <c r="ED43" s="254" t="str">
        <f>IF(ISNUMBER(FIND(analysismethod4,'III_Plan comp 438.68 {Plan 3}'!BW$15)),"",'III_Plan comp 438.68 {Plan 3}'!BW$15&amp;analysismethod4)</f>
        <v/>
      </c>
      <c r="EE43" s="254" t="str">
        <f>IF(ISNUMBER(FIND(analysismethod4,'III_Plan comp 438.68 {Plan 3}'!BX$15)),"",'III_Plan comp 438.68 {Plan 3}'!BX$15&amp;analysismethod4)</f>
        <v/>
      </c>
      <c r="EF43" s="254" t="str">
        <f>IF(ISNUMBER(FIND(analysismethod4,'III_Plan comp 438.68 {Plan 3}'!BY$15)),"",'III_Plan comp 438.68 {Plan 3}'!BY$15&amp;analysismethod4)</f>
        <v/>
      </c>
      <c r="EG43" s="254" t="str">
        <f>IF(ISNUMBER(FIND(analysismethod4,'III_Plan comp 438.68 {Plan 3}'!BZ$15)),"",'III_Plan comp 438.68 {Plan 3}'!BZ$15&amp;analysismethod4)</f>
        <v/>
      </c>
      <c r="EH43" s="254" t="str">
        <f>IF(ISNUMBER(FIND(analysismethod4,'III_Plan comp 438.68 {Plan 3}'!CA$15)),"",'III_Plan comp 438.68 {Plan 3}'!CA$15&amp;analysismethod4)</f>
        <v/>
      </c>
      <c r="EI43" s="254" t="str">
        <f>IF(ISNUMBER(FIND(analysismethod4,'III_Plan comp 438.68 {Plan 3}'!CB$15)),"",'III_Plan comp 438.68 {Plan 3}'!CB$15&amp;analysismethod4)</f>
        <v/>
      </c>
      <c r="EJ43" s="254" t="str">
        <f>IF(ISNUMBER(FIND(analysismethod4,'III_Plan comp 438.68 {Plan 3}'!CC$15)),"",'III_Plan comp 438.68 {Plan 3}'!CC$15&amp;analysismethod4)</f>
        <v/>
      </c>
      <c r="EK43" s="254" t="str">
        <f>IF(ISNUMBER(FIND(analysismethod4,'III_Plan comp 438.68 {Plan 3}'!CD$15)),"",'III_Plan comp 438.68 {Plan 3}'!CD$15&amp;analysismethod4)</f>
        <v/>
      </c>
      <c r="EL43" s="254" t="str">
        <f>IF(ISNUMBER(FIND(analysismethod4,'III_Plan comp 438.68 {Plan 3}'!CE$15)),"",'III_Plan comp 438.68 {Plan 3}'!CE$15&amp;analysismethod4)</f>
        <v/>
      </c>
      <c r="EM43" s="254" t="str">
        <f>IF(ISNUMBER(FIND(analysismethod4,'III_Plan comp 438.68 {Plan 3}'!CF$15)),"",'III_Plan comp 438.68 {Plan 3}'!CF$15&amp;analysismethod4)</f>
        <v/>
      </c>
      <c r="EN43" s="254" t="str">
        <f>IF(ISNUMBER(FIND(analysismethod4,'III_Plan comp 438.68 {Plan 3}'!CG$15)),"",'III_Plan comp 438.68 {Plan 3}'!CG$15&amp;analysismethod4)</f>
        <v/>
      </c>
      <c r="EO43" s="254" t="str">
        <f>IF(ISNUMBER(FIND(analysismethod4,'III_Plan comp 438.68 {Plan 3}'!CH$15)),"",'III_Plan comp 438.68 {Plan 3}'!CH$15&amp;analysismethod4)</f>
        <v/>
      </c>
      <c r="EP43" s="254" t="str">
        <f>IF(ISNUMBER(FIND(analysismethod4,'III_Plan comp 438.68 {Plan 3}'!CI$15)),"",'III_Plan comp 438.68 {Plan 3}'!CI$15&amp;analysismethod4)</f>
        <v/>
      </c>
      <c r="EQ43" s="254" t="str">
        <f>IF(ISNUMBER(FIND(analysismethod4,'III_Plan comp 438.68 {Plan 3}'!CJ$15)),"",'III_Plan comp 438.68 {Plan 3}'!CJ$15&amp;analysismethod4)</f>
        <v/>
      </c>
      <c r="ER43" s="254" t="str">
        <f>IF(ISNUMBER(FIND(analysismethod4,'III_Plan comp 438.68 {Plan 3}'!CK$15)),"",'III_Plan comp 438.68 {Plan 3}'!CK$15&amp;analysismethod4)</f>
        <v/>
      </c>
      <c r="ES43" s="254" t="str">
        <f>IF(ISNUMBER(FIND(analysismethod4,'III_Plan comp 438.68 {Plan 3}'!CL$15)),"",'III_Plan comp 438.68 {Plan 3}'!CL$15&amp;analysismethod4)</f>
        <v/>
      </c>
      <c r="ET43" s="254" t="str">
        <f>IF(ISNUMBER(FIND(analysismethod4,'III_Plan comp 438.68 {Plan 3}'!CM$15)),"",'III_Plan comp 438.68 {Plan 3}'!CM$15&amp;analysismethod4)</f>
        <v/>
      </c>
      <c r="EU43" s="254" t="str">
        <f>IF(ISNUMBER(FIND(analysismethod4,'III_Plan comp 438.68 {Plan 3}'!CN$15)),"",'III_Plan comp 438.68 {Plan 3}'!CN$15&amp;analysismethod4)</f>
        <v/>
      </c>
      <c r="EV43" s="254" t="str">
        <f>IF(ISNUMBER(FIND(analysismethod4,'III_Plan comp 438.68 {Plan 3}'!CO$15)),"",'III_Plan comp 438.68 {Plan 3}'!CO$15&amp;analysismethod4)</f>
        <v/>
      </c>
      <c r="EW43" s="254" t="str">
        <f>IF(ISNUMBER(FIND(analysismethod4,'III_Plan comp 438.68 {Plan 3}'!CP$15)),"",'III_Plan comp 438.68 {Plan 3}'!CP$15&amp;analysismethod4)</f>
        <v/>
      </c>
      <c r="EX43" s="254" t="str">
        <f>IF(ISNUMBER(FIND(analysismethod4,'III_Plan comp 438.68 {Plan 3}'!CQ$15)),"",'III_Plan comp 438.68 {Plan 3}'!CQ$15&amp;analysismethod4)</f>
        <v/>
      </c>
      <c r="EY43" s="254" t="str">
        <f>IF(ISNUMBER(FIND(analysismethod4,'III_Plan comp 438.68 {Plan 3}'!CR$15)),"",'III_Plan comp 438.68 {Plan 3}'!CR$15&amp;analysismethod4)</f>
        <v/>
      </c>
      <c r="EZ43" s="254" t="str">
        <f>IF(ISNUMBER(FIND(analysismethod4,'III_Plan comp 438.68 {Plan 3}'!CS$15)),"",'III_Plan comp 438.68 {Plan 3}'!CS$15&amp;analysismethod4)</f>
        <v/>
      </c>
      <c r="FA43" s="254" t="str">
        <f>IF(ISNUMBER(FIND(analysismethod4,'III_Plan comp 438.68 {Plan 3}'!CT$15)),"",'III_Plan comp 438.68 {Plan 3}'!CT$15&amp;analysismethod4)</f>
        <v/>
      </c>
      <c r="FB43" s="254" t="str">
        <f>IF(ISNUMBER(FIND(analysismethod4,'III_Plan comp 438.68 {Plan 3}'!CU$15)),"",'III_Plan comp 438.68 {Plan 3}'!CU$15&amp;analysismethod4)</f>
        <v/>
      </c>
      <c r="FC43" s="254" t="str">
        <f>IF(ISNUMBER(FIND(analysismethod4,'III_Plan comp 438.68 {Plan 3}'!CV$15)),"",'III_Plan comp 438.68 {Plan 3}'!CV$15&amp;analysismethod4)</f>
        <v/>
      </c>
      <c r="FD43" s="254" t="str">
        <f>IF(ISNUMBER(FIND(analysismethod4,'III_Plan comp 438.68 {Plan 3}'!CW$15)),"",'III_Plan comp 438.68 {Plan 3}'!CW$15&amp;analysismethod4)</f>
        <v/>
      </c>
      <c r="FE43" s="254" t="str">
        <f>IF(ISNUMBER(FIND(analysismethod4,'III_Plan comp 438.68 {Plan 3}'!CX$15)),"",'III_Plan comp 438.68 {Plan 3}'!CX$15&amp;analysismethod4)</f>
        <v/>
      </c>
      <c r="FF43" s="254" t="str">
        <f>IF(ISNUMBER(FIND(analysismethod4,'III_Plan comp 438.68 {Plan 3}'!CY$15)),"",'III_Plan comp 438.68 {Plan 3}'!CY$15&amp;analysismethod4)</f>
        <v/>
      </c>
      <c r="FG43" s="254" t="str">
        <f>IF(ISNUMBER(FIND(analysismethod4,'III_Plan comp 438.68 {Plan 3}'!CZ$15)),"",'III_Plan comp 438.68 {Plan 3}'!CZ$15&amp;analysismethod4)</f>
        <v/>
      </c>
    </row>
    <row r="44" spans="2:163" x14ac:dyDescent="0.25">
      <c r="B44" s="12" t="s">
        <v>47</v>
      </c>
      <c r="C44" s="12"/>
      <c r="D44" s="12"/>
      <c r="E44" s="12"/>
      <c r="F44" s="12"/>
      <c r="G44" s="12"/>
      <c r="J44" s="12"/>
      <c r="K44" s="12"/>
      <c r="L44" s="12"/>
      <c r="M44" s="12"/>
      <c r="N44" s="12"/>
      <c r="O44" s="12"/>
      <c r="P44" s="12"/>
      <c r="Q44" s="12"/>
      <c r="R44" s="12"/>
      <c r="S44" s="12"/>
      <c r="T44" s="12"/>
      <c r="BK44" s="253" t="str">
        <f>IF('I_State and program information'!$E$66="Yes","EVV Data Analysis"&amp;"; "&amp;CHAR(10)&amp;CHAR(10),"")</f>
        <v/>
      </c>
      <c r="BL44" s="254" t="str">
        <f>IF(ISNUMBER(FIND(analysismethod5,'III_Plan comp 438.68 {Plan 3}'!E$15)),"",'III_Plan comp 438.68 {Plan 3}'!E$15&amp;analysismethod5)</f>
        <v/>
      </c>
      <c r="BM44" s="254" t="str">
        <f>IF(ISNUMBER(FIND(analysismethod5,'III_Plan comp 438.68 {Plan 3}'!F$15)),"",'III_Plan comp 438.68 {Plan 3}'!F$15&amp;analysismethod5)</f>
        <v/>
      </c>
      <c r="BN44" s="254" t="str">
        <f>IF(ISNUMBER(FIND(analysismethod5,'III_Plan comp 438.68 {Plan 3}'!G$15)),"",'III_Plan comp 438.68 {Plan 3}'!G$15&amp;analysismethod5)</f>
        <v/>
      </c>
      <c r="BO44" s="254" t="str">
        <f>IF(ISNUMBER(FIND(analysismethod5,'III_Plan comp 438.68 {Plan 3}'!H$15)),"",'III_Plan comp 438.68 {Plan 3}'!H$15&amp;analysismethod5)</f>
        <v/>
      </c>
      <c r="BP44" s="254" t="str">
        <f>IF(ISNUMBER(FIND(analysismethod5,'III_Plan comp 438.68 {Plan 3}'!I$15)),"",'III_Plan comp 438.68 {Plan 3}'!I$15&amp;analysismethod5)</f>
        <v/>
      </c>
      <c r="BQ44" s="254" t="str">
        <f>IF(ISNUMBER(FIND(analysismethod5,'III_Plan comp 438.68 {Plan 3}'!J$15)),"",'III_Plan comp 438.68 {Plan 3}'!J$15&amp;analysismethod5)</f>
        <v/>
      </c>
      <c r="BR44" s="254" t="str">
        <f>IF(ISNUMBER(FIND(analysismethod5,'III_Plan comp 438.68 {Plan 3}'!K$15)),"",'III_Plan comp 438.68 {Plan 3}'!K$15&amp;analysismethod5)</f>
        <v/>
      </c>
      <c r="BS44" s="254" t="str">
        <f>IF(ISNUMBER(FIND(analysismethod5,'III_Plan comp 438.68 {Plan 3}'!L$15)),"",'III_Plan comp 438.68 {Plan 3}'!L$15&amp;analysismethod5)</f>
        <v/>
      </c>
      <c r="BT44" s="254" t="str">
        <f>IF(ISNUMBER(FIND(analysismethod5,'III_Plan comp 438.68 {Plan 3}'!M$15)),"",'III_Plan comp 438.68 {Plan 3}'!M$15&amp;analysismethod5)</f>
        <v/>
      </c>
      <c r="BU44" s="254" t="str">
        <f>IF(ISNUMBER(FIND(analysismethod5,'III_Plan comp 438.68 {Plan 3}'!N$15)),"",'III_Plan comp 438.68 {Plan 3}'!N$15&amp;analysismethod5)</f>
        <v/>
      </c>
      <c r="BV44" s="254" t="str">
        <f>IF(ISNUMBER(FIND(analysismethod5,'III_Plan comp 438.68 {Plan 3}'!O$15)),"",'III_Plan comp 438.68 {Plan 3}'!O$15&amp;analysismethod5)</f>
        <v/>
      </c>
      <c r="BW44" s="254" t="str">
        <f>IF(ISNUMBER(FIND(analysismethod5,'III_Plan comp 438.68 {Plan 3}'!P$15)),"",'III_Plan comp 438.68 {Plan 3}'!P$15&amp;analysismethod5)</f>
        <v/>
      </c>
      <c r="BX44" s="254" t="str">
        <f>IF(ISNUMBER(FIND(analysismethod5,'III_Plan comp 438.68 {Plan 3}'!Q$15)),"",'III_Plan comp 438.68 {Plan 3}'!Q$15&amp;analysismethod5)</f>
        <v/>
      </c>
      <c r="BY44" s="254" t="str">
        <f>IF(ISNUMBER(FIND(analysismethod5,'III_Plan comp 438.68 {Plan 3}'!R$15)),"",'III_Plan comp 438.68 {Plan 3}'!R$15&amp;analysismethod5)</f>
        <v/>
      </c>
      <c r="BZ44" s="254" t="str">
        <f>IF(ISNUMBER(FIND(analysismethod5,'III_Plan comp 438.68 {Plan 3}'!S$15)),"",'III_Plan comp 438.68 {Plan 3}'!S$15&amp;analysismethod5)</f>
        <v/>
      </c>
      <c r="CA44" s="254" t="str">
        <f>IF(ISNUMBER(FIND(analysismethod5,'III_Plan comp 438.68 {Plan 3}'!T$15)),"",'III_Plan comp 438.68 {Plan 3}'!T$15&amp;analysismethod5)</f>
        <v/>
      </c>
      <c r="CB44" s="254" t="str">
        <f>IF(ISNUMBER(FIND(analysismethod5,'III_Plan comp 438.68 {Plan 3}'!U$15)),"",'III_Plan comp 438.68 {Plan 3}'!U$15&amp;analysismethod5)</f>
        <v/>
      </c>
      <c r="CC44" s="254" t="str">
        <f>IF(ISNUMBER(FIND(analysismethod5,'III_Plan comp 438.68 {Plan 3}'!V$15)),"",'III_Plan comp 438.68 {Plan 3}'!V$15&amp;analysismethod5)</f>
        <v/>
      </c>
      <c r="CD44" s="254" t="str">
        <f>IF(ISNUMBER(FIND(analysismethod5,'III_Plan comp 438.68 {Plan 3}'!W$15)),"",'III_Plan comp 438.68 {Plan 3}'!W$15&amp;analysismethod5)</f>
        <v/>
      </c>
      <c r="CE44" s="254" t="str">
        <f>IF(ISNUMBER(FIND(analysismethod5,'III_Plan comp 438.68 {Plan 3}'!X$15)),"",'III_Plan comp 438.68 {Plan 3}'!X$15&amp;analysismethod5)</f>
        <v/>
      </c>
      <c r="CF44" s="254" t="str">
        <f>IF(ISNUMBER(FIND(analysismethod5,'III_Plan comp 438.68 {Plan 3}'!Y$15)),"",'III_Plan comp 438.68 {Plan 3}'!Y$15&amp;analysismethod5)</f>
        <v/>
      </c>
      <c r="CG44" s="254" t="str">
        <f>IF(ISNUMBER(FIND(analysismethod5,'III_Plan comp 438.68 {Plan 3}'!Z$15)),"",'III_Plan comp 438.68 {Plan 3}'!Z$15&amp;analysismethod5)</f>
        <v/>
      </c>
      <c r="CH44" s="254" t="str">
        <f>IF(ISNUMBER(FIND(analysismethod5,'III_Plan comp 438.68 {Plan 3}'!AA$15)),"",'III_Plan comp 438.68 {Plan 3}'!AA$15&amp;analysismethod5)</f>
        <v/>
      </c>
      <c r="CI44" s="254" t="str">
        <f>IF(ISNUMBER(FIND(analysismethod5,'III_Plan comp 438.68 {Plan 3}'!AB$15)),"",'III_Plan comp 438.68 {Plan 3}'!AB$15&amp;analysismethod5)</f>
        <v/>
      </c>
      <c r="CJ44" s="254" t="str">
        <f>IF(ISNUMBER(FIND(analysismethod5,'III_Plan comp 438.68 {Plan 3}'!AC$15)),"",'III_Plan comp 438.68 {Plan 3}'!AC$15&amp;analysismethod5)</f>
        <v/>
      </c>
      <c r="CK44" s="254" t="str">
        <f>IF(ISNUMBER(FIND(analysismethod5,'III_Plan comp 438.68 {Plan 3}'!AD$15)),"",'III_Plan comp 438.68 {Plan 3}'!AD$15&amp;analysismethod5)</f>
        <v/>
      </c>
      <c r="CL44" s="254" t="str">
        <f>IF(ISNUMBER(FIND(analysismethod5,'III_Plan comp 438.68 {Plan 3}'!AE$15)),"",'III_Plan comp 438.68 {Plan 3}'!AE$15&amp;analysismethod5)</f>
        <v/>
      </c>
      <c r="CM44" s="254" t="str">
        <f>IF(ISNUMBER(FIND(analysismethod5,'III_Plan comp 438.68 {Plan 3}'!AF$15)),"",'III_Plan comp 438.68 {Plan 3}'!AF$15&amp;analysismethod5)</f>
        <v/>
      </c>
      <c r="CN44" s="254" t="str">
        <f>IF(ISNUMBER(FIND(analysismethod5,'III_Plan comp 438.68 {Plan 3}'!AG$15)),"",'III_Plan comp 438.68 {Plan 3}'!AG$15&amp;analysismethod5)</f>
        <v/>
      </c>
      <c r="CO44" s="254" t="str">
        <f>IF(ISNUMBER(FIND(analysismethod5,'III_Plan comp 438.68 {Plan 3}'!AH$15)),"",'III_Plan comp 438.68 {Plan 3}'!AH$15&amp;analysismethod5)</f>
        <v/>
      </c>
      <c r="CP44" s="254" t="str">
        <f>IF(ISNUMBER(FIND(analysismethod5,'III_Plan comp 438.68 {Plan 3}'!AI$15)),"",'III_Plan comp 438.68 {Plan 3}'!AI$15&amp;analysismethod5)</f>
        <v/>
      </c>
      <c r="CQ44" s="254" t="str">
        <f>IF(ISNUMBER(FIND(analysismethod5,'III_Plan comp 438.68 {Plan 3}'!AJ$15)),"",'III_Plan comp 438.68 {Plan 3}'!AJ$15&amp;analysismethod5)</f>
        <v/>
      </c>
      <c r="CR44" s="254" t="str">
        <f>IF(ISNUMBER(FIND(analysismethod5,'III_Plan comp 438.68 {Plan 3}'!AK$15)),"",'III_Plan comp 438.68 {Plan 3}'!AK$15&amp;analysismethod5)</f>
        <v/>
      </c>
      <c r="CS44" s="254" t="str">
        <f>IF(ISNUMBER(FIND(analysismethod5,'III_Plan comp 438.68 {Plan 3}'!AL$15)),"",'III_Plan comp 438.68 {Plan 3}'!AL$15&amp;analysismethod5)</f>
        <v/>
      </c>
      <c r="CT44" s="254" t="str">
        <f>IF(ISNUMBER(FIND(analysismethod5,'III_Plan comp 438.68 {Plan 3}'!AM$15)),"",'III_Plan comp 438.68 {Plan 3}'!AM$15&amp;analysismethod5)</f>
        <v/>
      </c>
      <c r="CU44" s="254" t="str">
        <f>IF(ISNUMBER(FIND(analysismethod5,'III_Plan comp 438.68 {Plan 3}'!AN$15)),"",'III_Plan comp 438.68 {Plan 3}'!AN$15&amp;analysismethod5)</f>
        <v/>
      </c>
      <c r="CV44" s="254" t="str">
        <f>IF(ISNUMBER(FIND(analysismethod5,'III_Plan comp 438.68 {Plan 3}'!AO$15)),"",'III_Plan comp 438.68 {Plan 3}'!AO$15&amp;analysismethod5)</f>
        <v/>
      </c>
      <c r="CW44" s="254" t="str">
        <f>IF(ISNUMBER(FIND(analysismethod5,'III_Plan comp 438.68 {Plan 3}'!AP$15)),"",'III_Plan comp 438.68 {Plan 3}'!AP$15&amp;analysismethod5)</f>
        <v/>
      </c>
      <c r="CX44" s="254" t="str">
        <f>IF(ISNUMBER(FIND(analysismethod5,'III_Plan comp 438.68 {Plan 3}'!AQ$15)),"",'III_Plan comp 438.68 {Plan 3}'!AQ$15&amp;analysismethod5)</f>
        <v/>
      </c>
      <c r="CY44" s="254" t="str">
        <f>IF(ISNUMBER(FIND(analysismethod5,'III_Plan comp 438.68 {Plan 3}'!AR$15)),"",'III_Plan comp 438.68 {Plan 3}'!AR$15&amp;analysismethod5)</f>
        <v/>
      </c>
      <c r="CZ44" s="254" t="str">
        <f>IF(ISNUMBER(FIND(analysismethod5,'III_Plan comp 438.68 {Plan 3}'!AS$15)),"",'III_Plan comp 438.68 {Plan 3}'!AS$15&amp;analysismethod5)</f>
        <v/>
      </c>
      <c r="DA44" s="254" t="str">
        <f>IF(ISNUMBER(FIND(analysismethod5,'III_Plan comp 438.68 {Plan 3}'!AT$15)),"",'III_Plan comp 438.68 {Plan 3}'!AT$15&amp;analysismethod5)</f>
        <v/>
      </c>
      <c r="DB44" s="254" t="str">
        <f>IF(ISNUMBER(FIND(analysismethod5,'III_Plan comp 438.68 {Plan 3}'!AU$15)),"",'III_Plan comp 438.68 {Plan 3}'!AU$15&amp;analysismethod5)</f>
        <v/>
      </c>
      <c r="DC44" s="254" t="str">
        <f>IF(ISNUMBER(FIND(analysismethod5,'III_Plan comp 438.68 {Plan 3}'!AV$15)),"",'III_Plan comp 438.68 {Plan 3}'!AV$15&amp;analysismethod5)</f>
        <v/>
      </c>
      <c r="DD44" s="254" t="str">
        <f>IF(ISNUMBER(FIND(analysismethod5,'III_Plan comp 438.68 {Plan 3}'!AW$15)),"",'III_Plan comp 438.68 {Plan 3}'!AW$15&amp;analysismethod5)</f>
        <v/>
      </c>
      <c r="DE44" s="254" t="str">
        <f>IF(ISNUMBER(FIND(analysismethod5,'III_Plan comp 438.68 {Plan 3}'!AX$15)),"",'III_Plan comp 438.68 {Plan 3}'!AX$15&amp;analysismethod5)</f>
        <v/>
      </c>
      <c r="DF44" s="254" t="str">
        <f>IF(ISNUMBER(FIND(analysismethod5,'III_Plan comp 438.68 {Plan 3}'!AY$15)),"",'III_Plan comp 438.68 {Plan 3}'!AY$15&amp;analysismethod5)</f>
        <v/>
      </c>
      <c r="DG44" s="254" t="str">
        <f>IF(ISNUMBER(FIND(analysismethod5,'III_Plan comp 438.68 {Plan 3}'!AZ$15)),"",'III_Plan comp 438.68 {Plan 3}'!AZ$15&amp;analysismethod5)</f>
        <v/>
      </c>
      <c r="DH44" s="254" t="str">
        <f>IF(ISNUMBER(FIND(analysismethod5,'III_Plan comp 438.68 {Plan 3}'!BA$15)),"",'III_Plan comp 438.68 {Plan 3}'!BA$15&amp;analysismethod5)</f>
        <v/>
      </c>
      <c r="DI44" s="254" t="str">
        <f>IF(ISNUMBER(FIND(analysismethod5,'III_Plan comp 438.68 {Plan 3}'!BB$15)),"",'III_Plan comp 438.68 {Plan 3}'!BB$15&amp;analysismethod5)</f>
        <v/>
      </c>
      <c r="DJ44" s="254" t="str">
        <f>IF(ISNUMBER(FIND(analysismethod5,'III_Plan comp 438.68 {Plan 3}'!BC$15)),"",'III_Plan comp 438.68 {Plan 3}'!BC$15&amp;analysismethod5)</f>
        <v/>
      </c>
      <c r="DK44" s="254" t="str">
        <f>IF(ISNUMBER(FIND(analysismethod5,'III_Plan comp 438.68 {Plan 3}'!BD$15)),"",'III_Plan comp 438.68 {Plan 3}'!BD$15&amp;analysismethod5)</f>
        <v/>
      </c>
      <c r="DL44" s="254" t="str">
        <f>IF(ISNUMBER(FIND(analysismethod5,'III_Plan comp 438.68 {Plan 3}'!BE$15)),"",'III_Plan comp 438.68 {Plan 3}'!BE$15&amp;analysismethod5)</f>
        <v/>
      </c>
      <c r="DM44" s="254" t="str">
        <f>IF(ISNUMBER(FIND(analysismethod5,'III_Plan comp 438.68 {Plan 3}'!BF$15)),"",'III_Plan comp 438.68 {Plan 3}'!BF$15&amp;analysismethod5)</f>
        <v/>
      </c>
      <c r="DN44" s="254" t="str">
        <f>IF(ISNUMBER(FIND(analysismethod5,'III_Plan comp 438.68 {Plan 3}'!BG$15)),"",'III_Plan comp 438.68 {Plan 3}'!BG$15&amp;analysismethod5)</f>
        <v/>
      </c>
      <c r="DO44" s="254" t="str">
        <f>IF(ISNUMBER(FIND(analysismethod5,'III_Plan comp 438.68 {Plan 3}'!BH$15)),"",'III_Plan comp 438.68 {Plan 3}'!BH$15&amp;analysismethod5)</f>
        <v/>
      </c>
      <c r="DP44" s="254" t="str">
        <f>IF(ISNUMBER(FIND(analysismethod5,'III_Plan comp 438.68 {Plan 3}'!BI$15)),"",'III_Plan comp 438.68 {Plan 3}'!BI$15&amp;analysismethod5)</f>
        <v/>
      </c>
      <c r="DQ44" s="254" t="str">
        <f>IF(ISNUMBER(FIND(analysismethod5,'III_Plan comp 438.68 {Plan 3}'!BJ$15)),"",'III_Plan comp 438.68 {Plan 3}'!BJ$15&amp;analysismethod5)</f>
        <v/>
      </c>
      <c r="DR44" s="254" t="str">
        <f>IF(ISNUMBER(FIND(analysismethod5,'III_Plan comp 438.68 {Plan 3}'!BK$15)),"",'III_Plan comp 438.68 {Plan 3}'!BK$15&amp;analysismethod5)</f>
        <v/>
      </c>
      <c r="DS44" s="254" t="str">
        <f>IF(ISNUMBER(FIND(analysismethod5,'III_Plan comp 438.68 {Plan 3}'!BL$15)),"",'III_Plan comp 438.68 {Plan 3}'!BL$15&amp;analysismethod5)</f>
        <v/>
      </c>
      <c r="DT44" s="254" t="str">
        <f>IF(ISNUMBER(FIND(analysismethod5,'III_Plan comp 438.68 {Plan 3}'!BM$15)),"",'III_Plan comp 438.68 {Plan 3}'!BM$15&amp;analysismethod5)</f>
        <v/>
      </c>
      <c r="DU44" s="254" t="str">
        <f>IF(ISNUMBER(FIND(analysismethod5,'III_Plan comp 438.68 {Plan 3}'!BN$15)),"",'III_Plan comp 438.68 {Plan 3}'!BN$15&amp;analysismethod5)</f>
        <v/>
      </c>
      <c r="DV44" s="254" t="str">
        <f>IF(ISNUMBER(FIND(analysismethod5,'III_Plan comp 438.68 {Plan 3}'!BO$15)),"",'III_Plan comp 438.68 {Plan 3}'!BO$15&amp;analysismethod5)</f>
        <v/>
      </c>
      <c r="DW44" s="254" t="str">
        <f>IF(ISNUMBER(FIND(analysismethod5,'III_Plan comp 438.68 {Plan 3}'!BP$15)),"",'III_Plan comp 438.68 {Plan 3}'!BP$15&amp;analysismethod5)</f>
        <v/>
      </c>
      <c r="DX44" s="254" t="str">
        <f>IF(ISNUMBER(FIND(analysismethod5,'III_Plan comp 438.68 {Plan 3}'!BQ$15)),"",'III_Plan comp 438.68 {Plan 3}'!BQ$15&amp;analysismethod5)</f>
        <v/>
      </c>
      <c r="DY44" s="254" t="str">
        <f>IF(ISNUMBER(FIND(analysismethod5,'III_Plan comp 438.68 {Plan 3}'!BR$15)),"",'III_Plan comp 438.68 {Plan 3}'!BR$15&amp;analysismethod5)</f>
        <v/>
      </c>
      <c r="DZ44" s="254" t="str">
        <f>IF(ISNUMBER(FIND(analysismethod5,'III_Plan comp 438.68 {Plan 3}'!BS$15)),"",'III_Plan comp 438.68 {Plan 3}'!BS$15&amp;analysismethod5)</f>
        <v/>
      </c>
      <c r="EA44" s="254" t="str">
        <f>IF(ISNUMBER(FIND(analysismethod5,'III_Plan comp 438.68 {Plan 3}'!BT$15)),"",'III_Plan comp 438.68 {Plan 3}'!BT$15&amp;analysismethod5)</f>
        <v/>
      </c>
      <c r="EB44" s="254" t="str">
        <f>IF(ISNUMBER(FIND(analysismethod5,'III_Plan comp 438.68 {Plan 3}'!BU$15)),"",'III_Plan comp 438.68 {Plan 3}'!BU$15&amp;analysismethod5)</f>
        <v/>
      </c>
      <c r="EC44" s="254" t="str">
        <f>IF(ISNUMBER(FIND(analysismethod5,'III_Plan comp 438.68 {Plan 3}'!BV$15)),"",'III_Plan comp 438.68 {Plan 3}'!BV$15&amp;analysismethod5)</f>
        <v/>
      </c>
      <c r="ED44" s="254" t="str">
        <f>IF(ISNUMBER(FIND(analysismethod5,'III_Plan comp 438.68 {Plan 3}'!BW$15)),"",'III_Plan comp 438.68 {Plan 3}'!BW$15&amp;analysismethod5)</f>
        <v/>
      </c>
      <c r="EE44" s="254" t="str">
        <f>IF(ISNUMBER(FIND(analysismethod5,'III_Plan comp 438.68 {Plan 3}'!BX$15)),"",'III_Plan comp 438.68 {Plan 3}'!BX$15&amp;analysismethod5)</f>
        <v/>
      </c>
      <c r="EF44" s="254" t="str">
        <f>IF(ISNUMBER(FIND(analysismethod5,'III_Plan comp 438.68 {Plan 3}'!BY$15)),"",'III_Plan comp 438.68 {Plan 3}'!BY$15&amp;analysismethod5)</f>
        <v/>
      </c>
      <c r="EG44" s="254" t="str">
        <f>IF(ISNUMBER(FIND(analysismethod5,'III_Plan comp 438.68 {Plan 3}'!BZ$15)),"",'III_Plan comp 438.68 {Plan 3}'!BZ$15&amp;analysismethod5)</f>
        <v/>
      </c>
      <c r="EH44" s="254" t="str">
        <f>IF(ISNUMBER(FIND(analysismethod5,'III_Plan comp 438.68 {Plan 3}'!CA$15)),"",'III_Plan comp 438.68 {Plan 3}'!CA$15&amp;analysismethod5)</f>
        <v/>
      </c>
      <c r="EI44" s="254" t="str">
        <f>IF(ISNUMBER(FIND(analysismethod5,'III_Plan comp 438.68 {Plan 3}'!CB$15)),"",'III_Plan comp 438.68 {Plan 3}'!CB$15&amp;analysismethod5)</f>
        <v/>
      </c>
      <c r="EJ44" s="254" t="str">
        <f>IF(ISNUMBER(FIND(analysismethod5,'III_Plan comp 438.68 {Plan 3}'!CC$15)),"",'III_Plan comp 438.68 {Plan 3}'!CC$15&amp;analysismethod5)</f>
        <v/>
      </c>
      <c r="EK44" s="254" t="str">
        <f>IF(ISNUMBER(FIND(analysismethod5,'III_Plan comp 438.68 {Plan 3}'!CD$15)),"",'III_Plan comp 438.68 {Plan 3}'!CD$15&amp;analysismethod5)</f>
        <v/>
      </c>
      <c r="EL44" s="254" t="str">
        <f>IF(ISNUMBER(FIND(analysismethod5,'III_Plan comp 438.68 {Plan 3}'!CE$15)),"",'III_Plan comp 438.68 {Plan 3}'!CE$15&amp;analysismethod5)</f>
        <v/>
      </c>
      <c r="EM44" s="254" t="str">
        <f>IF(ISNUMBER(FIND(analysismethod5,'III_Plan comp 438.68 {Plan 3}'!CF$15)),"",'III_Plan comp 438.68 {Plan 3}'!CF$15&amp;analysismethod5)</f>
        <v/>
      </c>
      <c r="EN44" s="254" t="str">
        <f>IF(ISNUMBER(FIND(analysismethod5,'III_Plan comp 438.68 {Plan 3}'!CG$15)),"",'III_Plan comp 438.68 {Plan 3}'!CG$15&amp;analysismethod5)</f>
        <v/>
      </c>
      <c r="EO44" s="254" t="str">
        <f>IF(ISNUMBER(FIND(analysismethod5,'III_Plan comp 438.68 {Plan 3}'!CH$15)),"",'III_Plan comp 438.68 {Plan 3}'!CH$15&amp;analysismethod5)</f>
        <v/>
      </c>
      <c r="EP44" s="254" t="str">
        <f>IF(ISNUMBER(FIND(analysismethod5,'III_Plan comp 438.68 {Plan 3}'!CI$15)),"",'III_Plan comp 438.68 {Plan 3}'!CI$15&amp;analysismethod5)</f>
        <v/>
      </c>
      <c r="EQ44" s="254" t="str">
        <f>IF(ISNUMBER(FIND(analysismethod5,'III_Plan comp 438.68 {Plan 3}'!CJ$15)),"",'III_Plan comp 438.68 {Plan 3}'!CJ$15&amp;analysismethod5)</f>
        <v/>
      </c>
      <c r="ER44" s="254" t="str">
        <f>IF(ISNUMBER(FIND(analysismethod5,'III_Plan comp 438.68 {Plan 3}'!CK$15)),"",'III_Plan comp 438.68 {Plan 3}'!CK$15&amp;analysismethod5)</f>
        <v/>
      </c>
      <c r="ES44" s="254" t="str">
        <f>IF(ISNUMBER(FIND(analysismethod5,'III_Plan comp 438.68 {Plan 3}'!CL$15)),"",'III_Plan comp 438.68 {Plan 3}'!CL$15&amp;analysismethod5)</f>
        <v/>
      </c>
      <c r="ET44" s="254" t="str">
        <f>IF(ISNUMBER(FIND(analysismethod5,'III_Plan comp 438.68 {Plan 3}'!CM$15)),"",'III_Plan comp 438.68 {Plan 3}'!CM$15&amp;analysismethod5)</f>
        <v/>
      </c>
      <c r="EU44" s="254" t="str">
        <f>IF(ISNUMBER(FIND(analysismethod5,'III_Plan comp 438.68 {Plan 3}'!CN$15)),"",'III_Plan comp 438.68 {Plan 3}'!CN$15&amp;analysismethod5)</f>
        <v/>
      </c>
      <c r="EV44" s="254" t="str">
        <f>IF(ISNUMBER(FIND(analysismethod5,'III_Plan comp 438.68 {Plan 3}'!CO$15)),"",'III_Plan comp 438.68 {Plan 3}'!CO$15&amp;analysismethod5)</f>
        <v/>
      </c>
      <c r="EW44" s="254" t="str">
        <f>IF(ISNUMBER(FIND(analysismethod5,'III_Plan comp 438.68 {Plan 3}'!CP$15)),"",'III_Plan comp 438.68 {Plan 3}'!CP$15&amp;analysismethod5)</f>
        <v/>
      </c>
      <c r="EX44" s="254" t="str">
        <f>IF(ISNUMBER(FIND(analysismethod5,'III_Plan comp 438.68 {Plan 3}'!CQ$15)),"",'III_Plan comp 438.68 {Plan 3}'!CQ$15&amp;analysismethod5)</f>
        <v/>
      </c>
      <c r="EY44" s="254" t="str">
        <f>IF(ISNUMBER(FIND(analysismethod5,'III_Plan comp 438.68 {Plan 3}'!CR$15)),"",'III_Plan comp 438.68 {Plan 3}'!CR$15&amp;analysismethod5)</f>
        <v/>
      </c>
      <c r="EZ44" s="254" t="str">
        <f>IF(ISNUMBER(FIND(analysismethod5,'III_Plan comp 438.68 {Plan 3}'!CS$15)),"",'III_Plan comp 438.68 {Plan 3}'!CS$15&amp;analysismethod5)</f>
        <v/>
      </c>
      <c r="FA44" s="254" t="str">
        <f>IF(ISNUMBER(FIND(analysismethod5,'III_Plan comp 438.68 {Plan 3}'!CT$15)),"",'III_Plan comp 438.68 {Plan 3}'!CT$15&amp;analysismethod5)</f>
        <v/>
      </c>
      <c r="FB44" s="254" t="str">
        <f>IF(ISNUMBER(FIND(analysismethod5,'III_Plan comp 438.68 {Plan 3}'!CU$15)),"",'III_Plan comp 438.68 {Plan 3}'!CU$15&amp;analysismethod5)</f>
        <v/>
      </c>
      <c r="FC44" s="254" t="str">
        <f>IF(ISNUMBER(FIND(analysismethod5,'III_Plan comp 438.68 {Plan 3}'!CV$15)),"",'III_Plan comp 438.68 {Plan 3}'!CV$15&amp;analysismethod5)</f>
        <v/>
      </c>
      <c r="FD44" s="254" t="str">
        <f>IF(ISNUMBER(FIND(analysismethod5,'III_Plan comp 438.68 {Plan 3}'!CW$15)),"",'III_Plan comp 438.68 {Plan 3}'!CW$15&amp;analysismethod5)</f>
        <v/>
      </c>
      <c r="FE44" s="254" t="str">
        <f>IF(ISNUMBER(FIND(analysismethod5,'III_Plan comp 438.68 {Plan 3}'!CX$15)),"",'III_Plan comp 438.68 {Plan 3}'!CX$15&amp;analysismethod5)</f>
        <v/>
      </c>
      <c r="FF44" s="254" t="str">
        <f>IF(ISNUMBER(FIND(analysismethod5,'III_Plan comp 438.68 {Plan 3}'!CY$15)),"",'III_Plan comp 438.68 {Plan 3}'!CY$15&amp;analysismethod5)</f>
        <v/>
      </c>
      <c r="FG44" s="254" t="str">
        <f>IF(ISNUMBER(FIND(analysismethod5,'III_Plan comp 438.68 {Plan 3}'!CZ$15)),"",'III_Plan comp 438.68 {Plan 3}'!CZ$15&amp;analysismethod5)</f>
        <v/>
      </c>
    </row>
    <row r="45" spans="2:163" x14ac:dyDescent="0.25">
      <c r="B45" s="12" t="s">
        <v>48</v>
      </c>
      <c r="C45" s="12"/>
      <c r="D45" s="12"/>
      <c r="E45" s="12"/>
      <c r="F45" s="12"/>
      <c r="G45" s="12"/>
      <c r="J45" s="12"/>
      <c r="K45" s="12"/>
      <c r="L45" s="12"/>
      <c r="M45" s="12"/>
      <c r="N45" s="12"/>
      <c r="O45" s="12"/>
      <c r="P45" s="12"/>
      <c r="Q45" s="12"/>
      <c r="R45" s="12"/>
      <c r="S45" s="12"/>
      <c r="T45" s="12"/>
      <c r="BK45" s="253" t="str">
        <f>IF('I_State and program information'!$E$70="Yes","Review of Grievances Related to Access"&amp;"; "&amp;CHAR(10)&amp;CHAR(10),"")</f>
        <v/>
      </c>
      <c r="BL45" s="254" t="str">
        <f>IF(ISNUMBER(FIND(analysismethod6,'III_Plan comp 438.68 {Plan 3}'!E$15)),"",'III_Plan comp 438.68 {Plan 3}'!E$15&amp;analysismethod6)</f>
        <v/>
      </c>
      <c r="BM45" s="254" t="str">
        <f>IF(ISNUMBER(FIND(analysismethod6,'III_Plan comp 438.68 {Plan 3}'!F$15)),"",'III_Plan comp 438.68 {Plan 3}'!F$15&amp;analysismethod6)</f>
        <v/>
      </c>
      <c r="BN45" s="254" t="str">
        <f>IF(ISNUMBER(FIND(analysismethod6,'III_Plan comp 438.68 {Plan 3}'!G$15)),"",'III_Plan comp 438.68 {Plan 3}'!G$15&amp;analysismethod6)</f>
        <v/>
      </c>
      <c r="BO45" s="254" t="str">
        <f>IF(ISNUMBER(FIND(analysismethod6,'III_Plan comp 438.68 {Plan 3}'!H$15)),"",'III_Plan comp 438.68 {Plan 3}'!H$15&amp;analysismethod6)</f>
        <v/>
      </c>
      <c r="BP45" s="254" t="str">
        <f>IF(ISNUMBER(FIND(analysismethod6,'III_Plan comp 438.68 {Plan 3}'!I$15)),"",'III_Plan comp 438.68 {Plan 3}'!I$15&amp;analysismethod6)</f>
        <v/>
      </c>
      <c r="BQ45" s="254" t="str">
        <f>IF(ISNUMBER(FIND(analysismethod6,'III_Plan comp 438.68 {Plan 3}'!J$15)),"",'III_Plan comp 438.68 {Plan 3}'!J$15&amp;analysismethod6)</f>
        <v/>
      </c>
      <c r="BR45" s="254" t="str">
        <f>IF(ISNUMBER(FIND(analysismethod6,'III_Plan comp 438.68 {Plan 3}'!K$15)),"",'III_Plan comp 438.68 {Plan 3}'!K$15&amp;analysismethod6)</f>
        <v/>
      </c>
      <c r="BS45" s="254" t="str">
        <f>IF(ISNUMBER(FIND(analysismethod6,'III_Plan comp 438.68 {Plan 3}'!L$15)),"",'III_Plan comp 438.68 {Plan 3}'!L$15&amp;analysismethod6)</f>
        <v/>
      </c>
      <c r="BT45" s="254" t="str">
        <f>IF(ISNUMBER(FIND(analysismethod6,'III_Plan comp 438.68 {Plan 3}'!M$15)),"",'III_Plan comp 438.68 {Plan 3}'!M$15&amp;analysismethod6)</f>
        <v/>
      </c>
      <c r="BU45" s="254" t="str">
        <f>IF(ISNUMBER(FIND(analysismethod6,'III_Plan comp 438.68 {Plan 3}'!N$15)),"",'III_Plan comp 438.68 {Plan 3}'!N$15&amp;analysismethod6)</f>
        <v/>
      </c>
      <c r="BV45" s="254" t="str">
        <f>IF(ISNUMBER(FIND(analysismethod6,'III_Plan comp 438.68 {Plan 3}'!O$15)),"",'III_Plan comp 438.68 {Plan 3}'!O$15&amp;analysismethod6)</f>
        <v/>
      </c>
      <c r="BW45" s="254" t="str">
        <f>IF(ISNUMBER(FIND(analysismethod6,'III_Plan comp 438.68 {Plan 3}'!P$15)),"",'III_Plan comp 438.68 {Plan 3}'!P$15&amp;analysismethod6)</f>
        <v/>
      </c>
      <c r="BX45" s="254" t="str">
        <f>IF(ISNUMBER(FIND(analysismethod6,'III_Plan comp 438.68 {Plan 3}'!Q$15)),"",'III_Plan comp 438.68 {Plan 3}'!Q$15&amp;analysismethod6)</f>
        <v/>
      </c>
      <c r="BY45" s="254" t="str">
        <f>IF(ISNUMBER(FIND(analysismethod6,'III_Plan comp 438.68 {Plan 3}'!R$15)),"",'III_Plan comp 438.68 {Plan 3}'!R$15&amp;analysismethod6)</f>
        <v/>
      </c>
      <c r="BZ45" s="254" t="str">
        <f>IF(ISNUMBER(FIND(analysismethod6,'III_Plan comp 438.68 {Plan 3}'!S$15)),"",'III_Plan comp 438.68 {Plan 3}'!S$15&amp;analysismethod6)</f>
        <v/>
      </c>
      <c r="CA45" s="254" t="str">
        <f>IF(ISNUMBER(FIND(analysismethod6,'III_Plan comp 438.68 {Plan 3}'!T$15)),"",'III_Plan comp 438.68 {Plan 3}'!T$15&amp;analysismethod6)</f>
        <v/>
      </c>
      <c r="CB45" s="254" t="str">
        <f>IF(ISNUMBER(FIND(analysismethod6,'III_Plan comp 438.68 {Plan 3}'!U$15)),"",'III_Plan comp 438.68 {Plan 3}'!U$15&amp;analysismethod6)</f>
        <v/>
      </c>
      <c r="CC45" s="254" t="str">
        <f>IF(ISNUMBER(FIND(analysismethod6,'III_Plan comp 438.68 {Plan 3}'!V$15)),"",'III_Plan comp 438.68 {Plan 3}'!V$15&amp;analysismethod6)</f>
        <v/>
      </c>
      <c r="CD45" s="254" t="str">
        <f>IF(ISNUMBER(FIND(analysismethod6,'III_Plan comp 438.68 {Plan 3}'!W$15)),"",'III_Plan comp 438.68 {Plan 3}'!W$15&amp;analysismethod6)</f>
        <v/>
      </c>
      <c r="CE45" s="254" t="str">
        <f>IF(ISNUMBER(FIND(analysismethod6,'III_Plan comp 438.68 {Plan 3}'!X$15)),"",'III_Plan comp 438.68 {Plan 3}'!X$15&amp;analysismethod6)</f>
        <v/>
      </c>
      <c r="CF45" s="254" t="str">
        <f>IF(ISNUMBER(FIND(analysismethod6,'III_Plan comp 438.68 {Plan 3}'!Y$15)),"",'III_Plan comp 438.68 {Plan 3}'!Y$15&amp;analysismethod6)</f>
        <v/>
      </c>
      <c r="CG45" s="254" t="str">
        <f>IF(ISNUMBER(FIND(analysismethod6,'III_Plan comp 438.68 {Plan 3}'!Z$15)),"",'III_Plan comp 438.68 {Plan 3}'!Z$15&amp;analysismethod6)</f>
        <v/>
      </c>
      <c r="CH45" s="254" t="str">
        <f>IF(ISNUMBER(FIND(analysismethod6,'III_Plan comp 438.68 {Plan 3}'!AA$15)),"",'III_Plan comp 438.68 {Plan 3}'!AA$15&amp;analysismethod6)</f>
        <v/>
      </c>
      <c r="CI45" s="254" t="str">
        <f>IF(ISNUMBER(FIND(analysismethod6,'III_Plan comp 438.68 {Plan 3}'!AB$15)),"",'III_Plan comp 438.68 {Plan 3}'!AB$15&amp;analysismethod6)</f>
        <v/>
      </c>
      <c r="CJ45" s="254" t="str">
        <f>IF(ISNUMBER(FIND(analysismethod6,'III_Plan comp 438.68 {Plan 3}'!AC$15)),"",'III_Plan comp 438.68 {Plan 3}'!AC$15&amp;analysismethod6)</f>
        <v/>
      </c>
      <c r="CK45" s="254" t="str">
        <f>IF(ISNUMBER(FIND(analysismethod6,'III_Plan comp 438.68 {Plan 3}'!AD$15)),"",'III_Plan comp 438.68 {Plan 3}'!AD$15&amp;analysismethod6)</f>
        <v/>
      </c>
      <c r="CL45" s="254" t="str">
        <f>IF(ISNUMBER(FIND(analysismethod6,'III_Plan comp 438.68 {Plan 3}'!AE$15)),"",'III_Plan comp 438.68 {Plan 3}'!AE$15&amp;analysismethod6)</f>
        <v/>
      </c>
      <c r="CM45" s="254" t="str">
        <f>IF(ISNUMBER(FIND(analysismethod6,'III_Plan comp 438.68 {Plan 3}'!AF$15)),"",'III_Plan comp 438.68 {Plan 3}'!AF$15&amp;analysismethod6)</f>
        <v/>
      </c>
      <c r="CN45" s="254" t="str">
        <f>IF(ISNUMBER(FIND(analysismethod6,'III_Plan comp 438.68 {Plan 3}'!AG$15)),"",'III_Plan comp 438.68 {Plan 3}'!AG$15&amp;analysismethod6)</f>
        <v/>
      </c>
      <c r="CO45" s="254" t="str">
        <f>IF(ISNUMBER(FIND(analysismethod6,'III_Plan comp 438.68 {Plan 3}'!AH$15)),"",'III_Plan comp 438.68 {Plan 3}'!AH$15&amp;analysismethod6)</f>
        <v/>
      </c>
      <c r="CP45" s="254" t="str">
        <f>IF(ISNUMBER(FIND(analysismethod6,'III_Plan comp 438.68 {Plan 3}'!AI$15)),"",'III_Plan comp 438.68 {Plan 3}'!AI$15&amp;analysismethod6)</f>
        <v/>
      </c>
      <c r="CQ45" s="254" t="str">
        <f>IF(ISNUMBER(FIND(analysismethod6,'III_Plan comp 438.68 {Plan 3}'!AJ$15)),"",'III_Plan comp 438.68 {Plan 3}'!AJ$15&amp;analysismethod6)</f>
        <v/>
      </c>
      <c r="CR45" s="254" t="str">
        <f>IF(ISNUMBER(FIND(analysismethod6,'III_Plan comp 438.68 {Plan 3}'!AK$15)),"",'III_Plan comp 438.68 {Plan 3}'!AK$15&amp;analysismethod6)</f>
        <v/>
      </c>
      <c r="CS45" s="254" t="str">
        <f>IF(ISNUMBER(FIND(analysismethod6,'III_Plan comp 438.68 {Plan 3}'!AL$15)),"",'III_Plan comp 438.68 {Plan 3}'!AL$15&amp;analysismethod6)</f>
        <v/>
      </c>
      <c r="CT45" s="254" t="str">
        <f>IF(ISNUMBER(FIND(analysismethod6,'III_Plan comp 438.68 {Plan 3}'!AM$15)),"",'III_Plan comp 438.68 {Plan 3}'!AM$15&amp;analysismethod6)</f>
        <v/>
      </c>
      <c r="CU45" s="254" t="str">
        <f>IF(ISNUMBER(FIND(analysismethod6,'III_Plan comp 438.68 {Plan 3}'!AN$15)),"",'III_Plan comp 438.68 {Plan 3}'!AN$15&amp;analysismethod6)</f>
        <v/>
      </c>
      <c r="CV45" s="254" t="str">
        <f>IF(ISNUMBER(FIND(analysismethod6,'III_Plan comp 438.68 {Plan 3}'!AO$15)),"",'III_Plan comp 438.68 {Plan 3}'!AO$15&amp;analysismethod6)</f>
        <v/>
      </c>
      <c r="CW45" s="254" t="str">
        <f>IF(ISNUMBER(FIND(analysismethod6,'III_Plan comp 438.68 {Plan 3}'!AP$15)),"",'III_Plan comp 438.68 {Plan 3}'!AP$15&amp;analysismethod6)</f>
        <v/>
      </c>
      <c r="CX45" s="254" t="str">
        <f>IF(ISNUMBER(FIND(analysismethod6,'III_Plan comp 438.68 {Plan 3}'!AQ$15)),"",'III_Plan comp 438.68 {Plan 3}'!AQ$15&amp;analysismethod6)</f>
        <v/>
      </c>
      <c r="CY45" s="254" t="str">
        <f>IF(ISNUMBER(FIND(analysismethod6,'III_Plan comp 438.68 {Plan 3}'!AR$15)),"",'III_Plan comp 438.68 {Plan 3}'!AR$15&amp;analysismethod6)</f>
        <v/>
      </c>
      <c r="CZ45" s="254" t="str">
        <f>IF(ISNUMBER(FIND(analysismethod6,'III_Plan comp 438.68 {Plan 3}'!AS$15)),"",'III_Plan comp 438.68 {Plan 3}'!AS$15&amp;analysismethod6)</f>
        <v/>
      </c>
      <c r="DA45" s="254" t="str">
        <f>IF(ISNUMBER(FIND(analysismethod6,'III_Plan comp 438.68 {Plan 3}'!AT$15)),"",'III_Plan comp 438.68 {Plan 3}'!AT$15&amp;analysismethod6)</f>
        <v/>
      </c>
      <c r="DB45" s="254" t="str">
        <f>IF(ISNUMBER(FIND(analysismethod6,'III_Plan comp 438.68 {Plan 3}'!AU$15)),"",'III_Plan comp 438.68 {Plan 3}'!AU$15&amp;analysismethod6)</f>
        <v/>
      </c>
      <c r="DC45" s="254" t="str">
        <f>IF(ISNUMBER(FIND(analysismethod6,'III_Plan comp 438.68 {Plan 3}'!AV$15)),"",'III_Plan comp 438.68 {Plan 3}'!AV$15&amp;analysismethod6)</f>
        <v/>
      </c>
      <c r="DD45" s="254" t="str">
        <f>IF(ISNUMBER(FIND(analysismethod6,'III_Plan comp 438.68 {Plan 3}'!AW$15)),"",'III_Plan comp 438.68 {Plan 3}'!AW$15&amp;analysismethod6)</f>
        <v/>
      </c>
      <c r="DE45" s="254" t="str">
        <f>IF(ISNUMBER(FIND(analysismethod6,'III_Plan comp 438.68 {Plan 3}'!AX$15)),"",'III_Plan comp 438.68 {Plan 3}'!AX$15&amp;analysismethod6)</f>
        <v/>
      </c>
      <c r="DF45" s="254" t="str">
        <f>IF(ISNUMBER(FIND(analysismethod6,'III_Plan comp 438.68 {Plan 3}'!AY$15)),"",'III_Plan comp 438.68 {Plan 3}'!AY$15&amp;analysismethod6)</f>
        <v/>
      </c>
      <c r="DG45" s="254" t="str">
        <f>IF(ISNUMBER(FIND(analysismethod6,'III_Plan comp 438.68 {Plan 3}'!AZ$15)),"",'III_Plan comp 438.68 {Plan 3}'!AZ$15&amp;analysismethod6)</f>
        <v/>
      </c>
      <c r="DH45" s="254" t="str">
        <f>IF(ISNUMBER(FIND(analysismethod6,'III_Plan comp 438.68 {Plan 3}'!BA$15)),"",'III_Plan comp 438.68 {Plan 3}'!BA$15&amp;analysismethod6)</f>
        <v/>
      </c>
      <c r="DI45" s="254" t="str">
        <f>IF(ISNUMBER(FIND(analysismethod6,'III_Plan comp 438.68 {Plan 3}'!BB$15)),"",'III_Plan comp 438.68 {Plan 3}'!BB$15&amp;analysismethod6)</f>
        <v/>
      </c>
      <c r="DJ45" s="254" t="str">
        <f>IF(ISNUMBER(FIND(analysismethod6,'III_Plan comp 438.68 {Plan 3}'!BC$15)),"",'III_Plan comp 438.68 {Plan 3}'!BC$15&amp;analysismethod6)</f>
        <v/>
      </c>
      <c r="DK45" s="254" t="str">
        <f>IF(ISNUMBER(FIND(analysismethod6,'III_Plan comp 438.68 {Plan 3}'!BD$15)),"",'III_Plan comp 438.68 {Plan 3}'!BD$15&amp;analysismethod6)</f>
        <v/>
      </c>
      <c r="DL45" s="254" t="str">
        <f>IF(ISNUMBER(FIND(analysismethod6,'III_Plan comp 438.68 {Plan 3}'!BE$15)),"",'III_Plan comp 438.68 {Plan 3}'!BE$15&amp;analysismethod6)</f>
        <v/>
      </c>
      <c r="DM45" s="254" t="str">
        <f>IF(ISNUMBER(FIND(analysismethod6,'III_Plan comp 438.68 {Plan 3}'!BF$15)),"",'III_Plan comp 438.68 {Plan 3}'!BF$15&amp;analysismethod6)</f>
        <v/>
      </c>
      <c r="DN45" s="254" t="str">
        <f>IF(ISNUMBER(FIND(analysismethod6,'III_Plan comp 438.68 {Plan 3}'!BG$15)),"",'III_Plan comp 438.68 {Plan 3}'!BG$15&amp;analysismethod6)</f>
        <v/>
      </c>
      <c r="DO45" s="254" t="str">
        <f>IF(ISNUMBER(FIND(analysismethod6,'III_Plan comp 438.68 {Plan 3}'!BH$15)),"",'III_Plan comp 438.68 {Plan 3}'!BH$15&amp;analysismethod6)</f>
        <v/>
      </c>
      <c r="DP45" s="254" t="str">
        <f>IF(ISNUMBER(FIND(analysismethod6,'III_Plan comp 438.68 {Plan 3}'!BI$15)),"",'III_Plan comp 438.68 {Plan 3}'!BI$15&amp;analysismethod6)</f>
        <v/>
      </c>
      <c r="DQ45" s="254" t="str">
        <f>IF(ISNUMBER(FIND(analysismethod6,'III_Plan comp 438.68 {Plan 3}'!BJ$15)),"",'III_Plan comp 438.68 {Plan 3}'!BJ$15&amp;analysismethod6)</f>
        <v/>
      </c>
      <c r="DR45" s="254" t="str">
        <f>IF(ISNUMBER(FIND(analysismethod6,'III_Plan comp 438.68 {Plan 3}'!BK$15)),"",'III_Plan comp 438.68 {Plan 3}'!BK$15&amp;analysismethod6)</f>
        <v/>
      </c>
      <c r="DS45" s="254" t="str">
        <f>IF(ISNUMBER(FIND(analysismethod6,'III_Plan comp 438.68 {Plan 3}'!BL$15)),"",'III_Plan comp 438.68 {Plan 3}'!BL$15&amp;analysismethod6)</f>
        <v/>
      </c>
      <c r="DT45" s="254" t="str">
        <f>IF(ISNUMBER(FIND(analysismethod6,'III_Plan comp 438.68 {Plan 3}'!BM$15)),"",'III_Plan comp 438.68 {Plan 3}'!BM$15&amp;analysismethod6)</f>
        <v/>
      </c>
      <c r="DU45" s="254" t="str">
        <f>IF(ISNUMBER(FIND(analysismethod6,'III_Plan comp 438.68 {Plan 3}'!BN$15)),"",'III_Plan comp 438.68 {Plan 3}'!BN$15&amp;analysismethod6)</f>
        <v/>
      </c>
      <c r="DV45" s="254" t="str">
        <f>IF(ISNUMBER(FIND(analysismethod6,'III_Plan comp 438.68 {Plan 3}'!BO$15)),"",'III_Plan comp 438.68 {Plan 3}'!BO$15&amp;analysismethod6)</f>
        <v/>
      </c>
      <c r="DW45" s="254" t="str">
        <f>IF(ISNUMBER(FIND(analysismethod6,'III_Plan comp 438.68 {Plan 3}'!BP$15)),"",'III_Plan comp 438.68 {Plan 3}'!BP$15&amp;analysismethod6)</f>
        <v/>
      </c>
      <c r="DX45" s="254" t="str">
        <f>IF(ISNUMBER(FIND(analysismethod6,'III_Plan comp 438.68 {Plan 3}'!BQ$15)),"",'III_Plan comp 438.68 {Plan 3}'!BQ$15&amp;analysismethod6)</f>
        <v/>
      </c>
      <c r="DY45" s="254" t="str">
        <f>IF(ISNUMBER(FIND(analysismethod6,'III_Plan comp 438.68 {Plan 3}'!BR$15)),"",'III_Plan comp 438.68 {Plan 3}'!BR$15&amp;analysismethod6)</f>
        <v/>
      </c>
      <c r="DZ45" s="254" t="str">
        <f>IF(ISNUMBER(FIND(analysismethod6,'III_Plan comp 438.68 {Plan 3}'!BS$15)),"",'III_Plan comp 438.68 {Plan 3}'!BS$15&amp;analysismethod6)</f>
        <v/>
      </c>
      <c r="EA45" s="254" t="str">
        <f>IF(ISNUMBER(FIND(analysismethod6,'III_Plan comp 438.68 {Plan 3}'!BT$15)),"",'III_Plan comp 438.68 {Plan 3}'!BT$15&amp;analysismethod6)</f>
        <v/>
      </c>
      <c r="EB45" s="254" t="str">
        <f>IF(ISNUMBER(FIND(analysismethod6,'III_Plan comp 438.68 {Plan 3}'!BU$15)),"",'III_Plan comp 438.68 {Plan 3}'!BU$15&amp;analysismethod6)</f>
        <v/>
      </c>
      <c r="EC45" s="254" t="str">
        <f>IF(ISNUMBER(FIND(analysismethod6,'III_Plan comp 438.68 {Plan 3}'!BV$15)),"",'III_Plan comp 438.68 {Plan 3}'!BV$15&amp;analysismethod6)</f>
        <v/>
      </c>
      <c r="ED45" s="254" t="str">
        <f>IF(ISNUMBER(FIND(analysismethod6,'III_Plan comp 438.68 {Plan 3}'!BW$15)),"",'III_Plan comp 438.68 {Plan 3}'!BW$15&amp;analysismethod6)</f>
        <v/>
      </c>
      <c r="EE45" s="254" t="str">
        <f>IF(ISNUMBER(FIND(analysismethod6,'III_Plan comp 438.68 {Plan 3}'!BX$15)),"",'III_Plan comp 438.68 {Plan 3}'!BX$15&amp;analysismethod6)</f>
        <v/>
      </c>
      <c r="EF45" s="254" t="str">
        <f>IF(ISNUMBER(FIND(analysismethod6,'III_Plan comp 438.68 {Plan 3}'!BY$15)),"",'III_Plan comp 438.68 {Plan 3}'!BY$15&amp;analysismethod6)</f>
        <v/>
      </c>
      <c r="EG45" s="254" t="str">
        <f>IF(ISNUMBER(FIND(analysismethod6,'III_Plan comp 438.68 {Plan 3}'!BZ$15)),"",'III_Plan comp 438.68 {Plan 3}'!BZ$15&amp;analysismethod6)</f>
        <v/>
      </c>
      <c r="EH45" s="254" t="str">
        <f>IF(ISNUMBER(FIND(analysismethod6,'III_Plan comp 438.68 {Plan 3}'!CA$15)),"",'III_Plan comp 438.68 {Plan 3}'!CA$15&amp;analysismethod6)</f>
        <v/>
      </c>
      <c r="EI45" s="254" t="str">
        <f>IF(ISNUMBER(FIND(analysismethod6,'III_Plan comp 438.68 {Plan 3}'!CB$15)),"",'III_Plan comp 438.68 {Plan 3}'!CB$15&amp;analysismethod6)</f>
        <v/>
      </c>
      <c r="EJ45" s="254" t="str">
        <f>IF(ISNUMBER(FIND(analysismethod6,'III_Plan comp 438.68 {Plan 3}'!CC$15)),"",'III_Plan comp 438.68 {Plan 3}'!CC$15&amp;analysismethod6)</f>
        <v/>
      </c>
      <c r="EK45" s="254" t="str">
        <f>IF(ISNUMBER(FIND(analysismethod6,'III_Plan comp 438.68 {Plan 3}'!CD$15)),"",'III_Plan comp 438.68 {Plan 3}'!CD$15&amp;analysismethod6)</f>
        <v/>
      </c>
      <c r="EL45" s="254" t="str">
        <f>IF(ISNUMBER(FIND(analysismethod6,'III_Plan comp 438.68 {Plan 3}'!CE$15)),"",'III_Plan comp 438.68 {Plan 3}'!CE$15&amp;analysismethod6)</f>
        <v/>
      </c>
      <c r="EM45" s="254" t="str">
        <f>IF(ISNUMBER(FIND(analysismethod6,'III_Plan comp 438.68 {Plan 3}'!CF$15)),"",'III_Plan comp 438.68 {Plan 3}'!CF$15&amp;analysismethod6)</f>
        <v/>
      </c>
      <c r="EN45" s="254" t="str">
        <f>IF(ISNUMBER(FIND(analysismethod6,'III_Plan comp 438.68 {Plan 3}'!CG$15)),"",'III_Plan comp 438.68 {Plan 3}'!CG$15&amp;analysismethod6)</f>
        <v/>
      </c>
      <c r="EO45" s="254" t="str">
        <f>IF(ISNUMBER(FIND(analysismethod6,'III_Plan comp 438.68 {Plan 3}'!CH$15)),"",'III_Plan comp 438.68 {Plan 3}'!CH$15&amp;analysismethod6)</f>
        <v/>
      </c>
      <c r="EP45" s="254" t="str">
        <f>IF(ISNUMBER(FIND(analysismethod6,'III_Plan comp 438.68 {Plan 3}'!CI$15)),"",'III_Plan comp 438.68 {Plan 3}'!CI$15&amp;analysismethod6)</f>
        <v/>
      </c>
      <c r="EQ45" s="254" t="str">
        <f>IF(ISNUMBER(FIND(analysismethod6,'III_Plan comp 438.68 {Plan 3}'!CJ$15)),"",'III_Plan comp 438.68 {Plan 3}'!CJ$15&amp;analysismethod6)</f>
        <v/>
      </c>
      <c r="ER45" s="254" t="str">
        <f>IF(ISNUMBER(FIND(analysismethod6,'III_Plan comp 438.68 {Plan 3}'!CK$15)),"",'III_Plan comp 438.68 {Plan 3}'!CK$15&amp;analysismethod6)</f>
        <v/>
      </c>
      <c r="ES45" s="254" t="str">
        <f>IF(ISNUMBER(FIND(analysismethod6,'III_Plan comp 438.68 {Plan 3}'!CL$15)),"",'III_Plan comp 438.68 {Plan 3}'!CL$15&amp;analysismethod6)</f>
        <v/>
      </c>
      <c r="ET45" s="254" t="str">
        <f>IF(ISNUMBER(FIND(analysismethod6,'III_Plan comp 438.68 {Plan 3}'!CM$15)),"",'III_Plan comp 438.68 {Plan 3}'!CM$15&amp;analysismethod6)</f>
        <v/>
      </c>
      <c r="EU45" s="254" t="str">
        <f>IF(ISNUMBER(FIND(analysismethod6,'III_Plan comp 438.68 {Plan 3}'!CN$15)),"",'III_Plan comp 438.68 {Plan 3}'!CN$15&amp;analysismethod6)</f>
        <v/>
      </c>
      <c r="EV45" s="254" t="str">
        <f>IF(ISNUMBER(FIND(analysismethod6,'III_Plan comp 438.68 {Plan 3}'!CO$15)),"",'III_Plan comp 438.68 {Plan 3}'!CO$15&amp;analysismethod6)</f>
        <v/>
      </c>
      <c r="EW45" s="254" t="str">
        <f>IF(ISNUMBER(FIND(analysismethod6,'III_Plan comp 438.68 {Plan 3}'!CP$15)),"",'III_Plan comp 438.68 {Plan 3}'!CP$15&amp;analysismethod6)</f>
        <v/>
      </c>
      <c r="EX45" s="254" t="str">
        <f>IF(ISNUMBER(FIND(analysismethod6,'III_Plan comp 438.68 {Plan 3}'!CQ$15)),"",'III_Plan comp 438.68 {Plan 3}'!CQ$15&amp;analysismethod6)</f>
        <v/>
      </c>
      <c r="EY45" s="254" t="str">
        <f>IF(ISNUMBER(FIND(analysismethod6,'III_Plan comp 438.68 {Plan 3}'!CR$15)),"",'III_Plan comp 438.68 {Plan 3}'!CR$15&amp;analysismethod6)</f>
        <v/>
      </c>
      <c r="EZ45" s="254" t="str">
        <f>IF(ISNUMBER(FIND(analysismethod6,'III_Plan comp 438.68 {Plan 3}'!CS$15)),"",'III_Plan comp 438.68 {Plan 3}'!CS$15&amp;analysismethod6)</f>
        <v/>
      </c>
      <c r="FA45" s="254" t="str">
        <f>IF(ISNUMBER(FIND(analysismethod6,'III_Plan comp 438.68 {Plan 3}'!CT$15)),"",'III_Plan comp 438.68 {Plan 3}'!CT$15&amp;analysismethod6)</f>
        <v/>
      </c>
      <c r="FB45" s="254" t="str">
        <f>IF(ISNUMBER(FIND(analysismethod6,'III_Plan comp 438.68 {Plan 3}'!CU$15)),"",'III_Plan comp 438.68 {Plan 3}'!CU$15&amp;analysismethod6)</f>
        <v/>
      </c>
      <c r="FC45" s="254" t="str">
        <f>IF(ISNUMBER(FIND(analysismethod6,'III_Plan comp 438.68 {Plan 3}'!CV$15)),"",'III_Plan comp 438.68 {Plan 3}'!CV$15&amp;analysismethod6)</f>
        <v/>
      </c>
      <c r="FD45" s="254" t="str">
        <f>IF(ISNUMBER(FIND(analysismethod6,'III_Plan comp 438.68 {Plan 3}'!CW$15)),"",'III_Plan comp 438.68 {Plan 3}'!CW$15&amp;analysismethod6)</f>
        <v/>
      </c>
      <c r="FE45" s="254" t="str">
        <f>IF(ISNUMBER(FIND(analysismethod6,'III_Plan comp 438.68 {Plan 3}'!CX$15)),"",'III_Plan comp 438.68 {Plan 3}'!CX$15&amp;analysismethod6)</f>
        <v/>
      </c>
      <c r="FF45" s="254" t="str">
        <f>IF(ISNUMBER(FIND(analysismethod6,'III_Plan comp 438.68 {Plan 3}'!CY$15)),"",'III_Plan comp 438.68 {Plan 3}'!CY$15&amp;analysismethod6)</f>
        <v/>
      </c>
      <c r="FG45" s="254" t="str">
        <f>IF(ISNUMBER(FIND(analysismethod6,'III_Plan comp 438.68 {Plan 3}'!CZ$15)),"",'III_Plan comp 438.68 {Plan 3}'!CZ$15&amp;analysismethod6)</f>
        <v/>
      </c>
    </row>
    <row r="46" spans="2:163" x14ac:dyDescent="0.25">
      <c r="B46" s="12" t="s">
        <v>49</v>
      </c>
      <c r="C46" s="12"/>
      <c r="D46" s="12"/>
      <c r="E46" s="12"/>
      <c r="F46" s="12"/>
      <c r="G46" s="12"/>
      <c r="J46" s="12"/>
      <c r="K46" s="12"/>
      <c r="L46" s="12"/>
      <c r="M46" s="12"/>
      <c r="N46" s="12"/>
      <c r="O46" s="12"/>
      <c r="P46" s="12"/>
      <c r="Q46" s="12"/>
      <c r="R46" s="12"/>
      <c r="S46" s="12"/>
      <c r="T46" s="12"/>
      <c r="BK46" s="253" t="str">
        <f>IF('I_State and program information'!$E$74="Yes","Encounter Data Analysis"&amp;"; "&amp;CHAR(10)&amp;CHAR(10),"")</f>
        <v/>
      </c>
      <c r="BL46" s="254" t="str">
        <f>IF(ISNUMBER(FIND(analysismethod7,'III_Plan comp 438.68 {Plan 3}'!E$15)),"",'III_Plan comp 438.68 {Plan 3}'!E$15&amp;analysismethod7)</f>
        <v/>
      </c>
      <c r="BM46" s="254" t="str">
        <f>IF(ISNUMBER(FIND(analysismethod7,'III_Plan comp 438.68 {Plan 3}'!F$15)),"",'III_Plan comp 438.68 {Plan 3}'!F$15&amp;analysismethod7)</f>
        <v/>
      </c>
      <c r="BN46" s="254" t="str">
        <f>IF(ISNUMBER(FIND(analysismethod7,'III_Plan comp 438.68 {Plan 3}'!G$15)),"",'III_Plan comp 438.68 {Plan 3}'!G$15&amp;analysismethod7)</f>
        <v/>
      </c>
      <c r="BO46" s="254" t="str">
        <f>IF(ISNUMBER(FIND(analysismethod7,'III_Plan comp 438.68 {Plan 3}'!H$15)),"",'III_Plan comp 438.68 {Plan 3}'!H$15&amp;analysismethod7)</f>
        <v/>
      </c>
      <c r="BP46" s="254" t="str">
        <f>IF(ISNUMBER(FIND(analysismethod7,'III_Plan comp 438.68 {Plan 3}'!I$15)),"",'III_Plan comp 438.68 {Plan 3}'!I$15&amp;analysismethod7)</f>
        <v/>
      </c>
      <c r="BQ46" s="254" t="str">
        <f>IF(ISNUMBER(FIND(analysismethod7,'III_Plan comp 438.68 {Plan 3}'!J$15)),"",'III_Plan comp 438.68 {Plan 3}'!J$15&amp;analysismethod7)</f>
        <v/>
      </c>
      <c r="BR46" s="254" t="str">
        <f>IF(ISNUMBER(FIND(analysismethod7,'III_Plan comp 438.68 {Plan 3}'!K$15)),"",'III_Plan comp 438.68 {Plan 3}'!K$15&amp;analysismethod7)</f>
        <v/>
      </c>
      <c r="BS46" s="254" t="str">
        <f>IF(ISNUMBER(FIND(analysismethod7,'III_Plan comp 438.68 {Plan 3}'!L$15)),"",'III_Plan comp 438.68 {Plan 3}'!L$15&amp;analysismethod7)</f>
        <v/>
      </c>
      <c r="BT46" s="254" t="str">
        <f>IF(ISNUMBER(FIND(analysismethod7,'III_Plan comp 438.68 {Plan 3}'!M$15)),"",'III_Plan comp 438.68 {Plan 3}'!M$15&amp;analysismethod7)</f>
        <v/>
      </c>
      <c r="BU46" s="254" t="str">
        <f>IF(ISNUMBER(FIND(analysismethod7,'III_Plan comp 438.68 {Plan 3}'!N$15)),"",'III_Plan comp 438.68 {Plan 3}'!N$15&amp;analysismethod7)</f>
        <v/>
      </c>
      <c r="BV46" s="254" t="str">
        <f>IF(ISNUMBER(FIND(analysismethod7,'III_Plan comp 438.68 {Plan 3}'!O$15)),"",'III_Plan comp 438.68 {Plan 3}'!O$15&amp;analysismethod7)</f>
        <v/>
      </c>
      <c r="BW46" s="254" t="str">
        <f>IF(ISNUMBER(FIND(analysismethod7,'III_Plan comp 438.68 {Plan 3}'!P$15)),"",'III_Plan comp 438.68 {Plan 3}'!P$15&amp;analysismethod7)</f>
        <v/>
      </c>
      <c r="BX46" s="254" t="str">
        <f>IF(ISNUMBER(FIND(analysismethod7,'III_Plan comp 438.68 {Plan 3}'!Q$15)),"",'III_Plan comp 438.68 {Plan 3}'!Q$15&amp;analysismethod7)</f>
        <v/>
      </c>
      <c r="BY46" s="254" t="str">
        <f>IF(ISNUMBER(FIND(analysismethod7,'III_Plan comp 438.68 {Plan 3}'!R$15)),"",'III_Plan comp 438.68 {Plan 3}'!R$15&amp;analysismethod7)</f>
        <v/>
      </c>
      <c r="BZ46" s="254" t="str">
        <f>IF(ISNUMBER(FIND(analysismethod7,'III_Plan comp 438.68 {Plan 3}'!S$15)),"",'III_Plan comp 438.68 {Plan 3}'!S$15&amp;analysismethod7)</f>
        <v/>
      </c>
      <c r="CA46" s="254" t="str">
        <f>IF(ISNUMBER(FIND(analysismethod7,'III_Plan comp 438.68 {Plan 3}'!T$15)),"",'III_Plan comp 438.68 {Plan 3}'!T$15&amp;analysismethod7)</f>
        <v/>
      </c>
      <c r="CB46" s="254" t="str">
        <f>IF(ISNUMBER(FIND(analysismethod7,'III_Plan comp 438.68 {Plan 3}'!U$15)),"",'III_Plan comp 438.68 {Plan 3}'!U$15&amp;analysismethod7)</f>
        <v/>
      </c>
      <c r="CC46" s="254" t="str">
        <f>IF(ISNUMBER(FIND(analysismethod7,'III_Plan comp 438.68 {Plan 3}'!V$15)),"",'III_Plan comp 438.68 {Plan 3}'!V$15&amp;analysismethod7)</f>
        <v/>
      </c>
      <c r="CD46" s="254" t="str">
        <f>IF(ISNUMBER(FIND(analysismethod7,'III_Plan comp 438.68 {Plan 3}'!W$15)),"",'III_Plan comp 438.68 {Plan 3}'!W$15&amp;analysismethod7)</f>
        <v/>
      </c>
      <c r="CE46" s="254" t="str">
        <f>IF(ISNUMBER(FIND(analysismethod7,'III_Plan comp 438.68 {Plan 3}'!X$15)),"",'III_Plan comp 438.68 {Plan 3}'!X$15&amp;analysismethod7)</f>
        <v/>
      </c>
      <c r="CF46" s="254" t="str">
        <f>IF(ISNUMBER(FIND(analysismethod7,'III_Plan comp 438.68 {Plan 3}'!Y$15)),"",'III_Plan comp 438.68 {Plan 3}'!Y$15&amp;analysismethod7)</f>
        <v/>
      </c>
      <c r="CG46" s="254" t="str">
        <f>IF(ISNUMBER(FIND(analysismethod7,'III_Plan comp 438.68 {Plan 3}'!Z$15)),"",'III_Plan comp 438.68 {Plan 3}'!Z$15&amp;analysismethod7)</f>
        <v/>
      </c>
      <c r="CH46" s="254" t="str">
        <f>IF(ISNUMBER(FIND(analysismethod7,'III_Plan comp 438.68 {Plan 3}'!AA$15)),"",'III_Plan comp 438.68 {Plan 3}'!AA$15&amp;analysismethod7)</f>
        <v/>
      </c>
      <c r="CI46" s="254" t="str">
        <f>IF(ISNUMBER(FIND(analysismethod7,'III_Plan comp 438.68 {Plan 3}'!AB$15)),"",'III_Plan comp 438.68 {Plan 3}'!AB$15&amp;analysismethod7)</f>
        <v/>
      </c>
      <c r="CJ46" s="254" t="str">
        <f>IF(ISNUMBER(FIND(analysismethod7,'III_Plan comp 438.68 {Plan 3}'!AC$15)),"",'III_Plan comp 438.68 {Plan 3}'!AC$15&amp;analysismethod7)</f>
        <v/>
      </c>
      <c r="CK46" s="254" t="str">
        <f>IF(ISNUMBER(FIND(analysismethod7,'III_Plan comp 438.68 {Plan 3}'!AD$15)),"",'III_Plan comp 438.68 {Plan 3}'!AD$15&amp;analysismethod7)</f>
        <v/>
      </c>
      <c r="CL46" s="254" t="str">
        <f>IF(ISNUMBER(FIND(analysismethod7,'III_Plan comp 438.68 {Plan 3}'!AE$15)),"",'III_Plan comp 438.68 {Plan 3}'!AE$15&amp;analysismethod7)</f>
        <v/>
      </c>
      <c r="CM46" s="254" t="str">
        <f>IF(ISNUMBER(FIND(analysismethod7,'III_Plan comp 438.68 {Plan 3}'!AF$15)),"",'III_Plan comp 438.68 {Plan 3}'!AF$15&amp;analysismethod7)</f>
        <v/>
      </c>
      <c r="CN46" s="254" t="str">
        <f>IF(ISNUMBER(FIND(analysismethod7,'III_Plan comp 438.68 {Plan 3}'!AG$15)),"",'III_Plan comp 438.68 {Plan 3}'!AG$15&amp;analysismethod7)</f>
        <v/>
      </c>
      <c r="CO46" s="254" t="str">
        <f>IF(ISNUMBER(FIND(analysismethod7,'III_Plan comp 438.68 {Plan 3}'!AH$15)),"",'III_Plan comp 438.68 {Plan 3}'!AH$15&amp;analysismethod7)</f>
        <v/>
      </c>
      <c r="CP46" s="254" t="str">
        <f>IF(ISNUMBER(FIND(analysismethod7,'III_Plan comp 438.68 {Plan 3}'!AI$15)),"",'III_Plan comp 438.68 {Plan 3}'!AI$15&amp;analysismethod7)</f>
        <v/>
      </c>
      <c r="CQ46" s="254" t="str">
        <f>IF(ISNUMBER(FIND(analysismethod7,'III_Plan comp 438.68 {Plan 3}'!AJ$15)),"",'III_Plan comp 438.68 {Plan 3}'!AJ$15&amp;analysismethod7)</f>
        <v/>
      </c>
      <c r="CR46" s="254" t="str">
        <f>IF(ISNUMBER(FIND(analysismethod7,'III_Plan comp 438.68 {Plan 3}'!AK$15)),"",'III_Plan comp 438.68 {Plan 3}'!AK$15&amp;analysismethod7)</f>
        <v/>
      </c>
      <c r="CS46" s="254" t="str">
        <f>IF(ISNUMBER(FIND(analysismethod7,'III_Plan comp 438.68 {Plan 3}'!AL$15)),"",'III_Plan comp 438.68 {Plan 3}'!AL$15&amp;analysismethod7)</f>
        <v/>
      </c>
      <c r="CT46" s="254" t="str">
        <f>IF(ISNUMBER(FIND(analysismethod7,'III_Plan comp 438.68 {Plan 3}'!AM$15)),"",'III_Plan comp 438.68 {Plan 3}'!AM$15&amp;analysismethod7)</f>
        <v/>
      </c>
      <c r="CU46" s="254" t="str">
        <f>IF(ISNUMBER(FIND(analysismethod7,'III_Plan comp 438.68 {Plan 3}'!AN$15)),"",'III_Plan comp 438.68 {Plan 3}'!AN$15&amp;analysismethod7)</f>
        <v/>
      </c>
      <c r="CV46" s="254" t="str">
        <f>IF(ISNUMBER(FIND(analysismethod7,'III_Plan comp 438.68 {Plan 3}'!AO$15)),"",'III_Plan comp 438.68 {Plan 3}'!AO$15&amp;analysismethod7)</f>
        <v/>
      </c>
      <c r="CW46" s="254" t="str">
        <f>IF(ISNUMBER(FIND(analysismethod7,'III_Plan comp 438.68 {Plan 3}'!AP$15)),"",'III_Plan comp 438.68 {Plan 3}'!AP$15&amp;analysismethod7)</f>
        <v/>
      </c>
      <c r="CX46" s="254" t="str">
        <f>IF(ISNUMBER(FIND(analysismethod7,'III_Plan comp 438.68 {Plan 3}'!AQ$15)),"",'III_Plan comp 438.68 {Plan 3}'!AQ$15&amp;analysismethod7)</f>
        <v/>
      </c>
      <c r="CY46" s="254" t="str">
        <f>IF(ISNUMBER(FIND(analysismethod7,'III_Plan comp 438.68 {Plan 3}'!AR$15)),"",'III_Plan comp 438.68 {Plan 3}'!AR$15&amp;analysismethod7)</f>
        <v/>
      </c>
      <c r="CZ46" s="254" t="str">
        <f>IF(ISNUMBER(FIND(analysismethod7,'III_Plan comp 438.68 {Plan 3}'!AS$15)),"",'III_Plan comp 438.68 {Plan 3}'!AS$15&amp;analysismethod7)</f>
        <v/>
      </c>
      <c r="DA46" s="254" t="str">
        <f>IF(ISNUMBER(FIND(analysismethod7,'III_Plan comp 438.68 {Plan 3}'!AT$15)),"",'III_Plan comp 438.68 {Plan 3}'!AT$15&amp;analysismethod7)</f>
        <v/>
      </c>
      <c r="DB46" s="254" t="str">
        <f>IF(ISNUMBER(FIND(analysismethod7,'III_Plan comp 438.68 {Plan 3}'!AU$15)),"",'III_Plan comp 438.68 {Plan 3}'!AU$15&amp;analysismethod7)</f>
        <v/>
      </c>
      <c r="DC46" s="254" t="str">
        <f>IF(ISNUMBER(FIND(analysismethod7,'III_Plan comp 438.68 {Plan 3}'!AV$15)),"",'III_Plan comp 438.68 {Plan 3}'!AV$15&amp;analysismethod7)</f>
        <v/>
      </c>
      <c r="DD46" s="254" t="str">
        <f>IF(ISNUMBER(FIND(analysismethod7,'III_Plan comp 438.68 {Plan 3}'!AW$15)),"",'III_Plan comp 438.68 {Plan 3}'!AW$15&amp;analysismethod7)</f>
        <v/>
      </c>
      <c r="DE46" s="254" t="str">
        <f>IF(ISNUMBER(FIND(analysismethod7,'III_Plan comp 438.68 {Plan 3}'!AX$15)),"",'III_Plan comp 438.68 {Plan 3}'!AX$15&amp;analysismethod7)</f>
        <v/>
      </c>
      <c r="DF46" s="254" t="str">
        <f>IF(ISNUMBER(FIND(analysismethod7,'III_Plan comp 438.68 {Plan 3}'!AY$15)),"",'III_Plan comp 438.68 {Plan 3}'!AY$15&amp;analysismethod7)</f>
        <v/>
      </c>
      <c r="DG46" s="254" t="str">
        <f>IF(ISNUMBER(FIND(analysismethod7,'III_Plan comp 438.68 {Plan 3}'!AZ$15)),"",'III_Plan comp 438.68 {Plan 3}'!AZ$15&amp;analysismethod7)</f>
        <v/>
      </c>
      <c r="DH46" s="254" t="str">
        <f>IF(ISNUMBER(FIND(analysismethod7,'III_Plan comp 438.68 {Plan 3}'!BA$15)),"",'III_Plan comp 438.68 {Plan 3}'!BA$15&amp;analysismethod7)</f>
        <v/>
      </c>
      <c r="DI46" s="254" t="str">
        <f>IF(ISNUMBER(FIND(analysismethod7,'III_Plan comp 438.68 {Plan 3}'!BB$15)),"",'III_Plan comp 438.68 {Plan 3}'!BB$15&amp;analysismethod7)</f>
        <v/>
      </c>
      <c r="DJ46" s="254" t="str">
        <f>IF(ISNUMBER(FIND(analysismethod7,'III_Plan comp 438.68 {Plan 3}'!BC$15)),"",'III_Plan comp 438.68 {Plan 3}'!BC$15&amp;analysismethod7)</f>
        <v/>
      </c>
      <c r="DK46" s="254" t="str">
        <f>IF(ISNUMBER(FIND(analysismethod7,'III_Plan comp 438.68 {Plan 3}'!BD$15)),"",'III_Plan comp 438.68 {Plan 3}'!BD$15&amp;analysismethod7)</f>
        <v/>
      </c>
      <c r="DL46" s="254" t="str">
        <f>IF(ISNUMBER(FIND(analysismethod7,'III_Plan comp 438.68 {Plan 3}'!BE$15)),"",'III_Plan comp 438.68 {Plan 3}'!BE$15&amp;analysismethod7)</f>
        <v/>
      </c>
      <c r="DM46" s="254" t="str">
        <f>IF(ISNUMBER(FIND(analysismethod7,'III_Plan comp 438.68 {Plan 3}'!BF$15)),"",'III_Plan comp 438.68 {Plan 3}'!BF$15&amp;analysismethod7)</f>
        <v/>
      </c>
      <c r="DN46" s="254" t="str">
        <f>IF(ISNUMBER(FIND(analysismethod7,'III_Plan comp 438.68 {Plan 3}'!BG$15)),"",'III_Plan comp 438.68 {Plan 3}'!BG$15&amp;analysismethod7)</f>
        <v/>
      </c>
      <c r="DO46" s="254" t="str">
        <f>IF(ISNUMBER(FIND(analysismethod7,'III_Plan comp 438.68 {Plan 3}'!BH$15)),"",'III_Plan comp 438.68 {Plan 3}'!BH$15&amp;analysismethod7)</f>
        <v/>
      </c>
      <c r="DP46" s="254" t="str">
        <f>IF(ISNUMBER(FIND(analysismethod7,'III_Plan comp 438.68 {Plan 3}'!BI$15)),"",'III_Plan comp 438.68 {Plan 3}'!BI$15&amp;analysismethod7)</f>
        <v/>
      </c>
      <c r="DQ46" s="254" t="str">
        <f>IF(ISNUMBER(FIND(analysismethod7,'III_Plan comp 438.68 {Plan 3}'!BJ$15)),"",'III_Plan comp 438.68 {Plan 3}'!BJ$15&amp;analysismethod7)</f>
        <v/>
      </c>
      <c r="DR46" s="254" t="str">
        <f>IF(ISNUMBER(FIND(analysismethod7,'III_Plan comp 438.68 {Plan 3}'!BK$15)),"",'III_Plan comp 438.68 {Plan 3}'!BK$15&amp;analysismethod7)</f>
        <v/>
      </c>
      <c r="DS46" s="254" t="str">
        <f>IF(ISNUMBER(FIND(analysismethod7,'III_Plan comp 438.68 {Plan 3}'!BL$15)),"",'III_Plan comp 438.68 {Plan 3}'!BL$15&amp;analysismethod7)</f>
        <v/>
      </c>
      <c r="DT46" s="254" t="str">
        <f>IF(ISNUMBER(FIND(analysismethod7,'III_Plan comp 438.68 {Plan 3}'!BM$15)),"",'III_Plan comp 438.68 {Plan 3}'!BM$15&amp;analysismethod7)</f>
        <v/>
      </c>
      <c r="DU46" s="254" t="str">
        <f>IF(ISNUMBER(FIND(analysismethod7,'III_Plan comp 438.68 {Plan 3}'!BN$15)),"",'III_Plan comp 438.68 {Plan 3}'!BN$15&amp;analysismethod7)</f>
        <v/>
      </c>
      <c r="DV46" s="254" t="str">
        <f>IF(ISNUMBER(FIND(analysismethod7,'III_Plan comp 438.68 {Plan 3}'!BO$15)),"",'III_Plan comp 438.68 {Plan 3}'!BO$15&amp;analysismethod7)</f>
        <v/>
      </c>
      <c r="DW46" s="254" t="str">
        <f>IF(ISNUMBER(FIND(analysismethod7,'III_Plan comp 438.68 {Plan 3}'!BP$15)),"",'III_Plan comp 438.68 {Plan 3}'!BP$15&amp;analysismethod7)</f>
        <v/>
      </c>
      <c r="DX46" s="254" t="str">
        <f>IF(ISNUMBER(FIND(analysismethod7,'III_Plan comp 438.68 {Plan 3}'!BQ$15)),"",'III_Plan comp 438.68 {Plan 3}'!BQ$15&amp;analysismethod7)</f>
        <v/>
      </c>
      <c r="DY46" s="254" t="str">
        <f>IF(ISNUMBER(FIND(analysismethod7,'III_Plan comp 438.68 {Plan 3}'!BR$15)),"",'III_Plan comp 438.68 {Plan 3}'!BR$15&amp;analysismethod7)</f>
        <v/>
      </c>
      <c r="DZ46" s="254" t="str">
        <f>IF(ISNUMBER(FIND(analysismethod7,'III_Plan comp 438.68 {Plan 3}'!BS$15)),"",'III_Plan comp 438.68 {Plan 3}'!BS$15&amp;analysismethod7)</f>
        <v/>
      </c>
      <c r="EA46" s="254" t="str">
        <f>IF(ISNUMBER(FIND(analysismethod7,'III_Plan comp 438.68 {Plan 3}'!BT$15)),"",'III_Plan comp 438.68 {Plan 3}'!BT$15&amp;analysismethod7)</f>
        <v/>
      </c>
      <c r="EB46" s="254" t="str">
        <f>IF(ISNUMBER(FIND(analysismethod7,'III_Plan comp 438.68 {Plan 3}'!BU$15)),"",'III_Plan comp 438.68 {Plan 3}'!BU$15&amp;analysismethod7)</f>
        <v/>
      </c>
      <c r="EC46" s="254" t="str">
        <f>IF(ISNUMBER(FIND(analysismethod7,'III_Plan comp 438.68 {Plan 3}'!BV$15)),"",'III_Plan comp 438.68 {Plan 3}'!BV$15&amp;analysismethod7)</f>
        <v/>
      </c>
      <c r="ED46" s="254" t="str">
        <f>IF(ISNUMBER(FIND(analysismethod7,'III_Plan comp 438.68 {Plan 3}'!BW$15)),"",'III_Plan comp 438.68 {Plan 3}'!BW$15&amp;analysismethod7)</f>
        <v/>
      </c>
      <c r="EE46" s="254" t="str">
        <f>IF(ISNUMBER(FIND(analysismethod7,'III_Plan comp 438.68 {Plan 3}'!BX$15)),"",'III_Plan comp 438.68 {Plan 3}'!BX$15&amp;analysismethod7)</f>
        <v/>
      </c>
      <c r="EF46" s="254" t="str">
        <f>IF(ISNUMBER(FIND(analysismethod7,'III_Plan comp 438.68 {Plan 3}'!BY$15)),"",'III_Plan comp 438.68 {Plan 3}'!BY$15&amp;analysismethod7)</f>
        <v/>
      </c>
      <c r="EG46" s="254" t="str">
        <f>IF(ISNUMBER(FIND(analysismethod7,'III_Plan comp 438.68 {Plan 3}'!BZ$15)),"",'III_Plan comp 438.68 {Plan 3}'!BZ$15&amp;analysismethod7)</f>
        <v/>
      </c>
      <c r="EH46" s="254" t="str">
        <f>IF(ISNUMBER(FIND(analysismethod7,'III_Plan comp 438.68 {Plan 3}'!CA$15)),"",'III_Plan comp 438.68 {Plan 3}'!CA$15&amp;analysismethod7)</f>
        <v/>
      </c>
      <c r="EI46" s="254" t="str">
        <f>IF(ISNUMBER(FIND(analysismethod7,'III_Plan comp 438.68 {Plan 3}'!CB$15)),"",'III_Plan comp 438.68 {Plan 3}'!CB$15&amp;analysismethod7)</f>
        <v/>
      </c>
      <c r="EJ46" s="254" t="str">
        <f>IF(ISNUMBER(FIND(analysismethod7,'III_Plan comp 438.68 {Plan 3}'!CC$15)),"",'III_Plan comp 438.68 {Plan 3}'!CC$15&amp;analysismethod7)</f>
        <v/>
      </c>
      <c r="EK46" s="254" t="str">
        <f>IF(ISNUMBER(FIND(analysismethod7,'III_Plan comp 438.68 {Plan 3}'!CD$15)),"",'III_Plan comp 438.68 {Plan 3}'!CD$15&amp;analysismethod7)</f>
        <v/>
      </c>
      <c r="EL46" s="254" t="str">
        <f>IF(ISNUMBER(FIND(analysismethod7,'III_Plan comp 438.68 {Plan 3}'!CE$15)),"",'III_Plan comp 438.68 {Plan 3}'!CE$15&amp;analysismethod7)</f>
        <v/>
      </c>
      <c r="EM46" s="254" t="str">
        <f>IF(ISNUMBER(FIND(analysismethod7,'III_Plan comp 438.68 {Plan 3}'!CF$15)),"",'III_Plan comp 438.68 {Plan 3}'!CF$15&amp;analysismethod7)</f>
        <v/>
      </c>
      <c r="EN46" s="254" t="str">
        <f>IF(ISNUMBER(FIND(analysismethod7,'III_Plan comp 438.68 {Plan 3}'!CG$15)),"",'III_Plan comp 438.68 {Plan 3}'!CG$15&amp;analysismethod7)</f>
        <v/>
      </c>
      <c r="EO46" s="254" t="str">
        <f>IF(ISNUMBER(FIND(analysismethod7,'III_Plan comp 438.68 {Plan 3}'!CH$15)),"",'III_Plan comp 438.68 {Plan 3}'!CH$15&amp;analysismethod7)</f>
        <v/>
      </c>
      <c r="EP46" s="254" t="str">
        <f>IF(ISNUMBER(FIND(analysismethod7,'III_Plan comp 438.68 {Plan 3}'!CI$15)),"",'III_Plan comp 438.68 {Plan 3}'!CI$15&amp;analysismethod7)</f>
        <v/>
      </c>
      <c r="EQ46" s="254" t="str">
        <f>IF(ISNUMBER(FIND(analysismethod7,'III_Plan comp 438.68 {Plan 3}'!CJ$15)),"",'III_Plan comp 438.68 {Plan 3}'!CJ$15&amp;analysismethod7)</f>
        <v/>
      </c>
      <c r="ER46" s="254" t="str">
        <f>IF(ISNUMBER(FIND(analysismethod7,'III_Plan comp 438.68 {Plan 3}'!CK$15)),"",'III_Plan comp 438.68 {Plan 3}'!CK$15&amp;analysismethod7)</f>
        <v/>
      </c>
      <c r="ES46" s="254" t="str">
        <f>IF(ISNUMBER(FIND(analysismethod7,'III_Plan comp 438.68 {Plan 3}'!CL$15)),"",'III_Plan comp 438.68 {Plan 3}'!CL$15&amp;analysismethod7)</f>
        <v/>
      </c>
      <c r="ET46" s="254" t="str">
        <f>IF(ISNUMBER(FIND(analysismethod7,'III_Plan comp 438.68 {Plan 3}'!CM$15)),"",'III_Plan comp 438.68 {Plan 3}'!CM$15&amp;analysismethod7)</f>
        <v/>
      </c>
      <c r="EU46" s="254" t="str">
        <f>IF(ISNUMBER(FIND(analysismethod7,'III_Plan comp 438.68 {Plan 3}'!CN$15)),"",'III_Plan comp 438.68 {Plan 3}'!CN$15&amp;analysismethod7)</f>
        <v/>
      </c>
      <c r="EV46" s="254" t="str">
        <f>IF(ISNUMBER(FIND(analysismethod7,'III_Plan comp 438.68 {Plan 3}'!CO$15)),"",'III_Plan comp 438.68 {Plan 3}'!CO$15&amp;analysismethod7)</f>
        <v/>
      </c>
      <c r="EW46" s="254" t="str">
        <f>IF(ISNUMBER(FIND(analysismethod7,'III_Plan comp 438.68 {Plan 3}'!CP$15)),"",'III_Plan comp 438.68 {Plan 3}'!CP$15&amp;analysismethod7)</f>
        <v/>
      </c>
      <c r="EX46" s="254" t="str">
        <f>IF(ISNUMBER(FIND(analysismethod7,'III_Plan comp 438.68 {Plan 3}'!CQ$15)),"",'III_Plan comp 438.68 {Plan 3}'!CQ$15&amp;analysismethod7)</f>
        <v/>
      </c>
      <c r="EY46" s="254" t="str">
        <f>IF(ISNUMBER(FIND(analysismethod7,'III_Plan comp 438.68 {Plan 3}'!CR$15)),"",'III_Plan comp 438.68 {Plan 3}'!CR$15&amp;analysismethod7)</f>
        <v/>
      </c>
      <c r="EZ46" s="254" t="str">
        <f>IF(ISNUMBER(FIND(analysismethod7,'III_Plan comp 438.68 {Plan 3}'!CS$15)),"",'III_Plan comp 438.68 {Plan 3}'!CS$15&amp;analysismethod7)</f>
        <v/>
      </c>
      <c r="FA46" s="254" t="str">
        <f>IF(ISNUMBER(FIND(analysismethod7,'III_Plan comp 438.68 {Plan 3}'!CT$15)),"",'III_Plan comp 438.68 {Plan 3}'!CT$15&amp;analysismethod7)</f>
        <v/>
      </c>
      <c r="FB46" s="254" t="str">
        <f>IF(ISNUMBER(FIND(analysismethod7,'III_Plan comp 438.68 {Plan 3}'!CU$15)),"",'III_Plan comp 438.68 {Plan 3}'!CU$15&amp;analysismethod7)</f>
        <v/>
      </c>
      <c r="FC46" s="254" t="str">
        <f>IF(ISNUMBER(FIND(analysismethod7,'III_Plan comp 438.68 {Plan 3}'!CV$15)),"",'III_Plan comp 438.68 {Plan 3}'!CV$15&amp;analysismethod7)</f>
        <v/>
      </c>
      <c r="FD46" s="254" t="str">
        <f>IF(ISNUMBER(FIND(analysismethod7,'III_Plan comp 438.68 {Plan 3}'!CW$15)),"",'III_Plan comp 438.68 {Plan 3}'!CW$15&amp;analysismethod7)</f>
        <v/>
      </c>
      <c r="FE46" s="254" t="str">
        <f>IF(ISNUMBER(FIND(analysismethod7,'III_Plan comp 438.68 {Plan 3}'!CX$15)),"",'III_Plan comp 438.68 {Plan 3}'!CX$15&amp;analysismethod7)</f>
        <v/>
      </c>
      <c r="FF46" s="254" t="str">
        <f>IF(ISNUMBER(FIND(analysismethod7,'III_Plan comp 438.68 {Plan 3}'!CY$15)),"",'III_Plan comp 438.68 {Plan 3}'!CY$15&amp;analysismethod7)</f>
        <v/>
      </c>
      <c r="FG46" s="254" t="str">
        <f>IF(ISNUMBER(FIND(analysismethod7,'III_Plan comp 438.68 {Plan 3}'!CZ$15)),"",'III_Plan comp 438.68 {Plan 3}'!CZ$15&amp;analysismethod7)</f>
        <v/>
      </c>
    </row>
    <row r="47" spans="2:163" x14ac:dyDescent="0.25">
      <c r="B47" s="11" t="s">
        <v>50</v>
      </c>
      <c r="C47" s="11"/>
      <c r="D47" s="11"/>
      <c r="E47" s="11"/>
      <c r="F47" s="11"/>
      <c r="G47" s="11"/>
      <c r="J47" s="11"/>
      <c r="K47" s="11"/>
      <c r="L47" s="11"/>
      <c r="M47" s="11"/>
      <c r="N47" s="11"/>
      <c r="O47" s="11"/>
      <c r="P47" s="11"/>
      <c r="Q47" s="11"/>
      <c r="R47" s="11"/>
      <c r="S47" s="11"/>
      <c r="T47" s="11"/>
      <c r="BK47" s="253" t="str">
        <f>IF('I_State and program information'!$E$79&lt;&gt;"",'I_State and program information'!E116&amp;"; "&amp;CHAR(10)&amp;CHAR(10),"")</f>
        <v/>
      </c>
      <c r="BL47" s="254" t="str">
        <f>IF(ISNUMBER(FIND(analysismethod8,'III_Plan comp 438.68 {Plan 3}'!E$15)),"",'III_Plan comp 438.68 {Plan 3}'!E$15&amp;analysismethod8)</f>
        <v/>
      </c>
      <c r="BM47" s="254" t="str">
        <f>IF(ISNUMBER(FIND(analysismethod8,'III_Plan comp 438.68 {Plan 3}'!F$15)),"",'III_Plan comp 438.68 {Plan 3}'!F$15&amp;analysismethod8)</f>
        <v/>
      </c>
      <c r="BN47" s="254" t="str">
        <f>IF(ISNUMBER(FIND(analysismethod8,'III_Plan comp 438.68 {Plan 3}'!G$15)),"",'III_Plan comp 438.68 {Plan 3}'!G$15&amp;analysismethod8)</f>
        <v/>
      </c>
      <c r="BO47" s="254" t="str">
        <f>IF(ISNUMBER(FIND(analysismethod8,'III_Plan comp 438.68 {Plan 3}'!H$15)),"",'III_Plan comp 438.68 {Plan 3}'!H$15&amp;analysismethod8)</f>
        <v/>
      </c>
      <c r="BP47" s="254" t="str">
        <f>IF(ISNUMBER(FIND(analysismethod8,'III_Plan comp 438.68 {Plan 3}'!I$15)),"",'III_Plan comp 438.68 {Plan 3}'!I$15&amp;analysismethod8)</f>
        <v/>
      </c>
      <c r="BQ47" s="254" t="str">
        <f>IF(ISNUMBER(FIND(analysismethod8,'III_Plan comp 438.68 {Plan 3}'!J$15)),"",'III_Plan comp 438.68 {Plan 3}'!J$15&amp;analysismethod8)</f>
        <v/>
      </c>
      <c r="BR47" s="254" t="str">
        <f>IF(ISNUMBER(FIND(analysismethod8,'III_Plan comp 438.68 {Plan 3}'!K$15)),"",'III_Plan comp 438.68 {Plan 3}'!K$15&amp;analysismethod8)</f>
        <v/>
      </c>
      <c r="BS47" s="254" t="str">
        <f>IF(ISNUMBER(FIND(analysismethod8,'III_Plan comp 438.68 {Plan 3}'!L$15)),"",'III_Plan comp 438.68 {Plan 3}'!L$15&amp;analysismethod8)</f>
        <v/>
      </c>
      <c r="BT47" s="254" t="str">
        <f>IF(ISNUMBER(FIND(analysismethod8,'III_Plan comp 438.68 {Plan 3}'!M$15)),"",'III_Plan comp 438.68 {Plan 3}'!M$15&amp;analysismethod8)</f>
        <v/>
      </c>
      <c r="BU47" s="254" t="str">
        <f>IF(ISNUMBER(FIND(analysismethod8,'III_Plan comp 438.68 {Plan 3}'!N$15)),"",'III_Plan comp 438.68 {Plan 3}'!N$15&amp;analysismethod8)</f>
        <v/>
      </c>
      <c r="BV47" s="254" t="str">
        <f>IF(ISNUMBER(FIND(analysismethod8,'III_Plan comp 438.68 {Plan 3}'!O$15)),"",'III_Plan comp 438.68 {Plan 3}'!O$15&amp;analysismethod8)</f>
        <v/>
      </c>
      <c r="BW47" s="254" t="str">
        <f>IF(ISNUMBER(FIND(analysismethod8,'III_Plan comp 438.68 {Plan 3}'!P$15)),"",'III_Plan comp 438.68 {Plan 3}'!P$15&amp;analysismethod8)</f>
        <v/>
      </c>
      <c r="BX47" s="254" t="str">
        <f>IF(ISNUMBER(FIND(analysismethod8,'III_Plan comp 438.68 {Plan 3}'!Q$15)),"",'III_Plan comp 438.68 {Plan 3}'!Q$15&amp;analysismethod8)</f>
        <v/>
      </c>
      <c r="BY47" s="254" t="str">
        <f>IF(ISNUMBER(FIND(analysismethod8,'III_Plan comp 438.68 {Plan 3}'!R$15)),"",'III_Plan comp 438.68 {Plan 3}'!R$15&amp;analysismethod8)</f>
        <v/>
      </c>
      <c r="BZ47" s="254" t="str">
        <f>IF(ISNUMBER(FIND(analysismethod8,'III_Plan comp 438.68 {Plan 3}'!S$15)),"",'III_Plan comp 438.68 {Plan 3}'!S$15&amp;analysismethod8)</f>
        <v/>
      </c>
      <c r="CA47" s="254" t="str">
        <f>IF(ISNUMBER(FIND(analysismethod8,'III_Plan comp 438.68 {Plan 3}'!T$15)),"",'III_Plan comp 438.68 {Plan 3}'!T$15&amp;analysismethod8)</f>
        <v/>
      </c>
      <c r="CB47" s="254" t="str">
        <f>IF(ISNUMBER(FIND(analysismethod8,'III_Plan comp 438.68 {Plan 3}'!U$15)),"",'III_Plan comp 438.68 {Plan 3}'!U$15&amp;analysismethod8)</f>
        <v/>
      </c>
      <c r="CC47" s="254" t="str">
        <f>IF(ISNUMBER(FIND(analysismethod8,'III_Plan comp 438.68 {Plan 3}'!V$15)),"",'III_Plan comp 438.68 {Plan 3}'!V$15&amp;analysismethod8)</f>
        <v/>
      </c>
      <c r="CD47" s="254" t="str">
        <f>IF(ISNUMBER(FIND(analysismethod8,'III_Plan comp 438.68 {Plan 3}'!W$15)),"",'III_Plan comp 438.68 {Plan 3}'!W$15&amp;analysismethod8)</f>
        <v/>
      </c>
      <c r="CE47" s="254" t="str">
        <f>IF(ISNUMBER(FIND(analysismethod8,'III_Plan comp 438.68 {Plan 3}'!X$15)),"",'III_Plan comp 438.68 {Plan 3}'!X$15&amp;analysismethod8)</f>
        <v/>
      </c>
      <c r="CF47" s="254" t="str">
        <f>IF(ISNUMBER(FIND(analysismethod8,'III_Plan comp 438.68 {Plan 3}'!Y$15)),"",'III_Plan comp 438.68 {Plan 3}'!Y$15&amp;analysismethod8)</f>
        <v/>
      </c>
      <c r="CG47" s="254" t="str">
        <f>IF(ISNUMBER(FIND(analysismethod8,'III_Plan comp 438.68 {Plan 3}'!Z$15)),"",'III_Plan comp 438.68 {Plan 3}'!Z$15&amp;analysismethod8)</f>
        <v/>
      </c>
      <c r="CH47" s="254" t="str">
        <f>IF(ISNUMBER(FIND(analysismethod8,'III_Plan comp 438.68 {Plan 3}'!AA$15)),"",'III_Plan comp 438.68 {Plan 3}'!AA$15&amp;analysismethod8)</f>
        <v/>
      </c>
      <c r="CI47" s="254" t="str">
        <f>IF(ISNUMBER(FIND(analysismethod8,'III_Plan comp 438.68 {Plan 3}'!AB$15)),"",'III_Plan comp 438.68 {Plan 3}'!AB$15&amp;analysismethod8)</f>
        <v/>
      </c>
      <c r="CJ47" s="254" t="str">
        <f>IF(ISNUMBER(FIND(analysismethod8,'III_Plan comp 438.68 {Plan 3}'!AC$15)),"",'III_Plan comp 438.68 {Plan 3}'!AC$15&amp;analysismethod8)</f>
        <v/>
      </c>
      <c r="CK47" s="254" t="str">
        <f>IF(ISNUMBER(FIND(analysismethod8,'III_Plan comp 438.68 {Plan 3}'!AD$15)),"",'III_Plan comp 438.68 {Plan 3}'!AD$15&amp;analysismethod8)</f>
        <v/>
      </c>
      <c r="CL47" s="254" t="str">
        <f>IF(ISNUMBER(FIND(analysismethod8,'III_Plan comp 438.68 {Plan 3}'!AE$15)),"",'III_Plan comp 438.68 {Plan 3}'!AE$15&amp;analysismethod8)</f>
        <v/>
      </c>
      <c r="CM47" s="254" t="str">
        <f>IF(ISNUMBER(FIND(analysismethod8,'III_Plan comp 438.68 {Plan 3}'!AF$15)),"",'III_Plan comp 438.68 {Plan 3}'!AF$15&amp;analysismethod8)</f>
        <v/>
      </c>
      <c r="CN47" s="254" t="str">
        <f>IF(ISNUMBER(FIND(analysismethod8,'III_Plan comp 438.68 {Plan 3}'!AG$15)),"",'III_Plan comp 438.68 {Plan 3}'!AG$15&amp;analysismethod8)</f>
        <v/>
      </c>
      <c r="CO47" s="254" t="str">
        <f>IF(ISNUMBER(FIND(analysismethod8,'III_Plan comp 438.68 {Plan 3}'!AH$15)),"",'III_Plan comp 438.68 {Plan 3}'!AH$15&amp;analysismethod8)</f>
        <v/>
      </c>
      <c r="CP47" s="254" t="str">
        <f>IF(ISNUMBER(FIND(analysismethod8,'III_Plan comp 438.68 {Plan 3}'!AI$15)),"",'III_Plan comp 438.68 {Plan 3}'!AI$15&amp;analysismethod8)</f>
        <v/>
      </c>
      <c r="CQ47" s="254" t="str">
        <f>IF(ISNUMBER(FIND(analysismethod8,'III_Plan comp 438.68 {Plan 3}'!AJ$15)),"",'III_Plan comp 438.68 {Plan 3}'!AJ$15&amp;analysismethod8)</f>
        <v/>
      </c>
      <c r="CR47" s="254" t="str">
        <f>IF(ISNUMBER(FIND(analysismethod8,'III_Plan comp 438.68 {Plan 3}'!AK$15)),"",'III_Plan comp 438.68 {Plan 3}'!AK$15&amp;analysismethod8)</f>
        <v/>
      </c>
      <c r="CS47" s="254" t="str">
        <f>IF(ISNUMBER(FIND(analysismethod8,'III_Plan comp 438.68 {Plan 3}'!AL$15)),"",'III_Plan comp 438.68 {Plan 3}'!AL$15&amp;analysismethod8)</f>
        <v/>
      </c>
      <c r="CT47" s="254" t="str">
        <f>IF(ISNUMBER(FIND(analysismethod8,'III_Plan comp 438.68 {Plan 3}'!AM$15)),"",'III_Plan comp 438.68 {Plan 3}'!AM$15&amp;analysismethod8)</f>
        <v/>
      </c>
      <c r="CU47" s="254" t="str">
        <f>IF(ISNUMBER(FIND(analysismethod8,'III_Plan comp 438.68 {Plan 3}'!AN$15)),"",'III_Plan comp 438.68 {Plan 3}'!AN$15&amp;analysismethod8)</f>
        <v/>
      </c>
      <c r="CV47" s="254" t="str">
        <f>IF(ISNUMBER(FIND(analysismethod8,'III_Plan comp 438.68 {Plan 3}'!AO$15)),"",'III_Plan comp 438.68 {Plan 3}'!AO$15&amp;analysismethod8)</f>
        <v/>
      </c>
      <c r="CW47" s="254" t="str">
        <f>IF(ISNUMBER(FIND(analysismethod8,'III_Plan comp 438.68 {Plan 3}'!AP$15)),"",'III_Plan comp 438.68 {Plan 3}'!AP$15&amp;analysismethod8)</f>
        <v/>
      </c>
      <c r="CX47" s="254" t="str">
        <f>IF(ISNUMBER(FIND(analysismethod8,'III_Plan comp 438.68 {Plan 3}'!AQ$15)),"",'III_Plan comp 438.68 {Plan 3}'!AQ$15&amp;analysismethod8)</f>
        <v/>
      </c>
      <c r="CY47" s="254" t="str">
        <f>IF(ISNUMBER(FIND(analysismethod8,'III_Plan comp 438.68 {Plan 3}'!AR$15)),"",'III_Plan comp 438.68 {Plan 3}'!AR$15&amp;analysismethod8)</f>
        <v/>
      </c>
      <c r="CZ47" s="254" t="str">
        <f>IF(ISNUMBER(FIND(analysismethod8,'III_Plan comp 438.68 {Plan 3}'!AS$15)),"",'III_Plan comp 438.68 {Plan 3}'!AS$15&amp;analysismethod8)</f>
        <v/>
      </c>
      <c r="DA47" s="254" t="str">
        <f>IF(ISNUMBER(FIND(analysismethod8,'III_Plan comp 438.68 {Plan 3}'!AT$15)),"",'III_Plan comp 438.68 {Plan 3}'!AT$15&amp;analysismethod8)</f>
        <v/>
      </c>
      <c r="DB47" s="254" t="str">
        <f>IF(ISNUMBER(FIND(analysismethod8,'III_Plan comp 438.68 {Plan 3}'!AU$15)),"",'III_Plan comp 438.68 {Plan 3}'!AU$15&amp;analysismethod8)</f>
        <v/>
      </c>
      <c r="DC47" s="254" t="str">
        <f>IF(ISNUMBER(FIND(analysismethod8,'III_Plan comp 438.68 {Plan 3}'!AV$15)),"",'III_Plan comp 438.68 {Plan 3}'!AV$15&amp;analysismethod8)</f>
        <v/>
      </c>
      <c r="DD47" s="254" t="str">
        <f>IF(ISNUMBER(FIND(analysismethod8,'III_Plan comp 438.68 {Plan 3}'!AW$15)),"",'III_Plan comp 438.68 {Plan 3}'!AW$15&amp;analysismethod8)</f>
        <v/>
      </c>
      <c r="DE47" s="254" t="str">
        <f>IF(ISNUMBER(FIND(analysismethod8,'III_Plan comp 438.68 {Plan 3}'!AX$15)),"",'III_Plan comp 438.68 {Plan 3}'!AX$15&amp;analysismethod8)</f>
        <v/>
      </c>
      <c r="DF47" s="254" t="str">
        <f>IF(ISNUMBER(FIND(analysismethod8,'III_Plan comp 438.68 {Plan 3}'!AY$15)),"",'III_Plan comp 438.68 {Plan 3}'!AY$15&amp;analysismethod8)</f>
        <v/>
      </c>
      <c r="DG47" s="254" t="str">
        <f>IF(ISNUMBER(FIND(analysismethod8,'III_Plan comp 438.68 {Plan 3}'!AZ$15)),"",'III_Plan comp 438.68 {Plan 3}'!AZ$15&amp;analysismethod8)</f>
        <v/>
      </c>
      <c r="DH47" s="254" t="str">
        <f>IF(ISNUMBER(FIND(analysismethod8,'III_Plan comp 438.68 {Plan 3}'!BA$15)),"",'III_Plan comp 438.68 {Plan 3}'!BA$15&amp;analysismethod8)</f>
        <v/>
      </c>
      <c r="DI47" s="254" t="str">
        <f>IF(ISNUMBER(FIND(analysismethod8,'III_Plan comp 438.68 {Plan 3}'!BB$15)),"",'III_Plan comp 438.68 {Plan 3}'!BB$15&amp;analysismethod8)</f>
        <v/>
      </c>
      <c r="DJ47" s="254" t="str">
        <f>IF(ISNUMBER(FIND(analysismethod8,'III_Plan comp 438.68 {Plan 3}'!BC$15)),"",'III_Plan comp 438.68 {Plan 3}'!BC$15&amp;analysismethod8)</f>
        <v/>
      </c>
      <c r="DK47" s="254" t="str">
        <f>IF(ISNUMBER(FIND(analysismethod8,'III_Plan comp 438.68 {Plan 3}'!BD$15)),"",'III_Plan comp 438.68 {Plan 3}'!BD$15&amp;analysismethod8)</f>
        <v/>
      </c>
      <c r="DL47" s="254" t="str">
        <f>IF(ISNUMBER(FIND(analysismethod8,'III_Plan comp 438.68 {Plan 3}'!BE$15)),"",'III_Plan comp 438.68 {Plan 3}'!BE$15&amp;analysismethod8)</f>
        <v/>
      </c>
      <c r="DM47" s="254" t="str">
        <f>IF(ISNUMBER(FIND(analysismethod8,'III_Plan comp 438.68 {Plan 3}'!BF$15)),"",'III_Plan comp 438.68 {Plan 3}'!BF$15&amp;analysismethod8)</f>
        <v/>
      </c>
      <c r="DN47" s="254" t="str">
        <f>IF(ISNUMBER(FIND(analysismethod8,'III_Plan comp 438.68 {Plan 3}'!BG$15)),"",'III_Plan comp 438.68 {Plan 3}'!BG$15&amp;analysismethod8)</f>
        <v/>
      </c>
      <c r="DO47" s="254" t="str">
        <f>IF(ISNUMBER(FIND(analysismethod8,'III_Plan comp 438.68 {Plan 3}'!BH$15)),"",'III_Plan comp 438.68 {Plan 3}'!BH$15&amp;analysismethod8)</f>
        <v/>
      </c>
      <c r="DP47" s="254" t="str">
        <f>IF(ISNUMBER(FIND(analysismethod8,'III_Plan comp 438.68 {Plan 3}'!BI$15)),"",'III_Plan comp 438.68 {Plan 3}'!BI$15&amp;analysismethod8)</f>
        <v/>
      </c>
      <c r="DQ47" s="254" t="str">
        <f>IF(ISNUMBER(FIND(analysismethod8,'III_Plan comp 438.68 {Plan 3}'!BJ$15)),"",'III_Plan comp 438.68 {Plan 3}'!BJ$15&amp;analysismethod8)</f>
        <v/>
      </c>
      <c r="DR47" s="254" t="str">
        <f>IF(ISNUMBER(FIND(analysismethod8,'III_Plan comp 438.68 {Plan 3}'!BK$15)),"",'III_Plan comp 438.68 {Plan 3}'!BK$15&amp;analysismethod8)</f>
        <v/>
      </c>
      <c r="DS47" s="254" t="str">
        <f>IF(ISNUMBER(FIND(analysismethod8,'III_Plan comp 438.68 {Plan 3}'!BL$15)),"",'III_Plan comp 438.68 {Plan 3}'!BL$15&amp;analysismethod8)</f>
        <v/>
      </c>
      <c r="DT47" s="254" t="str">
        <f>IF(ISNUMBER(FIND(analysismethod8,'III_Plan comp 438.68 {Plan 3}'!BM$15)),"",'III_Plan comp 438.68 {Plan 3}'!BM$15&amp;analysismethod8)</f>
        <v/>
      </c>
      <c r="DU47" s="254" t="str">
        <f>IF(ISNUMBER(FIND(analysismethod8,'III_Plan comp 438.68 {Plan 3}'!BN$15)),"",'III_Plan comp 438.68 {Plan 3}'!BN$15&amp;analysismethod8)</f>
        <v/>
      </c>
      <c r="DV47" s="254" t="str">
        <f>IF(ISNUMBER(FIND(analysismethod8,'III_Plan comp 438.68 {Plan 3}'!BO$15)),"",'III_Plan comp 438.68 {Plan 3}'!BO$15&amp;analysismethod8)</f>
        <v/>
      </c>
      <c r="DW47" s="254" t="str">
        <f>IF(ISNUMBER(FIND(analysismethod8,'III_Plan comp 438.68 {Plan 3}'!BP$15)),"",'III_Plan comp 438.68 {Plan 3}'!BP$15&amp;analysismethod8)</f>
        <v/>
      </c>
      <c r="DX47" s="254" t="str">
        <f>IF(ISNUMBER(FIND(analysismethod8,'III_Plan comp 438.68 {Plan 3}'!BQ$15)),"",'III_Plan comp 438.68 {Plan 3}'!BQ$15&amp;analysismethod8)</f>
        <v/>
      </c>
      <c r="DY47" s="254" t="str">
        <f>IF(ISNUMBER(FIND(analysismethod8,'III_Plan comp 438.68 {Plan 3}'!BR$15)),"",'III_Plan comp 438.68 {Plan 3}'!BR$15&amp;analysismethod8)</f>
        <v/>
      </c>
      <c r="DZ47" s="254" t="str">
        <f>IF(ISNUMBER(FIND(analysismethod8,'III_Plan comp 438.68 {Plan 3}'!BS$15)),"",'III_Plan comp 438.68 {Plan 3}'!BS$15&amp;analysismethod8)</f>
        <v/>
      </c>
      <c r="EA47" s="254" t="str">
        <f>IF(ISNUMBER(FIND(analysismethod8,'III_Plan comp 438.68 {Plan 3}'!BT$15)),"",'III_Plan comp 438.68 {Plan 3}'!BT$15&amp;analysismethod8)</f>
        <v/>
      </c>
      <c r="EB47" s="254" t="str">
        <f>IF(ISNUMBER(FIND(analysismethod8,'III_Plan comp 438.68 {Plan 3}'!BU$15)),"",'III_Plan comp 438.68 {Plan 3}'!BU$15&amp;analysismethod8)</f>
        <v/>
      </c>
      <c r="EC47" s="254" t="str">
        <f>IF(ISNUMBER(FIND(analysismethod8,'III_Plan comp 438.68 {Plan 3}'!BV$15)),"",'III_Plan comp 438.68 {Plan 3}'!BV$15&amp;analysismethod8)</f>
        <v/>
      </c>
      <c r="ED47" s="254" t="str">
        <f>IF(ISNUMBER(FIND(analysismethod8,'III_Plan comp 438.68 {Plan 3}'!BW$15)),"",'III_Plan comp 438.68 {Plan 3}'!BW$15&amp;analysismethod8)</f>
        <v/>
      </c>
      <c r="EE47" s="254" t="str">
        <f>IF(ISNUMBER(FIND(analysismethod8,'III_Plan comp 438.68 {Plan 3}'!BX$15)),"",'III_Plan comp 438.68 {Plan 3}'!BX$15&amp;analysismethod8)</f>
        <v/>
      </c>
      <c r="EF47" s="254" t="str">
        <f>IF(ISNUMBER(FIND(analysismethod8,'III_Plan comp 438.68 {Plan 3}'!BY$15)),"",'III_Plan comp 438.68 {Plan 3}'!BY$15&amp;analysismethod8)</f>
        <v/>
      </c>
      <c r="EG47" s="254" t="str">
        <f>IF(ISNUMBER(FIND(analysismethod8,'III_Plan comp 438.68 {Plan 3}'!BZ$15)),"",'III_Plan comp 438.68 {Plan 3}'!BZ$15&amp;analysismethod8)</f>
        <v/>
      </c>
      <c r="EH47" s="254" t="str">
        <f>IF(ISNUMBER(FIND(analysismethod8,'III_Plan comp 438.68 {Plan 3}'!CA$15)),"",'III_Plan comp 438.68 {Plan 3}'!CA$15&amp;analysismethod8)</f>
        <v/>
      </c>
      <c r="EI47" s="254" t="str">
        <f>IF(ISNUMBER(FIND(analysismethod8,'III_Plan comp 438.68 {Plan 3}'!CB$15)),"",'III_Plan comp 438.68 {Plan 3}'!CB$15&amp;analysismethod8)</f>
        <v/>
      </c>
      <c r="EJ47" s="254" t="str">
        <f>IF(ISNUMBER(FIND(analysismethod8,'III_Plan comp 438.68 {Plan 3}'!CC$15)),"",'III_Plan comp 438.68 {Plan 3}'!CC$15&amp;analysismethod8)</f>
        <v/>
      </c>
      <c r="EK47" s="254" t="str">
        <f>IF(ISNUMBER(FIND(analysismethod8,'III_Plan comp 438.68 {Plan 3}'!CD$15)),"",'III_Plan comp 438.68 {Plan 3}'!CD$15&amp;analysismethod8)</f>
        <v/>
      </c>
      <c r="EL47" s="254" t="str">
        <f>IF(ISNUMBER(FIND(analysismethod8,'III_Plan comp 438.68 {Plan 3}'!CE$15)),"",'III_Plan comp 438.68 {Plan 3}'!CE$15&amp;analysismethod8)</f>
        <v/>
      </c>
      <c r="EM47" s="254" t="str">
        <f>IF(ISNUMBER(FIND(analysismethod8,'III_Plan comp 438.68 {Plan 3}'!CF$15)),"",'III_Plan comp 438.68 {Plan 3}'!CF$15&amp;analysismethod8)</f>
        <v/>
      </c>
      <c r="EN47" s="254" t="str">
        <f>IF(ISNUMBER(FIND(analysismethod8,'III_Plan comp 438.68 {Plan 3}'!CG$15)),"",'III_Plan comp 438.68 {Plan 3}'!CG$15&amp;analysismethod8)</f>
        <v/>
      </c>
      <c r="EO47" s="254" t="str">
        <f>IF(ISNUMBER(FIND(analysismethod8,'III_Plan comp 438.68 {Plan 3}'!CH$15)),"",'III_Plan comp 438.68 {Plan 3}'!CH$15&amp;analysismethod8)</f>
        <v/>
      </c>
      <c r="EP47" s="254" t="str">
        <f>IF(ISNUMBER(FIND(analysismethod8,'III_Plan comp 438.68 {Plan 3}'!CI$15)),"",'III_Plan comp 438.68 {Plan 3}'!CI$15&amp;analysismethod8)</f>
        <v/>
      </c>
      <c r="EQ47" s="254" t="str">
        <f>IF(ISNUMBER(FIND(analysismethod8,'III_Plan comp 438.68 {Plan 3}'!CJ$15)),"",'III_Plan comp 438.68 {Plan 3}'!CJ$15&amp;analysismethod8)</f>
        <v/>
      </c>
      <c r="ER47" s="254" t="str">
        <f>IF(ISNUMBER(FIND(analysismethod8,'III_Plan comp 438.68 {Plan 3}'!CK$15)),"",'III_Plan comp 438.68 {Plan 3}'!CK$15&amp;analysismethod8)</f>
        <v/>
      </c>
      <c r="ES47" s="254" t="str">
        <f>IF(ISNUMBER(FIND(analysismethod8,'III_Plan comp 438.68 {Plan 3}'!CL$15)),"",'III_Plan comp 438.68 {Plan 3}'!CL$15&amp;analysismethod8)</f>
        <v/>
      </c>
      <c r="ET47" s="254" t="str">
        <f>IF(ISNUMBER(FIND(analysismethod8,'III_Plan comp 438.68 {Plan 3}'!CM$15)),"",'III_Plan comp 438.68 {Plan 3}'!CM$15&amp;analysismethod8)</f>
        <v/>
      </c>
      <c r="EU47" s="254" t="str">
        <f>IF(ISNUMBER(FIND(analysismethod8,'III_Plan comp 438.68 {Plan 3}'!CN$15)),"",'III_Plan comp 438.68 {Plan 3}'!CN$15&amp;analysismethod8)</f>
        <v/>
      </c>
      <c r="EV47" s="254" t="str">
        <f>IF(ISNUMBER(FIND(analysismethod8,'III_Plan comp 438.68 {Plan 3}'!CO$15)),"",'III_Plan comp 438.68 {Plan 3}'!CO$15&amp;analysismethod8)</f>
        <v/>
      </c>
      <c r="EW47" s="254" t="str">
        <f>IF(ISNUMBER(FIND(analysismethod8,'III_Plan comp 438.68 {Plan 3}'!CP$15)),"",'III_Plan comp 438.68 {Plan 3}'!CP$15&amp;analysismethod8)</f>
        <v/>
      </c>
      <c r="EX47" s="254" t="str">
        <f>IF(ISNUMBER(FIND(analysismethod8,'III_Plan comp 438.68 {Plan 3}'!CQ$15)),"",'III_Plan comp 438.68 {Plan 3}'!CQ$15&amp;analysismethod8)</f>
        <v/>
      </c>
      <c r="EY47" s="254" t="str">
        <f>IF(ISNUMBER(FIND(analysismethod8,'III_Plan comp 438.68 {Plan 3}'!CR$15)),"",'III_Plan comp 438.68 {Plan 3}'!CR$15&amp;analysismethod8)</f>
        <v/>
      </c>
      <c r="EZ47" s="254" t="str">
        <f>IF(ISNUMBER(FIND(analysismethod8,'III_Plan comp 438.68 {Plan 3}'!CS$15)),"",'III_Plan comp 438.68 {Plan 3}'!CS$15&amp;analysismethod8)</f>
        <v/>
      </c>
      <c r="FA47" s="254" t="str">
        <f>IF(ISNUMBER(FIND(analysismethod8,'III_Plan comp 438.68 {Plan 3}'!CT$15)),"",'III_Plan comp 438.68 {Plan 3}'!CT$15&amp;analysismethod8)</f>
        <v/>
      </c>
      <c r="FB47" s="254" t="str">
        <f>IF(ISNUMBER(FIND(analysismethod8,'III_Plan comp 438.68 {Plan 3}'!CU$15)),"",'III_Plan comp 438.68 {Plan 3}'!CU$15&amp;analysismethod8)</f>
        <v/>
      </c>
      <c r="FC47" s="254" t="str">
        <f>IF(ISNUMBER(FIND(analysismethod8,'III_Plan comp 438.68 {Plan 3}'!CV$15)),"",'III_Plan comp 438.68 {Plan 3}'!CV$15&amp;analysismethod8)</f>
        <v/>
      </c>
      <c r="FD47" s="254" t="str">
        <f>IF(ISNUMBER(FIND(analysismethod8,'III_Plan comp 438.68 {Plan 3}'!CW$15)),"",'III_Plan comp 438.68 {Plan 3}'!CW$15&amp;analysismethod8)</f>
        <v/>
      </c>
      <c r="FE47" s="254" t="str">
        <f>IF(ISNUMBER(FIND(analysismethod8,'III_Plan comp 438.68 {Plan 3}'!CX$15)),"",'III_Plan comp 438.68 {Plan 3}'!CX$15&amp;analysismethod8)</f>
        <v/>
      </c>
      <c r="FF47" s="254" t="str">
        <f>IF(ISNUMBER(FIND(analysismethod8,'III_Plan comp 438.68 {Plan 3}'!CY$15)),"",'III_Plan comp 438.68 {Plan 3}'!CY$15&amp;analysismethod8)</f>
        <v/>
      </c>
      <c r="FG47" s="254" t="str">
        <f>IF(ISNUMBER(FIND(analysismethod8,'III_Plan comp 438.68 {Plan 3}'!CZ$15)),"",'III_Plan comp 438.68 {Plan 3}'!CZ$15&amp;analysismethod8)</f>
        <v/>
      </c>
    </row>
    <row r="48" spans="2:163" x14ac:dyDescent="0.25">
      <c r="B48" s="11" t="s">
        <v>51</v>
      </c>
      <c r="C48" s="11"/>
      <c r="D48" s="11"/>
      <c r="E48" s="11"/>
      <c r="F48" s="11"/>
      <c r="G48" s="11"/>
      <c r="J48" s="11"/>
      <c r="K48" s="11"/>
      <c r="L48" s="11"/>
      <c r="M48" s="11"/>
      <c r="N48" s="11"/>
      <c r="O48" s="11"/>
      <c r="P48" s="11"/>
      <c r="Q48" s="11"/>
      <c r="R48" s="11"/>
      <c r="S48" s="11"/>
      <c r="T48" s="11"/>
      <c r="BK48" s="253" t="str">
        <f>IF('I_State and program information'!$E$85&lt;&gt;"",'I_State and program information'!E122&amp;"; "&amp;CHAR(10)&amp;CHAR(10),"")</f>
        <v/>
      </c>
      <c r="BL48" s="254" t="str">
        <f>IF(ISNUMBER(FIND(analysismethod9,'III_Plan comp 438.68 {Plan 3}'!E$15)),"",'III_Plan comp 438.68 {Plan 3}'!E$15&amp;analysismethod9)</f>
        <v/>
      </c>
      <c r="BM48" s="254" t="str">
        <f>IF(ISNUMBER(FIND(analysismethod9,'III_Plan comp 438.68 {Plan 3}'!F$15)),"",'III_Plan comp 438.68 {Plan 3}'!F$15&amp;analysismethod9)</f>
        <v/>
      </c>
      <c r="BN48" s="254" t="str">
        <f>IF(ISNUMBER(FIND(analysismethod9,'III_Plan comp 438.68 {Plan 3}'!G$15)),"",'III_Plan comp 438.68 {Plan 3}'!G$15&amp;analysismethod9)</f>
        <v/>
      </c>
      <c r="BO48" s="254" t="str">
        <f>IF(ISNUMBER(FIND(analysismethod9,'III_Plan comp 438.68 {Plan 3}'!H$15)),"",'III_Plan comp 438.68 {Plan 3}'!H$15&amp;analysismethod9)</f>
        <v/>
      </c>
      <c r="BP48" s="254" t="str">
        <f>IF(ISNUMBER(FIND(analysismethod9,'III_Plan comp 438.68 {Plan 3}'!I$15)),"",'III_Plan comp 438.68 {Plan 3}'!I$15&amp;analysismethod9)</f>
        <v/>
      </c>
      <c r="BQ48" s="254" t="str">
        <f>IF(ISNUMBER(FIND(analysismethod9,'III_Plan comp 438.68 {Plan 3}'!J$15)),"",'III_Plan comp 438.68 {Plan 3}'!J$15&amp;analysismethod9)</f>
        <v/>
      </c>
      <c r="BR48" s="254" t="str">
        <f>IF(ISNUMBER(FIND(analysismethod9,'III_Plan comp 438.68 {Plan 3}'!K$15)),"",'III_Plan comp 438.68 {Plan 3}'!K$15&amp;analysismethod9)</f>
        <v/>
      </c>
      <c r="BS48" s="254" t="str">
        <f>IF(ISNUMBER(FIND(analysismethod9,'III_Plan comp 438.68 {Plan 3}'!L$15)),"",'III_Plan comp 438.68 {Plan 3}'!L$15&amp;analysismethod9)</f>
        <v/>
      </c>
      <c r="BT48" s="254" t="str">
        <f>IF(ISNUMBER(FIND(analysismethod9,'III_Plan comp 438.68 {Plan 3}'!M$15)),"",'III_Plan comp 438.68 {Plan 3}'!M$15&amp;analysismethod9)</f>
        <v/>
      </c>
      <c r="BU48" s="254" t="str">
        <f>IF(ISNUMBER(FIND(analysismethod9,'III_Plan comp 438.68 {Plan 3}'!N$15)),"",'III_Plan comp 438.68 {Plan 3}'!N$15&amp;analysismethod9)</f>
        <v/>
      </c>
      <c r="BV48" s="254" t="str">
        <f>IF(ISNUMBER(FIND(analysismethod9,'III_Plan comp 438.68 {Plan 3}'!O$15)),"",'III_Plan comp 438.68 {Plan 3}'!O$15&amp;analysismethod9)</f>
        <v/>
      </c>
      <c r="BW48" s="254" t="str">
        <f>IF(ISNUMBER(FIND(analysismethod9,'III_Plan comp 438.68 {Plan 3}'!P$15)),"",'III_Plan comp 438.68 {Plan 3}'!P$15&amp;analysismethod9)</f>
        <v/>
      </c>
      <c r="BX48" s="254" t="str">
        <f>IF(ISNUMBER(FIND(analysismethod9,'III_Plan comp 438.68 {Plan 3}'!Q$15)),"",'III_Plan comp 438.68 {Plan 3}'!Q$15&amp;analysismethod9)</f>
        <v/>
      </c>
      <c r="BY48" s="254" t="str">
        <f>IF(ISNUMBER(FIND(analysismethod9,'III_Plan comp 438.68 {Plan 3}'!R$15)),"",'III_Plan comp 438.68 {Plan 3}'!R$15&amp;analysismethod9)</f>
        <v/>
      </c>
      <c r="BZ48" s="254" t="str">
        <f>IF(ISNUMBER(FIND(analysismethod9,'III_Plan comp 438.68 {Plan 3}'!S$15)),"",'III_Plan comp 438.68 {Plan 3}'!S$15&amp;analysismethod9)</f>
        <v/>
      </c>
      <c r="CA48" s="254" t="str">
        <f>IF(ISNUMBER(FIND(analysismethod9,'III_Plan comp 438.68 {Plan 3}'!T$15)),"",'III_Plan comp 438.68 {Plan 3}'!T$15&amp;analysismethod9)</f>
        <v/>
      </c>
      <c r="CB48" s="254" t="str">
        <f>IF(ISNUMBER(FIND(analysismethod9,'III_Plan comp 438.68 {Plan 3}'!U$15)),"",'III_Plan comp 438.68 {Plan 3}'!U$15&amp;analysismethod9)</f>
        <v/>
      </c>
      <c r="CC48" s="254" t="str">
        <f>IF(ISNUMBER(FIND(analysismethod9,'III_Plan comp 438.68 {Plan 3}'!V$15)),"",'III_Plan comp 438.68 {Plan 3}'!V$15&amp;analysismethod9)</f>
        <v/>
      </c>
      <c r="CD48" s="254" t="str">
        <f>IF(ISNUMBER(FIND(analysismethod9,'III_Plan comp 438.68 {Plan 3}'!W$15)),"",'III_Plan comp 438.68 {Plan 3}'!W$15&amp;analysismethod9)</f>
        <v/>
      </c>
      <c r="CE48" s="254" t="str">
        <f>IF(ISNUMBER(FIND(analysismethod9,'III_Plan comp 438.68 {Plan 3}'!X$15)),"",'III_Plan comp 438.68 {Plan 3}'!X$15&amp;analysismethod9)</f>
        <v/>
      </c>
      <c r="CF48" s="254" t="str">
        <f>IF(ISNUMBER(FIND(analysismethod9,'III_Plan comp 438.68 {Plan 3}'!Y$15)),"",'III_Plan comp 438.68 {Plan 3}'!Y$15&amp;analysismethod9)</f>
        <v/>
      </c>
      <c r="CG48" s="254" t="str">
        <f>IF(ISNUMBER(FIND(analysismethod9,'III_Plan comp 438.68 {Plan 3}'!Z$15)),"",'III_Plan comp 438.68 {Plan 3}'!Z$15&amp;analysismethod9)</f>
        <v/>
      </c>
      <c r="CH48" s="254" t="str">
        <f>IF(ISNUMBER(FIND(analysismethod9,'III_Plan comp 438.68 {Plan 3}'!AA$15)),"",'III_Plan comp 438.68 {Plan 3}'!AA$15&amp;analysismethod9)</f>
        <v/>
      </c>
      <c r="CI48" s="254" t="str">
        <f>IF(ISNUMBER(FIND(analysismethod9,'III_Plan comp 438.68 {Plan 3}'!AB$15)),"",'III_Plan comp 438.68 {Plan 3}'!AB$15&amp;analysismethod9)</f>
        <v/>
      </c>
      <c r="CJ48" s="254" t="str">
        <f>IF(ISNUMBER(FIND(analysismethod9,'III_Plan comp 438.68 {Plan 3}'!AC$15)),"",'III_Plan comp 438.68 {Plan 3}'!AC$15&amp;analysismethod9)</f>
        <v/>
      </c>
      <c r="CK48" s="254" t="str">
        <f>IF(ISNUMBER(FIND(analysismethod9,'III_Plan comp 438.68 {Plan 3}'!AD$15)),"",'III_Plan comp 438.68 {Plan 3}'!AD$15&amp;analysismethod9)</f>
        <v/>
      </c>
      <c r="CL48" s="254" t="str">
        <f>IF(ISNUMBER(FIND(analysismethod9,'III_Plan comp 438.68 {Plan 3}'!AE$15)),"",'III_Plan comp 438.68 {Plan 3}'!AE$15&amp;analysismethod9)</f>
        <v/>
      </c>
      <c r="CM48" s="254" t="str">
        <f>IF(ISNUMBER(FIND(analysismethod9,'III_Plan comp 438.68 {Plan 3}'!AF$15)),"",'III_Plan comp 438.68 {Plan 3}'!AF$15&amp;analysismethod9)</f>
        <v/>
      </c>
      <c r="CN48" s="254" t="str">
        <f>IF(ISNUMBER(FIND(analysismethod9,'III_Plan comp 438.68 {Plan 3}'!AG$15)),"",'III_Plan comp 438.68 {Plan 3}'!AG$15&amp;analysismethod9)</f>
        <v/>
      </c>
      <c r="CO48" s="254" t="str">
        <f>IF(ISNUMBER(FIND(analysismethod9,'III_Plan comp 438.68 {Plan 3}'!AH$15)),"",'III_Plan comp 438.68 {Plan 3}'!AH$15&amp;analysismethod9)</f>
        <v/>
      </c>
      <c r="CP48" s="254" t="str">
        <f>IF(ISNUMBER(FIND(analysismethod9,'III_Plan comp 438.68 {Plan 3}'!AI$15)),"",'III_Plan comp 438.68 {Plan 3}'!AI$15&amp;analysismethod9)</f>
        <v/>
      </c>
      <c r="CQ48" s="254" t="str">
        <f>IF(ISNUMBER(FIND(analysismethod9,'III_Plan comp 438.68 {Plan 3}'!AJ$15)),"",'III_Plan comp 438.68 {Plan 3}'!AJ$15&amp;analysismethod9)</f>
        <v/>
      </c>
      <c r="CR48" s="254" t="str">
        <f>IF(ISNUMBER(FIND(analysismethod9,'III_Plan comp 438.68 {Plan 3}'!AK$15)),"",'III_Plan comp 438.68 {Plan 3}'!AK$15&amp;analysismethod9)</f>
        <v/>
      </c>
      <c r="CS48" s="254" t="str">
        <f>IF(ISNUMBER(FIND(analysismethod9,'III_Plan comp 438.68 {Plan 3}'!AL$15)),"",'III_Plan comp 438.68 {Plan 3}'!AL$15&amp;analysismethod9)</f>
        <v/>
      </c>
      <c r="CT48" s="254" t="str">
        <f>IF(ISNUMBER(FIND(analysismethod9,'III_Plan comp 438.68 {Plan 3}'!AM$15)),"",'III_Plan comp 438.68 {Plan 3}'!AM$15&amp;analysismethod9)</f>
        <v/>
      </c>
      <c r="CU48" s="254" t="str">
        <f>IF(ISNUMBER(FIND(analysismethod9,'III_Plan comp 438.68 {Plan 3}'!AN$15)),"",'III_Plan comp 438.68 {Plan 3}'!AN$15&amp;analysismethod9)</f>
        <v/>
      </c>
      <c r="CV48" s="254" t="str">
        <f>IF(ISNUMBER(FIND(analysismethod9,'III_Plan comp 438.68 {Plan 3}'!AO$15)),"",'III_Plan comp 438.68 {Plan 3}'!AO$15&amp;analysismethod9)</f>
        <v/>
      </c>
      <c r="CW48" s="254" t="str">
        <f>IF(ISNUMBER(FIND(analysismethod9,'III_Plan comp 438.68 {Plan 3}'!AP$15)),"",'III_Plan comp 438.68 {Plan 3}'!AP$15&amp;analysismethod9)</f>
        <v/>
      </c>
      <c r="CX48" s="254" t="str">
        <f>IF(ISNUMBER(FIND(analysismethod9,'III_Plan comp 438.68 {Plan 3}'!AQ$15)),"",'III_Plan comp 438.68 {Plan 3}'!AQ$15&amp;analysismethod9)</f>
        <v/>
      </c>
      <c r="CY48" s="254" t="str">
        <f>IF(ISNUMBER(FIND(analysismethod9,'III_Plan comp 438.68 {Plan 3}'!AR$15)),"",'III_Plan comp 438.68 {Plan 3}'!AR$15&amp;analysismethod9)</f>
        <v/>
      </c>
      <c r="CZ48" s="254" t="str">
        <f>IF(ISNUMBER(FIND(analysismethod9,'III_Plan comp 438.68 {Plan 3}'!AS$15)),"",'III_Plan comp 438.68 {Plan 3}'!AS$15&amp;analysismethod9)</f>
        <v/>
      </c>
      <c r="DA48" s="254" t="str">
        <f>IF(ISNUMBER(FIND(analysismethod9,'III_Plan comp 438.68 {Plan 3}'!AT$15)),"",'III_Plan comp 438.68 {Plan 3}'!AT$15&amp;analysismethod9)</f>
        <v/>
      </c>
      <c r="DB48" s="254" t="str">
        <f>IF(ISNUMBER(FIND(analysismethod9,'III_Plan comp 438.68 {Plan 3}'!AU$15)),"",'III_Plan comp 438.68 {Plan 3}'!AU$15&amp;analysismethod9)</f>
        <v/>
      </c>
      <c r="DC48" s="254" t="str">
        <f>IF(ISNUMBER(FIND(analysismethod9,'III_Plan comp 438.68 {Plan 3}'!AV$15)),"",'III_Plan comp 438.68 {Plan 3}'!AV$15&amp;analysismethod9)</f>
        <v/>
      </c>
      <c r="DD48" s="254" t="str">
        <f>IF(ISNUMBER(FIND(analysismethod9,'III_Plan comp 438.68 {Plan 3}'!AW$15)),"",'III_Plan comp 438.68 {Plan 3}'!AW$15&amp;analysismethod9)</f>
        <v/>
      </c>
      <c r="DE48" s="254" t="str">
        <f>IF(ISNUMBER(FIND(analysismethod9,'III_Plan comp 438.68 {Plan 3}'!AX$15)),"",'III_Plan comp 438.68 {Plan 3}'!AX$15&amp;analysismethod9)</f>
        <v/>
      </c>
      <c r="DF48" s="254" t="str">
        <f>IF(ISNUMBER(FIND(analysismethod9,'III_Plan comp 438.68 {Plan 3}'!AY$15)),"",'III_Plan comp 438.68 {Plan 3}'!AY$15&amp;analysismethod9)</f>
        <v/>
      </c>
      <c r="DG48" s="254" t="str">
        <f>IF(ISNUMBER(FIND(analysismethod9,'III_Plan comp 438.68 {Plan 3}'!AZ$15)),"",'III_Plan comp 438.68 {Plan 3}'!AZ$15&amp;analysismethod9)</f>
        <v/>
      </c>
      <c r="DH48" s="254" t="str">
        <f>IF(ISNUMBER(FIND(analysismethod9,'III_Plan comp 438.68 {Plan 3}'!BA$15)),"",'III_Plan comp 438.68 {Plan 3}'!BA$15&amp;analysismethod9)</f>
        <v/>
      </c>
      <c r="DI48" s="254" t="str">
        <f>IF(ISNUMBER(FIND(analysismethod9,'III_Plan comp 438.68 {Plan 3}'!BB$15)),"",'III_Plan comp 438.68 {Plan 3}'!BB$15&amp;analysismethod9)</f>
        <v/>
      </c>
      <c r="DJ48" s="254" t="str">
        <f>IF(ISNUMBER(FIND(analysismethod9,'III_Plan comp 438.68 {Plan 3}'!BC$15)),"",'III_Plan comp 438.68 {Plan 3}'!BC$15&amp;analysismethod9)</f>
        <v/>
      </c>
      <c r="DK48" s="254" t="str">
        <f>IF(ISNUMBER(FIND(analysismethod9,'III_Plan comp 438.68 {Plan 3}'!BD$15)),"",'III_Plan comp 438.68 {Plan 3}'!BD$15&amp;analysismethod9)</f>
        <v/>
      </c>
      <c r="DL48" s="254" t="str">
        <f>IF(ISNUMBER(FIND(analysismethod9,'III_Plan comp 438.68 {Plan 3}'!BE$15)),"",'III_Plan comp 438.68 {Plan 3}'!BE$15&amp;analysismethod9)</f>
        <v/>
      </c>
      <c r="DM48" s="254" t="str">
        <f>IF(ISNUMBER(FIND(analysismethod9,'III_Plan comp 438.68 {Plan 3}'!BF$15)),"",'III_Plan comp 438.68 {Plan 3}'!BF$15&amp;analysismethod9)</f>
        <v/>
      </c>
      <c r="DN48" s="254" t="str">
        <f>IF(ISNUMBER(FIND(analysismethod9,'III_Plan comp 438.68 {Plan 3}'!BG$15)),"",'III_Plan comp 438.68 {Plan 3}'!BG$15&amp;analysismethod9)</f>
        <v/>
      </c>
      <c r="DO48" s="254" t="str">
        <f>IF(ISNUMBER(FIND(analysismethod9,'III_Plan comp 438.68 {Plan 3}'!BH$15)),"",'III_Plan comp 438.68 {Plan 3}'!BH$15&amp;analysismethod9)</f>
        <v/>
      </c>
      <c r="DP48" s="254" t="str">
        <f>IF(ISNUMBER(FIND(analysismethod9,'III_Plan comp 438.68 {Plan 3}'!BI$15)),"",'III_Plan comp 438.68 {Plan 3}'!BI$15&amp;analysismethod9)</f>
        <v/>
      </c>
      <c r="DQ48" s="254" t="str">
        <f>IF(ISNUMBER(FIND(analysismethod9,'III_Plan comp 438.68 {Plan 3}'!BJ$15)),"",'III_Plan comp 438.68 {Plan 3}'!BJ$15&amp;analysismethod9)</f>
        <v/>
      </c>
      <c r="DR48" s="254" t="str">
        <f>IF(ISNUMBER(FIND(analysismethod9,'III_Plan comp 438.68 {Plan 3}'!BK$15)),"",'III_Plan comp 438.68 {Plan 3}'!BK$15&amp;analysismethod9)</f>
        <v/>
      </c>
      <c r="DS48" s="254" t="str">
        <f>IF(ISNUMBER(FIND(analysismethod9,'III_Plan comp 438.68 {Plan 3}'!BL$15)),"",'III_Plan comp 438.68 {Plan 3}'!BL$15&amp;analysismethod9)</f>
        <v/>
      </c>
      <c r="DT48" s="254" t="str">
        <f>IF(ISNUMBER(FIND(analysismethod9,'III_Plan comp 438.68 {Plan 3}'!BM$15)),"",'III_Plan comp 438.68 {Plan 3}'!BM$15&amp;analysismethod9)</f>
        <v/>
      </c>
      <c r="DU48" s="254" t="str">
        <f>IF(ISNUMBER(FIND(analysismethod9,'III_Plan comp 438.68 {Plan 3}'!BN$15)),"",'III_Plan comp 438.68 {Plan 3}'!BN$15&amp;analysismethod9)</f>
        <v/>
      </c>
      <c r="DV48" s="254" t="str">
        <f>IF(ISNUMBER(FIND(analysismethod9,'III_Plan comp 438.68 {Plan 3}'!BO$15)),"",'III_Plan comp 438.68 {Plan 3}'!BO$15&amp;analysismethod9)</f>
        <v/>
      </c>
      <c r="DW48" s="254" t="str">
        <f>IF(ISNUMBER(FIND(analysismethod9,'III_Plan comp 438.68 {Plan 3}'!BP$15)),"",'III_Plan comp 438.68 {Plan 3}'!BP$15&amp;analysismethod9)</f>
        <v/>
      </c>
      <c r="DX48" s="254" t="str">
        <f>IF(ISNUMBER(FIND(analysismethod9,'III_Plan comp 438.68 {Plan 3}'!BQ$15)),"",'III_Plan comp 438.68 {Plan 3}'!BQ$15&amp;analysismethod9)</f>
        <v/>
      </c>
      <c r="DY48" s="254" t="str">
        <f>IF(ISNUMBER(FIND(analysismethod9,'III_Plan comp 438.68 {Plan 3}'!BR$15)),"",'III_Plan comp 438.68 {Plan 3}'!BR$15&amp;analysismethod9)</f>
        <v/>
      </c>
      <c r="DZ48" s="254" t="str">
        <f>IF(ISNUMBER(FIND(analysismethod9,'III_Plan comp 438.68 {Plan 3}'!BS$15)),"",'III_Plan comp 438.68 {Plan 3}'!BS$15&amp;analysismethod9)</f>
        <v/>
      </c>
      <c r="EA48" s="254" t="str">
        <f>IF(ISNUMBER(FIND(analysismethod9,'III_Plan comp 438.68 {Plan 3}'!BT$15)),"",'III_Plan comp 438.68 {Plan 3}'!BT$15&amp;analysismethod9)</f>
        <v/>
      </c>
      <c r="EB48" s="254" t="str">
        <f>IF(ISNUMBER(FIND(analysismethod9,'III_Plan comp 438.68 {Plan 3}'!BU$15)),"",'III_Plan comp 438.68 {Plan 3}'!BU$15&amp;analysismethod9)</f>
        <v/>
      </c>
      <c r="EC48" s="254" t="str">
        <f>IF(ISNUMBER(FIND(analysismethod9,'III_Plan comp 438.68 {Plan 3}'!BV$15)),"",'III_Plan comp 438.68 {Plan 3}'!BV$15&amp;analysismethod9)</f>
        <v/>
      </c>
      <c r="ED48" s="254" t="str">
        <f>IF(ISNUMBER(FIND(analysismethod9,'III_Plan comp 438.68 {Plan 3}'!BW$15)),"",'III_Plan comp 438.68 {Plan 3}'!BW$15&amp;analysismethod9)</f>
        <v/>
      </c>
      <c r="EE48" s="254" t="str">
        <f>IF(ISNUMBER(FIND(analysismethod9,'III_Plan comp 438.68 {Plan 3}'!BX$15)),"",'III_Plan comp 438.68 {Plan 3}'!BX$15&amp;analysismethod9)</f>
        <v/>
      </c>
      <c r="EF48" s="254" t="str">
        <f>IF(ISNUMBER(FIND(analysismethod9,'III_Plan comp 438.68 {Plan 3}'!BY$15)),"",'III_Plan comp 438.68 {Plan 3}'!BY$15&amp;analysismethod9)</f>
        <v/>
      </c>
      <c r="EG48" s="254" t="str">
        <f>IF(ISNUMBER(FIND(analysismethod9,'III_Plan comp 438.68 {Plan 3}'!BZ$15)),"",'III_Plan comp 438.68 {Plan 3}'!BZ$15&amp;analysismethod9)</f>
        <v/>
      </c>
      <c r="EH48" s="254" t="str">
        <f>IF(ISNUMBER(FIND(analysismethod9,'III_Plan comp 438.68 {Plan 3}'!CA$15)),"",'III_Plan comp 438.68 {Plan 3}'!CA$15&amp;analysismethod9)</f>
        <v/>
      </c>
      <c r="EI48" s="254" t="str">
        <f>IF(ISNUMBER(FIND(analysismethod9,'III_Plan comp 438.68 {Plan 3}'!CB$15)),"",'III_Plan comp 438.68 {Plan 3}'!CB$15&amp;analysismethod9)</f>
        <v/>
      </c>
      <c r="EJ48" s="254" t="str">
        <f>IF(ISNUMBER(FIND(analysismethod9,'III_Plan comp 438.68 {Plan 3}'!CC$15)),"",'III_Plan comp 438.68 {Plan 3}'!CC$15&amp;analysismethod9)</f>
        <v/>
      </c>
      <c r="EK48" s="254" t="str">
        <f>IF(ISNUMBER(FIND(analysismethod9,'III_Plan comp 438.68 {Plan 3}'!CD$15)),"",'III_Plan comp 438.68 {Plan 3}'!CD$15&amp;analysismethod9)</f>
        <v/>
      </c>
      <c r="EL48" s="254" t="str">
        <f>IF(ISNUMBER(FIND(analysismethod9,'III_Plan comp 438.68 {Plan 3}'!CE$15)),"",'III_Plan comp 438.68 {Plan 3}'!CE$15&amp;analysismethod9)</f>
        <v/>
      </c>
      <c r="EM48" s="254" t="str">
        <f>IF(ISNUMBER(FIND(analysismethod9,'III_Plan comp 438.68 {Plan 3}'!CF$15)),"",'III_Plan comp 438.68 {Plan 3}'!CF$15&amp;analysismethod9)</f>
        <v/>
      </c>
      <c r="EN48" s="254" t="str">
        <f>IF(ISNUMBER(FIND(analysismethod9,'III_Plan comp 438.68 {Plan 3}'!CG$15)),"",'III_Plan comp 438.68 {Plan 3}'!CG$15&amp;analysismethod9)</f>
        <v/>
      </c>
      <c r="EO48" s="254" t="str">
        <f>IF(ISNUMBER(FIND(analysismethod9,'III_Plan comp 438.68 {Plan 3}'!CH$15)),"",'III_Plan comp 438.68 {Plan 3}'!CH$15&amp;analysismethod9)</f>
        <v/>
      </c>
      <c r="EP48" s="254" t="str">
        <f>IF(ISNUMBER(FIND(analysismethod9,'III_Plan comp 438.68 {Plan 3}'!CI$15)),"",'III_Plan comp 438.68 {Plan 3}'!CI$15&amp;analysismethod9)</f>
        <v/>
      </c>
      <c r="EQ48" s="254" t="str">
        <f>IF(ISNUMBER(FIND(analysismethod9,'III_Plan comp 438.68 {Plan 3}'!CJ$15)),"",'III_Plan comp 438.68 {Plan 3}'!CJ$15&amp;analysismethod9)</f>
        <v/>
      </c>
      <c r="ER48" s="254" t="str">
        <f>IF(ISNUMBER(FIND(analysismethod9,'III_Plan comp 438.68 {Plan 3}'!CK$15)),"",'III_Plan comp 438.68 {Plan 3}'!CK$15&amp;analysismethod9)</f>
        <v/>
      </c>
      <c r="ES48" s="254" t="str">
        <f>IF(ISNUMBER(FIND(analysismethod9,'III_Plan comp 438.68 {Plan 3}'!CL$15)),"",'III_Plan comp 438.68 {Plan 3}'!CL$15&amp;analysismethod9)</f>
        <v/>
      </c>
      <c r="ET48" s="254" t="str">
        <f>IF(ISNUMBER(FIND(analysismethod9,'III_Plan comp 438.68 {Plan 3}'!CM$15)),"",'III_Plan comp 438.68 {Plan 3}'!CM$15&amp;analysismethod9)</f>
        <v/>
      </c>
      <c r="EU48" s="254" t="str">
        <f>IF(ISNUMBER(FIND(analysismethod9,'III_Plan comp 438.68 {Plan 3}'!CN$15)),"",'III_Plan comp 438.68 {Plan 3}'!CN$15&amp;analysismethod9)</f>
        <v/>
      </c>
      <c r="EV48" s="254" t="str">
        <f>IF(ISNUMBER(FIND(analysismethod9,'III_Plan comp 438.68 {Plan 3}'!CO$15)),"",'III_Plan comp 438.68 {Plan 3}'!CO$15&amp;analysismethod9)</f>
        <v/>
      </c>
      <c r="EW48" s="254" t="str">
        <f>IF(ISNUMBER(FIND(analysismethod9,'III_Plan comp 438.68 {Plan 3}'!CP$15)),"",'III_Plan comp 438.68 {Plan 3}'!CP$15&amp;analysismethod9)</f>
        <v/>
      </c>
      <c r="EX48" s="254" t="str">
        <f>IF(ISNUMBER(FIND(analysismethod9,'III_Plan comp 438.68 {Plan 3}'!CQ$15)),"",'III_Plan comp 438.68 {Plan 3}'!CQ$15&amp;analysismethod9)</f>
        <v/>
      </c>
      <c r="EY48" s="254" t="str">
        <f>IF(ISNUMBER(FIND(analysismethod9,'III_Plan comp 438.68 {Plan 3}'!CR$15)),"",'III_Plan comp 438.68 {Plan 3}'!CR$15&amp;analysismethod9)</f>
        <v/>
      </c>
      <c r="EZ48" s="254" t="str">
        <f>IF(ISNUMBER(FIND(analysismethod9,'III_Plan comp 438.68 {Plan 3}'!CS$15)),"",'III_Plan comp 438.68 {Plan 3}'!CS$15&amp;analysismethod9)</f>
        <v/>
      </c>
      <c r="FA48" s="254" t="str">
        <f>IF(ISNUMBER(FIND(analysismethod9,'III_Plan comp 438.68 {Plan 3}'!CT$15)),"",'III_Plan comp 438.68 {Plan 3}'!CT$15&amp;analysismethod9)</f>
        <v/>
      </c>
      <c r="FB48" s="254" t="str">
        <f>IF(ISNUMBER(FIND(analysismethod9,'III_Plan comp 438.68 {Plan 3}'!CU$15)),"",'III_Plan comp 438.68 {Plan 3}'!CU$15&amp;analysismethod9)</f>
        <v/>
      </c>
      <c r="FC48" s="254" t="str">
        <f>IF(ISNUMBER(FIND(analysismethod9,'III_Plan comp 438.68 {Plan 3}'!CV$15)),"",'III_Plan comp 438.68 {Plan 3}'!CV$15&amp;analysismethod9)</f>
        <v/>
      </c>
      <c r="FD48" s="254" t="str">
        <f>IF(ISNUMBER(FIND(analysismethod9,'III_Plan comp 438.68 {Plan 3}'!CW$15)),"",'III_Plan comp 438.68 {Plan 3}'!CW$15&amp;analysismethod9)</f>
        <v/>
      </c>
      <c r="FE48" s="254" t="str">
        <f>IF(ISNUMBER(FIND(analysismethod9,'III_Plan comp 438.68 {Plan 3}'!CX$15)),"",'III_Plan comp 438.68 {Plan 3}'!CX$15&amp;analysismethod9)</f>
        <v/>
      </c>
      <c r="FF48" s="254" t="str">
        <f>IF(ISNUMBER(FIND(analysismethod9,'III_Plan comp 438.68 {Plan 3}'!CY$15)),"",'III_Plan comp 438.68 {Plan 3}'!CY$15&amp;analysismethod9)</f>
        <v/>
      </c>
      <c r="FG48" s="254" t="str">
        <f>IF(ISNUMBER(FIND(analysismethod9,'III_Plan comp 438.68 {Plan 3}'!CZ$15)),"",'III_Plan comp 438.68 {Plan 3}'!CZ$15&amp;analysismethod9)</f>
        <v/>
      </c>
    </row>
    <row r="49" spans="2:163" ht="14.4" thickBot="1" x14ac:dyDescent="0.3">
      <c r="B49" s="11" t="s">
        <v>52</v>
      </c>
      <c r="C49" s="11"/>
      <c r="D49" s="11"/>
      <c r="E49" s="11"/>
      <c r="F49" s="11"/>
      <c r="G49" s="11"/>
      <c r="J49" s="11"/>
      <c r="K49" s="11"/>
      <c r="L49" s="11"/>
      <c r="M49" s="11"/>
      <c r="N49" s="11"/>
      <c r="O49" s="11"/>
      <c r="P49" s="11"/>
      <c r="Q49" s="11"/>
      <c r="R49" s="11"/>
      <c r="S49" s="11"/>
      <c r="T49" s="11"/>
      <c r="BK49" s="256" t="str">
        <f>IF('I_State and program information'!$E$91&lt;&gt;"",'I_State and program information'!E128&amp;"; "&amp;CHAR(10)&amp;CHAR(10),"")</f>
        <v/>
      </c>
      <c r="BL49" s="257" t="str">
        <f>IF(ISNUMBER(FIND(analysismethod10,'III_Plan comp 438.68 {Plan 1}'!E$15)),"",'III_Plan comp 438.68 {Plan 1}'!E$15&amp;analysismethod10)</f>
        <v/>
      </c>
      <c r="BM49" s="257" t="str">
        <f>IF(ISNUMBER(FIND(analysismethod10,'III_Plan comp 438.68 {Plan 1}'!F$15)),"",'III_Plan comp 438.68 {Plan 1}'!F$15&amp;analysismethod10)</f>
        <v/>
      </c>
      <c r="BN49" s="257" t="str">
        <f>IF(ISNUMBER(FIND(analysismethod10,'III_Plan comp 438.68 {Plan 1}'!G$15)),"",'III_Plan comp 438.68 {Plan 1}'!G$15&amp;analysismethod10)</f>
        <v/>
      </c>
      <c r="BO49" s="257" t="str">
        <f>IF(ISNUMBER(FIND(analysismethod10,'III_Plan comp 438.68 {Plan 1}'!H$15)),"",'III_Plan comp 438.68 {Plan 1}'!H$15&amp;analysismethod10)</f>
        <v/>
      </c>
      <c r="BP49" s="257" t="str">
        <f>IF(ISNUMBER(FIND(analysismethod10,'III_Plan comp 438.68 {Plan 1}'!I$15)),"",'III_Plan comp 438.68 {Plan 1}'!I$15&amp;analysismethod10)</f>
        <v/>
      </c>
      <c r="BQ49" s="257" t="str">
        <f>IF(ISNUMBER(FIND(analysismethod10,'III_Plan comp 438.68 {Plan 1}'!J$15)),"",'III_Plan comp 438.68 {Plan 1}'!J$15&amp;analysismethod10)</f>
        <v/>
      </c>
      <c r="BR49" s="257" t="str">
        <f>IF(ISNUMBER(FIND(analysismethod10,'III_Plan comp 438.68 {Plan 1}'!K$15)),"",'III_Plan comp 438.68 {Plan 1}'!K$15&amp;analysismethod10)</f>
        <v/>
      </c>
      <c r="BS49" s="257" t="str">
        <f>IF(ISNUMBER(FIND(analysismethod10,'III_Plan comp 438.68 {Plan 1}'!L$15)),"",'III_Plan comp 438.68 {Plan 1}'!L$15&amp;analysismethod10)</f>
        <v/>
      </c>
      <c r="BT49" s="257" t="str">
        <f>IF(ISNUMBER(FIND(analysismethod10,'III_Plan comp 438.68 {Plan 1}'!M$15)),"",'III_Plan comp 438.68 {Plan 1}'!M$15&amp;analysismethod10)</f>
        <v/>
      </c>
      <c r="BU49" s="257" t="str">
        <f>IF(ISNUMBER(FIND(analysismethod10,'III_Plan comp 438.68 {Plan 1}'!N$15)),"",'III_Plan comp 438.68 {Plan 1}'!N$15&amp;analysismethod10)</f>
        <v/>
      </c>
      <c r="BV49" s="257" t="str">
        <f>IF(ISNUMBER(FIND(analysismethod10,'III_Plan comp 438.68 {Plan 1}'!O$15)),"",'III_Plan comp 438.68 {Plan 1}'!O$15&amp;analysismethod10)</f>
        <v/>
      </c>
      <c r="BW49" s="257" t="str">
        <f>IF(ISNUMBER(FIND(analysismethod10,'III_Plan comp 438.68 {Plan 1}'!P$15)),"",'III_Plan comp 438.68 {Plan 1}'!P$15&amp;analysismethod10)</f>
        <v/>
      </c>
      <c r="BX49" s="257" t="str">
        <f>IF(ISNUMBER(FIND(analysismethod10,'III_Plan comp 438.68 {Plan 1}'!Q$15)),"",'III_Plan comp 438.68 {Plan 1}'!Q$15&amp;analysismethod10)</f>
        <v/>
      </c>
      <c r="BY49" s="257" t="str">
        <f>IF(ISNUMBER(FIND(analysismethod10,'III_Plan comp 438.68 {Plan 1}'!R$15)),"",'III_Plan comp 438.68 {Plan 1}'!R$15&amp;analysismethod10)</f>
        <v/>
      </c>
      <c r="BZ49" s="257" t="str">
        <f>IF(ISNUMBER(FIND(analysismethod10,'III_Plan comp 438.68 {Plan 1}'!S$15)),"",'III_Plan comp 438.68 {Plan 1}'!S$15&amp;analysismethod10)</f>
        <v/>
      </c>
      <c r="CA49" s="257" t="str">
        <f>IF(ISNUMBER(FIND(analysismethod10,'III_Plan comp 438.68 {Plan 1}'!T$15)),"",'III_Plan comp 438.68 {Plan 1}'!T$15&amp;analysismethod10)</f>
        <v/>
      </c>
      <c r="CB49" s="257" t="str">
        <f>IF(ISNUMBER(FIND(analysismethod10,'III_Plan comp 438.68 {Plan 1}'!U$15)),"",'III_Plan comp 438.68 {Plan 1}'!U$15&amp;analysismethod10)</f>
        <v/>
      </c>
      <c r="CC49" s="257" t="str">
        <f>IF(ISNUMBER(FIND(analysismethod10,'III_Plan comp 438.68 {Plan 1}'!V$15)),"",'III_Plan comp 438.68 {Plan 1}'!V$15&amp;analysismethod10)</f>
        <v/>
      </c>
      <c r="CD49" s="257" t="str">
        <f>IF(ISNUMBER(FIND(analysismethod10,'III_Plan comp 438.68 {Plan 1}'!W$15)),"",'III_Plan comp 438.68 {Plan 1}'!W$15&amp;analysismethod10)</f>
        <v/>
      </c>
      <c r="CE49" s="257" t="str">
        <f>IF(ISNUMBER(FIND(analysismethod10,'III_Plan comp 438.68 {Plan 1}'!X$15)),"",'III_Plan comp 438.68 {Plan 1}'!X$15&amp;analysismethod10)</f>
        <v/>
      </c>
      <c r="CF49" s="257" t="str">
        <f>IF(ISNUMBER(FIND(analysismethod10,'III_Plan comp 438.68 {Plan 1}'!Y$15)),"",'III_Plan comp 438.68 {Plan 1}'!Y$15&amp;analysismethod10)</f>
        <v/>
      </c>
      <c r="CG49" s="257" t="str">
        <f>IF(ISNUMBER(FIND(analysismethod10,'III_Plan comp 438.68 {Plan 1}'!Z$15)),"",'III_Plan comp 438.68 {Plan 1}'!Z$15&amp;analysismethod10)</f>
        <v/>
      </c>
      <c r="CH49" s="257" t="str">
        <f>IF(ISNUMBER(FIND(analysismethod10,'III_Plan comp 438.68 {Plan 1}'!AA$15)),"",'III_Plan comp 438.68 {Plan 1}'!AA$15&amp;analysismethod10)</f>
        <v/>
      </c>
      <c r="CI49" s="257" t="str">
        <f>IF(ISNUMBER(FIND(analysismethod10,'III_Plan comp 438.68 {Plan 1}'!AB$15)),"",'III_Plan comp 438.68 {Plan 1}'!AB$15&amp;analysismethod10)</f>
        <v/>
      </c>
      <c r="CJ49" s="257" t="str">
        <f>IF(ISNUMBER(FIND(analysismethod10,'III_Plan comp 438.68 {Plan 1}'!AC$15)),"",'III_Plan comp 438.68 {Plan 1}'!AC$15&amp;analysismethod10)</f>
        <v/>
      </c>
      <c r="CK49" s="257" t="str">
        <f>IF(ISNUMBER(FIND(analysismethod10,'III_Plan comp 438.68 {Plan 1}'!AD$15)),"",'III_Plan comp 438.68 {Plan 1}'!AD$15&amp;analysismethod10)</f>
        <v/>
      </c>
      <c r="CL49" s="257" t="str">
        <f>IF(ISNUMBER(FIND(analysismethod10,'III_Plan comp 438.68 {Plan 1}'!AE$15)),"",'III_Plan comp 438.68 {Plan 1}'!AE$15&amp;analysismethod10)</f>
        <v/>
      </c>
      <c r="CM49" s="257" t="str">
        <f>IF(ISNUMBER(FIND(analysismethod10,'III_Plan comp 438.68 {Plan 1}'!AF$15)),"",'III_Plan comp 438.68 {Plan 1}'!AF$15&amp;analysismethod10)</f>
        <v/>
      </c>
      <c r="CN49" s="257" t="str">
        <f>IF(ISNUMBER(FIND(analysismethod10,'III_Plan comp 438.68 {Plan 1}'!AG$15)),"",'III_Plan comp 438.68 {Plan 1}'!AG$15&amp;analysismethod10)</f>
        <v/>
      </c>
      <c r="CO49" s="257" t="str">
        <f>IF(ISNUMBER(FIND(analysismethod10,'III_Plan comp 438.68 {Plan 1}'!AH$15)),"",'III_Plan comp 438.68 {Plan 1}'!AH$15&amp;analysismethod10)</f>
        <v/>
      </c>
      <c r="CP49" s="257" t="str">
        <f>IF(ISNUMBER(FIND(analysismethod10,'III_Plan comp 438.68 {Plan 1}'!AI$15)),"",'III_Plan comp 438.68 {Plan 1}'!AI$15&amp;analysismethod10)</f>
        <v/>
      </c>
      <c r="CQ49" s="257" t="str">
        <f>IF(ISNUMBER(FIND(analysismethod10,'III_Plan comp 438.68 {Plan 1}'!AJ$15)),"",'III_Plan comp 438.68 {Plan 1}'!AJ$15&amp;analysismethod10)</f>
        <v/>
      </c>
      <c r="CR49" s="257" t="str">
        <f>IF(ISNUMBER(FIND(analysismethod10,'III_Plan comp 438.68 {Plan 1}'!AK$15)),"",'III_Plan comp 438.68 {Plan 1}'!AK$15&amp;analysismethod10)</f>
        <v/>
      </c>
      <c r="CS49" s="257" t="str">
        <f>IF(ISNUMBER(FIND(analysismethod10,'III_Plan comp 438.68 {Plan 1}'!AL$15)),"",'III_Plan comp 438.68 {Plan 1}'!AL$15&amp;analysismethod10)</f>
        <v/>
      </c>
      <c r="CT49" s="257" t="str">
        <f>IF(ISNUMBER(FIND(analysismethod10,'III_Plan comp 438.68 {Plan 1}'!AM$15)),"",'III_Plan comp 438.68 {Plan 1}'!AM$15&amp;analysismethod10)</f>
        <v/>
      </c>
      <c r="CU49" s="257" t="str">
        <f>IF(ISNUMBER(FIND(analysismethod10,'III_Plan comp 438.68 {Plan 1}'!AN$15)),"",'III_Plan comp 438.68 {Plan 1}'!AN$15&amp;analysismethod10)</f>
        <v/>
      </c>
      <c r="CV49" s="257" t="str">
        <f>IF(ISNUMBER(FIND(analysismethod10,'III_Plan comp 438.68 {Plan 1}'!AO$15)),"",'III_Plan comp 438.68 {Plan 1}'!AO$15&amp;analysismethod10)</f>
        <v/>
      </c>
      <c r="CW49" s="257" t="str">
        <f>IF(ISNUMBER(FIND(analysismethod10,'III_Plan comp 438.68 {Plan 1}'!AP$15)),"",'III_Plan comp 438.68 {Plan 1}'!AP$15&amp;analysismethod10)</f>
        <v/>
      </c>
      <c r="CX49" s="257" t="str">
        <f>IF(ISNUMBER(FIND(analysismethod10,'III_Plan comp 438.68 {Plan 1}'!AQ$15)),"",'III_Plan comp 438.68 {Plan 1}'!AQ$15&amp;analysismethod10)</f>
        <v/>
      </c>
      <c r="CY49" s="257" t="str">
        <f>IF(ISNUMBER(FIND(analysismethod10,'III_Plan comp 438.68 {Plan 1}'!AR$15)),"",'III_Plan comp 438.68 {Plan 1}'!AR$15&amp;analysismethod10)</f>
        <v/>
      </c>
      <c r="CZ49" s="257" t="str">
        <f>IF(ISNUMBER(FIND(analysismethod10,'III_Plan comp 438.68 {Plan 1}'!AS$15)),"",'III_Plan comp 438.68 {Plan 1}'!AS$15&amp;analysismethod10)</f>
        <v/>
      </c>
      <c r="DA49" s="257" t="str">
        <f>IF(ISNUMBER(FIND(analysismethod10,'III_Plan comp 438.68 {Plan 1}'!AT$15)),"",'III_Plan comp 438.68 {Plan 1}'!AT$15&amp;analysismethod10)</f>
        <v/>
      </c>
      <c r="DB49" s="257" t="str">
        <f>IF(ISNUMBER(FIND(analysismethod10,'III_Plan comp 438.68 {Plan 1}'!AU$15)),"",'III_Plan comp 438.68 {Plan 1}'!AU$15&amp;analysismethod10)</f>
        <v/>
      </c>
      <c r="DC49" s="257" t="str">
        <f>IF(ISNUMBER(FIND(analysismethod10,'III_Plan comp 438.68 {Plan 1}'!AV$15)),"",'III_Plan comp 438.68 {Plan 1}'!AV$15&amp;analysismethod10)</f>
        <v/>
      </c>
      <c r="DD49" s="257" t="str">
        <f>IF(ISNUMBER(FIND(analysismethod10,'III_Plan comp 438.68 {Plan 1}'!AW$15)),"",'III_Plan comp 438.68 {Plan 1}'!AW$15&amp;analysismethod10)</f>
        <v/>
      </c>
      <c r="DE49" s="257" t="str">
        <f>IF(ISNUMBER(FIND(analysismethod10,'III_Plan comp 438.68 {Plan 1}'!AX$15)),"",'III_Plan comp 438.68 {Plan 1}'!AX$15&amp;analysismethod10)</f>
        <v/>
      </c>
      <c r="DF49" s="257" t="str">
        <f>IF(ISNUMBER(FIND(analysismethod10,'III_Plan comp 438.68 {Plan 1}'!AY$15)),"",'III_Plan comp 438.68 {Plan 1}'!AY$15&amp;analysismethod10)</f>
        <v/>
      </c>
      <c r="DG49" s="257" t="str">
        <f>IF(ISNUMBER(FIND(analysismethod10,'III_Plan comp 438.68 {Plan 1}'!AZ$15)),"",'III_Plan comp 438.68 {Plan 1}'!AZ$15&amp;analysismethod10)</f>
        <v/>
      </c>
      <c r="DH49" s="257" t="str">
        <f>IF(ISNUMBER(FIND(analysismethod10,'III_Plan comp 438.68 {Plan 1}'!BA$15)),"",'III_Plan comp 438.68 {Plan 1}'!BA$15&amp;analysismethod10)</f>
        <v/>
      </c>
      <c r="DI49" s="257" t="str">
        <f>IF(ISNUMBER(FIND(analysismethod10,'III_Plan comp 438.68 {Plan 1}'!BB$15)),"",'III_Plan comp 438.68 {Plan 1}'!BB$15&amp;analysismethod10)</f>
        <v/>
      </c>
      <c r="DJ49" s="257" t="str">
        <f>IF(ISNUMBER(FIND(analysismethod10,'III_Plan comp 438.68 {Plan 1}'!BC$15)),"",'III_Plan comp 438.68 {Plan 1}'!BC$15&amp;analysismethod10)</f>
        <v/>
      </c>
      <c r="DK49" s="257" t="str">
        <f>IF(ISNUMBER(FIND(analysismethod10,'III_Plan comp 438.68 {Plan 1}'!BD$15)),"",'III_Plan comp 438.68 {Plan 1}'!BD$15&amp;analysismethod10)</f>
        <v/>
      </c>
      <c r="DL49" s="257" t="str">
        <f>IF(ISNUMBER(FIND(analysismethod10,'III_Plan comp 438.68 {Plan 1}'!BE$15)),"",'III_Plan comp 438.68 {Plan 1}'!BE$15&amp;analysismethod10)</f>
        <v/>
      </c>
      <c r="DM49" s="257" t="str">
        <f>IF(ISNUMBER(FIND(analysismethod10,'III_Plan comp 438.68 {Plan 1}'!BF$15)),"",'III_Plan comp 438.68 {Plan 1}'!BF$15&amp;analysismethod10)</f>
        <v/>
      </c>
      <c r="DN49" s="257" t="str">
        <f>IF(ISNUMBER(FIND(analysismethod10,'III_Plan comp 438.68 {Plan 1}'!BG$15)),"",'III_Plan comp 438.68 {Plan 1}'!BG$15&amp;analysismethod10)</f>
        <v/>
      </c>
      <c r="DO49" s="257" t="str">
        <f>IF(ISNUMBER(FIND(analysismethod10,'III_Plan comp 438.68 {Plan 1}'!BH$15)),"",'III_Plan comp 438.68 {Plan 1}'!BH$15&amp;analysismethod10)</f>
        <v/>
      </c>
      <c r="DP49" s="257" t="str">
        <f>IF(ISNUMBER(FIND(analysismethod10,'III_Plan comp 438.68 {Plan 1}'!BI$15)),"",'III_Plan comp 438.68 {Plan 1}'!BI$15&amp;analysismethod10)</f>
        <v/>
      </c>
      <c r="DQ49" s="257" t="str">
        <f>IF(ISNUMBER(FIND(analysismethod10,'III_Plan comp 438.68 {Plan 1}'!BJ$15)),"",'III_Plan comp 438.68 {Plan 1}'!BJ$15&amp;analysismethod10)</f>
        <v/>
      </c>
      <c r="DR49" s="257" t="str">
        <f>IF(ISNUMBER(FIND(analysismethod10,'III_Plan comp 438.68 {Plan 1}'!BK$15)),"",'III_Plan comp 438.68 {Plan 1}'!BK$15&amp;analysismethod10)</f>
        <v/>
      </c>
      <c r="DS49" s="257" t="str">
        <f>IF(ISNUMBER(FIND(analysismethod10,'III_Plan comp 438.68 {Plan 1}'!BL$15)),"",'III_Plan comp 438.68 {Plan 1}'!BL$15&amp;analysismethod10)</f>
        <v/>
      </c>
      <c r="DT49" s="257" t="str">
        <f>IF(ISNUMBER(FIND(analysismethod10,'III_Plan comp 438.68 {Plan 1}'!BM$15)),"",'III_Plan comp 438.68 {Plan 1}'!BM$15&amp;analysismethod10)</f>
        <v/>
      </c>
      <c r="DU49" s="257" t="str">
        <f>IF(ISNUMBER(FIND(analysismethod10,'III_Plan comp 438.68 {Plan 1}'!BN$15)),"",'III_Plan comp 438.68 {Plan 1}'!BN$15&amp;analysismethod10)</f>
        <v/>
      </c>
      <c r="DV49" s="257" t="str">
        <f>IF(ISNUMBER(FIND(analysismethod10,'III_Plan comp 438.68 {Plan 1}'!BO$15)),"",'III_Plan comp 438.68 {Plan 1}'!BO$15&amp;analysismethod10)</f>
        <v/>
      </c>
      <c r="DW49" s="257" t="str">
        <f>IF(ISNUMBER(FIND(analysismethod10,'III_Plan comp 438.68 {Plan 1}'!BP$15)),"",'III_Plan comp 438.68 {Plan 1}'!BP$15&amp;analysismethod10)</f>
        <v/>
      </c>
      <c r="DX49" s="257" t="str">
        <f>IF(ISNUMBER(FIND(analysismethod10,'III_Plan comp 438.68 {Plan 1}'!BQ$15)),"",'III_Plan comp 438.68 {Plan 1}'!BQ$15&amp;analysismethod10)</f>
        <v/>
      </c>
      <c r="DY49" s="257" t="str">
        <f>IF(ISNUMBER(FIND(analysismethod10,'III_Plan comp 438.68 {Plan 1}'!BR$15)),"",'III_Plan comp 438.68 {Plan 1}'!BR$15&amp;analysismethod10)</f>
        <v/>
      </c>
      <c r="DZ49" s="257" t="str">
        <f>IF(ISNUMBER(FIND(analysismethod10,'III_Plan comp 438.68 {Plan 1}'!BS$15)),"",'III_Plan comp 438.68 {Plan 1}'!BS$15&amp;analysismethod10)</f>
        <v/>
      </c>
      <c r="EA49" s="257" t="str">
        <f>IF(ISNUMBER(FIND(analysismethod10,'III_Plan comp 438.68 {Plan 1}'!BT$15)),"",'III_Plan comp 438.68 {Plan 1}'!BT$15&amp;analysismethod10)</f>
        <v/>
      </c>
      <c r="EB49" s="257" t="str">
        <f>IF(ISNUMBER(FIND(analysismethod10,'III_Plan comp 438.68 {Plan 1}'!BU$15)),"",'III_Plan comp 438.68 {Plan 1}'!BU$15&amp;analysismethod10)</f>
        <v/>
      </c>
      <c r="EC49" s="257" t="str">
        <f>IF(ISNUMBER(FIND(analysismethod10,'III_Plan comp 438.68 {Plan 1}'!BV$15)),"",'III_Plan comp 438.68 {Plan 1}'!BV$15&amp;analysismethod10)</f>
        <v/>
      </c>
      <c r="ED49" s="257" t="str">
        <f>IF(ISNUMBER(FIND(analysismethod10,'III_Plan comp 438.68 {Plan 1}'!BW$15)),"",'III_Plan comp 438.68 {Plan 1}'!BW$15&amp;analysismethod10)</f>
        <v/>
      </c>
      <c r="EE49" s="257" t="str">
        <f>IF(ISNUMBER(FIND(analysismethod10,'III_Plan comp 438.68 {Plan 1}'!BX$15)),"",'III_Plan comp 438.68 {Plan 1}'!BX$15&amp;analysismethod10)</f>
        <v/>
      </c>
      <c r="EF49" s="257" t="str">
        <f>IF(ISNUMBER(FIND(analysismethod10,'III_Plan comp 438.68 {Plan 1}'!BY$15)),"",'III_Plan comp 438.68 {Plan 1}'!BY$15&amp;analysismethod10)</f>
        <v/>
      </c>
      <c r="EG49" s="257" t="str">
        <f>IF(ISNUMBER(FIND(analysismethod10,'III_Plan comp 438.68 {Plan 1}'!BZ$15)),"",'III_Plan comp 438.68 {Plan 1}'!BZ$15&amp;analysismethod10)</f>
        <v/>
      </c>
      <c r="EH49" s="257" t="str">
        <f>IF(ISNUMBER(FIND(analysismethod10,'III_Plan comp 438.68 {Plan 1}'!CA$15)),"",'III_Plan comp 438.68 {Plan 1}'!CA$15&amp;analysismethod10)</f>
        <v/>
      </c>
      <c r="EI49" s="257" t="str">
        <f>IF(ISNUMBER(FIND(analysismethod10,'III_Plan comp 438.68 {Plan 1}'!CB$15)),"",'III_Plan comp 438.68 {Plan 1}'!CB$15&amp;analysismethod10)</f>
        <v/>
      </c>
      <c r="EJ49" s="257" t="str">
        <f>IF(ISNUMBER(FIND(analysismethod10,'III_Plan comp 438.68 {Plan 1}'!CC$15)),"",'III_Plan comp 438.68 {Plan 1}'!CC$15&amp;analysismethod10)</f>
        <v/>
      </c>
      <c r="EK49" s="257" t="str">
        <f>IF(ISNUMBER(FIND(analysismethod10,'III_Plan comp 438.68 {Plan 1}'!CD$15)),"",'III_Plan comp 438.68 {Plan 1}'!CD$15&amp;analysismethod10)</f>
        <v/>
      </c>
      <c r="EL49" s="257" t="str">
        <f>IF(ISNUMBER(FIND(analysismethod10,'III_Plan comp 438.68 {Plan 1}'!CE$15)),"",'III_Plan comp 438.68 {Plan 1}'!CE$15&amp;analysismethod10)</f>
        <v/>
      </c>
      <c r="EM49" s="257" t="str">
        <f>IF(ISNUMBER(FIND(analysismethod10,'III_Plan comp 438.68 {Plan 1}'!CF$15)),"",'III_Plan comp 438.68 {Plan 1}'!CF$15&amp;analysismethod10)</f>
        <v/>
      </c>
      <c r="EN49" s="257" t="str">
        <f>IF(ISNUMBER(FIND(analysismethod10,'III_Plan comp 438.68 {Plan 1}'!CG$15)),"",'III_Plan comp 438.68 {Plan 1}'!CG$15&amp;analysismethod10)</f>
        <v/>
      </c>
      <c r="EO49" s="257" t="str">
        <f>IF(ISNUMBER(FIND(analysismethod10,'III_Plan comp 438.68 {Plan 1}'!CH$15)),"",'III_Plan comp 438.68 {Plan 1}'!CH$15&amp;analysismethod10)</f>
        <v/>
      </c>
      <c r="EP49" s="257" t="str">
        <f>IF(ISNUMBER(FIND(analysismethod10,'III_Plan comp 438.68 {Plan 1}'!CI$15)),"",'III_Plan comp 438.68 {Plan 1}'!CI$15&amp;analysismethod10)</f>
        <v/>
      </c>
      <c r="EQ49" s="257" t="str">
        <f>IF(ISNUMBER(FIND(analysismethod10,'III_Plan comp 438.68 {Plan 1}'!CJ$15)),"",'III_Plan comp 438.68 {Plan 1}'!CJ$15&amp;analysismethod10)</f>
        <v/>
      </c>
      <c r="ER49" s="257" t="str">
        <f>IF(ISNUMBER(FIND(analysismethod10,'III_Plan comp 438.68 {Plan 1}'!CK$15)),"",'III_Plan comp 438.68 {Plan 1}'!CK$15&amp;analysismethod10)</f>
        <v/>
      </c>
      <c r="ES49" s="257" t="str">
        <f>IF(ISNUMBER(FIND(analysismethod10,'III_Plan comp 438.68 {Plan 1}'!CL$15)),"",'III_Plan comp 438.68 {Plan 1}'!CL$15&amp;analysismethod10)</f>
        <v/>
      </c>
      <c r="ET49" s="257" t="str">
        <f>IF(ISNUMBER(FIND(analysismethod10,'III_Plan comp 438.68 {Plan 1}'!CM$15)),"",'III_Plan comp 438.68 {Plan 1}'!CM$15&amp;analysismethod10)</f>
        <v/>
      </c>
      <c r="EU49" s="257" t="str">
        <f>IF(ISNUMBER(FIND(analysismethod10,'III_Plan comp 438.68 {Plan 1}'!CN$15)),"",'III_Plan comp 438.68 {Plan 1}'!CN$15&amp;analysismethod10)</f>
        <v/>
      </c>
      <c r="EV49" s="257" t="str">
        <f>IF(ISNUMBER(FIND(analysismethod10,'III_Plan comp 438.68 {Plan 1}'!CO$15)),"",'III_Plan comp 438.68 {Plan 1}'!CO$15&amp;analysismethod10)</f>
        <v/>
      </c>
      <c r="EW49" s="257" t="str">
        <f>IF(ISNUMBER(FIND(analysismethod10,'III_Plan comp 438.68 {Plan 1}'!CP$15)),"",'III_Plan comp 438.68 {Plan 1}'!CP$15&amp;analysismethod10)</f>
        <v/>
      </c>
      <c r="EX49" s="257" t="str">
        <f>IF(ISNUMBER(FIND(analysismethod10,'III_Plan comp 438.68 {Plan 1}'!CQ$15)),"",'III_Plan comp 438.68 {Plan 1}'!CQ$15&amp;analysismethod10)</f>
        <v/>
      </c>
      <c r="EY49" s="257" t="str">
        <f>IF(ISNUMBER(FIND(analysismethod10,'III_Plan comp 438.68 {Plan 1}'!CR$15)),"",'III_Plan comp 438.68 {Plan 1}'!CR$15&amp;analysismethod10)</f>
        <v/>
      </c>
      <c r="EZ49" s="257" t="str">
        <f>IF(ISNUMBER(FIND(analysismethod10,'III_Plan comp 438.68 {Plan 1}'!CS$15)),"",'III_Plan comp 438.68 {Plan 1}'!CS$15&amp;analysismethod10)</f>
        <v/>
      </c>
      <c r="FA49" s="257" t="str">
        <f>IF(ISNUMBER(FIND(analysismethod10,'III_Plan comp 438.68 {Plan 1}'!CT$15)),"",'III_Plan comp 438.68 {Plan 1}'!CT$15&amp;analysismethod10)</f>
        <v/>
      </c>
      <c r="FB49" s="257" t="str">
        <f>IF(ISNUMBER(FIND(analysismethod10,'III_Plan comp 438.68 {Plan 1}'!CU$15)),"",'III_Plan comp 438.68 {Plan 1}'!CU$15&amp;analysismethod10)</f>
        <v/>
      </c>
      <c r="FC49" s="257" t="str">
        <f>IF(ISNUMBER(FIND(analysismethod10,'III_Plan comp 438.68 {Plan 1}'!CV$15)),"",'III_Plan comp 438.68 {Plan 1}'!CV$15&amp;analysismethod10)</f>
        <v/>
      </c>
      <c r="FD49" s="257" t="str">
        <f>IF(ISNUMBER(FIND(analysismethod10,'III_Plan comp 438.68 {Plan 1}'!CW$15)),"",'III_Plan comp 438.68 {Plan 1}'!CW$15&amp;analysismethod10)</f>
        <v/>
      </c>
      <c r="FE49" s="257" t="str">
        <f>IF(ISNUMBER(FIND(analysismethod10,'III_Plan comp 438.68 {Plan 1}'!CX$15)),"",'III_Plan comp 438.68 {Plan 1}'!CX$15&amp;analysismethod10)</f>
        <v/>
      </c>
      <c r="FF49" s="257" t="str">
        <f>IF(ISNUMBER(FIND(analysismethod10,'III_Plan comp 438.68 {Plan 1}'!CY$15)),"",'III_Plan comp 438.68 {Plan 1}'!CY$15&amp;analysismethod10)</f>
        <v/>
      </c>
      <c r="FG49" s="257" t="str">
        <f>IF(ISNUMBER(FIND(analysismethod10,'III_Plan comp 438.68 {Plan 1}'!CZ$15)),"",'III_Plan comp 438.68 {Plan 1}'!CZ$15&amp;analysismethod10)</f>
        <v/>
      </c>
    </row>
    <row r="50" spans="2:163" ht="14.4" thickTop="1" x14ac:dyDescent="0.25">
      <c r="B50" s="11" t="s">
        <v>53</v>
      </c>
      <c r="C50" s="11"/>
      <c r="D50" s="11"/>
      <c r="E50" s="11"/>
      <c r="F50" s="11"/>
      <c r="G50" s="11"/>
      <c r="J50" s="11"/>
      <c r="K50" s="11"/>
      <c r="L50" s="11"/>
      <c r="M50" s="11"/>
      <c r="N50" s="11"/>
      <c r="O50" s="11"/>
      <c r="P50" s="11"/>
      <c r="Q50" s="11"/>
      <c r="R50" s="11"/>
      <c r="S50" s="11"/>
      <c r="T50" s="11"/>
      <c r="BK50" s="11"/>
      <c r="BL50" s="11"/>
    </row>
    <row r="51" spans="2:163" ht="14.4" thickBot="1" x14ac:dyDescent="0.3">
      <c r="B51" s="11" t="s">
        <v>54</v>
      </c>
      <c r="C51" s="11"/>
      <c r="D51" s="11"/>
      <c r="E51" s="11"/>
      <c r="F51" s="11"/>
      <c r="G51" s="11"/>
      <c r="J51" s="11"/>
      <c r="K51" s="11"/>
      <c r="L51" s="11"/>
      <c r="M51" s="11"/>
      <c r="N51" s="11"/>
      <c r="O51" s="11"/>
      <c r="P51" s="11"/>
      <c r="Q51" s="11"/>
      <c r="R51" s="11"/>
      <c r="S51" s="11"/>
      <c r="T51" s="11"/>
      <c r="BK51" s="11"/>
      <c r="BL51" s="11"/>
    </row>
    <row r="52" spans="2:163" ht="14.4" thickTop="1" x14ac:dyDescent="0.25">
      <c r="B52" s="11" t="s">
        <v>55</v>
      </c>
      <c r="C52" s="11"/>
      <c r="D52" s="11"/>
      <c r="E52" s="11"/>
      <c r="F52" s="11"/>
      <c r="G52" s="11"/>
      <c r="J52" s="11"/>
      <c r="K52" s="11"/>
      <c r="L52" s="11"/>
      <c r="M52" s="11"/>
      <c r="N52" s="11"/>
      <c r="O52" s="11"/>
      <c r="P52" s="11"/>
      <c r="Q52" s="11"/>
      <c r="R52" s="11"/>
      <c r="S52" s="11"/>
      <c r="T52" s="11"/>
      <c r="BJ52" s="271" t="s">
        <v>154</v>
      </c>
      <c r="BK52" s="250" t="str">
        <f>IF('I_State and program information'!$E$50="Yes","Geomapping"&amp;"; "&amp;CHAR(10)&amp;CHAR(10),"")</f>
        <v/>
      </c>
      <c r="BL52" s="251" t="str">
        <f>IF(ISNUMBER(FIND(analysismethod1,'III_Plan comp 438.68 {Plan 4}'!E$15)),"",'III_Plan comp 438.68 {Plan 4}'!E$15&amp;analysismethod1)</f>
        <v/>
      </c>
      <c r="BM52" s="251" t="str">
        <f>IF(ISNUMBER(FIND(analysismethod1,'III_Plan comp 438.68 {Plan 4}'!F$15)),"",'III_Plan comp 438.68 {Plan 4}'!F$15&amp;analysismethod1)</f>
        <v/>
      </c>
      <c r="BN52" s="251" t="str">
        <f>IF(ISNUMBER(FIND(analysismethod1,'III_Plan comp 438.68 {Plan 4}'!G$15)),"",'III_Plan comp 438.68 {Plan 4}'!G$15&amp;analysismethod1)</f>
        <v/>
      </c>
      <c r="BO52" s="251" t="str">
        <f>IF(ISNUMBER(FIND(analysismethod1,'III_Plan comp 438.68 {Plan 4}'!H$15)),"",'III_Plan comp 438.68 {Plan 4}'!H$15&amp;analysismethod1)</f>
        <v/>
      </c>
      <c r="BP52" s="251" t="str">
        <f>IF(ISNUMBER(FIND(analysismethod1,'III_Plan comp 438.68 {Plan 4}'!I$15)),"",'III_Plan comp 438.68 {Plan 4}'!I$15&amp;analysismethod1)</f>
        <v/>
      </c>
      <c r="BQ52" s="251" t="str">
        <f>IF(ISNUMBER(FIND(analysismethod1,'III_Plan comp 438.68 {Plan 4}'!J$15)),"",'III_Plan comp 438.68 {Plan 4}'!J$15&amp;analysismethod1)</f>
        <v/>
      </c>
      <c r="BR52" s="251" t="str">
        <f>IF(ISNUMBER(FIND(analysismethod1,'III_Plan comp 438.68 {Plan 4}'!K$15)),"",'III_Plan comp 438.68 {Plan 4}'!K$15&amp;analysismethod1)</f>
        <v/>
      </c>
      <c r="BS52" s="251" t="str">
        <f>IF(ISNUMBER(FIND(analysismethod1,'III_Plan comp 438.68 {Plan 4}'!L$15)),"",'III_Plan comp 438.68 {Plan 4}'!L$15&amp;analysismethod1)</f>
        <v/>
      </c>
      <c r="BT52" s="251" t="str">
        <f>IF(ISNUMBER(FIND(analysismethod1,'III_Plan comp 438.68 {Plan 4}'!M$15)),"",'III_Plan comp 438.68 {Plan 4}'!M$15&amp;analysismethod1)</f>
        <v/>
      </c>
      <c r="BU52" s="251" t="str">
        <f>IF(ISNUMBER(FIND(analysismethod1,'III_Plan comp 438.68 {Plan 4}'!N$15)),"",'III_Plan comp 438.68 {Plan 4}'!N$15&amp;analysismethod1)</f>
        <v/>
      </c>
      <c r="BV52" s="251" t="str">
        <f>IF(ISNUMBER(FIND(analysismethod1,'III_Plan comp 438.68 {Plan 4}'!O$15)),"",'III_Plan comp 438.68 {Plan 4}'!O$15&amp;analysismethod1)</f>
        <v/>
      </c>
      <c r="BW52" s="251" t="str">
        <f>IF(ISNUMBER(FIND(analysismethod1,'III_Plan comp 438.68 {Plan 4}'!P$15)),"",'III_Plan comp 438.68 {Plan 4}'!P$15&amp;analysismethod1)</f>
        <v/>
      </c>
      <c r="BX52" s="251" t="str">
        <f>IF(ISNUMBER(FIND(analysismethod1,'III_Plan comp 438.68 {Plan 4}'!Q$15)),"",'III_Plan comp 438.68 {Plan 4}'!Q$15&amp;analysismethod1)</f>
        <v/>
      </c>
      <c r="BY52" s="251" t="str">
        <f>IF(ISNUMBER(FIND(analysismethod1,'III_Plan comp 438.68 {Plan 4}'!R$15)),"",'III_Plan comp 438.68 {Plan 4}'!R$15&amp;analysismethod1)</f>
        <v/>
      </c>
      <c r="BZ52" s="251" t="str">
        <f>IF(ISNUMBER(FIND(analysismethod1,'III_Plan comp 438.68 {Plan 4}'!S$15)),"",'III_Plan comp 438.68 {Plan 4}'!S$15&amp;analysismethod1)</f>
        <v/>
      </c>
      <c r="CA52" s="251" t="str">
        <f>IF(ISNUMBER(FIND(analysismethod1,'III_Plan comp 438.68 {Plan 4}'!T$15)),"",'III_Plan comp 438.68 {Plan 4}'!T$15&amp;analysismethod1)</f>
        <v/>
      </c>
      <c r="CB52" s="251" t="str">
        <f>IF(ISNUMBER(FIND(analysismethod1,'III_Plan comp 438.68 {Plan 4}'!U$15)),"",'III_Plan comp 438.68 {Plan 4}'!U$15&amp;analysismethod1)</f>
        <v/>
      </c>
      <c r="CC52" s="251" t="str">
        <f>IF(ISNUMBER(FIND(analysismethod1,'III_Plan comp 438.68 {Plan 4}'!V$15)),"",'III_Plan comp 438.68 {Plan 4}'!V$15&amp;analysismethod1)</f>
        <v/>
      </c>
      <c r="CD52" s="251" t="str">
        <f>IF(ISNUMBER(FIND(analysismethod1,'III_Plan comp 438.68 {Plan 4}'!W$15)),"",'III_Plan comp 438.68 {Plan 4}'!W$15&amp;analysismethod1)</f>
        <v/>
      </c>
      <c r="CE52" s="251" t="str">
        <f>IF(ISNUMBER(FIND(analysismethod1,'III_Plan comp 438.68 {Plan 4}'!X$15)),"",'III_Plan comp 438.68 {Plan 4}'!X$15&amp;analysismethod1)</f>
        <v/>
      </c>
      <c r="CF52" s="251" t="str">
        <f>IF(ISNUMBER(FIND(analysismethod1,'III_Plan comp 438.68 {Plan 4}'!Y$15)),"",'III_Plan comp 438.68 {Plan 4}'!Y$15&amp;analysismethod1)</f>
        <v/>
      </c>
      <c r="CG52" s="251" t="str">
        <f>IF(ISNUMBER(FIND(analysismethod1,'III_Plan comp 438.68 {Plan 4}'!Z$15)),"",'III_Plan comp 438.68 {Plan 4}'!Z$15&amp;analysismethod1)</f>
        <v/>
      </c>
      <c r="CH52" s="251" t="str">
        <f>IF(ISNUMBER(FIND(analysismethod1,'III_Plan comp 438.68 {Plan 4}'!AA$15)),"",'III_Plan comp 438.68 {Plan 4}'!AA$15&amp;analysismethod1)</f>
        <v/>
      </c>
      <c r="CI52" s="251" t="str">
        <f>IF(ISNUMBER(FIND(analysismethod1,'III_Plan comp 438.68 {Plan 4}'!AB$15)),"",'III_Plan comp 438.68 {Plan 4}'!AB$15&amp;analysismethod1)</f>
        <v/>
      </c>
      <c r="CJ52" s="251" t="str">
        <f>IF(ISNUMBER(FIND(analysismethod1,'III_Plan comp 438.68 {Plan 4}'!AC$15)),"",'III_Plan comp 438.68 {Plan 4}'!AC$15&amp;analysismethod1)</f>
        <v/>
      </c>
      <c r="CK52" s="251" t="str">
        <f>IF(ISNUMBER(FIND(analysismethod1,'III_Plan comp 438.68 {Plan 4}'!AD$15)),"",'III_Plan comp 438.68 {Plan 4}'!AD$15&amp;analysismethod1)</f>
        <v/>
      </c>
      <c r="CL52" s="251" t="str">
        <f>IF(ISNUMBER(FIND(analysismethod1,'III_Plan comp 438.68 {Plan 4}'!AE$15)),"",'III_Plan comp 438.68 {Plan 4}'!AE$15&amp;analysismethod1)</f>
        <v/>
      </c>
      <c r="CM52" s="251" t="str">
        <f>IF(ISNUMBER(FIND(analysismethod1,'III_Plan comp 438.68 {Plan 4}'!AF$15)),"",'III_Plan comp 438.68 {Plan 4}'!AF$15&amp;analysismethod1)</f>
        <v/>
      </c>
      <c r="CN52" s="251" t="str">
        <f>IF(ISNUMBER(FIND(analysismethod1,'III_Plan comp 438.68 {Plan 4}'!AG$15)),"",'III_Plan comp 438.68 {Plan 4}'!AG$15&amp;analysismethod1)</f>
        <v/>
      </c>
      <c r="CO52" s="251" t="str">
        <f>IF(ISNUMBER(FIND(analysismethod1,'III_Plan comp 438.68 {Plan 4}'!AH$15)),"",'III_Plan comp 438.68 {Plan 4}'!AH$15&amp;analysismethod1)</f>
        <v/>
      </c>
      <c r="CP52" s="251" t="str">
        <f>IF(ISNUMBER(FIND(analysismethod1,'III_Plan comp 438.68 {Plan 4}'!AI$15)),"",'III_Plan comp 438.68 {Plan 4}'!AI$15&amp;analysismethod1)</f>
        <v/>
      </c>
      <c r="CQ52" s="251" t="str">
        <f>IF(ISNUMBER(FIND(analysismethod1,'III_Plan comp 438.68 {Plan 4}'!AJ$15)),"",'III_Plan comp 438.68 {Plan 4}'!AJ$15&amp;analysismethod1)</f>
        <v/>
      </c>
      <c r="CR52" s="251" t="str">
        <f>IF(ISNUMBER(FIND(analysismethod1,'III_Plan comp 438.68 {Plan 4}'!AK$15)),"",'III_Plan comp 438.68 {Plan 4}'!AK$15&amp;analysismethod1)</f>
        <v/>
      </c>
      <c r="CS52" s="251" t="str">
        <f>IF(ISNUMBER(FIND(analysismethod1,'III_Plan comp 438.68 {Plan 4}'!AL$15)),"",'III_Plan comp 438.68 {Plan 4}'!AL$15&amp;analysismethod1)</f>
        <v/>
      </c>
      <c r="CT52" s="251" t="str">
        <f>IF(ISNUMBER(FIND(analysismethod1,'III_Plan comp 438.68 {Plan 4}'!AM$15)),"",'III_Plan comp 438.68 {Plan 4}'!AM$15&amp;analysismethod1)</f>
        <v/>
      </c>
      <c r="CU52" s="251" t="str">
        <f>IF(ISNUMBER(FIND(analysismethod1,'III_Plan comp 438.68 {Plan 4}'!AN$15)),"",'III_Plan comp 438.68 {Plan 4}'!AN$15&amp;analysismethod1)</f>
        <v/>
      </c>
      <c r="CV52" s="251" t="str">
        <f>IF(ISNUMBER(FIND(analysismethod1,'III_Plan comp 438.68 {Plan 4}'!AO$15)),"",'III_Plan comp 438.68 {Plan 4}'!AO$15&amp;analysismethod1)</f>
        <v/>
      </c>
      <c r="CW52" s="251" t="str">
        <f>IF(ISNUMBER(FIND(analysismethod1,'III_Plan comp 438.68 {Plan 4}'!AP$15)),"",'III_Plan comp 438.68 {Plan 4}'!AP$15&amp;analysismethod1)</f>
        <v/>
      </c>
      <c r="CX52" s="251" t="str">
        <f>IF(ISNUMBER(FIND(analysismethod1,'III_Plan comp 438.68 {Plan 4}'!AQ$15)),"",'III_Plan comp 438.68 {Plan 4}'!AQ$15&amp;analysismethod1)</f>
        <v/>
      </c>
      <c r="CY52" s="251" t="str">
        <f>IF(ISNUMBER(FIND(analysismethod1,'III_Plan comp 438.68 {Plan 4}'!AR$15)),"",'III_Plan comp 438.68 {Plan 4}'!AR$15&amp;analysismethod1)</f>
        <v/>
      </c>
      <c r="CZ52" s="251" t="str">
        <f>IF(ISNUMBER(FIND(analysismethod1,'III_Plan comp 438.68 {Plan 4}'!AS$15)),"",'III_Plan comp 438.68 {Plan 4}'!AS$15&amp;analysismethod1)</f>
        <v/>
      </c>
      <c r="DA52" s="251" t="str">
        <f>IF(ISNUMBER(FIND(analysismethod1,'III_Plan comp 438.68 {Plan 4}'!AT$15)),"",'III_Plan comp 438.68 {Plan 4}'!AT$15&amp;analysismethod1)</f>
        <v/>
      </c>
      <c r="DB52" s="251" t="str">
        <f>IF(ISNUMBER(FIND(analysismethod1,'III_Plan comp 438.68 {Plan 4}'!AU$15)),"",'III_Plan comp 438.68 {Plan 4}'!AU$15&amp;analysismethod1)</f>
        <v/>
      </c>
      <c r="DC52" s="251" t="str">
        <f>IF(ISNUMBER(FIND(analysismethod1,'III_Plan comp 438.68 {Plan 4}'!AV$15)),"",'III_Plan comp 438.68 {Plan 4}'!AV$15&amp;analysismethod1)</f>
        <v/>
      </c>
      <c r="DD52" s="251" t="str">
        <f>IF(ISNUMBER(FIND(analysismethod1,'III_Plan comp 438.68 {Plan 4}'!AW$15)),"",'III_Plan comp 438.68 {Plan 4}'!AW$15&amp;analysismethod1)</f>
        <v/>
      </c>
      <c r="DE52" s="251" t="str">
        <f>IF(ISNUMBER(FIND(analysismethod1,'III_Plan comp 438.68 {Plan 4}'!AX$15)),"",'III_Plan comp 438.68 {Plan 4}'!AX$15&amp;analysismethod1)</f>
        <v/>
      </c>
      <c r="DF52" s="251" t="str">
        <f>IF(ISNUMBER(FIND(analysismethod1,'III_Plan comp 438.68 {Plan 4}'!AY$15)),"",'III_Plan comp 438.68 {Plan 4}'!AY$15&amp;analysismethod1)</f>
        <v/>
      </c>
      <c r="DG52" s="251" t="str">
        <f>IF(ISNUMBER(FIND(analysismethod1,'III_Plan comp 438.68 {Plan 4}'!AZ$15)),"",'III_Plan comp 438.68 {Plan 4}'!AZ$15&amp;analysismethod1)</f>
        <v/>
      </c>
      <c r="DH52" s="251" t="str">
        <f>IF(ISNUMBER(FIND(analysismethod1,'III_Plan comp 438.68 {Plan 4}'!BA$15)),"",'III_Plan comp 438.68 {Plan 4}'!BA$15&amp;analysismethod1)</f>
        <v/>
      </c>
      <c r="DI52" s="251" t="str">
        <f>IF(ISNUMBER(FIND(analysismethod1,'III_Plan comp 438.68 {Plan 4}'!BB$15)),"",'III_Plan comp 438.68 {Plan 4}'!BB$15&amp;analysismethod1)</f>
        <v/>
      </c>
      <c r="DJ52" s="251" t="str">
        <f>IF(ISNUMBER(FIND(analysismethod1,'III_Plan comp 438.68 {Plan 4}'!BC$15)),"",'III_Plan comp 438.68 {Plan 4}'!BC$15&amp;analysismethod1)</f>
        <v/>
      </c>
      <c r="DK52" s="251" t="str">
        <f>IF(ISNUMBER(FIND(analysismethod1,'III_Plan comp 438.68 {Plan 4}'!BD$15)),"",'III_Plan comp 438.68 {Plan 4}'!BD$15&amp;analysismethod1)</f>
        <v/>
      </c>
      <c r="DL52" s="251" t="str">
        <f>IF(ISNUMBER(FIND(analysismethod1,'III_Plan comp 438.68 {Plan 4}'!BE$15)),"",'III_Plan comp 438.68 {Plan 4}'!BE$15&amp;analysismethod1)</f>
        <v/>
      </c>
      <c r="DM52" s="251" t="str">
        <f>IF(ISNUMBER(FIND(analysismethod1,'III_Plan comp 438.68 {Plan 4}'!BF$15)),"",'III_Plan comp 438.68 {Plan 4}'!BF$15&amp;analysismethod1)</f>
        <v/>
      </c>
      <c r="DN52" s="251" t="str">
        <f>IF(ISNUMBER(FIND(analysismethod1,'III_Plan comp 438.68 {Plan 4}'!BG$15)),"",'III_Plan comp 438.68 {Plan 4}'!BG$15&amp;analysismethod1)</f>
        <v/>
      </c>
      <c r="DO52" s="251" t="str">
        <f>IF(ISNUMBER(FIND(analysismethod1,'III_Plan comp 438.68 {Plan 4}'!BH$15)),"",'III_Plan comp 438.68 {Plan 4}'!BH$15&amp;analysismethod1)</f>
        <v/>
      </c>
      <c r="DP52" s="251" t="str">
        <f>IF(ISNUMBER(FIND(analysismethod1,'III_Plan comp 438.68 {Plan 4}'!BI$15)),"",'III_Plan comp 438.68 {Plan 4}'!BI$15&amp;analysismethod1)</f>
        <v/>
      </c>
      <c r="DQ52" s="251" t="str">
        <f>IF(ISNUMBER(FIND(analysismethod1,'III_Plan comp 438.68 {Plan 4}'!BJ$15)),"",'III_Plan comp 438.68 {Plan 4}'!BJ$15&amp;analysismethod1)</f>
        <v/>
      </c>
      <c r="DR52" s="251" t="str">
        <f>IF(ISNUMBER(FIND(analysismethod1,'III_Plan comp 438.68 {Plan 4}'!BK$15)),"",'III_Plan comp 438.68 {Plan 4}'!BK$15&amp;analysismethod1)</f>
        <v/>
      </c>
      <c r="DS52" s="251" t="str">
        <f>IF(ISNUMBER(FIND(analysismethod1,'III_Plan comp 438.68 {Plan 4}'!BL$15)),"",'III_Plan comp 438.68 {Plan 4}'!BL$15&amp;analysismethod1)</f>
        <v/>
      </c>
      <c r="DT52" s="251" t="str">
        <f>IF(ISNUMBER(FIND(analysismethod1,'III_Plan comp 438.68 {Plan 4}'!BM$15)),"",'III_Plan comp 438.68 {Plan 4}'!BM$15&amp;analysismethod1)</f>
        <v/>
      </c>
      <c r="DU52" s="251" t="str">
        <f>IF(ISNUMBER(FIND(analysismethod1,'III_Plan comp 438.68 {Plan 4}'!BN$15)),"",'III_Plan comp 438.68 {Plan 4}'!BN$15&amp;analysismethod1)</f>
        <v/>
      </c>
      <c r="DV52" s="251" t="str">
        <f>IF(ISNUMBER(FIND(analysismethod1,'III_Plan comp 438.68 {Plan 4}'!BO$15)),"",'III_Plan comp 438.68 {Plan 4}'!BO$15&amp;analysismethod1)</f>
        <v/>
      </c>
      <c r="DW52" s="251" t="str">
        <f>IF(ISNUMBER(FIND(analysismethod1,'III_Plan comp 438.68 {Plan 4}'!BP$15)),"",'III_Plan comp 438.68 {Plan 4}'!BP$15&amp;analysismethod1)</f>
        <v/>
      </c>
      <c r="DX52" s="251" t="str">
        <f>IF(ISNUMBER(FIND(analysismethod1,'III_Plan comp 438.68 {Plan 4}'!BQ$15)),"",'III_Plan comp 438.68 {Plan 4}'!BQ$15&amp;analysismethod1)</f>
        <v/>
      </c>
      <c r="DY52" s="251" t="str">
        <f>IF(ISNUMBER(FIND(analysismethod1,'III_Plan comp 438.68 {Plan 4}'!BR$15)),"",'III_Plan comp 438.68 {Plan 4}'!BR$15&amp;analysismethod1)</f>
        <v/>
      </c>
      <c r="DZ52" s="251" t="str">
        <f>IF(ISNUMBER(FIND(analysismethod1,'III_Plan comp 438.68 {Plan 4}'!BS$15)),"",'III_Plan comp 438.68 {Plan 4}'!BS$15&amp;analysismethod1)</f>
        <v/>
      </c>
      <c r="EA52" s="251" t="str">
        <f>IF(ISNUMBER(FIND(analysismethod1,'III_Plan comp 438.68 {Plan 4}'!BT$15)),"",'III_Plan comp 438.68 {Plan 4}'!BT$15&amp;analysismethod1)</f>
        <v/>
      </c>
      <c r="EB52" s="251" t="str">
        <f>IF(ISNUMBER(FIND(analysismethod1,'III_Plan comp 438.68 {Plan 4}'!BU$15)),"",'III_Plan comp 438.68 {Plan 4}'!BU$15&amp;analysismethod1)</f>
        <v/>
      </c>
      <c r="EC52" s="251" t="str">
        <f>IF(ISNUMBER(FIND(analysismethod1,'III_Plan comp 438.68 {Plan 4}'!BV$15)),"",'III_Plan comp 438.68 {Plan 4}'!BV$15&amp;analysismethod1)</f>
        <v/>
      </c>
      <c r="ED52" s="251" t="str">
        <f>IF(ISNUMBER(FIND(analysismethod1,'III_Plan comp 438.68 {Plan 4}'!BW$15)),"",'III_Plan comp 438.68 {Plan 4}'!BW$15&amp;analysismethod1)</f>
        <v/>
      </c>
      <c r="EE52" s="251" t="str">
        <f>IF(ISNUMBER(FIND(analysismethod1,'III_Plan comp 438.68 {Plan 4}'!BX$15)),"",'III_Plan comp 438.68 {Plan 4}'!BX$15&amp;analysismethod1)</f>
        <v/>
      </c>
      <c r="EF52" s="251" t="str">
        <f>IF(ISNUMBER(FIND(analysismethod1,'III_Plan comp 438.68 {Plan 4}'!BY$15)),"",'III_Plan comp 438.68 {Plan 4}'!BY$15&amp;analysismethod1)</f>
        <v/>
      </c>
      <c r="EG52" s="251" t="str">
        <f>IF(ISNUMBER(FIND(analysismethod1,'III_Plan comp 438.68 {Plan 4}'!BZ$15)),"",'III_Plan comp 438.68 {Plan 4}'!BZ$15&amp;analysismethod1)</f>
        <v/>
      </c>
      <c r="EH52" s="251" t="str">
        <f>IF(ISNUMBER(FIND(analysismethod1,'III_Plan comp 438.68 {Plan 4}'!CA$15)),"",'III_Plan comp 438.68 {Plan 4}'!CA$15&amp;analysismethod1)</f>
        <v/>
      </c>
      <c r="EI52" s="251" t="str">
        <f>IF(ISNUMBER(FIND(analysismethod1,'III_Plan comp 438.68 {Plan 4}'!CB$15)),"",'III_Plan comp 438.68 {Plan 4}'!CB$15&amp;analysismethod1)</f>
        <v/>
      </c>
      <c r="EJ52" s="251" t="str">
        <f>IF(ISNUMBER(FIND(analysismethod1,'III_Plan comp 438.68 {Plan 4}'!CC$15)),"",'III_Plan comp 438.68 {Plan 4}'!CC$15&amp;analysismethod1)</f>
        <v/>
      </c>
      <c r="EK52" s="251" t="str">
        <f>IF(ISNUMBER(FIND(analysismethod1,'III_Plan comp 438.68 {Plan 4}'!CD$15)),"",'III_Plan comp 438.68 {Plan 4}'!CD$15&amp;analysismethod1)</f>
        <v/>
      </c>
      <c r="EL52" s="251" t="str">
        <f>IF(ISNUMBER(FIND(analysismethod1,'III_Plan comp 438.68 {Plan 4}'!CE$15)),"",'III_Plan comp 438.68 {Plan 4}'!CE$15&amp;analysismethod1)</f>
        <v/>
      </c>
      <c r="EM52" s="251" t="str">
        <f>IF(ISNUMBER(FIND(analysismethod1,'III_Plan comp 438.68 {Plan 4}'!CF$15)),"",'III_Plan comp 438.68 {Plan 4}'!CF$15&amp;analysismethod1)</f>
        <v/>
      </c>
      <c r="EN52" s="251" t="str">
        <f>IF(ISNUMBER(FIND(analysismethod1,'III_Plan comp 438.68 {Plan 4}'!CG$15)),"",'III_Plan comp 438.68 {Plan 4}'!CG$15&amp;analysismethod1)</f>
        <v/>
      </c>
      <c r="EO52" s="251" t="str">
        <f>IF(ISNUMBER(FIND(analysismethod1,'III_Plan comp 438.68 {Plan 4}'!CH$15)),"",'III_Plan comp 438.68 {Plan 4}'!CH$15&amp;analysismethod1)</f>
        <v/>
      </c>
      <c r="EP52" s="251" t="str">
        <f>IF(ISNUMBER(FIND(analysismethod1,'III_Plan comp 438.68 {Plan 4}'!CI$15)),"",'III_Plan comp 438.68 {Plan 4}'!CI$15&amp;analysismethod1)</f>
        <v/>
      </c>
      <c r="EQ52" s="251" t="str">
        <f>IF(ISNUMBER(FIND(analysismethod1,'III_Plan comp 438.68 {Plan 4}'!CJ$15)),"",'III_Plan comp 438.68 {Plan 4}'!CJ$15&amp;analysismethod1)</f>
        <v/>
      </c>
      <c r="ER52" s="251" t="str">
        <f>IF(ISNUMBER(FIND(analysismethod1,'III_Plan comp 438.68 {Plan 4}'!CK$15)),"",'III_Plan comp 438.68 {Plan 4}'!CK$15&amp;analysismethod1)</f>
        <v/>
      </c>
      <c r="ES52" s="251" t="str">
        <f>IF(ISNUMBER(FIND(analysismethod1,'III_Plan comp 438.68 {Plan 4}'!CL$15)),"",'III_Plan comp 438.68 {Plan 4}'!CL$15&amp;analysismethod1)</f>
        <v/>
      </c>
      <c r="ET52" s="251" t="str">
        <f>IF(ISNUMBER(FIND(analysismethod1,'III_Plan comp 438.68 {Plan 4}'!CM$15)),"",'III_Plan comp 438.68 {Plan 4}'!CM$15&amp;analysismethod1)</f>
        <v/>
      </c>
      <c r="EU52" s="251" t="str">
        <f>IF(ISNUMBER(FIND(analysismethod1,'III_Plan comp 438.68 {Plan 4}'!CN$15)),"",'III_Plan comp 438.68 {Plan 4}'!CN$15&amp;analysismethod1)</f>
        <v/>
      </c>
      <c r="EV52" s="251" t="str">
        <f>IF(ISNUMBER(FIND(analysismethod1,'III_Plan comp 438.68 {Plan 4}'!CO$15)),"",'III_Plan comp 438.68 {Plan 4}'!CO$15&amp;analysismethod1)</f>
        <v/>
      </c>
      <c r="EW52" s="251" t="str">
        <f>IF(ISNUMBER(FIND(analysismethod1,'III_Plan comp 438.68 {Plan 4}'!CP$15)),"",'III_Plan comp 438.68 {Plan 4}'!CP$15&amp;analysismethod1)</f>
        <v/>
      </c>
      <c r="EX52" s="251" t="str">
        <f>IF(ISNUMBER(FIND(analysismethod1,'III_Plan comp 438.68 {Plan 4}'!CQ$15)),"",'III_Plan comp 438.68 {Plan 4}'!CQ$15&amp;analysismethod1)</f>
        <v/>
      </c>
      <c r="EY52" s="251" t="str">
        <f>IF(ISNUMBER(FIND(analysismethod1,'III_Plan comp 438.68 {Plan 4}'!CR$15)),"",'III_Plan comp 438.68 {Plan 4}'!CR$15&amp;analysismethod1)</f>
        <v/>
      </c>
      <c r="EZ52" s="251" t="str">
        <f>IF(ISNUMBER(FIND(analysismethod1,'III_Plan comp 438.68 {Plan 4}'!CS$15)),"",'III_Plan comp 438.68 {Plan 4}'!CS$15&amp;analysismethod1)</f>
        <v/>
      </c>
      <c r="FA52" s="251" t="str">
        <f>IF(ISNUMBER(FIND(analysismethod1,'III_Plan comp 438.68 {Plan 4}'!CT$15)),"",'III_Plan comp 438.68 {Plan 4}'!CT$15&amp;analysismethod1)</f>
        <v/>
      </c>
      <c r="FB52" s="251" t="str">
        <f>IF(ISNUMBER(FIND(analysismethod1,'III_Plan comp 438.68 {Plan 4}'!CU$15)),"",'III_Plan comp 438.68 {Plan 4}'!CU$15&amp;analysismethod1)</f>
        <v/>
      </c>
      <c r="FC52" s="251" t="str">
        <f>IF(ISNUMBER(FIND(analysismethod1,'III_Plan comp 438.68 {Plan 4}'!CV$15)),"",'III_Plan comp 438.68 {Plan 4}'!CV$15&amp;analysismethod1)</f>
        <v/>
      </c>
      <c r="FD52" s="251" t="str">
        <f>IF(ISNUMBER(FIND(analysismethod1,'III_Plan comp 438.68 {Plan 4}'!CW$15)),"",'III_Plan comp 438.68 {Plan 4}'!CW$15&amp;analysismethod1)</f>
        <v/>
      </c>
      <c r="FE52" s="251" t="str">
        <f>IF(ISNUMBER(FIND(analysismethod1,'III_Plan comp 438.68 {Plan 4}'!CX$15)),"",'III_Plan comp 438.68 {Plan 4}'!CX$15&amp;analysismethod1)</f>
        <v/>
      </c>
      <c r="FF52" s="251" t="str">
        <f>IF(ISNUMBER(FIND(analysismethod1,'III_Plan comp 438.68 {Plan 4}'!CY$15)),"",'III_Plan comp 438.68 {Plan 4}'!CY$15&amp;analysismethod1)</f>
        <v/>
      </c>
      <c r="FG52" s="251" t="str">
        <f>IF(ISNUMBER(FIND(analysismethod1,'III_Plan comp 438.68 {Plan 4}'!CZ$15)),"",'III_Plan comp 438.68 {Plan 4}'!CZ$15&amp;analysismethod1)</f>
        <v/>
      </c>
    </row>
    <row r="53" spans="2:163" x14ac:dyDescent="0.25">
      <c r="B53" s="11" t="s">
        <v>56</v>
      </c>
      <c r="C53" s="11"/>
      <c r="D53" s="11"/>
      <c r="E53" s="11"/>
      <c r="F53" s="11"/>
      <c r="G53" s="11"/>
      <c r="J53" s="11"/>
      <c r="K53" s="11"/>
      <c r="L53" s="11"/>
      <c r="M53" s="11"/>
      <c r="N53" s="11"/>
      <c r="O53" s="11"/>
      <c r="P53" s="11"/>
      <c r="Q53" s="11"/>
      <c r="R53" s="11"/>
      <c r="S53" s="11"/>
      <c r="T53" s="11"/>
      <c r="BK53" s="253" t="str">
        <f>IF('I_State and program information'!$E$54="Yes","Plan Provider Directory Review"&amp;"; "&amp;CHAR(10)&amp;CHAR(10),"")</f>
        <v/>
      </c>
      <c r="BL53" s="254" t="str">
        <f>IF(ISNUMBER(FIND(analysismethod2,'III_Plan comp 438.68 {Plan 4}'!E$15)),"",'III_Plan comp 438.68 {Plan 4}'!E$15&amp;analysismethod2)</f>
        <v/>
      </c>
      <c r="BM53" s="254" t="str">
        <f>IF(ISNUMBER(FIND(analysismethod2,'III_Plan comp 438.68 {Plan 4}'!F$15)),"",'III_Plan comp 438.68 {Plan 4}'!F$15&amp;analysismethod2)</f>
        <v/>
      </c>
      <c r="BN53" s="254" t="str">
        <f>IF(ISNUMBER(FIND(analysismethod2,'III_Plan comp 438.68 {Plan 4}'!G$15)),"",'III_Plan comp 438.68 {Plan 4}'!G$15&amp;analysismethod2)</f>
        <v/>
      </c>
      <c r="BO53" s="254" t="str">
        <f>IF(ISNUMBER(FIND(analysismethod2,'III_Plan comp 438.68 {Plan 4}'!H$15)),"",'III_Plan comp 438.68 {Plan 4}'!H$15&amp;analysismethod2)</f>
        <v/>
      </c>
      <c r="BP53" s="254" t="str">
        <f>IF(ISNUMBER(FIND(analysismethod2,'III_Plan comp 438.68 {Plan 4}'!I$15)),"",'III_Plan comp 438.68 {Plan 4}'!I$15&amp;analysismethod2)</f>
        <v/>
      </c>
      <c r="BQ53" s="254" t="str">
        <f>IF(ISNUMBER(FIND(analysismethod2,'III_Plan comp 438.68 {Plan 4}'!J$15)),"",'III_Plan comp 438.68 {Plan 4}'!J$15&amp;analysismethod2)</f>
        <v/>
      </c>
      <c r="BR53" s="254" t="str">
        <f>IF(ISNUMBER(FIND(analysismethod2,'III_Plan comp 438.68 {Plan 4}'!K$15)),"",'III_Plan comp 438.68 {Plan 4}'!K$15&amp;analysismethod2)</f>
        <v/>
      </c>
      <c r="BS53" s="254" t="str">
        <f>IF(ISNUMBER(FIND(analysismethod2,'III_Plan comp 438.68 {Plan 4}'!L$15)),"",'III_Plan comp 438.68 {Plan 4}'!L$15&amp;analysismethod2)</f>
        <v/>
      </c>
      <c r="BT53" s="254" t="str">
        <f>IF(ISNUMBER(FIND(analysismethod2,'III_Plan comp 438.68 {Plan 4}'!M$15)),"",'III_Plan comp 438.68 {Plan 4}'!M$15&amp;analysismethod2)</f>
        <v/>
      </c>
      <c r="BU53" s="254" t="str">
        <f>IF(ISNUMBER(FIND(analysismethod2,'III_Plan comp 438.68 {Plan 4}'!N$15)),"",'III_Plan comp 438.68 {Plan 4}'!N$15&amp;analysismethod2)</f>
        <v/>
      </c>
      <c r="BV53" s="254" t="str">
        <f>IF(ISNUMBER(FIND(analysismethod2,'III_Plan comp 438.68 {Plan 4}'!O$15)),"",'III_Plan comp 438.68 {Plan 4}'!O$15&amp;analysismethod2)</f>
        <v/>
      </c>
      <c r="BW53" s="254" t="str">
        <f>IF(ISNUMBER(FIND(analysismethod2,'III_Plan comp 438.68 {Plan 4}'!P$15)),"",'III_Plan comp 438.68 {Plan 4}'!P$15&amp;analysismethod2)</f>
        <v/>
      </c>
      <c r="BX53" s="254" t="str">
        <f>IF(ISNUMBER(FIND(analysismethod2,'III_Plan comp 438.68 {Plan 4}'!Q$15)),"",'III_Plan comp 438.68 {Plan 4}'!Q$15&amp;analysismethod2)</f>
        <v/>
      </c>
      <c r="BY53" s="254" t="str">
        <f>IF(ISNUMBER(FIND(analysismethod2,'III_Plan comp 438.68 {Plan 4}'!R$15)),"",'III_Plan comp 438.68 {Plan 4}'!R$15&amp;analysismethod2)</f>
        <v/>
      </c>
      <c r="BZ53" s="254" t="str">
        <f>IF(ISNUMBER(FIND(analysismethod2,'III_Plan comp 438.68 {Plan 4}'!S$15)),"",'III_Plan comp 438.68 {Plan 4}'!S$15&amp;analysismethod2)</f>
        <v/>
      </c>
      <c r="CA53" s="254" t="str">
        <f>IF(ISNUMBER(FIND(analysismethod2,'III_Plan comp 438.68 {Plan 4}'!T$15)),"",'III_Plan comp 438.68 {Plan 4}'!T$15&amp;analysismethod2)</f>
        <v/>
      </c>
      <c r="CB53" s="254" t="str">
        <f>IF(ISNUMBER(FIND(analysismethod2,'III_Plan comp 438.68 {Plan 4}'!U$15)),"",'III_Plan comp 438.68 {Plan 4}'!U$15&amp;analysismethod2)</f>
        <v/>
      </c>
      <c r="CC53" s="254" t="str">
        <f>IF(ISNUMBER(FIND(analysismethod2,'III_Plan comp 438.68 {Plan 4}'!V$15)),"",'III_Plan comp 438.68 {Plan 4}'!V$15&amp;analysismethod2)</f>
        <v/>
      </c>
      <c r="CD53" s="254" t="str">
        <f>IF(ISNUMBER(FIND(analysismethod2,'III_Plan comp 438.68 {Plan 4}'!W$15)),"",'III_Plan comp 438.68 {Plan 4}'!W$15&amp;analysismethod2)</f>
        <v/>
      </c>
      <c r="CE53" s="254" t="str">
        <f>IF(ISNUMBER(FIND(analysismethod2,'III_Plan comp 438.68 {Plan 4}'!X$15)),"",'III_Plan comp 438.68 {Plan 4}'!X$15&amp;analysismethod2)</f>
        <v/>
      </c>
      <c r="CF53" s="254" t="str">
        <f>IF(ISNUMBER(FIND(analysismethod2,'III_Plan comp 438.68 {Plan 4}'!Y$15)),"",'III_Plan comp 438.68 {Plan 4}'!Y$15&amp;analysismethod2)</f>
        <v/>
      </c>
      <c r="CG53" s="254" t="str">
        <f>IF(ISNUMBER(FIND(analysismethod2,'III_Plan comp 438.68 {Plan 4}'!Z$15)),"",'III_Plan comp 438.68 {Plan 4}'!Z$15&amp;analysismethod2)</f>
        <v/>
      </c>
      <c r="CH53" s="254" t="str">
        <f>IF(ISNUMBER(FIND(analysismethod2,'III_Plan comp 438.68 {Plan 4}'!AA$15)),"",'III_Plan comp 438.68 {Plan 4}'!AA$15&amp;analysismethod2)</f>
        <v/>
      </c>
      <c r="CI53" s="254" t="str">
        <f>IF(ISNUMBER(FIND(analysismethod2,'III_Plan comp 438.68 {Plan 4}'!AB$15)),"",'III_Plan comp 438.68 {Plan 4}'!AB$15&amp;analysismethod2)</f>
        <v/>
      </c>
      <c r="CJ53" s="254" t="str">
        <f>IF(ISNUMBER(FIND(analysismethod2,'III_Plan comp 438.68 {Plan 4}'!AC$15)),"",'III_Plan comp 438.68 {Plan 4}'!AC$15&amp;analysismethod2)</f>
        <v/>
      </c>
      <c r="CK53" s="254" t="str">
        <f>IF(ISNUMBER(FIND(analysismethod2,'III_Plan comp 438.68 {Plan 4}'!AD$15)),"",'III_Plan comp 438.68 {Plan 4}'!AD$15&amp;analysismethod2)</f>
        <v/>
      </c>
      <c r="CL53" s="254" t="str">
        <f>IF(ISNUMBER(FIND(analysismethod2,'III_Plan comp 438.68 {Plan 4}'!AE$15)),"",'III_Plan comp 438.68 {Plan 4}'!AE$15&amp;analysismethod2)</f>
        <v/>
      </c>
      <c r="CM53" s="254" t="str">
        <f>IF(ISNUMBER(FIND(analysismethod2,'III_Plan comp 438.68 {Plan 4}'!AF$15)),"",'III_Plan comp 438.68 {Plan 4}'!AF$15&amp;analysismethod2)</f>
        <v/>
      </c>
      <c r="CN53" s="254" t="str">
        <f>IF(ISNUMBER(FIND(analysismethod2,'III_Plan comp 438.68 {Plan 4}'!AG$15)),"",'III_Plan comp 438.68 {Plan 4}'!AG$15&amp;analysismethod2)</f>
        <v/>
      </c>
      <c r="CO53" s="254" t="str">
        <f>IF(ISNUMBER(FIND(analysismethod2,'III_Plan comp 438.68 {Plan 4}'!AH$15)),"",'III_Plan comp 438.68 {Plan 4}'!AH$15&amp;analysismethod2)</f>
        <v/>
      </c>
      <c r="CP53" s="254" t="str">
        <f>IF(ISNUMBER(FIND(analysismethod2,'III_Plan comp 438.68 {Plan 4}'!AI$15)),"",'III_Plan comp 438.68 {Plan 4}'!AI$15&amp;analysismethod2)</f>
        <v/>
      </c>
      <c r="CQ53" s="254" t="str">
        <f>IF(ISNUMBER(FIND(analysismethod2,'III_Plan comp 438.68 {Plan 4}'!AJ$15)),"",'III_Plan comp 438.68 {Plan 4}'!AJ$15&amp;analysismethod2)</f>
        <v/>
      </c>
      <c r="CR53" s="254" t="str">
        <f>IF(ISNUMBER(FIND(analysismethod2,'III_Plan comp 438.68 {Plan 4}'!AK$15)),"",'III_Plan comp 438.68 {Plan 4}'!AK$15&amp;analysismethod2)</f>
        <v/>
      </c>
      <c r="CS53" s="254" t="str">
        <f>IF(ISNUMBER(FIND(analysismethod2,'III_Plan comp 438.68 {Plan 4}'!AL$15)),"",'III_Plan comp 438.68 {Plan 4}'!AL$15&amp;analysismethod2)</f>
        <v/>
      </c>
      <c r="CT53" s="254" t="str">
        <f>IF(ISNUMBER(FIND(analysismethod2,'III_Plan comp 438.68 {Plan 4}'!AM$15)),"",'III_Plan comp 438.68 {Plan 4}'!AM$15&amp;analysismethod2)</f>
        <v/>
      </c>
      <c r="CU53" s="254" t="str">
        <f>IF(ISNUMBER(FIND(analysismethod2,'III_Plan comp 438.68 {Plan 4}'!AN$15)),"",'III_Plan comp 438.68 {Plan 4}'!AN$15&amp;analysismethod2)</f>
        <v/>
      </c>
      <c r="CV53" s="254" t="str">
        <f>IF(ISNUMBER(FIND(analysismethod2,'III_Plan comp 438.68 {Plan 4}'!AO$15)),"",'III_Plan comp 438.68 {Plan 4}'!AO$15&amp;analysismethod2)</f>
        <v/>
      </c>
      <c r="CW53" s="254" t="str">
        <f>IF(ISNUMBER(FIND(analysismethod2,'III_Plan comp 438.68 {Plan 4}'!AP$15)),"",'III_Plan comp 438.68 {Plan 4}'!AP$15&amp;analysismethod2)</f>
        <v/>
      </c>
      <c r="CX53" s="254" t="str">
        <f>IF(ISNUMBER(FIND(analysismethod2,'III_Plan comp 438.68 {Plan 4}'!AQ$15)),"",'III_Plan comp 438.68 {Plan 4}'!AQ$15&amp;analysismethod2)</f>
        <v/>
      </c>
      <c r="CY53" s="254" t="str">
        <f>IF(ISNUMBER(FIND(analysismethod2,'III_Plan comp 438.68 {Plan 4}'!AR$15)),"",'III_Plan comp 438.68 {Plan 4}'!AR$15&amp;analysismethod2)</f>
        <v/>
      </c>
      <c r="CZ53" s="254" t="str">
        <f>IF(ISNUMBER(FIND(analysismethod2,'III_Plan comp 438.68 {Plan 4}'!AS$15)),"",'III_Plan comp 438.68 {Plan 4}'!AS$15&amp;analysismethod2)</f>
        <v/>
      </c>
      <c r="DA53" s="254" t="str">
        <f>IF(ISNUMBER(FIND(analysismethod2,'III_Plan comp 438.68 {Plan 4}'!AT$15)),"",'III_Plan comp 438.68 {Plan 4}'!AT$15&amp;analysismethod2)</f>
        <v/>
      </c>
      <c r="DB53" s="254" t="str">
        <f>IF(ISNUMBER(FIND(analysismethod2,'III_Plan comp 438.68 {Plan 4}'!AU$15)),"",'III_Plan comp 438.68 {Plan 4}'!AU$15&amp;analysismethod2)</f>
        <v/>
      </c>
      <c r="DC53" s="254" t="str">
        <f>IF(ISNUMBER(FIND(analysismethod2,'III_Plan comp 438.68 {Plan 4}'!AV$15)),"",'III_Plan comp 438.68 {Plan 4}'!AV$15&amp;analysismethod2)</f>
        <v/>
      </c>
      <c r="DD53" s="254" t="str">
        <f>IF(ISNUMBER(FIND(analysismethod2,'III_Plan comp 438.68 {Plan 4}'!AW$15)),"",'III_Plan comp 438.68 {Plan 4}'!AW$15&amp;analysismethod2)</f>
        <v/>
      </c>
      <c r="DE53" s="254" t="str">
        <f>IF(ISNUMBER(FIND(analysismethod2,'III_Plan comp 438.68 {Plan 4}'!AX$15)),"",'III_Plan comp 438.68 {Plan 4}'!AX$15&amp;analysismethod2)</f>
        <v/>
      </c>
      <c r="DF53" s="254" t="str">
        <f>IF(ISNUMBER(FIND(analysismethod2,'III_Plan comp 438.68 {Plan 4}'!AY$15)),"",'III_Plan comp 438.68 {Plan 4}'!AY$15&amp;analysismethod2)</f>
        <v/>
      </c>
      <c r="DG53" s="254" t="str">
        <f>IF(ISNUMBER(FIND(analysismethod2,'III_Plan comp 438.68 {Plan 4}'!AZ$15)),"",'III_Plan comp 438.68 {Plan 4}'!AZ$15&amp;analysismethod2)</f>
        <v/>
      </c>
      <c r="DH53" s="254" t="str">
        <f>IF(ISNUMBER(FIND(analysismethod2,'III_Plan comp 438.68 {Plan 4}'!BA$15)),"",'III_Plan comp 438.68 {Plan 4}'!BA$15&amp;analysismethod2)</f>
        <v/>
      </c>
      <c r="DI53" s="254" t="str">
        <f>IF(ISNUMBER(FIND(analysismethod2,'III_Plan comp 438.68 {Plan 4}'!BB$15)),"",'III_Plan comp 438.68 {Plan 4}'!BB$15&amp;analysismethod2)</f>
        <v/>
      </c>
      <c r="DJ53" s="254" t="str">
        <f>IF(ISNUMBER(FIND(analysismethod2,'III_Plan comp 438.68 {Plan 4}'!BC$15)),"",'III_Plan comp 438.68 {Plan 4}'!BC$15&amp;analysismethod2)</f>
        <v/>
      </c>
      <c r="DK53" s="254" t="str">
        <f>IF(ISNUMBER(FIND(analysismethod2,'III_Plan comp 438.68 {Plan 4}'!BD$15)),"",'III_Plan comp 438.68 {Plan 4}'!BD$15&amp;analysismethod2)</f>
        <v/>
      </c>
      <c r="DL53" s="254" t="str">
        <f>IF(ISNUMBER(FIND(analysismethod2,'III_Plan comp 438.68 {Plan 4}'!BE$15)),"",'III_Plan comp 438.68 {Plan 4}'!BE$15&amp;analysismethod2)</f>
        <v/>
      </c>
      <c r="DM53" s="254" t="str">
        <f>IF(ISNUMBER(FIND(analysismethod2,'III_Plan comp 438.68 {Plan 4}'!BF$15)),"",'III_Plan comp 438.68 {Plan 4}'!BF$15&amp;analysismethod2)</f>
        <v/>
      </c>
      <c r="DN53" s="254" t="str">
        <f>IF(ISNUMBER(FIND(analysismethod2,'III_Plan comp 438.68 {Plan 4}'!BG$15)),"",'III_Plan comp 438.68 {Plan 4}'!BG$15&amp;analysismethod2)</f>
        <v/>
      </c>
      <c r="DO53" s="254" t="str">
        <f>IF(ISNUMBER(FIND(analysismethod2,'III_Plan comp 438.68 {Plan 4}'!BH$15)),"",'III_Plan comp 438.68 {Plan 4}'!BH$15&amp;analysismethod2)</f>
        <v/>
      </c>
      <c r="DP53" s="254" t="str">
        <f>IF(ISNUMBER(FIND(analysismethod2,'III_Plan comp 438.68 {Plan 4}'!BI$15)),"",'III_Plan comp 438.68 {Plan 4}'!BI$15&amp;analysismethod2)</f>
        <v/>
      </c>
      <c r="DQ53" s="254" t="str">
        <f>IF(ISNUMBER(FIND(analysismethod2,'III_Plan comp 438.68 {Plan 4}'!BJ$15)),"",'III_Plan comp 438.68 {Plan 4}'!BJ$15&amp;analysismethod2)</f>
        <v/>
      </c>
      <c r="DR53" s="254" t="str">
        <f>IF(ISNUMBER(FIND(analysismethod2,'III_Plan comp 438.68 {Plan 4}'!BK$15)),"",'III_Plan comp 438.68 {Plan 4}'!BK$15&amp;analysismethod2)</f>
        <v/>
      </c>
      <c r="DS53" s="254" t="str">
        <f>IF(ISNUMBER(FIND(analysismethod2,'III_Plan comp 438.68 {Plan 4}'!BL$15)),"",'III_Plan comp 438.68 {Plan 4}'!BL$15&amp;analysismethod2)</f>
        <v/>
      </c>
      <c r="DT53" s="254" t="str">
        <f>IF(ISNUMBER(FIND(analysismethod2,'III_Plan comp 438.68 {Plan 4}'!BM$15)),"",'III_Plan comp 438.68 {Plan 4}'!BM$15&amp;analysismethod2)</f>
        <v/>
      </c>
      <c r="DU53" s="254" t="str">
        <f>IF(ISNUMBER(FIND(analysismethod2,'III_Plan comp 438.68 {Plan 4}'!BN$15)),"",'III_Plan comp 438.68 {Plan 4}'!BN$15&amp;analysismethod2)</f>
        <v/>
      </c>
      <c r="DV53" s="254" t="str">
        <f>IF(ISNUMBER(FIND(analysismethod2,'III_Plan comp 438.68 {Plan 4}'!BO$15)),"",'III_Plan comp 438.68 {Plan 4}'!BO$15&amp;analysismethod2)</f>
        <v/>
      </c>
      <c r="DW53" s="254" t="str">
        <f>IF(ISNUMBER(FIND(analysismethod2,'III_Plan comp 438.68 {Plan 4}'!BP$15)),"",'III_Plan comp 438.68 {Plan 4}'!BP$15&amp;analysismethod2)</f>
        <v/>
      </c>
      <c r="DX53" s="254" t="str">
        <f>IF(ISNUMBER(FIND(analysismethod2,'III_Plan comp 438.68 {Plan 4}'!BQ$15)),"",'III_Plan comp 438.68 {Plan 4}'!BQ$15&amp;analysismethod2)</f>
        <v/>
      </c>
      <c r="DY53" s="254" t="str">
        <f>IF(ISNUMBER(FIND(analysismethod2,'III_Plan comp 438.68 {Plan 4}'!BR$15)),"",'III_Plan comp 438.68 {Plan 4}'!BR$15&amp;analysismethod2)</f>
        <v/>
      </c>
      <c r="DZ53" s="254" t="str">
        <f>IF(ISNUMBER(FIND(analysismethod2,'III_Plan comp 438.68 {Plan 4}'!BS$15)),"",'III_Plan comp 438.68 {Plan 4}'!BS$15&amp;analysismethod2)</f>
        <v/>
      </c>
      <c r="EA53" s="254" t="str">
        <f>IF(ISNUMBER(FIND(analysismethod2,'III_Plan comp 438.68 {Plan 4}'!BT$15)),"",'III_Plan comp 438.68 {Plan 4}'!BT$15&amp;analysismethod2)</f>
        <v/>
      </c>
      <c r="EB53" s="254" t="str">
        <f>IF(ISNUMBER(FIND(analysismethod2,'III_Plan comp 438.68 {Plan 4}'!BU$15)),"",'III_Plan comp 438.68 {Plan 4}'!BU$15&amp;analysismethod2)</f>
        <v/>
      </c>
      <c r="EC53" s="254" t="str">
        <f>IF(ISNUMBER(FIND(analysismethod2,'III_Plan comp 438.68 {Plan 4}'!BV$15)),"",'III_Plan comp 438.68 {Plan 4}'!BV$15&amp;analysismethod2)</f>
        <v/>
      </c>
      <c r="ED53" s="254" t="str">
        <f>IF(ISNUMBER(FIND(analysismethod2,'III_Plan comp 438.68 {Plan 4}'!BW$15)),"",'III_Plan comp 438.68 {Plan 4}'!BW$15&amp;analysismethod2)</f>
        <v/>
      </c>
      <c r="EE53" s="254" t="str">
        <f>IF(ISNUMBER(FIND(analysismethod2,'III_Plan comp 438.68 {Plan 4}'!BX$15)),"",'III_Plan comp 438.68 {Plan 4}'!BX$15&amp;analysismethod2)</f>
        <v/>
      </c>
      <c r="EF53" s="254" t="str">
        <f>IF(ISNUMBER(FIND(analysismethod2,'III_Plan comp 438.68 {Plan 4}'!BY$15)),"",'III_Plan comp 438.68 {Plan 4}'!BY$15&amp;analysismethod2)</f>
        <v/>
      </c>
      <c r="EG53" s="254" t="str">
        <f>IF(ISNUMBER(FIND(analysismethod2,'III_Plan comp 438.68 {Plan 4}'!BZ$15)),"",'III_Plan comp 438.68 {Plan 4}'!BZ$15&amp;analysismethod2)</f>
        <v/>
      </c>
      <c r="EH53" s="254" t="str">
        <f>IF(ISNUMBER(FIND(analysismethod2,'III_Plan comp 438.68 {Plan 4}'!CA$15)),"",'III_Plan comp 438.68 {Plan 4}'!CA$15&amp;analysismethod2)</f>
        <v/>
      </c>
      <c r="EI53" s="254" t="str">
        <f>IF(ISNUMBER(FIND(analysismethod2,'III_Plan comp 438.68 {Plan 4}'!CB$15)),"",'III_Plan comp 438.68 {Plan 4}'!CB$15&amp;analysismethod2)</f>
        <v/>
      </c>
      <c r="EJ53" s="254" t="str">
        <f>IF(ISNUMBER(FIND(analysismethod2,'III_Plan comp 438.68 {Plan 4}'!CC$15)),"",'III_Plan comp 438.68 {Plan 4}'!CC$15&amp;analysismethod2)</f>
        <v/>
      </c>
      <c r="EK53" s="254" t="str">
        <f>IF(ISNUMBER(FIND(analysismethod2,'III_Plan comp 438.68 {Plan 4}'!CD$15)),"",'III_Plan comp 438.68 {Plan 4}'!CD$15&amp;analysismethod2)</f>
        <v/>
      </c>
      <c r="EL53" s="254" t="str">
        <f>IF(ISNUMBER(FIND(analysismethod2,'III_Plan comp 438.68 {Plan 4}'!CE$15)),"",'III_Plan comp 438.68 {Plan 4}'!CE$15&amp;analysismethod2)</f>
        <v/>
      </c>
      <c r="EM53" s="254" t="str">
        <f>IF(ISNUMBER(FIND(analysismethod2,'III_Plan comp 438.68 {Plan 4}'!CF$15)),"",'III_Plan comp 438.68 {Plan 4}'!CF$15&amp;analysismethod2)</f>
        <v/>
      </c>
      <c r="EN53" s="254" t="str">
        <f>IF(ISNUMBER(FIND(analysismethod2,'III_Plan comp 438.68 {Plan 4}'!CG$15)),"",'III_Plan comp 438.68 {Plan 4}'!CG$15&amp;analysismethod2)</f>
        <v/>
      </c>
      <c r="EO53" s="254" t="str">
        <f>IF(ISNUMBER(FIND(analysismethod2,'III_Plan comp 438.68 {Plan 4}'!CH$15)),"",'III_Plan comp 438.68 {Plan 4}'!CH$15&amp;analysismethod2)</f>
        <v/>
      </c>
      <c r="EP53" s="254" t="str">
        <f>IF(ISNUMBER(FIND(analysismethod2,'III_Plan comp 438.68 {Plan 4}'!CI$15)),"",'III_Plan comp 438.68 {Plan 4}'!CI$15&amp;analysismethod2)</f>
        <v/>
      </c>
      <c r="EQ53" s="254" t="str">
        <f>IF(ISNUMBER(FIND(analysismethod2,'III_Plan comp 438.68 {Plan 4}'!CJ$15)),"",'III_Plan comp 438.68 {Plan 4}'!CJ$15&amp;analysismethod2)</f>
        <v/>
      </c>
      <c r="ER53" s="254" t="str">
        <f>IF(ISNUMBER(FIND(analysismethod2,'III_Plan comp 438.68 {Plan 4}'!CK$15)),"",'III_Plan comp 438.68 {Plan 4}'!CK$15&amp;analysismethod2)</f>
        <v/>
      </c>
      <c r="ES53" s="254" t="str">
        <f>IF(ISNUMBER(FIND(analysismethod2,'III_Plan comp 438.68 {Plan 4}'!CL$15)),"",'III_Plan comp 438.68 {Plan 4}'!CL$15&amp;analysismethod2)</f>
        <v/>
      </c>
      <c r="ET53" s="254" t="str">
        <f>IF(ISNUMBER(FIND(analysismethod2,'III_Plan comp 438.68 {Plan 4}'!CM$15)),"",'III_Plan comp 438.68 {Plan 4}'!CM$15&amp;analysismethod2)</f>
        <v/>
      </c>
      <c r="EU53" s="254" t="str">
        <f>IF(ISNUMBER(FIND(analysismethod2,'III_Plan comp 438.68 {Plan 4}'!CN$15)),"",'III_Plan comp 438.68 {Plan 4}'!CN$15&amp;analysismethod2)</f>
        <v/>
      </c>
      <c r="EV53" s="254" t="str">
        <f>IF(ISNUMBER(FIND(analysismethod2,'III_Plan comp 438.68 {Plan 4}'!CO$15)),"",'III_Plan comp 438.68 {Plan 4}'!CO$15&amp;analysismethod2)</f>
        <v/>
      </c>
      <c r="EW53" s="254" t="str">
        <f>IF(ISNUMBER(FIND(analysismethod2,'III_Plan comp 438.68 {Plan 4}'!CP$15)),"",'III_Plan comp 438.68 {Plan 4}'!CP$15&amp;analysismethod2)</f>
        <v/>
      </c>
      <c r="EX53" s="254" t="str">
        <f>IF(ISNUMBER(FIND(analysismethod2,'III_Plan comp 438.68 {Plan 4}'!CQ$15)),"",'III_Plan comp 438.68 {Plan 4}'!CQ$15&amp;analysismethod2)</f>
        <v/>
      </c>
      <c r="EY53" s="254" t="str">
        <f>IF(ISNUMBER(FIND(analysismethod2,'III_Plan comp 438.68 {Plan 4}'!CR$15)),"",'III_Plan comp 438.68 {Plan 4}'!CR$15&amp;analysismethod2)</f>
        <v/>
      </c>
      <c r="EZ53" s="254" t="str">
        <f>IF(ISNUMBER(FIND(analysismethod2,'III_Plan comp 438.68 {Plan 4}'!CS$15)),"",'III_Plan comp 438.68 {Plan 4}'!CS$15&amp;analysismethod2)</f>
        <v/>
      </c>
      <c r="FA53" s="254" t="str">
        <f>IF(ISNUMBER(FIND(analysismethod2,'III_Plan comp 438.68 {Plan 4}'!CT$15)),"",'III_Plan comp 438.68 {Plan 4}'!CT$15&amp;analysismethod2)</f>
        <v/>
      </c>
      <c r="FB53" s="254" t="str">
        <f>IF(ISNUMBER(FIND(analysismethod2,'III_Plan comp 438.68 {Plan 4}'!CU$15)),"",'III_Plan comp 438.68 {Plan 4}'!CU$15&amp;analysismethod2)</f>
        <v/>
      </c>
      <c r="FC53" s="254" t="str">
        <f>IF(ISNUMBER(FIND(analysismethod2,'III_Plan comp 438.68 {Plan 4}'!CV$15)),"",'III_Plan comp 438.68 {Plan 4}'!CV$15&amp;analysismethod2)</f>
        <v/>
      </c>
      <c r="FD53" s="254" t="str">
        <f>IF(ISNUMBER(FIND(analysismethod2,'III_Plan comp 438.68 {Plan 4}'!CW$15)),"",'III_Plan comp 438.68 {Plan 4}'!CW$15&amp;analysismethod2)</f>
        <v/>
      </c>
      <c r="FE53" s="254" t="str">
        <f>IF(ISNUMBER(FIND(analysismethod2,'III_Plan comp 438.68 {Plan 4}'!CX$15)),"",'III_Plan comp 438.68 {Plan 4}'!CX$15&amp;analysismethod2)</f>
        <v/>
      </c>
      <c r="FF53" s="254" t="str">
        <f>IF(ISNUMBER(FIND(analysismethod2,'III_Plan comp 438.68 {Plan 4}'!CY$15)),"",'III_Plan comp 438.68 {Plan 4}'!CY$15&amp;analysismethod2)</f>
        <v/>
      </c>
      <c r="FG53" s="254" t="str">
        <f>IF(ISNUMBER(FIND(analysismethod2,'III_Plan comp 438.68 {Plan 4}'!CZ$15)),"",'III_Plan comp 438.68 {Plan 4}'!CZ$15&amp;analysismethod2)</f>
        <v/>
      </c>
    </row>
    <row r="54" spans="2:163" x14ac:dyDescent="0.25">
      <c r="BK54" s="253" t="str">
        <f>IF('I_State and program information'!$E$58="Yes","Secret Shopper: Network Participation"&amp;"; "&amp;CHAR(10)&amp;CHAR(10),"")</f>
        <v/>
      </c>
      <c r="BL54" s="254" t="str">
        <f>IF(ISNUMBER(FIND(analysismethod3,'III_Plan comp 438.68 {Plan 4}'!E$15)),"",'III_Plan comp 438.68 {Plan 4}'!E$15&amp;analysismethod3)</f>
        <v/>
      </c>
      <c r="BM54" s="254" t="str">
        <f>IF(ISNUMBER(FIND(analysismethod3,'III_Plan comp 438.68 {Plan 4}'!F$15)),"",'III_Plan comp 438.68 {Plan 4}'!F$15&amp;analysismethod3)</f>
        <v/>
      </c>
      <c r="BN54" s="254" t="str">
        <f>IF(ISNUMBER(FIND(analysismethod3,'III_Plan comp 438.68 {Plan 4}'!G$15)),"",'III_Plan comp 438.68 {Plan 4}'!G$15&amp;analysismethod3)</f>
        <v/>
      </c>
      <c r="BO54" s="254" t="str">
        <f>IF(ISNUMBER(FIND(analysismethod3,'III_Plan comp 438.68 {Plan 4}'!H$15)),"",'III_Plan comp 438.68 {Plan 4}'!H$15&amp;analysismethod3)</f>
        <v/>
      </c>
      <c r="BP54" s="254" t="str">
        <f>IF(ISNUMBER(FIND(analysismethod3,'III_Plan comp 438.68 {Plan 4}'!I$15)),"",'III_Plan comp 438.68 {Plan 4}'!I$15&amp;analysismethod3)</f>
        <v/>
      </c>
      <c r="BQ54" s="254" t="str">
        <f>IF(ISNUMBER(FIND(analysismethod3,'III_Plan comp 438.68 {Plan 4}'!J$15)),"",'III_Plan comp 438.68 {Plan 4}'!J$15&amp;analysismethod3)</f>
        <v/>
      </c>
      <c r="BR54" s="254" t="str">
        <f>IF(ISNUMBER(FIND(analysismethod3,'III_Plan comp 438.68 {Plan 4}'!K$15)),"",'III_Plan comp 438.68 {Plan 4}'!K$15&amp;analysismethod3)</f>
        <v/>
      </c>
      <c r="BS54" s="254" t="str">
        <f>IF(ISNUMBER(FIND(analysismethod3,'III_Plan comp 438.68 {Plan 4}'!L$15)),"",'III_Plan comp 438.68 {Plan 4}'!L$15&amp;analysismethod3)</f>
        <v/>
      </c>
      <c r="BT54" s="254" t="str">
        <f>IF(ISNUMBER(FIND(analysismethod3,'III_Plan comp 438.68 {Plan 4}'!M$15)),"",'III_Plan comp 438.68 {Plan 4}'!M$15&amp;analysismethod3)</f>
        <v/>
      </c>
      <c r="BU54" s="254" t="str">
        <f>IF(ISNUMBER(FIND(analysismethod3,'III_Plan comp 438.68 {Plan 4}'!N$15)),"",'III_Plan comp 438.68 {Plan 4}'!N$15&amp;analysismethod3)</f>
        <v/>
      </c>
      <c r="BV54" s="254" t="str">
        <f>IF(ISNUMBER(FIND(analysismethod3,'III_Plan comp 438.68 {Plan 4}'!O$15)),"",'III_Plan comp 438.68 {Plan 4}'!O$15&amp;analysismethod3)</f>
        <v/>
      </c>
      <c r="BW54" s="254" t="str">
        <f>IF(ISNUMBER(FIND(analysismethod3,'III_Plan comp 438.68 {Plan 4}'!P$15)),"",'III_Plan comp 438.68 {Plan 4}'!P$15&amp;analysismethod3)</f>
        <v/>
      </c>
      <c r="BX54" s="254" t="str">
        <f>IF(ISNUMBER(FIND(analysismethod3,'III_Plan comp 438.68 {Plan 4}'!Q$15)),"",'III_Plan comp 438.68 {Plan 4}'!Q$15&amp;analysismethod3)</f>
        <v/>
      </c>
      <c r="BY54" s="254" t="str">
        <f>IF(ISNUMBER(FIND(analysismethod3,'III_Plan comp 438.68 {Plan 4}'!R$15)),"",'III_Plan comp 438.68 {Plan 4}'!R$15&amp;analysismethod3)</f>
        <v/>
      </c>
      <c r="BZ54" s="254" t="str">
        <f>IF(ISNUMBER(FIND(analysismethod3,'III_Plan comp 438.68 {Plan 4}'!S$15)),"",'III_Plan comp 438.68 {Plan 4}'!S$15&amp;analysismethod3)</f>
        <v/>
      </c>
      <c r="CA54" s="254" t="str">
        <f>IF(ISNUMBER(FIND(analysismethod3,'III_Plan comp 438.68 {Plan 4}'!T$15)),"",'III_Plan comp 438.68 {Plan 4}'!T$15&amp;analysismethod3)</f>
        <v/>
      </c>
      <c r="CB54" s="254" t="str">
        <f>IF(ISNUMBER(FIND(analysismethod3,'III_Plan comp 438.68 {Plan 4}'!U$15)),"",'III_Plan comp 438.68 {Plan 4}'!U$15&amp;analysismethod3)</f>
        <v/>
      </c>
      <c r="CC54" s="254" t="str">
        <f>IF(ISNUMBER(FIND(analysismethod3,'III_Plan comp 438.68 {Plan 4}'!V$15)),"",'III_Plan comp 438.68 {Plan 4}'!V$15&amp;analysismethod3)</f>
        <v/>
      </c>
      <c r="CD54" s="254" t="str">
        <f>IF(ISNUMBER(FIND(analysismethod3,'III_Plan comp 438.68 {Plan 4}'!W$15)),"",'III_Plan comp 438.68 {Plan 4}'!W$15&amp;analysismethod3)</f>
        <v/>
      </c>
      <c r="CE54" s="254" t="str">
        <f>IF(ISNUMBER(FIND(analysismethod3,'III_Plan comp 438.68 {Plan 4}'!X$15)),"",'III_Plan comp 438.68 {Plan 4}'!X$15&amp;analysismethod3)</f>
        <v/>
      </c>
      <c r="CF54" s="254" t="str">
        <f>IF(ISNUMBER(FIND(analysismethod3,'III_Plan comp 438.68 {Plan 4}'!Y$15)),"",'III_Plan comp 438.68 {Plan 4}'!Y$15&amp;analysismethod3)</f>
        <v/>
      </c>
      <c r="CG54" s="254" t="str">
        <f>IF(ISNUMBER(FIND(analysismethod3,'III_Plan comp 438.68 {Plan 4}'!Z$15)),"",'III_Plan comp 438.68 {Plan 4}'!Z$15&amp;analysismethod3)</f>
        <v/>
      </c>
      <c r="CH54" s="254" t="str">
        <f>IF(ISNUMBER(FIND(analysismethod3,'III_Plan comp 438.68 {Plan 4}'!AA$15)),"",'III_Plan comp 438.68 {Plan 4}'!AA$15&amp;analysismethod3)</f>
        <v/>
      </c>
      <c r="CI54" s="254" t="str">
        <f>IF(ISNUMBER(FIND(analysismethod3,'III_Plan comp 438.68 {Plan 4}'!AB$15)),"",'III_Plan comp 438.68 {Plan 4}'!AB$15&amp;analysismethod3)</f>
        <v/>
      </c>
      <c r="CJ54" s="254" t="str">
        <f>IF(ISNUMBER(FIND(analysismethod3,'III_Plan comp 438.68 {Plan 4}'!AC$15)),"",'III_Plan comp 438.68 {Plan 4}'!AC$15&amp;analysismethod3)</f>
        <v/>
      </c>
      <c r="CK54" s="254" t="str">
        <f>IF(ISNUMBER(FIND(analysismethod3,'III_Plan comp 438.68 {Plan 4}'!AD$15)),"",'III_Plan comp 438.68 {Plan 4}'!AD$15&amp;analysismethod3)</f>
        <v/>
      </c>
      <c r="CL54" s="254" t="str">
        <f>IF(ISNUMBER(FIND(analysismethod3,'III_Plan comp 438.68 {Plan 4}'!AE$15)),"",'III_Plan comp 438.68 {Plan 4}'!AE$15&amp;analysismethod3)</f>
        <v/>
      </c>
      <c r="CM54" s="254" t="str">
        <f>IF(ISNUMBER(FIND(analysismethod3,'III_Plan comp 438.68 {Plan 4}'!AF$15)),"",'III_Plan comp 438.68 {Plan 4}'!AF$15&amp;analysismethod3)</f>
        <v/>
      </c>
      <c r="CN54" s="254" t="str">
        <f>IF(ISNUMBER(FIND(analysismethod3,'III_Plan comp 438.68 {Plan 4}'!AG$15)),"",'III_Plan comp 438.68 {Plan 4}'!AG$15&amp;analysismethod3)</f>
        <v/>
      </c>
      <c r="CO54" s="254" t="str">
        <f>IF(ISNUMBER(FIND(analysismethod3,'III_Plan comp 438.68 {Plan 4}'!AH$15)),"",'III_Plan comp 438.68 {Plan 4}'!AH$15&amp;analysismethod3)</f>
        <v/>
      </c>
      <c r="CP54" s="254" t="str">
        <f>IF(ISNUMBER(FIND(analysismethod3,'III_Plan comp 438.68 {Plan 4}'!AI$15)),"",'III_Plan comp 438.68 {Plan 4}'!AI$15&amp;analysismethod3)</f>
        <v/>
      </c>
      <c r="CQ54" s="254" t="str">
        <f>IF(ISNUMBER(FIND(analysismethod3,'III_Plan comp 438.68 {Plan 4}'!AJ$15)),"",'III_Plan comp 438.68 {Plan 4}'!AJ$15&amp;analysismethod3)</f>
        <v/>
      </c>
      <c r="CR54" s="254" t="str">
        <f>IF(ISNUMBER(FIND(analysismethod3,'III_Plan comp 438.68 {Plan 4}'!AK$15)),"",'III_Plan comp 438.68 {Plan 4}'!AK$15&amp;analysismethod3)</f>
        <v/>
      </c>
      <c r="CS54" s="254" t="str">
        <f>IF(ISNUMBER(FIND(analysismethod3,'III_Plan comp 438.68 {Plan 4}'!AL$15)),"",'III_Plan comp 438.68 {Plan 4}'!AL$15&amp;analysismethod3)</f>
        <v/>
      </c>
      <c r="CT54" s="254" t="str">
        <f>IF(ISNUMBER(FIND(analysismethod3,'III_Plan comp 438.68 {Plan 4}'!AM$15)),"",'III_Plan comp 438.68 {Plan 4}'!AM$15&amp;analysismethod3)</f>
        <v/>
      </c>
      <c r="CU54" s="254" t="str">
        <f>IF(ISNUMBER(FIND(analysismethod3,'III_Plan comp 438.68 {Plan 4}'!AN$15)),"",'III_Plan comp 438.68 {Plan 4}'!AN$15&amp;analysismethod3)</f>
        <v/>
      </c>
      <c r="CV54" s="254" t="str">
        <f>IF(ISNUMBER(FIND(analysismethod3,'III_Plan comp 438.68 {Plan 4}'!AO$15)),"",'III_Plan comp 438.68 {Plan 4}'!AO$15&amp;analysismethod3)</f>
        <v/>
      </c>
      <c r="CW54" s="254" t="str">
        <f>IF(ISNUMBER(FIND(analysismethod3,'III_Plan comp 438.68 {Plan 4}'!AP$15)),"",'III_Plan comp 438.68 {Plan 4}'!AP$15&amp;analysismethod3)</f>
        <v/>
      </c>
      <c r="CX54" s="254" t="str">
        <f>IF(ISNUMBER(FIND(analysismethod3,'III_Plan comp 438.68 {Plan 4}'!AQ$15)),"",'III_Plan comp 438.68 {Plan 4}'!AQ$15&amp;analysismethod3)</f>
        <v/>
      </c>
      <c r="CY54" s="254" t="str">
        <f>IF(ISNUMBER(FIND(analysismethod3,'III_Plan comp 438.68 {Plan 4}'!AR$15)),"",'III_Plan comp 438.68 {Plan 4}'!AR$15&amp;analysismethod3)</f>
        <v/>
      </c>
      <c r="CZ54" s="254" t="str">
        <f>IF(ISNUMBER(FIND(analysismethod3,'III_Plan comp 438.68 {Plan 4}'!AS$15)),"",'III_Plan comp 438.68 {Plan 4}'!AS$15&amp;analysismethod3)</f>
        <v/>
      </c>
      <c r="DA54" s="254" t="str">
        <f>IF(ISNUMBER(FIND(analysismethod3,'III_Plan comp 438.68 {Plan 4}'!AT$15)),"",'III_Plan comp 438.68 {Plan 4}'!AT$15&amp;analysismethod3)</f>
        <v/>
      </c>
      <c r="DB54" s="254" t="str">
        <f>IF(ISNUMBER(FIND(analysismethod3,'III_Plan comp 438.68 {Plan 4}'!AU$15)),"",'III_Plan comp 438.68 {Plan 4}'!AU$15&amp;analysismethod3)</f>
        <v/>
      </c>
      <c r="DC54" s="254" t="str">
        <f>IF(ISNUMBER(FIND(analysismethod3,'III_Plan comp 438.68 {Plan 4}'!AV$15)),"",'III_Plan comp 438.68 {Plan 4}'!AV$15&amp;analysismethod3)</f>
        <v/>
      </c>
      <c r="DD54" s="254" t="str">
        <f>IF(ISNUMBER(FIND(analysismethod3,'III_Plan comp 438.68 {Plan 4}'!AW$15)),"",'III_Plan comp 438.68 {Plan 4}'!AW$15&amp;analysismethod3)</f>
        <v/>
      </c>
      <c r="DE54" s="254" t="str">
        <f>IF(ISNUMBER(FIND(analysismethod3,'III_Plan comp 438.68 {Plan 4}'!AX$15)),"",'III_Plan comp 438.68 {Plan 4}'!AX$15&amp;analysismethod3)</f>
        <v/>
      </c>
      <c r="DF54" s="254" t="str">
        <f>IF(ISNUMBER(FIND(analysismethod3,'III_Plan comp 438.68 {Plan 4}'!AY$15)),"",'III_Plan comp 438.68 {Plan 4}'!AY$15&amp;analysismethod3)</f>
        <v/>
      </c>
      <c r="DG54" s="254" t="str">
        <f>IF(ISNUMBER(FIND(analysismethod3,'III_Plan comp 438.68 {Plan 4}'!AZ$15)),"",'III_Plan comp 438.68 {Plan 4}'!AZ$15&amp;analysismethod3)</f>
        <v/>
      </c>
      <c r="DH54" s="254" t="str">
        <f>IF(ISNUMBER(FIND(analysismethod3,'III_Plan comp 438.68 {Plan 4}'!BA$15)),"",'III_Plan comp 438.68 {Plan 4}'!BA$15&amp;analysismethod3)</f>
        <v/>
      </c>
      <c r="DI54" s="254" t="str">
        <f>IF(ISNUMBER(FIND(analysismethod3,'III_Plan comp 438.68 {Plan 4}'!BB$15)),"",'III_Plan comp 438.68 {Plan 4}'!BB$15&amp;analysismethod3)</f>
        <v/>
      </c>
      <c r="DJ54" s="254" t="str">
        <f>IF(ISNUMBER(FIND(analysismethod3,'III_Plan comp 438.68 {Plan 4}'!BC$15)),"",'III_Plan comp 438.68 {Plan 4}'!BC$15&amp;analysismethod3)</f>
        <v/>
      </c>
      <c r="DK54" s="254" t="str">
        <f>IF(ISNUMBER(FIND(analysismethod3,'III_Plan comp 438.68 {Plan 4}'!BD$15)),"",'III_Plan comp 438.68 {Plan 4}'!BD$15&amp;analysismethod3)</f>
        <v/>
      </c>
      <c r="DL54" s="254" t="str">
        <f>IF(ISNUMBER(FIND(analysismethod3,'III_Plan comp 438.68 {Plan 4}'!BE$15)),"",'III_Plan comp 438.68 {Plan 4}'!BE$15&amp;analysismethod3)</f>
        <v/>
      </c>
      <c r="DM54" s="254" t="str">
        <f>IF(ISNUMBER(FIND(analysismethod3,'III_Plan comp 438.68 {Plan 4}'!BF$15)),"",'III_Plan comp 438.68 {Plan 4}'!BF$15&amp;analysismethod3)</f>
        <v/>
      </c>
      <c r="DN54" s="254" t="str">
        <f>IF(ISNUMBER(FIND(analysismethod3,'III_Plan comp 438.68 {Plan 4}'!BG$15)),"",'III_Plan comp 438.68 {Plan 4}'!BG$15&amp;analysismethod3)</f>
        <v/>
      </c>
      <c r="DO54" s="254" t="str">
        <f>IF(ISNUMBER(FIND(analysismethod3,'III_Plan comp 438.68 {Plan 4}'!BH$15)),"",'III_Plan comp 438.68 {Plan 4}'!BH$15&amp;analysismethod3)</f>
        <v/>
      </c>
      <c r="DP54" s="254" t="str">
        <f>IF(ISNUMBER(FIND(analysismethod3,'III_Plan comp 438.68 {Plan 4}'!BI$15)),"",'III_Plan comp 438.68 {Plan 4}'!BI$15&amp;analysismethod3)</f>
        <v/>
      </c>
      <c r="DQ54" s="254" t="str">
        <f>IF(ISNUMBER(FIND(analysismethod3,'III_Plan comp 438.68 {Plan 4}'!BJ$15)),"",'III_Plan comp 438.68 {Plan 4}'!BJ$15&amp;analysismethod3)</f>
        <v/>
      </c>
      <c r="DR54" s="254" t="str">
        <f>IF(ISNUMBER(FIND(analysismethod3,'III_Plan comp 438.68 {Plan 4}'!BK$15)),"",'III_Plan comp 438.68 {Plan 4}'!BK$15&amp;analysismethod3)</f>
        <v/>
      </c>
      <c r="DS54" s="254" t="str">
        <f>IF(ISNUMBER(FIND(analysismethod3,'III_Plan comp 438.68 {Plan 4}'!BL$15)),"",'III_Plan comp 438.68 {Plan 4}'!BL$15&amp;analysismethod3)</f>
        <v/>
      </c>
      <c r="DT54" s="254" t="str">
        <f>IF(ISNUMBER(FIND(analysismethod3,'III_Plan comp 438.68 {Plan 4}'!BM$15)),"",'III_Plan comp 438.68 {Plan 4}'!BM$15&amp;analysismethod3)</f>
        <v/>
      </c>
      <c r="DU54" s="254" t="str">
        <f>IF(ISNUMBER(FIND(analysismethod3,'III_Plan comp 438.68 {Plan 4}'!BN$15)),"",'III_Plan comp 438.68 {Plan 4}'!BN$15&amp;analysismethod3)</f>
        <v/>
      </c>
      <c r="DV54" s="254" t="str">
        <f>IF(ISNUMBER(FIND(analysismethod3,'III_Plan comp 438.68 {Plan 4}'!BO$15)),"",'III_Plan comp 438.68 {Plan 4}'!BO$15&amp;analysismethod3)</f>
        <v/>
      </c>
      <c r="DW54" s="254" t="str">
        <f>IF(ISNUMBER(FIND(analysismethod3,'III_Plan comp 438.68 {Plan 4}'!BP$15)),"",'III_Plan comp 438.68 {Plan 4}'!BP$15&amp;analysismethod3)</f>
        <v/>
      </c>
      <c r="DX54" s="254" t="str">
        <f>IF(ISNUMBER(FIND(analysismethod3,'III_Plan comp 438.68 {Plan 4}'!BQ$15)),"",'III_Plan comp 438.68 {Plan 4}'!BQ$15&amp;analysismethod3)</f>
        <v/>
      </c>
      <c r="DY54" s="254" t="str">
        <f>IF(ISNUMBER(FIND(analysismethod3,'III_Plan comp 438.68 {Plan 4}'!BR$15)),"",'III_Plan comp 438.68 {Plan 4}'!BR$15&amp;analysismethod3)</f>
        <v/>
      </c>
      <c r="DZ54" s="254" t="str">
        <f>IF(ISNUMBER(FIND(analysismethod3,'III_Plan comp 438.68 {Plan 4}'!BS$15)),"",'III_Plan comp 438.68 {Plan 4}'!BS$15&amp;analysismethod3)</f>
        <v/>
      </c>
      <c r="EA54" s="254" t="str">
        <f>IF(ISNUMBER(FIND(analysismethod3,'III_Plan comp 438.68 {Plan 4}'!BT$15)),"",'III_Plan comp 438.68 {Plan 4}'!BT$15&amp;analysismethod3)</f>
        <v/>
      </c>
      <c r="EB54" s="254" t="str">
        <f>IF(ISNUMBER(FIND(analysismethod3,'III_Plan comp 438.68 {Plan 4}'!BU$15)),"",'III_Plan comp 438.68 {Plan 4}'!BU$15&amp;analysismethod3)</f>
        <v/>
      </c>
      <c r="EC54" s="254" t="str">
        <f>IF(ISNUMBER(FIND(analysismethod3,'III_Plan comp 438.68 {Plan 4}'!BV$15)),"",'III_Plan comp 438.68 {Plan 4}'!BV$15&amp;analysismethod3)</f>
        <v/>
      </c>
      <c r="ED54" s="254" t="str">
        <f>IF(ISNUMBER(FIND(analysismethod3,'III_Plan comp 438.68 {Plan 4}'!BW$15)),"",'III_Plan comp 438.68 {Plan 4}'!BW$15&amp;analysismethod3)</f>
        <v/>
      </c>
      <c r="EE54" s="254" t="str">
        <f>IF(ISNUMBER(FIND(analysismethod3,'III_Plan comp 438.68 {Plan 4}'!BX$15)),"",'III_Plan comp 438.68 {Plan 4}'!BX$15&amp;analysismethod3)</f>
        <v/>
      </c>
      <c r="EF54" s="254" t="str">
        <f>IF(ISNUMBER(FIND(analysismethod3,'III_Plan comp 438.68 {Plan 4}'!BY$15)),"",'III_Plan comp 438.68 {Plan 4}'!BY$15&amp;analysismethod3)</f>
        <v/>
      </c>
      <c r="EG54" s="254" t="str">
        <f>IF(ISNUMBER(FIND(analysismethod3,'III_Plan comp 438.68 {Plan 4}'!BZ$15)),"",'III_Plan comp 438.68 {Plan 4}'!BZ$15&amp;analysismethod3)</f>
        <v/>
      </c>
      <c r="EH54" s="254" t="str">
        <f>IF(ISNUMBER(FIND(analysismethod3,'III_Plan comp 438.68 {Plan 4}'!CA$15)),"",'III_Plan comp 438.68 {Plan 4}'!CA$15&amp;analysismethod3)</f>
        <v/>
      </c>
      <c r="EI54" s="254" t="str">
        <f>IF(ISNUMBER(FIND(analysismethod3,'III_Plan comp 438.68 {Plan 4}'!CB$15)),"",'III_Plan comp 438.68 {Plan 4}'!CB$15&amp;analysismethod3)</f>
        <v/>
      </c>
      <c r="EJ54" s="254" t="str">
        <f>IF(ISNUMBER(FIND(analysismethod3,'III_Plan comp 438.68 {Plan 4}'!CC$15)),"",'III_Plan comp 438.68 {Plan 4}'!CC$15&amp;analysismethod3)</f>
        <v/>
      </c>
      <c r="EK54" s="254" t="str">
        <f>IF(ISNUMBER(FIND(analysismethod3,'III_Plan comp 438.68 {Plan 4}'!CD$15)),"",'III_Plan comp 438.68 {Plan 4}'!CD$15&amp;analysismethod3)</f>
        <v/>
      </c>
      <c r="EL54" s="254" t="str">
        <f>IF(ISNUMBER(FIND(analysismethod3,'III_Plan comp 438.68 {Plan 4}'!CE$15)),"",'III_Plan comp 438.68 {Plan 4}'!CE$15&amp;analysismethod3)</f>
        <v/>
      </c>
      <c r="EM54" s="254" t="str">
        <f>IF(ISNUMBER(FIND(analysismethod3,'III_Plan comp 438.68 {Plan 4}'!CF$15)),"",'III_Plan comp 438.68 {Plan 4}'!CF$15&amp;analysismethod3)</f>
        <v/>
      </c>
      <c r="EN54" s="254" t="str">
        <f>IF(ISNUMBER(FIND(analysismethod3,'III_Plan comp 438.68 {Plan 4}'!CG$15)),"",'III_Plan comp 438.68 {Plan 4}'!CG$15&amp;analysismethod3)</f>
        <v/>
      </c>
      <c r="EO54" s="254" t="str">
        <f>IF(ISNUMBER(FIND(analysismethod3,'III_Plan comp 438.68 {Plan 4}'!CH$15)),"",'III_Plan comp 438.68 {Plan 4}'!CH$15&amp;analysismethod3)</f>
        <v/>
      </c>
      <c r="EP54" s="254" t="str">
        <f>IF(ISNUMBER(FIND(analysismethod3,'III_Plan comp 438.68 {Plan 4}'!CI$15)),"",'III_Plan comp 438.68 {Plan 4}'!CI$15&amp;analysismethod3)</f>
        <v/>
      </c>
      <c r="EQ54" s="254" t="str">
        <f>IF(ISNUMBER(FIND(analysismethod3,'III_Plan comp 438.68 {Plan 4}'!CJ$15)),"",'III_Plan comp 438.68 {Plan 4}'!CJ$15&amp;analysismethod3)</f>
        <v/>
      </c>
      <c r="ER54" s="254" t="str">
        <f>IF(ISNUMBER(FIND(analysismethod3,'III_Plan comp 438.68 {Plan 4}'!CK$15)),"",'III_Plan comp 438.68 {Plan 4}'!CK$15&amp;analysismethod3)</f>
        <v/>
      </c>
      <c r="ES54" s="254" t="str">
        <f>IF(ISNUMBER(FIND(analysismethod3,'III_Plan comp 438.68 {Plan 4}'!CL$15)),"",'III_Plan comp 438.68 {Plan 4}'!CL$15&amp;analysismethod3)</f>
        <v/>
      </c>
      <c r="ET54" s="254" t="str">
        <f>IF(ISNUMBER(FIND(analysismethod3,'III_Plan comp 438.68 {Plan 4}'!CM$15)),"",'III_Plan comp 438.68 {Plan 4}'!CM$15&amp;analysismethod3)</f>
        <v/>
      </c>
      <c r="EU54" s="254" t="str">
        <f>IF(ISNUMBER(FIND(analysismethod3,'III_Plan comp 438.68 {Plan 4}'!CN$15)),"",'III_Plan comp 438.68 {Plan 4}'!CN$15&amp;analysismethod3)</f>
        <v/>
      </c>
      <c r="EV54" s="254" t="str">
        <f>IF(ISNUMBER(FIND(analysismethod3,'III_Plan comp 438.68 {Plan 4}'!CO$15)),"",'III_Plan comp 438.68 {Plan 4}'!CO$15&amp;analysismethod3)</f>
        <v/>
      </c>
      <c r="EW54" s="254" t="str">
        <f>IF(ISNUMBER(FIND(analysismethod3,'III_Plan comp 438.68 {Plan 4}'!CP$15)),"",'III_Plan comp 438.68 {Plan 4}'!CP$15&amp;analysismethod3)</f>
        <v/>
      </c>
      <c r="EX54" s="254" t="str">
        <f>IF(ISNUMBER(FIND(analysismethod3,'III_Plan comp 438.68 {Plan 4}'!CQ$15)),"",'III_Plan comp 438.68 {Plan 4}'!CQ$15&amp;analysismethod3)</f>
        <v/>
      </c>
      <c r="EY54" s="254" t="str">
        <f>IF(ISNUMBER(FIND(analysismethod3,'III_Plan comp 438.68 {Plan 4}'!CR$15)),"",'III_Plan comp 438.68 {Plan 4}'!CR$15&amp;analysismethod3)</f>
        <v/>
      </c>
      <c r="EZ54" s="254" t="str">
        <f>IF(ISNUMBER(FIND(analysismethod3,'III_Plan comp 438.68 {Plan 4}'!CS$15)),"",'III_Plan comp 438.68 {Plan 4}'!CS$15&amp;analysismethod3)</f>
        <v/>
      </c>
      <c r="FA54" s="254" t="str">
        <f>IF(ISNUMBER(FIND(analysismethod3,'III_Plan comp 438.68 {Plan 4}'!CT$15)),"",'III_Plan comp 438.68 {Plan 4}'!CT$15&amp;analysismethod3)</f>
        <v/>
      </c>
      <c r="FB54" s="254" t="str">
        <f>IF(ISNUMBER(FIND(analysismethod3,'III_Plan comp 438.68 {Plan 4}'!CU$15)),"",'III_Plan comp 438.68 {Plan 4}'!CU$15&amp;analysismethod3)</f>
        <v/>
      </c>
      <c r="FC54" s="254" t="str">
        <f>IF(ISNUMBER(FIND(analysismethod3,'III_Plan comp 438.68 {Plan 4}'!CV$15)),"",'III_Plan comp 438.68 {Plan 4}'!CV$15&amp;analysismethod3)</f>
        <v/>
      </c>
      <c r="FD54" s="254" t="str">
        <f>IF(ISNUMBER(FIND(analysismethod3,'III_Plan comp 438.68 {Plan 4}'!CW$15)),"",'III_Plan comp 438.68 {Plan 4}'!CW$15&amp;analysismethod3)</f>
        <v/>
      </c>
      <c r="FE54" s="254" t="str">
        <f>IF(ISNUMBER(FIND(analysismethod3,'III_Plan comp 438.68 {Plan 4}'!CX$15)),"",'III_Plan comp 438.68 {Plan 4}'!CX$15&amp;analysismethod3)</f>
        <v/>
      </c>
      <c r="FF54" s="254" t="str">
        <f>IF(ISNUMBER(FIND(analysismethod3,'III_Plan comp 438.68 {Plan 4}'!CY$15)),"",'III_Plan comp 438.68 {Plan 4}'!CY$15&amp;analysismethod3)</f>
        <v/>
      </c>
      <c r="FG54" s="254" t="str">
        <f>IF(ISNUMBER(FIND(analysismethod3,'III_Plan comp 438.68 {Plan 4}'!CZ$15)),"",'III_Plan comp 438.68 {Plan 4}'!CZ$15&amp;analysismethod3)</f>
        <v/>
      </c>
    </row>
    <row r="55" spans="2:163" x14ac:dyDescent="0.25">
      <c r="BK55" s="253" t="str">
        <f>IF('I_State and program information'!$E$62="Yes","Secret Shopper: Appointment Availability"&amp;"; "&amp;CHAR(10)&amp;CHAR(10),"")</f>
        <v/>
      </c>
      <c r="BL55" s="254" t="str">
        <f>IF(ISNUMBER(FIND(analysismethod4,'III_Plan comp 438.68 {Plan 4}'!E$15)),"",'III_Plan comp 438.68 {Plan 4}'!E$15&amp;analysismethod4)</f>
        <v/>
      </c>
      <c r="BM55" s="254" t="str">
        <f>IF(ISNUMBER(FIND(analysismethod4,'III_Plan comp 438.68 {Plan 4}'!F$15)),"",'III_Plan comp 438.68 {Plan 4}'!F$15&amp;analysismethod4)</f>
        <v/>
      </c>
      <c r="BN55" s="254" t="str">
        <f>IF(ISNUMBER(FIND(analysismethod4,'III_Plan comp 438.68 {Plan 4}'!G$15)),"",'III_Plan comp 438.68 {Plan 4}'!G$15&amp;analysismethod4)</f>
        <v/>
      </c>
      <c r="BO55" s="254" t="str">
        <f>IF(ISNUMBER(FIND(analysismethod4,'III_Plan comp 438.68 {Plan 4}'!H$15)),"",'III_Plan comp 438.68 {Plan 4}'!H$15&amp;analysismethod4)</f>
        <v/>
      </c>
      <c r="BP55" s="254" t="str">
        <f>IF(ISNUMBER(FIND(analysismethod4,'III_Plan comp 438.68 {Plan 4}'!I$15)),"",'III_Plan comp 438.68 {Plan 4}'!I$15&amp;analysismethod4)</f>
        <v/>
      </c>
      <c r="BQ55" s="254" t="str">
        <f>IF(ISNUMBER(FIND(analysismethod4,'III_Plan comp 438.68 {Plan 4}'!J$15)),"",'III_Plan comp 438.68 {Plan 4}'!J$15&amp;analysismethod4)</f>
        <v/>
      </c>
      <c r="BR55" s="254" t="str">
        <f>IF(ISNUMBER(FIND(analysismethod4,'III_Plan comp 438.68 {Plan 4}'!K$15)),"",'III_Plan comp 438.68 {Plan 4}'!K$15&amp;analysismethod4)</f>
        <v/>
      </c>
      <c r="BS55" s="254" t="str">
        <f>IF(ISNUMBER(FIND(analysismethod4,'III_Plan comp 438.68 {Plan 4}'!L$15)),"",'III_Plan comp 438.68 {Plan 4}'!L$15&amp;analysismethod4)</f>
        <v/>
      </c>
      <c r="BT55" s="254" t="str">
        <f>IF(ISNUMBER(FIND(analysismethod4,'III_Plan comp 438.68 {Plan 4}'!M$15)),"",'III_Plan comp 438.68 {Plan 4}'!M$15&amp;analysismethod4)</f>
        <v/>
      </c>
      <c r="BU55" s="254" t="str">
        <f>IF(ISNUMBER(FIND(analysismethod4,'III_Plan comp 438.68 {Plan 4}'!N$15)),"",'III_Plan comp 438.68 {Plan 4}'!N$15&amp;analysismethod4)</f>
        <v/>
      </c>
      <c r="BV55" s="254" t="str">
        <f>IF(ISNUMBER(FIND(analysismethod4,'III_Plan comp 438.68 {Plan 4}'!O$15)),"",'III_Plan comp 438.68 {Plan 4}'!O$15&amp;analysismethod4)</f>
        <v/>
      </c>
      <c r="BW55" s="254" t="str">
        <f>IF(ISNUMBER(FIND(analysismethod4,'III_Plan comp 438.68 {Plan 4}'!P$15)),"",'III_Plan comp 438.68 {Plan 4}'!P$15&amp;analysismethod4)</f>
        <v/>
      </c>
      <c r="BX55" s="254" t="str">
        <f>IF(ISNUMBER(FIND(analysismethod4,'III_Plan comp 438.68 {Plan 4}'!Q$15)),"",'III_Plan comp 438.68 {Plan 4}'!Q$15&amp;analysismethod4)</f>
        <v/>
      </c>
      <c r="BY55" s="254" t="str">
        <f>IF(ISNUMBER(FIND(analysismethod4,'III_Plan comp 438.68 {Plan 4}'!R$15)),"",'III_Plan comp 438.68 {Plan 4}'!R$15&amp;analysismethod4)</f>
        <v/>
      </c>
      <c r="BZ55" s="254" t="str">
        <f>IF(ISNUMBER(FIND(analysismethod4,'III_Plan comp 438.68 {Plan 4}'!S$15)),"",'III_Plan comp 438.68 {Plan 4}'!S$15&amp;analysismethod4)</f>
        <v/>
      </c>
      <c r="CA55" s="254" t="str">
        <f>IF(ISNUMBER(FIND(analysismethod4,'III_Plan comp 438.68 {Plan 4}'!T$15)),"",'III_Plan comp 438.68 {Plan 4}'!T$15&amp;analysismethod4)</f>
        <v/>
      </c>
      <c r="CB55" s="254" t="str">
        <f>IF(ISNUMBER(FIND(analysismethod4,'III_Plan comp 438.68 {Plan 4}'!U$15)),"",'III_Plan comp 438.68 {Plan 4}'!U$15&amp;analysismethod4)</f>
        <v/>
      </c>
      <c r="CC55" s="254" t="str">
        <f>IF(ISNUMBER(FIND(analysismethod4,'III_Plan comp 438.68 {Plan 4}'!V$15)),"",'III_Plan comp 438.68 {Plan 4}'!V$15&amp;analysismethod4)</f>
        <v/>
      </c>
      <c r="CD55" s="254" t="str">
        <f>IF(ISNUMBER(FIND(analysismethod4,'III_Plan comp 438.68 {Plan 4}'!W$15)),"",'III_Plan comp 438.68 {Plan 4}'!W$15&amp;analysismethod4)</f>
        <v/>
      </c>
      <c r="CE55" s="254" t="str">
        <f>IF(ISNUMBER(FIND(analysismethod4,'III_Plan comp 438.68 {Plan 4}'!X$15)),"",'III_Plan comp 438.68 {Plan 4}'!X$15&amp;analysismethod4)</f>
        <v/>
      </c>
      <c r="CF55" s="254" t="str">
        <f>IF(ISNUMBER(FIND(analysismethod4,'III_Plan comp 438.68 {Plan 4}'!Y$15)),"",'III_Plan comp 438.68 {Plan 4}'!Y$15&amp;analysismethod4)</f>
        <v/>
      </c>
      <c r="CG55" s="254" t="str">
        <f>IF(ISNUMBER(FIND(analysismethod4,'III_Plan comp 438.68 {Plan 4}'!Z$15)),"",'III_Plan comp 438.68 {Plan 4}'!Z$15&amp;analysismethod4)</f>
        <v/>
      </c>
      <c r="CH55" s="254" t="str">
        <f>IF(ISNUMBER(FIND(analysismethod4,'III_Plan comp 438.68 {Plan 4}'!AA$15)),"",'III_Plan comp 438.68 {Plan 4}'!AA$15&amp;analysismethod4)</f>
        <v/>
      </c>
      <c r="CI55" s="254" t="str">
        <f>IF(ISNUMBER(FIND(analysismethod4,'III_Plan comp 438.68 {Plan 4}'!AB$15)),"",'III_Plan comp 438.68 {Plan 4}'!AB$15&amp;analysismethod4)</f>
        <v/>
      </c>
      <c r="CJ55" s="254" t="str">
        <f>IF(ISNUMBER(FIND(analysismethod4,'III_Plan comp 438.68 {Plan 4}'!AC$15)),"",'III_Plan comp 438.68 {Plan 4}'!AC$15&amp;analysismethod4)</f>
        <v/>
      </c>
      <c r="CK55" s="254" t="str">
        <f>IF(ISNUMBER(FIND(analysismethod4,'III_Plan comp 438.68 {Plan 4}'!AD$15)),"",'III_Plan comp 438.68 {Plan 4}'!AD$15&amp;analysismethod4)</f>
        <v/>
      </c>
      <c r="CL55" s="254" t="str">
        <f>IF(ISNUMBER(FIND(analysismethod4,'III_Plan comp 438.68 {Plan 4}'!AE$15)),"",'III_Plan comp 438.68 {Plan 4}'!AE$15&amp;analysismethod4)</f>
        <v/>
      </c>
      <c r="CM55" s="254" t="str">
        <f>IF(ISNUMBER(FIND(analysismethod4,'III_Plan comp 438.68 {Plan 4}'!AF$15)),"",'III_Plan comp 438.68 {Plan 4}'!AF$15&amp;analysismethod4)</f>
        <v/>
      </c>
      <c r="CN55" s="254" t="str">
        <f>IF(ISNUMBER(FIND(analysismethod4,'III_Plan comp 438.68 {Plan 4}'!AG$15)),"",'III_Plan comp 438.68 {Plan 4}'!AG$15&amp;analysismethod4)</f>
        <v/>
      </c>
      <c r="CO55" s="254" t="str">
        <f>IF(ISNUMBER(FIND(analysismethod4,'III_Plan comp 438.68 {Plan 4}'!AH$15)),"",'III_Plan comp 438.68 {Plan 4}'!AH$15&amp;analysismethod4)</f>
        <v/>
      </c>
      <c r="CP55" s="254" t="str">
        <f>IF(ISNUMBER(FIND(analysismethod4,'III_Plan comp 438.68 {Plan 4}'!AI$15)),"",'III_Plan comp 438.68 {Plan 4}'!AI$15&amp;analysismethod4)</f>
        <v/>
      </c>
      <c r="CQ55" s="254" t="str">
        <f>IF(ISNUMBER(FIND(analysismethod4,'III_Plan comp 438.68 {Plan 4}'!AJ$15)),"",'III_Plan comp 438.68 {Plan 4}'!AJ$15&amp;analysismethod4)</f>
        <v/>
      </c>
      <c r="CR55" s="254" t="str">
        <f>IF(ISNUMBER(FIND(analysismethod4,'III_Plan comp 438.68 {Plan 4}'!AK$15)),"",'III_Plan comp 438.68 {Plan 4}'!AK$15&amp;analysismethod4)</f>
        <v/>
      </c>
      <c r="CS55" s="254" t="str">
        <f>IF(ISNUMBER(FIND(analysismethod4,'III_Plan comp 438.68 {Plan 4}'!AL$15)),"",'III_Plan comp 438.68 {Plan 4}'!AL$15&amp;analysismethod4)</f>
        <v/>
      </c>
      <c r="CT55" s="254" t="str">
        <f>IF(ISNUMBER(FIND(analysismethod4,'III_Plan comp 438.68 {Plan 4}'!AM$15)),"",'III_Plan comp 438.68 {Plan 4}'!AM$15&amp;analysismethod4)</f>
        <v/>
      </c>
      <c r="CU55" s="254" t="str">
        <f>IF(ISNUMBER(FIND(analysismethod4,'III_Plan comp 438.68 {Plan 4}'!AN$15)),"",'III_Plan comp 438.68 {Plan 4}'!AN$15&amp;analysismethod4)</f>
        <v/>
      </c>
      <c r="CV55" s="254" t="str">
        <f>IF(ISNUMBER(FIND(analysismethod4,'III_Plan comp 438.68 {Plan 4}'!AO$15)),"",'III_Plan comp 438.68 {Plan 4}'!AO$15&amp;analysismethod4)</f>
        <v/>
      </c>
      <c r="CW55" s="254" t="str">
        <f>IF(ISNUMBER(FIND(analysismethod4,'III_Plan comp 438.68 {Plan 4}'!AP$15)),"",'III_Plan comp 438.68 {Plan 4}'!AP$15&amp;analysismethod4)</f>
        <v/>
      </c>
      <c r="CX55" s="254" t="str">
        <f>IF(ISNUMBER(FIND(analysismethod4,'III_Plan comp 438.68 {Plan 4}'!AQ$15)),"",'III_Plan comp 438.68 {Plan 4}'!AQ$15&amp;analysismethod4)</f>
        <v/>
      </c>
      <c r="CY55" s="254" t="str">
        <f>IF(ISNUMBER(FIND(analysismethod4,'III_Plan comp 438.68 {Plan 4}'!AR$15)),"",'III_Plan comp 438.68 {Plan 4}'!AR$15&amp;analysismethod4)</f>
        <v/>
      </c>
      <c r="CZ55" s="254" t="str">
        <f>IF(ISNUMBER(FIND(analysismethod4,'III_Plan comp 438.68 {Plan 4}'!AS$15)),"",'III_Plan comp 438.68 {Plan 4}'!AS$15&amp;analysismethod4)</f>
        <v/>
      </c>
      <c r="DA55" s="254" t="str">
        <f>IF(ISNUMBER(FIND(analysismethod4,'III_Plan comp 438.68 {Plan 4}'!AT$15)),"",'III_Plan comp 438.68 {Plan 4}'!AT$15&amp;analysismethod4)</f>
        <v/>
      </c>
      <c r="DB55" s="254" t="str">
        <f>IF(ISNUMBER(FIND(analysismethod4,'III_Plan comp 438.68 {Plan 4}'!AU$15)),"",'III_Plan comp 438.68 {Plan 4}'!AU$15&amp;analysismethod4)</f>
        <v/>
      </c>
      <c r="DC55" s="254" t="str">
        <f>IF(ISNUMBER(FIND(analysismethod4,'III_Plan comp 438.68 {Plan 4}'!AV$15)),"",'III_Plan comp 438.68 {Plan 4}'!AV$15&amp;analysismethod4)</f>
        <v/>
      </c>
      <c r="DD55" s="254" t="str">
        <f>IF(ISNUMBER(FIND(analysismethod4,'III_Plan comp 438.68 {Plan 4}'!AW$15)),"",'III_Plan comp 438.68 {Plan 4}'!AW$15&amp;analysismethod4)</f>
        <v/>
      </c>
      <c r="DE55" s="254" t="str">
        <f>IF(ISNUMBER(FIND(analysismethod4,'III_Plan comp 438.68 {Plan 4}'!AX$15)),"",'III_Plan comp 438.68 {Plan 4}'!AX$15&amp;analysismethod4)</f>
        <v/>
      </c>
      <c r="DF55" s="254" t="str">
        <f>IF(ISNUMBER(FIND(analysismethod4,'III_Plan comp 438.68 {Plan 4}'!AY$15)),"",'III_Plan comp 438.68 {Plan 4}'!AY$15&amp;analysismethod4)</f>
        <v/>
      </c>
      <c r="DG55" s="254" t="str">
        <f>IF(ISNUMBER(FIND(analysismethod4,'III_Plan comp 438.68 {Plan 4}'!AZ$15)),"",'III_Plan comp 438.68 {Plan 4}'!AZ$15&amp;analysismethod4)</f>
        <v/>
      </c>
      <c r="DH55" s="254" t="str">
        <f>IF(ISNUMBER(FIND(analysismethod4,'III_Plan comp 438.68 {Plan 4}'!BA$15)),"",'III_Plan comp 438.68 {Plan 4}'!BA$15&amp;analysismethod4)</f>
        <v/>
      </c>
      <c r="DI55" s="254" t="str">
        <f>IF(ISNUMBER(FIND(analysismethod4,'III_Plan comp 438.68 {Plan 4}'!BB$15)),"",'III_Plan comp 438.68 {Plan 4}'!BB$15&amp;analysismethod4)</f>
        <v/>
      </c>
      <c r="DJ55" s="254" t="str">
        <f>IF(ISNUMBER(FIND(analysismethod4,'III_Plan comp 438.68 {Plan 4}'!BC$15)),"",'III_Plan comp 438.68 {Plan 4}'!BC$15&amp;analysismethod4)</f>
        <v/>
      </c>
      <c r="DK55" s="254" t="str">
        <f>IF(ISNUMBER(FIND(analysismethod4,'III_Plan comp 438.68 {Plan 4}'!BD$15)),"",'III_Plan comp 438.68 {Plan 4}'!BD$15&amp;analysismethod4)</f>
        <v/>
      </c>
      <c r="DL55" s="254" t="str">
        <f>IF(ISNUMBER(FIND(analysismethod4,'III_Plan comp 438.68 {Plan 4}'!BE$15)),"",'III_Plan comp 438.68 {Plan 4}'!BE$15&amp;analysismethod4)</f>
        <v/>
      </c>
      <c r="DM55" s="254" t="str">
        <f>IF(ISNUMBER(FIND(analysismethod4,'III_Plan comp 438.68 {Plan 4}'!BF$15)),"",'III_Plan comp 438.68 {Plan 4}'!BF$15&amp;analysismethod4)</f>
        <v/>
      </c>
      <c r="DN55" s="254" t="str">
        <f>IF(ISNUMBER(FIND(analysismethod4,'III_Plan comp 438.68 {Plan 4}'!BG$15)),"",'III_Plan comp 438.68 {Plan 4}'!BG$15&amp;analysismethod4)</f>
        <v/>
      </c>
      <c r="DO55" s="254" t="str">
        <f>IF(ISNUMBER(FIND(analysismethod4,'III_Plan comp 438.68 {Plan 4}'!BH$15)),"",'III_Plan comp 438.68 {Plan 4}'!BH$15&amp;analysismethod4)</f>
        <v/>
      </c>
      <c r="DP55" s="254" t="str">
        <f>IF(ISNUMBER(FIND(analysismethod4,'III_Plan comp 438.68 {Plan 4}'!BI$15)),"",'III_Plan comp 438.68 {Plan 4}'!BI$15&amp;analysismethod4)</f>
        <v/>
      </c>
      <c r="DQ55" s="254" t="str">
        <f>IF(ISNUMBER(FIND(analysismethod4,'III_Plan comp 438.68 {Plan 4}'!BJ$15)),"",'III_Plan comp 438.68 {Plan 4}'!BJ$15&amp;analysismethod4)</f>
        <v/>
      </c>
      <c r="DR55" s="254" t="str">
        <f>IF(ISNUMBER(FIND(analysismethod4,'III_Plan comp 438.68 {Plan 4}'!BK$15)),"",'III_Plan comp 438.68 {Plan 4}'!BK$15&amp;analysismethod4)</f>
        <v/>
      </c>
      <c r="DS55" s="254" t="str">
        <f>IF(ISNUMBER(FIND(analysismethod4,'III_Plan comp 438.68 {Plan 4}'!BL$15)),"",'III_Plan comp 438.68 {Plan 4}'!BL$15&amp;analysismethod4)</f>
        <v/>
      </c>
      <c r="DT55" s="254" t="str">
        <f>IF(ISNUMBER(FIND(analysismethod4,'III_Plan comp 438.68 {Plan 4}'!BM$15)),"",'III_Plan comp 438.68 {Plan 4}'!BM$15&amp;analysismethod4)</f>
        <v/>
      </c>
      <c r="DU55" s="254" t="str">
        <f>IF(ISNUMBER(FIND(analysismethod4,'III_Plan comp 438.68 {Plan 4}'!BN$15)),"",'III_Plan comp 438.68 {Plan 4}'!BN$15&amp;analysismethod4)</f>
        <v/>
      </c>
      <c r="DV55" s="254" t="str">
        <f>IF(ISNUMBER(FIND(analysismethod4,'III_Plan comp 438.68 {Plan 4}'!BO$15)),"",'III_Plan comp 438.68 {Plan 4}'!BO$15&amp;analysismethod4)</f>
        <v/>
      </c>
      <c r="DW55" s="254" t="str">
        <f>IF(ISNUMBER(FIND(analysismethod4,'III_Plan comp 438.68 {Plan 4}'!BP$15)),"",'III_Plan comp 438.68 {Plan 4}'!BP$15&amp;analysismethod4)</f>
        <v/>
      </c>
      <c r="DX55" s="254" t="str">
        <f>IF(ISNUMBER(FIND(analysismethod4,'III_Plan comp 438.68 {Plan 4}'!BQ$15)),"",'III_Plan comp 438.68 {Plan 4}'!BQ$15&amp;analysismethod4)</f>
        <v/>
      </c>
      <c r="DY55" s="254" t="str">
        <f>IF(ISNUMBER(FIND(analysismethod4,'III_Plan comp 438.68 {Plan 4}'!BR$15)),"",'III_Plan comp 438.68 {Plan 4}'!BR$15&amp;analysismethod4)</f>
        <v/>
      </c>
      <c r="DZ55" s="254" t="str">
        <f>IF(ISNUMBER(FIND(analysismethod4,'III_Plan comp 438.68 {Plan 4}'!BS$15)),"",'III_Plan comp 438.68 {Plan 4}'!BS$15&amp;analysismethod4)</f>
        <v/>
      </c>
      <c r="EA55" s="254" t="str">
        <f>IF(ISNUMBER(FIND(analysismethod4,'III_Plan comp 438.68 {Plan 4}'!BT$15)),"",'III_Plan comp 438.68 {Plan 4}'!BT$15&amp;analysismethod4)</f>
        <v/>
      </c>
      <c r="EB55" s="254" t="str">
        <f>IF(ISNUMBER(FIND(analysismethod4,'III_Plan comp 438.68 {Plan 4}'!BU$15)),"",'III_Plan comp 438.68 {Plan 4}'!BU$15&amp;analysismethod4)</f>
        <v/>
      </c>
      <c r="EC55" s="254" t="str">
        <f>IF(ISNUMBER(FIND(analysismethod4,'III_Plan comp 438.68 {Plan 4}'!BV$15)),"",'III_Plan comp 438.68 {Plan 4}'!BV$15&amp;analysismethod4)</f>
        <v/>
      </c>
      <c r="ED55" s="254" t="str">
        <f>IF(ISNUMBER(FIND(analysismethod4,'III_Plan comp 438.68 {Plan 4}'!BW$15)),"",'III_Plan comp 438.68 {Plan 4}'!BW$15&amp;analysismethod4)</f>
        <v/>
      </c>
      <c r="EE55" s="254" t="str">
        <f>IF(ISNUMBER(FIND(analysismethod4,'III_Plan comp 438.68 {Plan 4}'!BX$15)),"",'III_Plan comp 438.68 {Plan 4}'!BX$15&amp;analysismethod4)</f>
        <v/>
      </c>
      <c r="EF55" s="254" t="str">
        <f>IF(ISNUMBER(FIND(analysismethod4,'III_Plan comp 438.68 {Plan 4}'!BY$15)),"",'III_Plan comp 438.68 {Plan 4}'!BY$15&amp;analysismethod4)</f>
        <v/>
      </c>
      <c r="EG55" s="254" t="str">
        <f>IF(ISNUMBER(FIND(analysismethod4,'III_Plan comp 438.68 {Plan 4}'!BZ$15)),"",'III_Plan comp 438.68 {Plan 4}'!BZ$15&amp;analysismethod4)</f>
        <v/>
      </c>
      <c r="EH55" s="254" t="str">
        <f>IF(ISNUMBER(FIND(analysismethod4,'III_Plan comp 438.68 {Plan 4}'!CA$15)),"",'III_Plan comp 438.68 {Plan 4}'!CA$15&amp;analysismethod4)</f>
        <v/>
      </c>
      <c r="EI55" s="254" t="str">
        <f>IF(ISNUMBER(FIND(analysismethod4,'III_Plan comp 438.68 {Plan 4}'!CB$15)),"",'III_Plan comp 438.68 {Plan 4}'!CB$15&amp;analysismethod4)</f>
        <v/>
      </c>
      <c r="EJ55" s="254" t="str">
        <f>IF(ISNUMBER(FIND(analysismethod4,'III_Plan comp 438.68 {Plan 4}'!CC$15)),"",'III_Plan comp 438.68 {Plan 4}'!CC$15&amp;analysismethod4)</f>
        <v/>
      </c>
      <c r="EK55" s="254" t="str">
        <f>IF(ISNUMBER(FIND(analysismethod4,'III_Plan comp 438.68 {Plan 4}'!CD$15)),"",'III_Plan comp 438.68 {Plan 4}'!CD$15&amp;analysismethod4)</f>
        <v/>
      </c>
      <c r="EL55" s="254" t="str">
        <f>IF(ISNUMBER(FIND(analysismethod4,'III_Plan comp 438.68 {Plan 4}'!CE$15)),"",'III_Plan comp 438.68 {Plan 4}'!CE$15&amp;analysismethod4)</f>
        <v/>
      </c>
      <c r="EM55" s="254" t="str">
        <f>IF(ISNUMBER(FIND(analysismethod4,'III_Plan comp 438.68 {Plan 4}'!CF$15)),"",'III_Plan comp 438.68 {Plan 4}'!CF$15&amp;analysismethod4)</f>
        <v/>
      </c>
      <c r="EN55" s="254" t="str">
        <f>IF(ISNUMBER(FIND(analysismethod4,'III_Plan comp 438.68 {Plan 4}'!CG$15)),"",'III_Plan comp 438.68 {Plan 4}'!CG$15&amp;analysismethod4)</f>
        <v/>
      </c>
      <c r="EO55" s="254" t="str">
        <f>IF(ISNUMBER(FIND(analysismethod4,'III_Plan comp 438.68 {Plan 4}'!CH$15)),"",'III_Plan comp 438.68 {Plan 4}'!CH$15&amp;analysismethod4)</f>
        <v/>
      </c>
      <c r="EP55" s="254" t="str">
        <f>IF(ISNUMBER(FIND(analysismethod4,'III_Plan comp 438.68 {Plan 4}'!CI$15)),"",'III_Plan comp 438.68 {Plan 4}'!CI$15&amp;analysismethod4)</f>
        <v/>
      </c>
      <c r="EQ55" s="254" t="str">
        <f>IF(ISNUMBER(FIND(analysismethod4,'III_Plan comp 438.68 {Plan 4}'!CJ$15)),"",'III_Plan comp 438.68 {Plan 4}'!CJ$15&amp;analysismethod4)</f>
        <v/>
      </c>
      <c r="ER55" s="254" t="str">
        <f>IF(ISNUMBER(FIND(analysismethod4,'III_Plan comp 438.68 {Plan 4}'!CK$15)),"",'III_Plan comp 438.68 {Plan 4}'!CK$15&amp;analysismethod4)</f>
        <v/>
      </c>
      <c r="ES55" s="254" t="str">
        <f>IF(ISNUMBER(FIND(analysismethod4,'III_Plan comp 438.68 {Plan 4}'!CL$15)),"",'III_Plan comp 438.68 {Plan 4}'!CL$15&amp;analysismethod4)</f>
        <v/>
      </c>
      <c r="ET55" s="254" t="str">
        <f>IF(ISNUMBER(FIND(analysismethod4,'III_Plan comp 438.68 {Plan 4}'!CM$15)),"",'III_Plan comp 438.68 {Plan 4}'!CM$15&amp;analysismethod4)</f>
        <v/>
      </c>
      <c r="EU55" s="254" t="str">
        <f>IF(ISNUMBER(FIND(analysismethod4,'III_Plan comp 438.68 {Plan 4}'!CN$15)),"",'III_Plan comp 438.68 {Plan 4}'!CN$15&amp;analysismethod4)</f>
        <v/>
      </c>
      <c r="EV55" s="254" t="str">
        <f>IF(ISNUMBER(FIND(analysismethod4,'III_Plan comp 438.68 {Plan 4}'!CO$15)),"",'III_Plan comp 438.68 {Plan 4}'!CO$15&amp;analysismethod4)</f>
        <v/>
      </c>
      <c r="EW55" s="254" t="str">
        <f>IF(ISNUMBER(FIND(analysismethod4,'III_Plan comp 438.68 {Plan 4}'!CP$15)),"",'III_Plan comp 438.68 {Plan 4}'!CP$15&amp;analysismethod4)</f>
        <v/>
      </c>
      <c r="EX55" s="254" t="str">
        <f>IF(ISNUMBER(FIND(analysismethod4,'III_Plan comp 438.68 {Plan 4}'!CQ$15)),"",'III_Plan comp 438.68 {Plan 4}'!CQ$15&amp;analysismethod4)</f>
        <v/>
      </c>
      <c r="EY55" s="254" t="str">
        <f>IF(ISNUMBER(FIND(analysismethod4,'III_Plan comp 438.68 {Plan 4}'!CR$15)),"",'III_Plan comp 438.68 {Plan 4}'!CR$15&amp;analysismethod4)</f>
        <v/>
      </c>
      <c r="EZ55" s="254" t="str">
        <f>IF(ISNUMBER(FIND(analysismethod4,'III_Plan comp 438.68 {Plan 4}'!CS$15)),"",'III_Plan comp 438.68 {Plan 4}'!CS$15&amp;analysismethod4)</f>
        <v/>
      </c>
      <c r="FA55" s="254" t="str">
        <f>IF(ISNUMBER(FIND(analysismethod4,'III_Plan comp 438.68 {Plan 4}'!CT$15)),"",'III_Plan comp 438.68 {Plan 4}'!CT$15&amp;analysismethod4)</f>
        <v/>
      </c>
      <c r="FB55" s="254" t="str">
        <f>IF(ISNUMBER(FIND(analysismethod4,'III_Plan comp 438.68 {Plan 4}'!CU$15)),"",'III_Plan comp 438.68 {Plan 4}'!CU$15&amp;analysismethod4)</f>
        <v/>
      </c>
      <c r="FC55" s="254" t="str">
        <f>IF(ISNUMBER(FIND(analysismethod4,'III_Plan comp 438.68 {Plan 4}'!CV$15)),"",'III_Plan comp 438.68 {Plan 4}'!CV$15&amp;analysismethod4)</f>
        <v/>
      </c>
      <c r="FD55" s="254" t="str">
        <f>IF(ISNUMBER(FIND(analysismethod4,'III_Plan comp 438.68 {Plan 4}'!CW$15)),"",'III_Plan comp 438.68 {Plan 4}'!CW$15&amp;analysismethod4)</f>
        <v/>
      </c>
      <c r="FE55" s="254" t="str">
        <f>IF(ISNUMBER(FIND(analysismethod4,'III_Plan comp 438.68 {Plan 4}'!CX$15)),"",'III_Plan comp 438.68 {Plan 4}'!CX$15&amp;analysismethod4)</f>
        <v/>
      </c>
      <c r="FF55" s="254" t="str">
        <f>IF(ISNUMBER(FIND(analysismethod4,'III_Plan comp 438.68 {Plan 4}'!CY$15)),"",'III_Plan comp 438.68 {Plan 4}'!CY$15&amp;analysismethod4)</f>
        <v/>
      </c>
      <c r="FG55" s="254" t="str">
        <f>IF(ISNUMBER(FIND(analysismethod4,'III_Plan comp 438.68 {Plan 4}'!CZ$15)),"",'III_Plan comp 438.68 {Plan 4}'!CZ$15&amp;analysismethod4)</f>
        <v/>
      </c>
    </row>
    <row r="56" spans="2:163" x14ac:dyDescent="0.25">
      <c r="BK56" s="253" t="str">
        <f>IF('I_State and program information'!$E$66="Yes","EVV Data Analysis"&amp;"; "&amp;CHAR(10)&amp;CHAR(10),"")</f>
        <v/>
      </c>
      <c r="BL56" s="254" t="str">
        <f>IF(ISNUMBER(FIND(analysismethod5,'III_Plan comp 438.68 {Plan 4}'!E$15)),"",'III_Plan comp 438.68 {Plan 4}'!E$15&amp;analysismethod5)</f>
        <v/>
      </c>
      <c r="BM56" s="254" t="str">
        <f>IF(ISNUMBER(FIND(analysismethod5,'III_Plan comp 438.68 {Plan 4}'!F$15)),"",'III_Plan comp 438.68 {Plan 4}'!F$15&amp;analysismethod5)</f>
        <v/>
      </c>
      <c r="BN56" s="254" t="str">
        <f>IF(ISNUMBER(FIND(analysismethod5,'III_Plan comp 438.68 {Plan 4}'!G$15)),"",'III_Plan comp 438.68 {Plan 4}'!G$15&amp;analysismethod5)</f>
        <v/>
      </c>
      <c r="BO56" s="254" t="str">
        <f>IF(ISNUMBER(FIND(analysismethod5,'III_Plan comp 438.68 {Plan 4}'!H$15)),"",'III_Plan comp 438.68 {Plan 4}'!H$15&amp;analysismethod5)</f>
        <v/>
      </c>
      <c r="BP56" s="254" t="str">
        <f>IF(ISNUMBER(FIND(analysismethod5,'III_Plan comp 438.68 {Plan 4}'!I$15)),"",'III_Plan comp 438.68 {Plan 4}'!I$15&amp;analysismethod5)</f>
        <v/>
      </c>
      <c r="BQ56" s="254" t="str">
        <f>IF(ISNUMBER(FIND(analysismethod5,'III_Plan comp 438.68 {Plan 4}'!J$15)),"",'III_Plan comp 438.68 {Plan 4}'!J$15&amp;analysismethod5)</f>
        <v/>
      </c>
      <c r="BR56" s="254" t="str">
        <f>IF(ISNUMBER(FIND(analysismethod5,'III_Plan comp 438.68 {Plan 4}'!K$15)),"",'III_Plan comp 438.68 {Plan 4}'!K$15&amp;analysismethod5)</f>
        <v/>
      </c>
      <c r="BS56" s="254" t="str">
        <f>IF(ISNUMBER(FIND(analysismethod5,'III_Plan comp 438.68 {Plan 4}'!L$15)),"",'III_Plan comp 438.68 {Plan 4}'!L$15&amp;analysismethod5)</f>
        <v/>
      </c>
      <c r="BT56" s="254" t="str">
        <f>IF(ISNUMBER(FIND(analysismethod5,'III_Plan comp 438.68 {Plan 4}'!M$15)),"",'III_Plan comp 438.68 {Plan 4}'!M$15&amp;analysismethod5)</f>
        <v/>
      </c>
      <c r="BU56" s="254" t="str">
        <f>IF(ISNUMBER(FIND(analysismethod5,'III_Plan comp 438.68 {Plan 4}'!N$15)),"",'III_Plan comp 438.68 {Plan 4}'!N$15&amp;analysismethod5)</f>
        <v/>
      </c>
      <c r="BV56" s="254" t="str">
        <f>IF(ISNUMBER(FIND(analysismethod5,'III_Plan comp 438.68 {Plan 4}'!O$15)),"",'III_Plan comp 438.68 {Plan 4}'!O$15&amp;analysismethod5)</f>
        <v/>
      </c>
      <c r="BW56" s="254" t="str">
        <f>IF(ISNUMBER(FIND(analysismethod5,'III_Plan comp 438.68 {Plan 4}'!P$15)),"",'III_Plan comp 438.68 {Plan 4}'!P$15&amp;analysismethod5)</f>
        <v/>
      </c>
      <c r="BX56" s="254" t="str">
        <f>IF(ISNUMBER(FIND(analysismethod5,'III_Plan comp 438.68 {Plan 4}'!Q$15)),"",'III_Plan comp 438.68 {Plan 4}'!Q$15&amp;analysismethod5)</f>
        <v/>
      </c>
      <c r="BY56" s="254" t="str">
        <f>IF(ISNUMBER(FIND(analysismethod5,'III_Plan comp 438.68 {Plan 4}'!R$15)),"",'III_Plan comp 438.68 {Plan 4}'!R$15&amp;analysismethod5)</f>
        <v/>
      </c>
      <c r="BZ56" s="254" t="str">
        <f>IF(ISNUMBER(FIND(analysismethod5,'III_Plan comp 438.68 {Plan 4}'!S$15)),"",'III_Plan comp 438.68 {Plan 4}'!S$15&amp;analysismethod5)</f>
        <v/>
      </c>
      <c r="CA56" s="254" t="str">
        <f>IF(ISNUMBER(FIND(analysismethod5,'III_Plan comp 438.68 {Plan 4}'!T$15)),"",'III_Plan comp 438.68 {Plan 4}'!T$15&amp;analysismethod5)</f>
        <v/>
      </c>
      <c r="CB56" s="254" t="str">
        <f>IF(ISNUMBER(FIND(analysismethod5,'III_Plan comp 438.68 {Plan 4}'!U$15)),"",'III_Plan comp 438.68 {Plan 4}'!U$15&amp;analysismethod5)</f>
        <v/>
      </c>
      <c r="CC56" s="254" t="str">
        <f>IF(ISNUMBER(FIND(analysismethod5,'III_Plan comp 438.68 {Plan 4}'!V$15)),"",'III_Plan comp 438.68 {Plan 4}'!V$15&amp;analysismethod5)</f>
        <v/>
      </c>
      <c r="CD56" s="254" t="str">
        <f>IF(ISNUMBER(FIND(analysismethod5,'III_Plan comp 438.68 {Plan 4}'!W$15)),"",'III_Plan comp 438.68 {Plan 4}'!W$15&amp;analysismethod5)</f>
        <v/>
      </c>
      <c r="CE56" s="254" t="str">
        <f>IF(ISNUMBER(FIND(analysismethod5,'III_Plan comp 438.68 {Plan 4}'!X$15)),"",'III_Plan comp 438.68 {Plan 4}'!X$15&amp;analysismethod5)</f>
        <v/>
      </c>
      <c r="CF56" s="254" t="str">
        <f>IF(ISNUMBER(FIND(analysismethod5,'III_Plan comp 438.68 {Plan 4}'!Y$15)),"",'III_Plan comp 438.68 {Plan 4}'!Y$15&amp;analysismethod5)</f>
        <v/>
      </c>
      <c r="CG56" s="254" t="str">
        <f>IF(ISNUMBER(FIND(analysismethod5,'III_Plan comp 438.68 {Plan 4}'!Z$15)),"",'III_Plan comp 438.68 {Plan 4}'!Z$15&amp;analysismethod5)</f>
        <v/>
      </c>
      <c r="CH56" s="254" t="str">
        <f>IF(ISNUMBER(FIND(analysismethod5,'III_Plan comp 438.68 {Plan 4}'!AA$15)),"",'III_Plan comp 438.68 {Plan 4}'!AA$15&amp;analysismethod5)</f>
        <v/>
      </c>
      <c r="CI56" s="254" t="str">
        <f>IF(ISNUMBER(FIND(analysismethod5,'III_Plan comp 438.68 {Plan 4}'!AB$15)),"",'III_Plan comp 438.68 {Plan 4}'!AB$15&amp;analysismethod5)</f>
        <v/>
      </c>
      <c r="CJ56" s="254" t="str">
        <f>IF(ISNUMBER(FIND(analysismethod5,'III_Plan comp 438.68 {Plan 4}'!AC$15)),"",'III_Plan comp 438.68 {Plan 4}'!AC$15&amp;analysismethod5)</f>
        <v/>
      </c>
      <c r="CK56" s="254" t="str">
        <f>IF(ISNUMBER(FIND(analysismethod5,'III_Plan comp 438.68 {Plan 4}'!AD$15)),"",'III_Plan comp 438.68 {Plan 4}'!AD$15&amp;analysismethod5)</f>
        <v/>
      </c>
      <c r="CL56" s="254" t="str">
        <f>IF(ISNUMBER(FIND(analysismethod5,'III_Plan comp 438.68 {Plan 4}'!AE$15)),"",'III_Plan comp 438.68 {Plan 4}'!AE$15&amp;analysismethod5)</f>
        <v/>
      </c>
      <c r="CM56" s="254" t="str">
        <f>IF(ISNUMBER(FIND(analysismethod5,'III_Plan comp 438.68 {Plan 4}'!AF$15)),"",'III_Plan comp 438.68 {Plan 4}'!AF$15&amp;analysismethod5)</f>
        <v/>
      </c>
      <c r="CN56" s="254" t="str">
        <f>IF(ISNUMBER(FIND(analysismethod5,'III_Plan comp 438.68 {Plan 4}'!AG$15)),"",'III_Plan comp 438.68 {Plan 4}'!AG$15&amp;analysismethod5)</f>
        <v/>
      </c>
      <c r="CO56" s="254" t="str">
        <f>IF(ISNUMBER(FIND(analysismethod5,'III_Plan comp 438.68 {Plan 4}'!AH$15)),"",'III_Plan comp 438.68 {Plan 4}'!AH$15&amp;analysismethod5)</f>
        <v/>
      </c>
      <c r="CP56" s="254" t="str">
        <f>IF(ISNUMBER(FIND(analysismethod5,'III_Plan comp 438.68 {Plan 4}'!AI$15)),"",'III_Plan comp 438.68 {Plan 4}'!AI$15&amp;analysismethod5)</f>
        <v/>
      </c>
      <c r="CQ56" s="254" t="str">
        <f>IF(ISNUMBER(FIND(analysismethod5,'III_Plan comp 438.68 {Plan 4}'!AJ$15)),"",'III_Plan comp 438.68 {Plan 4}'!AJ$15&amp;analysismethod5)</f>
        <v/>
      </c>
      <c r="CR56" s="254" t="str">
        <f>IF(ISNUMBER(FIND(analysismethod5,'III_Plan comp 438.68 {Plan 4}'!AK$15)),"",'III_Plan comp 438.68 {Plan 4}'!AK$15&amp;analysismethod5)</f>
        <v/>
      </c>
      <c r="CS56" s="254" t="str">
        <f>IF(ISNUMBER(FIND(analysismethod5,'III_Plan comp 438.68 {Plan 4}'!AL$15)),"",'III_Plan comp 438.68 {Plan 4}'!AL$15&amp;analysismethod5)</f>
        <v/>
      </c>
      <c r="CT56" s="254" t="str">
        <f>IF(ISNUMBER(FIND(analysismethod5,'III_Plan comp 438.68 {Plan 4}'!AM$15)),"",'III_Plan comp 438.68 {Plan 4}'!AM$15&amp;analysismethod5)</f>
        <v/>
      </c>
      <c r="CU56" s="254" t="str">
        <f>IF(ISNUMBER(FIND(analysismethod5,'III_Plan comp 438.68 {Plan 4}'!AN$15)),"",'III_Plan comp 438.68 {Plan 4}'!AN$15&amp;analysismethod5)</f>
        <v/>
      </c>
      <c r="CV56" s="254" t="str">
        <f>IF(ISNUMBER(FIND(analysismethod5,'III_Plan comp 438.68 {Plan 4}'!AO$15)),"",'III_Plan comp 438.68 {Plan 4}'!AO$15&amp;analysismethod5)</f>
        <v/>
      </c>
      <c r="CW56" s="254" t="str">
        <f>IF(ISNUMBER(FIND(analysismethod5,'III_Plan comp 438.68 {Plan 4}'!AP$15)),"",'III_Plan comp 438.68 {Plan 4}'!AP$15&amp;analysismethod5)</f>
        <v/>
      </c>
      <c r="CX56" s="254" t="str">
        <f>IF(ISNUMBER(FIND(analysismethod5,'III_Plan comp 438.68 {Plan 4}'!AQ$15)),"",'III_Plan comp 438.68 {Plan 4}'!AQ$15&amp;analysismethod5)</f>
        <v/>
      </c>
      <c r="CY56" s="254" t="str">
        <f>IF(ISNUMBER(FIND(analysismethod5,'III_Plan comp 438.68 {Plan 4}'!AR$15)),"",'III_Plan comp 438.68 {Plan 4}'!AR$15&amp;analysismethod5)</f>
        <v/>
      </c>
      <c r="CZ56" s="254" t="str">
        <f>IF(ISNUMBER(FIND(analysismethod5,'III_Plan comp 438.68 {Plan 4}'!AS$15)),"",'III_Plan comp 438.68 {Plan 4}'!AS$15&amp;analysismethod5)</f>
        <v/>
      </c>
      <c r="DA56" s="254" t="str">
        <f>IF(ISNUMBER(FIND(analysismethod5,'III_Plan comp 438.68 {Plan 4}'!AT$15)),"",'III_Plan comp 438.68 {Plan 4}'!AT$15&amp;analysismethod5)</f>
        <v/>
      </c>
      <c r="DB56" s="254" t="str">
        <f>IF(ISNUMBER(FIND(analysismethod5,'III_Plan comp 438.68 {Plan 4}'!AU$15)),"",'III_Plan comp 438.68 {Plan 4}'!AU$15&amp;analysismethod5)</f>
        <v/>
      </c>
      <c r="DC56" s="254" t="str">
        <f>IF(ISNUMBER(FIND(analysismethod5,'III_Plan comp 438.68 {Plan 4}'!AV$15)),"",'III_Plan comp 438.68 {Plan 4}'!AV$15&amp;analysismethod5)</f>
        <v/>
      </c>
      <c r="DD56" s="254" t="str">
        <f>IF(ISNUMBER(FIND(analysismethod5,'III_Plan comp 438.68 {Plan 4}'!AW$15)),"",'III_Plan comp 438.68 {Plan 4}'!AW$15&amp;analysismethod5)</f>
        <v/>
      </c>
      <c r="DE56" s="254" t="str">
        <f>IF(ISNUMBER(FIND(analysismethod5,'III_Plan comp 438.68 {Plan 4}'!AX$15)),"",'III_Plan comp 438.68 {Plan 4}'!AX$15&amp;analysismethod5)</f>
        <v/>
      </c>
      <c r="DF56" s="254" t="str">
        <f>IF(ISNUMBER(FIND(analysismethod5,'III_Plan comp 438.68 {Plan 4}'!AY$15)),"",'III_Plan comp 438.68 {Plan 4}'!AY$15&amp;analysismethod5)</f>
        <v/>
      </c>
      <c r="DG56" s="254" t="str">
        <f>IF(ISNUMBER(FIND(analysismethod5,'III_Plan comp 438.68 {Plan 4}'!AZ$15)),"",'III_Plan comp 438.68 {Plan 4}'!AZ$15&amp;analysismethod5)</f>
        <v/>
      </c>
      <c r="DH56" s="254" t="str">
        <f>IF(ISNUMBER(FIND(analysismethod5,'III_Plan comp 438.68 {Plan 4}'!BA$15)),"",'III_Plan comp 438.68 {Plan 4}'!BA$15&amp;analysismethod5)</f>
        <v/>
      </c>
      <c r="DI56" s="254" t="str">
        <f>IF(ISNUMBER(FIND(analysismethod5,'III_Plan comp 438.68 {Plan 4}'!BB$15)),"",'III_Plan comp 438.68 {Plan 4}'!BB$15&amp;analysismethod5)</f>
        <v/>
      </c>
      <c r="DJ56" s="254" t="str">
        <f>IF(ISNUMBER(FIND(analysismethod5,'III_Plan comp 438.68 {Plan 4}'!BC$15)),"",'III_Plan comp 438.68 {Plan 4}'!BC$15&amp;analysismethod5)</f>
        <v/>
      </c>
      <c r="DK56" s="254" t="str">
        <f>IF(ISNUMBER(FIND(analysismethod5,'III_Plan comp 438.68 {Plan 4}'!BD$15)),"",'III_Plan comp 438.68 {Plan 4}'!BD$15&amp;analysismethod5)</f>
        <v/>
      </c>
      <c r="DL56" s="254" t="str">
        <f>IF(ISNUMBER(FIND(analysismethod5,'III_Plan comp 438.68 {Plan 4}'!BE$15)),"",'III_Plan comp 438.68 {Plan 4}'!BE$15&amp;analysismethod5)</f>
        <v/>
      </c>
      <c r="DM56" s="254" t="str">
        <f>IF(ISNUMBER(FIND(analysismethod5,'III_Plan comp 438.68 {Plan 4}'!BF$15)),"",'III_Plan comp 438.68 {Plan 4}'!BF$15&amp;analysismethod5)</f>
        <v/>
      </c>
      <c r="DN56" s="254" t="str">
        <f>IF(ISNUMBER(FIND(analysismethod5,'III_Plan comp 438.68 {Plan 4}'!BG$15)),"",'III_Plan comp 438.68 {Plan 4}'!BG$15&amp;analysismethod5)</f>
        <v/>
      </c>
      <c r="DO56" s="254" t="str">
        <f>IF(ISNUMBER(FIND(analysismethod5,'III_Plan comp 438.68 {Plan 4}'!BH$15)),"",'III_Plan comp 438.68 {Plan 4}'!BH$15&amp;analysismethod5)</f>
        <v/>
      </c>
      <c r="DP56" s="254" t="str">
        <f>IF(ISNUMBER(FIND(analysismethod5,'III_Plan comp 438.68 {Plan 4}'!BI$15)),"",'III_Plan comp 438.68 {Plan 4}'!BI$15&amp;analysismethod5)</f>
        <v/>
      </c>
      <c r="DQ56" s="254" t="str">
        <f>IF(ISNUMBER(FIND(analysismethod5,'III_Plan comp 438.68 {Plan 4}'!BJ$15)),"",'III_Plan comp 438.68 {Plan 4}'!BJ$15&amp;analysismethod5)</f>
        <v/>
      </c>
      <c r="DR56" s="254" t="str">
        <f>IF(ISNUMBER(FIND(analysismethod5,'III_Plan comp 438.68 {Plan 4}'!BK$15)),"",'III_Plan comp 438.68 {Plan 4}'!BK$15&amp;analysismethod5)</f>
        <v/>
      </c>
      <c r="DS56" s="254" t="str">
        <f>IF(ISNUMBER(FIND(analysismethod5,'III_Plan comp 438.68 {Plan 4}'!BL$15)),"",'III_Plan comp 438.68 {Plan 4}'!BL$15&amp;analysismethod5)</f>
        <v/>
      </c>
      <c r="DT56" s="254" t="str">
        <f>IF(ISNUMBER(FIND(analysismethod5,'III_Plan comp 438.68 {Plan 4}'!BM$15)),"",'III_Plan comp 438.68 {Plan 4}'!BM$15&amp;analysismethod5)</f>
        <v/>
      </c>
      <c r="DU56" s="254" t="str">
        <f>IF(ISNUMBER(FIND(analysismethod5,'III_Plan comp 438.68 {Plan 4}'!BN$15)),"",'III_Plan comp 438.68 {Plan 4}'!BN$15&amp;analysismethod5)</f>
        <v/>
      </c>
      <c r="DV56" s="254" t="str">
        <f>IF(ISNUMBER(FIND(analysismethod5,'III_Plan comp 438.68 {Plan 4}'!BO$15)),"",'III_Plan comp 438.68 {Plan 4}'!BO$15&amp;analysismethod5)</f>
        <v/>
      </c>
      <c r="DW56" s="254" t="str">
        <f>IF(ISNUMBER(FIND(analysismethod5,'III_Plan comp 438.68 {Plan 4}'!BP$15)),"",'III_Plan comp 438.68 {Plan 4}'!BP$15&amp;analysismethod5)</f>
        <v/>
      </c>
      <c r="DX56" s="254" t="str">
        <f>IF(ISNUMBER(FIND(analysismethod5,'III_Plan comp 438.68 {Plan 4}'!BQ$15)),"",'III_Plan comp 438.68 {Plan 4}'!BQ$15&amp;analysismethod5)</f>
        <v/>
      </c>
      <c r="DY56" s="254" t="str">
        <f>IF(ISNUMBER(FIND(analysismethod5,'III_Plan comp 438.68 {Plan 4}'!BR$15)),"",'III_Plan comp 438.68 {Plan 4}'!BR$15&amp;analysismethod5)</f>
        <v/>
      </c>
      <c r="DZ56" s="254" t="str">
        <f>IF(ISNUMBER(FIND(analysismethod5,'III_Plan comp 438.68 {Plan 4}'!BS$15)),"",'III_Plan comp 438.68 {Plan 4}'!BS$15&amp;analysismethod5)</f>
        <v/>
      </c>
      <c r="EA56" s="254" t="str">
        <f>IF(ISNUMBER(FIND(analysismethod5,'III_Plan comp 438.68 {Plan 4}'!BT$15)),"",'III_Plan comp 438.68 {Plan 4}'!BT$15&amp;analysismethod5)</f>
        <v/>
      </c>
      <c r="EB56" s="254" t="str">
        <f>IF(ISNUMBER(FIND(analysismethod5,'III_Plan comp 438.68 {Plan 4}'!BU$15)),"",'III_Plan comp 438.68 {Plan 4}'!BU$15&amp;analysismethod5)</f>
        <v/>
      </c>
      <c r="EC56" s="254" t="str">
        <f>IF(ISNUMBER(FIND(analysismethod5,'III_Plan comp 438.68 {Plan 4}'!BV$15)),"",'III_Plan comp 438.68 {Plan 4}'!BV$15&amp;analysismethod5)</f>
        <v/>
      </c>
      <c r="ED56" s="254" t="str">
        <f>IF(ISNUMBER(FIND(analysismethod5,'III_Plan comp 438.68 {Plan 4}'!BW$15)),"",'III_Plan comp 438.68 {Plan 4}'!BW$15&amp;analysismethod5)</f>
        <v/>
      </c>
      <c r="EE56" s="254" t="str">
        <f>IF(ISNUMBER(FIND(analysismethod5,'III_Plan comp 438.68 {Plan 4}'!BX$15)),"",'III_Plan comp 438.68 {Plan 4}'!BX$15&amp;analysismethod5)</f>
        <v/>
      </c>
      <c r="EF56" s="254" t="str">
        <f>IF(ISNUMBER(FIND(analysismethod5,'III_Plan comp 438.68 {Plan 4}'!BY$15)),"",'III_Plan comp 438.68 {Plan 4}'!BY$15&amp;analysismethod5)</f>
        <v/>
      </c>
      <c r="EG56" s="254" t="str">
        <f>IF(ISNUMBER(FIND(analysismethod5,'III_Plan comp 438.68 {Plan 4}'!BZ$15)),"",'III_Plan comp 438.68 {Plan 4}'!BZ$15&amp;analysismethod5)</f>
        <v/>
      </c>
      <c r="EH56" s="254" t="str">
        <f>IF(ISNUMBER(FIND(analysismethod5,'III_Plan comp 438.68 {Plan 4}'!CA$15)),"",'III_Plan comp 438.68 {Plan 4}'!CA$15&amp;analysismethod5)</f>
        <v/>
      </c>
      <c r="EI56" s="254" t="str">
        <f>IF(ISNUMBER(FIND(analysismethod5,'III_Plan comp 438.68 {Plan 4}'!CB$15)),"",'III_Plan comp 438.68 {Plan 4}'!CB$15&amp;analysismethod5)</f>
        <v/>
      </c>
      <c r="EJ56" s="254" t="str">
        <f>IF(ISNUMBER(FIND(analysismethod5,'III_Plan comp 438.68 {Plan 4}'!CC$15)),"",'III_Plan comp 438.68 {Plan 4}'!CC$15&amp;analysismethod5)</f>
        <v/>
      </c>
      <c r="EK56" s="254" t="str">
        <f>IF(ISNUMBER(FIND(analysismethod5,'III_Plan comp 438.68 {Plan 4}'!CD$15)),"",'III_Plan comp 438.68 {Plan 4}'!CD$15&amp;analysismethod5)</f>
        <v/>
      </c>
      <c r="EL56" s="254" t="str">
        <f>IF(ISNUMBER(FIND(analysismethod5,'III_Plan comp 438.68 {Plan 4}'!CE$15)),"",'III_Plan comp 438.68 {Plan 4}'!CE$15&amp;analysismethod5)</f>
        <v/>
      </c>
      <c r="EM56" s="254" t="str">
        <f>IF(ISNUMBER(FIND(analysismethod5,'III_Plan comp 438.68 {Plan 4}'!CF$15)),"",'III_Plan comp 438.68 {Plan 4}'!CF$15&amp;analysismethod5)</f>
        <v/>
      </c>
      <c r="EN56" s="254" t="str">
        <f>IF(ISNUMBER(FIND(analysismethod5,'III_Plan comp 438.68 {Plan 4}'!CG$15)),"",'III_Plan comp 438.68 {Plan 4}'!CG$15&amp;analysismethod5)</f>
        <v/>
      </c>
      <c r="EO56" s="254" t="str">
        <f>IF(ISNUMBER(FIND(analysismethod5,'III_Plan comp 438.68 {Plan 4}'!CH$15)),"",'III_Plan comp 438.68 {Plan 4}'!CH$15&amp;analysismethod5)</f>
        <v/>
      </c>
      <c r="EP56" s="254" t="str">
        <f>IF(ISNUMBER(FIND(analysismethod5,'III_Plan comp 438.68 {Plan 4}'!CI$15)),"",'III_Plan comp 438.68 {Plan 4}'!CI$15&amp;analysismethod5)</f>
        <v/>
      </c>
      <c r="EQ56" s="254" t="str">
        <f>IF(ISNUMBER(FIND(analysismethod5,'III_Plan comp 438.68 {Plan 4}'!CJ$15)),"",'III_Plan comp 438.68 {Plan 4}'!CJ$15&amp;analysismethod5)</f>
        <v/>
      </c>
      <c r="ER56" s="254" t="str">
        <f>IF(ISNUMBER(FIND(analysismethod5,'III_Plan comp 438.68 {Plan 4}'!CK$15)),"",'III_Plan comp 438.68 {Plan 4}'!CK$15&amp;analysismethod5)</f>
        <v/>
      </c>
      <c r="ES56" s="254" t="str">
        <f>IF(ISNUMBER(FIND(analysismethod5,'III_Plan comp 438.68 {Plan 4}'!CL$15)),"",'III_Plan comp 438.68 {Plan 4}'!CL$15&amp;analysismethod5)</f>
        <v/>
      </c>
      <c r="ET56" s="254" t="str">
        <f>IF(ISNUMBER(FIND(analysismethod5,'III_Plan comp 438.68 {Plan 4}'!CM$15)),"",'III_Plan comp 438.68 {Plan 4}'!CM$15&amp;analysismethod5)</f>
        <v/>
      </c>
      <c r="EU56" s="254" t="str">
        <f>IF(ISNUMBER(FIND(analysismethod5,'III_Plan comp 438.68 {Plan 4}'!CN$15)),"",'III_Plan comp 438.68 {Plan 4}'!CN$15&amp;analysismethod5)</f>
        <v/>
      </c>
      <c r="EV56" s="254" t="str">
        <f>IF(ISNUMBER(FIND(analysismethod5,'III_Plan comp 438.68 {Plan 4}'!CO$15)),"",'III_Plan comp 438.68 {Plan 4}'!CO$15&amp;analysismethod5)</f>
        <v/>
      </c>
      <c r="EW56" s="254" t="str">
        <f>IF(ISNUMBER(FIND(analysismethod5,'III_Plan comp 438.68 {Plan 4}'!CP$15)),"",'III_Plan comp 438.68 {Plan 4}'!CP$15&amp;analysismethod5)</f>
        <v/>
      </c>
      <c r="EX56" s="254" t="str">
        <f>IF(ISNUMBER(FIND(analysismethod5,'III_Plan comp 438.68 {Plan 4}'!CQ$15)),"",'III_Plan comp 438.68 {Plan 4}'!CQ$15&amp;analysismethod5)</f>
        <v/>
      </c>
      <c r="EY56" s="254" t="str">
        <f>IF(ISNUMBER(FIND(analysismethod5,'III_Plan comp 438.68 {Plan 4}'!CR$15)),"",'III_Plan comp 438.68 {Plan 4}'!CR$15&amp;analysismethod5)</f>
        <v/>
      </c>
      <c r="EZ56" s="254" t="str">
        <f>IF(ISNUMBER(FIND(analysismethod5,'III_Plan comp 438.68 {Plan 4}'!CS$15)),"",'III_Plan comp 438.68 {Plan 4}'!CS$15&amp;analysismethod5)</f>
        <v/>
      </c>
      <c r="FA56" s="254" t="str">
        <f>IF(ISNUMBER(FIND(analysismethod5,'III_Plan comp 438.68 {Plan 4}'!CT$15)),"",'III_Plan comp 438.68 {Plan 4}'!CT$15&amp;analysismethod5)</f>
        <v/>
      </c>
      <c r="FB56" s="254" t="str">
        <f>IF(ISNUMBER(FIND(analysismethod5,'III_Plan comp 438.68 {Plan 4}'!CU$15)),"",'III_Plan comp 438.68 {Plan 4}'!CU$15&amp;analysismethod5)</f>
        <v/>
      </c>
      <c r="FC56" s="254" t="str">
        <f>IF(ISNUMBER(FIND(analysismethod5,'III_Plan comp 438.68 {Plan 4}'!CV$15)),"",'III_Plan comp 438.68 {Plan 4}'!CV$15&amp;analysismethod5)</f>
        <v/>
      </c>
      <c r="FD56" s="254" t="str">
        <f>IF(ISNUMBER(FIND(analysismethod5,'III_Plan comp 438.68 {Plan 4}'!CW$15)),"",'III_Plan comp 438.68 {Plan 4}'!CW$15&amp;analysismethod5)</f>
        <v/>
      </c>
      <c r="FE56" s="254" t="str">
        <f>IF(ISNUMBER(FIND(analysismethod5,'III_Plan comp 438.68 {Plan 4}'!CX$15)),"",'III_Plan comp 438.68 {Plan 4}'!CX$15&amp;analysismethod5)</f>
        <v/>
      </c>
      <c r="FF56" s="254" t="str">
        <f>IF(ISNUMBER(FIND(analysismethod5,'III_Plan comp 438.68 {Plan 4}'!CY$15)),"",'III_Plan comp 438.68 {Plan 4}'!CY$15&amp;analysismethod5)</f>
        <v/>
      </c>
      <c r="FG56" s="254" t="str">
        <f>IF(ISNUMBER(FIND(analysismethod5,'III_Plan comp 438.68 {Plan 4}'!CZ$15)),"",'III_Plan comp 438.68 {Plan 4}'!CZ$15&amp;analysismethod5)</f>
        <v/>
      </c>
    </row>
    <row r="57" spans="2:163" x14ac:dyDescent="0.25">
      <c r="BK57" s="253" t="str">
        <f>IF('I_State and program information'!$E$70="Yes","Review of Grievances Related to Access"&amp;"; "&amp;CHAR(10)&amp;CHAR(10),"")</f>
        <v/>
      </c>
      <c r="BL57" s="254" t="str">
        <f>IF(ISNUMBER(FIND(analysismethod6,'III_Plan comp 438.68 {Plan 4}'!E$15)),"",'III_Plan comp 438.68 {Plan 4}'!E$15&amp;analysismethod6)</f>
        <v/>
      </c>
      <c r="BM57" s="254" t="str">
        <f>IF(ISNUMBER(FIND(analysismethod6,'III_Plan comp 438.68 {Plan 4}'!F$15)),"",'III_Plan comp 438.68 {Plan 4}'!F$15&amp;analysismethod6)</f>
        <v/>
      </c>
      <c r="BN57" s="254" t="str">
        <f>IF(ISNUMBER(FIND(analysismethod6,'III_Plan comp 438.68 {Plan 4}'!G$15)),"",'III_Plan comp 438.68 {Plan 4}'!G$15&amp;analysismethod6)</f>
        <v/>
      </c>
      <c r="BO57" s="254" t="str">
        <f>IF(ISNUMBER(FIND(analysismethod6,'III_Plan comp 438.68 {Plan 4}'!H$15)),"",'III_Plan comp 438.68 {Plan 4}'!H$15&amp;analysismethod6)</f>
        <v/>
      </c>
      <c r="BP57" s="254" t="str">
        <f>IF(ISNUMBER(FIND(analysismethod6,'III_Plan comp 438.68 {Plan 4}'!I$15)),"",'III_Plan comp 438.68 {Plan 4}'!I$15&amp;analysismethod6)</f>
        <v/>
      </c>
      <c r="BQ57" s="254" t="str">
        <f>IF(ISNUMBER(FIND(analysismethod6,'III_Plan comp 438.68 {Plan 4}'!J$15)),"",'III_Plan comp 438.68 {Plan 4}'!J$15&amp;analysismethod6)</f>
        <v/>
      </c>
      <c r="BR57" s="254" t="str">
        <f>IF(ISNUMBER(FIND(analysismethod6,'III_Plan comp 438.68 {Plan 4}'!K$15)),"",'III_Plan comp 438.68 {Plan 4}'!K$15&amp;analysismethod6)</f>
        <v/>
      </c>
      <c r="BS57" s="254" t="str">
        <f>IF(ISNUMBER(FIND(analysismethod6,'III_Plan comp 438.68 {Plan 4}'!L$15)),"",'III_Plan comp 438.68 {Plan 4}'!L$15&amp;analysismethod6)</f>
        <v/>
      </c>
      <c r="BT57" s="254" t="str">
        <f>IF(ISNUMBER(FIND(analysismethod6,'III_Plan comp 438.68 {Plan 4}'!M$15)),"",'III_Plan comp 438.68 {Plan 4}'!M$15&amp;analysismethod6)</f>
        <v/>
      </c>
      <c r="BU57" s="254" t="str">
        <f>IF(ISNUMBER(FIND(analysismethod6,'III_Plan comp 438.68 {Plan 4}'!N$15)),"",'III_Plan comp 438.68 {Plan 4}'!N$15&amp;analysismethod6)</f>
        <v/>
      </c>
      <c r="BV57" s="254" t="str">
        <f>IF(ISNUMBER(FIND(analysismethod6,'III_Plan comp 438.68 {Plan 4}'!O$15)),"",'III_Plan comp 438.68 {Plan 4}'!O$15&amp;analysismethod6)</f>
        <v/>
      </c>
      <c r="BW57" s="254" t="str">
        <f>IF(ISNUMBER(FIND(analysismethod6,'III_Plan comp 438.68 {Plan 4}'!P$15)),"",'III_Plan comp 438.68 {Plan 4}'!P$15&amp;analysismethod6)</f>
        <v/>
      </c>
      <c r="BX57" s="254" t="str">
        <f>IF(ISNUMBER(FIND(analysismethod6,'III_Plan comp 438.68 {Plan 4}'!Q$15)),"",'III_Plan comp 438.68 {Plan 4}'!Q$15&amp;analysismethod6)</f>
        <v/>
      </c>
      <c r="BY57" s="254" t="str">
        <f>IF(ISNUMBER(FIND(analysismethod6,'III_Plan comp 438.68 {Plan 4}'!R$15)),"",'III_Plan comp 438.68 {Plan 4}'!R$15&amp;analysismethod6)</f>
        <v/>
      </c>
      <c r="BZ57" s="254" t="str">
        <f>IF(ISNUMBER(FIND(analysismethod6,'III_Plan comp 438.68 {Plan 4}'!S$15)),"",'III_Plan comp 438.68 {Plan 4}'!S$15&amp;analysismethod6)</f>
        <v/>
      </c>
      <c r="CA57" s="254" t="str">
        <f>IF(ISNUMBER(FIND(analysismethod6,'III_Plan comp 438.68 {Plan 4}'!T$15)),"",'III_Plan comp 438.68 {Plan 4}'!T$15&amp;analysismethod6)</f>
        <v/>
      </c>
      <c r="CB57" s="254" t="str">
        <f>IF(ISNUMBER(FIND(analysismethod6,'III_Plan comp 438.68 {Plan 4}'!U$15)),"",'III_Plan comp 438.68 {Plan 4}'!U$15&amp;analysismethod6)</f>
        <v/>
      </c>
      <c r="CC57" s="254" t="str">
        <f>IF(ISNUMBER(FIND(analysismethod6,'III_Plan comp 438.68 {Plan 4}'!V$15)),"",'III_Plan comp 438.68 {Plan 4}'!V$15&amp;analysismethod6)</f>
        <v/>
      </c>
      <c r="CD57" s="254" t="str">
        <f>IF(ISNUMBER(FIND(analysismethod6,'III_Plan comp 438.68 {Plan 4}'!W$15)),"",'III_Plan comp 438.68 {Plan 4}'!W$15&amp;analysismethod6)</f>
        <v/>
      </c>
      <c r="CE57" s="254" t="str">
        <f>IF(ISNUMBER(FIND(analysismethod6,'III_Plan comp 438.68 {Plan 4}'!X$15)),"",'III_Plan comp 438.68 {Plan 4}'!X$15&amp;analysismethod6)</f>
        <v/>
      </c>
      <c r="CF57" s="254" t="str">
        <f>IF(ISNUMBER(FIND(analysismethod6,'III_Plan comp 438.68 {Plan 4}'!Y$15)),"",'III_Plan comp 438.68 {Plan 4}'!Y$15&amp;analysismethod6)</f>
        <v/>
      </c>
      <c r="CG57" s="254" t="str">
        <f>IF(ISNUMBER(FIND(analysismethod6,'III_Plan comp 438.68 {Plan 4}'!Z$15)),"",'III_Plan comp 438.68 {Plan 4}'!Z$15&amp;analysismethod6)</f>
        <v/>
      </c>
      <c r="CH57" s="254" t="str">
        <f>IF(ISNUMBER(FIND(analysismethod6,'III_Plan comp 438.68 {Plan 4}'!AA$15)),"",'III_Plan comp 438.68 {Plan 4}'!AA$15&amp;analysismethod6)</f>
        <v/>
      </c>
      <c r="CI57" s="254" t="str">
        <f>IF(ISNUMBER(FIND(analysismethod6,'III_Plan comp 438.68 {Plan 4}'!AB$15)),"",'III_Plan comp 438.68 {Plan 4}'!AB$15&amp;analysismethod6)</f>
        <v/>
      </c>
      <c r="CJ57" s="254" t="str">
        <f>IF(ISNUMBER(FIND(analysismethod6,'III_Plan comp 438.68 {Plan 4}'!AC$15)),"",'III_Plan comp 438.68 {Plan 4}'!AC$15&amp;analysismethod6)</f>
        <v/>
      </c>
      <c r="CK57" s="254" t="str">
        <f>IF(ISNUMBER(FIND(analysismethod6,'III_Plan comp 438.68 {Plan 4}'!AD$15)),"",'III_Plan comp 438.68 {Plan 4}'!AD$15&amp;analysismethod6)</f>
        <v/>
      </c>
      <c r="CL57" s="254" t="str">
        <f>IF(ISNUMBER(FIND(analysismethod6,'III_Plan comp 438.68 {Plan 4}'!AE$15)),"",'III_Plan comp 438.68 {Plan 4}'!AE$15&amp;analysismethod6)</f>
        <v/>
      </c>
      <c r="CM57" s="254" t="str">
        <f>IF(ISNUMBER(FIND(analysismethod6,'III_Plan comp 438.68 {Plan 4}'!AF$15)),"",'III_Plan comp 438.68 {Plan 4}'!AF$15&amp;analysismethod6)</f>
        <v/>
      </c>
      <c r="CN57" s="254" t="str">
        <f>IF(ISNUMBER(FIND(analysismethod6,'III_Plan comp 438.68 {Plan 4}'!AG$15)),"",'III_Plan comp 438.68 {Plan 4}'!AG$15&amp;analysismethod6)</f>
        <v/>
      </c>
      <c r="CO57" s="254" t="str">
        <f>IF(ISNUMBER(FIND(analysismethod6,'III_Plan comp 438.68 {Plan 4}'!AH$15)),"",'III_Plan comp 438.68 {Plan 4}'!AH$15&amp;analysismethod6)</f>
        <v/>
      </c>
      <c r="CP57" s="254" t="str">
        <f>IF(ISNUMBER(FIND(analysismethod6,'III_Plan comp 438.68 {Plan 4}'!AI$15)),"",'III_Plan comp 438.68 {Plan 4}'!AI$15&amp;analysismethod6)</f>
        <v/>
      </c>
      <c r="CQ57" s="254" t="str">
        <f>IF(ISNUMBER(FIND(analysismethod6,'III_Plan comp 438.68 {Plan 4}'!AJ$15)),"",'III_Plan comp 438.68 {Plan 4}'!AJ$15&amp;analysismethod6)</f>
        <v/>
      </c>
      <c r="CR57" s="254" t="str">
        <f>IF(ISNUMBER(FIND(analysismethod6,'III_Plan comp 438.68 {Plan 4}'!AK$15)),"",'III_Plan comp 438.68 {Plan 4}'!AK$15&amp;analysismethod6)</f>
        <v/>
      </c>
      <c r="CS57" s="254" t="str">
        <f>IF(ISNUMBER(FIND(analysismethod6,'III_Plan comp 438.68 {Plan 4}'!AL$15)),"",'III_Plan comp 438.68 {Plan 4}'!AL$15&amp;analysismethod6)</f>
        <v/>
      </c>
      <c r="CT57" s="254" t="str">
        <f>IF(ISNUMBER(FIND(analysismethod6,'III_Plan comp 438.68 {Plan 4}'!AM$15)),"",'III_Plan comp 438.68 {Plan 4}'!AM$15&amp;analysismethod6)</f>
        <v/>
      </c>
      <c r="CU57" s="254" t="str">
        <f>IF(ISNUMBER(FIND(analysismethod6,'III_Plan comp 438.68 {Plan 4}'!AN$15)),"",'III_Plan comp 438.68 {Plan 4}'!AN$15&amp;analysismethod6)</f>
        <v/>
      </c>
      <c r="CV57" s="254" t="str">
        <f>IF(ISNUMBER(FIND(analysismethod6,'III_Plan comp 438.68 {Plan 4}'!AO$15)),"",'III_Plan comp 438.68 {Plan 4}'!AO$15&amp;analysismethod6)</f>
        <v/>
      </c>
      <c r="CW57" s="254" t="str">
        <f>IF(ISNUMBER(FIND(analysismethod6,'III_Plan comp 438.68 {Plan 4}'!AP$15)),"",'III_Plan comp 438.68 {Plan 4}'!AP$15&amp;analysismethod6)</f>
        <v/>
      </c>
      <c r="CX57" s="254" t="str">
        <f>IF(ISNUMBER(FIND(analysismethod6,'III_Plan comp 438.68 {Plan 4}'!AQ$15)),"",'III_Plan comp 438.68 {Plan 4}'!AQ$15&amp;analysismethod6)</f>
        <v/>
      </c>
      <c r="CY57" s="254" t="str">
        <f>IF(ISNUMBER(FIND(analysismethod6,'III_Plan comp 438.68 {Plan 4}'!AR$15)),"",'III_Plan comp 438.68 {Plan 4}'!AR$15&amp;analysismethod6)</f>
        <v/>
      </c>
      <c r="CZ57" s="254" t="str">
        <f>IF(ISNUMBER(FIND(analysismethod6,'III_Plan comp 438.68 {Plan 4}'!AS$15)),"",'III_Plan comp 438.68 {Plan 4}'!AS$15&amp;analysismethod6)</f>
        <v/>
      </c>
      <c r="DA57" s="254" t="str">
        <f>IF(ISNUMBER(FIND(analysismethod6,'III_Plan comp 438.68 {Plan 4}'!AT$15)),"",'III_Plan comp 438.68 {Plan 4}'!AT$15&amp;analysismethod6)</f>
        <v/>
      </c>
      <c r="DB57" s="254" t="str">
        <f>IF(ISNUMBER(FIND(analysismethod6,'III_Plan comp 438.68 {Plan 4}'!AU$15)),"",'III_Plan comp 438.68 {Plan 4}'!AU$15&amp;analysismethod6)</f>
        <v/>
      </c>
      <c r="DC57" s="254" t="str">
        <f>IF(ISNUMBER(FIND(analysismethod6,'III_Plan comp 438.68 {Plan 4}'!AV$15)),"",'III_Plan comp 438.68 {Plan 4}'!AV$15&amp;analysismethod6)</f>
        <v/>
      </c>
      <c r="DD57" s="254" t="str">
        <f>IF(ISNUMBER(FIND(analysismethod6,'III_Plan comp 438.68 {Plan 4}'!AW$15)),"",'III_Plan comp 438.68 {Plan 4}'!AW$15&amp;analysismethod6)</f>
        <v/>
      </c>
      <c r="DE57" s="254" t="str">
        <f>IF(ISNUMBER(FIND(analysismethod6,'III_Plan comp 438.68 {Plan 4}'!AX$15)),"",'III_Plan comp 438.68 {Plan 4}'!AX$15&amp;analysismethod6)</f>
        <v/>
      </c>
      <c r="DF57" s="254" t="str">
        <f>IF(ISNUMBER(FIND(analysismethod6,'III_Plan comp 438.68 {Plan 4}'!AY$15)),"",'III_Plan comp 438.68 {Plan 4}'!AY$15&amp;analysismethod6)</f>
        <v/>
      </c>
      <c r="DG57" s="254" t="str">
        <f>IF(ISNUMBER(FIND(analysismethod6,'III_Plan comp 438.68 {Plan 4}'!AZ$15)),"",'III_Plan comp 438.68 {Plan 4}'!AZ$15&amp;analysismethod6)</f>
        <v/>
      </c>
      <c r="DH57" s="254" t="str">
        <f>IF(ISNUMBER(FIND(analysismethod6,'III_Plan comp 438.68 {Plan 4}'!BA$15)),"",'III_Plan comp 438.68 {Plan 4}'!BA$15&amp;analysismethod6)</f>
        <v/>
      </c>
      <c r="DI57" s="254" t="str">
        <f>IF(ISNUMBER(FIND(analysismethod6,'III_Plan comp 438.68 {Plan 4}'!BB$15)),"",'III_Plan comp 438.68 {Plan 4}'!BB$15&amp;analysismethod6)</f>
        <v/>
      </c>
      <c r="DJ57" s="254" t="str">
        <f>IF(ISNUMBER(FIND(analysismethod6,'III_Plan comp 438.68 {Plan 4}'!BC$15)),"",'III_Plan comp 438.68 {Plan 4}'!BC$15&amp;analysismethod6)</f>
        <v/>
      </c>
      <c r="DK57" s="254" t="str">
        <f>IF(ISNUMBER(FIND(analysismethod6,'III_Plan comp 438.68 {Plan 4}'!BD$15)),"",'III_Plan comp 438.68 {Plan 4}'!BD$15&amp;analysismethod6)</f>
        <v/>
      </c>
      <c r="DL57" s="254" t="str">
        <f>IF(ISNUMBER(FIND(analysismethod6,'III_Plan comp 438.68 {Plan 4}'!BE$15)),"",'III_Plan comp 438.68 {Plan 4}'!BE$15&amp;analysismethod6)</f>
        <v/>
      </c>
      <c r="DM57" s="254" t="str">
        <f>IF(ISNUMBER(FIND(analysismethod6,'III_Plan comp 438.68 {Plan 4}'!BF$15)),"",'III_Plan comp 438.68 {Plan 4}'!BF$15&amp;analysismethod6)</f>
        <v/>
      </c>
      <c r="DN57" s="254" t="str">
        <f>IF(ISNUMBER(FIND(analysismethod6,'III_Plan comp 438.68 {Plan 4}'!BG$15)),"",'III_Plan comp 438.68 {Plan 4}'!BG$15&amp;analysismethod6)</f>
        <v/>
      </c>
      <c r="DO57" s="254" t="str">
        <f>IF(ISNUMBER(FIND(analysismethod6,'III_Plan comp 438.68 {Plan 4}'!BH$15)),"",'III_Plan comp 438.68 {Plan 4}'!BH$15&amp;analysismethod6)</f>
        <v/>
      </c>
      <c r="DP57" s="254" t="str">
        <f>IF(ISNUMBER(FIND(analysismethod6,'III_Plan comp 438.68 {Plan 4}'!BI$15)),"",'III_Plan comp 438.68 {Plan 4}'!BI$15&amp;analysismethod6)</f>
        <v/>
      </c>
      <c r="DQ57" s="254" t="str">
        <f>IF(ISNUMBER(FIND(analysismethod6,'III_Plan comp 438.68 {Plan 4}'!BJ$15)),"",'III_Plan comp 438.68 {Plan 4}'!BJ$15&amp;analysismethod6)</f>
        <v/>
      </c>
      <c r="DR57" s="254" t="str">
        <f>IF(ISNUMBER(FIND(analysismethod6,'III_Plan comp 438.68 {Plan 4}'!BK$15)),"",'III_Plan comp 438.68 {Plan 4}'!BK$15&amp;analysismethod6)</f>
        <v/>
      </c>
      <c r="DS57" s="254" t="str">
        <f>IF(ISNUMBER(FIND(analysismethod6,'III_Plan comp 438.68 {Plan 4}'!BL$15)),"",'III_Plan comp 438.68 {Plan 4}'!BL$15&amp;analysismethod6)</f>
        <v/>
      </c>
      <c r="DT57" s="254" t="str">
        <f>IF(ISNUMBER(FIND(analysismethod6,'III_Plan comp 438.68 {Plan 4}'!BM$15)),"",'III_Plan comp 438.68 {Plan 4}'!BM$15&amp;analysismethod6)</f>
        <v/>
      </c>
      <c r="DU57" s="254" t="str">
        <f>IF(ISNUMBER(FIND(analysismethod6,'III_Plan comp 438.68 {Plan 4}'!BN$15)),"",'III_Plan comp 438.68 {Plan 4}'!BN$15&amp;analysismethod6)</f>
        <v/>
      </c>
      <c r="DV57" s="254" t="str">
        <f>IF(ISNUMBER(FIND(analysismethod6,'III_Plan comp 438.68 {Plan 4}'!BO$15)),"",'III_Plan comp 438.68 {Plan 4}'!BO$15&amp;analysismethod6)</f>
        <v/>
      </c>
      <c r="DW57" s="254" t="str">
        <f>IF(ISNUMBER(FIND(analysismethod6,'III_Plan comp 438.68 {Plan 4}'!BP$15)),"",'III_Plan comp 438.68 {Plan 4}'!BP$15&amp;analysismethod6)</f>
        <v/>
      </c>
      <c r="DX57" s="254" t="str">
        <f>IF(ISNUMBER(FIND(analysismethod6,'III_Plan comp 438.68 {Plan 4}'!BQ$15)),"",'III_Plan comp 438.68 {Plan 4}'!BQ$15&amp;analysismethod6)</f>
        <v/>
      </c>
      <c r="DY57" s="254" t="str">
        <f>IF(ISNUMBER(FIND(analysismethod6,'III_Plan comp 438.68 {Plan 4}'!BR$15)),"",'III_Plan comp 438.68 {Plan 4}'!BR$15&amp;analysismethod6)</f>
        <v/>
      </c>
      <c r="DZ57" s="254" t="str">
        <f>IF(ISNUMBER(FIND(analysismethod6,'III_Plan comp 438.68 {Plan 4}'!BS$15)),"",'III_Plan comp 438.68 {Plan 4}'!BS$15&amp;analysismethod6)</f>
        <v/>
      </c>
      <c r="EA57" s="254" t="str">
        <f>IF(ISNUMBER(FIND(analysismethod6,'III_Plan comp 438.68 {Plan 4}'!BT$15)),"",'III_Plan comp 438.68 {Plan 4}'!BT$15&amp;analysismethod6)</f>
        <v/>
      </c>
      <c r="EB57" s="254" t="str">
        <f>IF(ISNUMBER(FIND(analysismethod6,'III_Plan comp 438.68 {Plan 4}'!BU$15)),"",'III_Plan comp 438.68 {Plan 4}'!BU$15&amp;analysismethod6)</f>
        <v/>
      </c>
      <c r="EC57" s="254" t="str">
        <f>IF(ISNUMBER(FIND(analysismethod6,'III_Plan comp 438.68 {Plan 4}'!BV$15)),"",'III_Plan comp 438.68 {Plan 4}'!BV$15&amp;analysismethod6)</f>
        <v/>
      </c>
      <c r="ED57" s="254" t="str">
        <f>IF(ISNUMBER(FIND(analysismethod6,'III_Plan comp 438.68 {Plan 4}'!BW$15)),"",'III_Plan comp 438.68 {Plan 4}'!BW$15&amp;analysismethod6)</f>
        <v/>
      </c>
      <c r="EE57" s="254" t="str">
        <f>IF(ISNUMBER(FIND(analysismethod6,'III_Plan comp 438.68 {Plan 4}'!BX$15)),"",'III_Plan comp 438.68 {Plan 4}'!BX$15&amp;analysismethod6)</f>
        <v/>
      </c>
      <c r="EF57" s="254" t="str">
        <f>IF(ISNUMBER(FIND(analysismethod6,'III_Plan comp 438.68 {Plan 4}'!BY$15)),"",'III_Plan comp 438.68 {Plan 4}'!BY$15&amp;analysismethod6)</f>
        <v/>
      </c>
      <c r="EG57" s="254" t="str">
        <f>IF(ISNUMBER(FIND(analysismethod6,'III_Plan comp 438.68 {Plan 4}'!BZ$15)),"",'III_Plan comp 438.68 {Plan 4}'!BZ$15&amp;analysismethod6)</f>
        <v/>
      </c>
      <c r="EH57" s="254" t="str">
        <f>IF(ISNUMBER(FIND(analysismethod6,'III_Plan comp 438.68 {Plan 4}'!CA$15)),"",'III_Plan comp 438.68 {Plan 4}'!CA$15&amp;analysismethod6)</f>
        <v/>
      </c>
      <c r="EI57" s="254" t="str">
        <f>IF(ISNUMBER(FIND(analysismethod6,'III_Plan comp 438.68 {Plan 4}'!CB$15)),"",'III_Plan comp 438.68 {Plan 4}'!CB$15&amp;analysismethod6)</f>
        <v/>
      </c>
      <c r="EJ57" s="254" t="str">
        <f>IF(ISNUMBER(FIND(analysismethod6,'III_Plan comp 438.68 {Plan 4}'!CC$15)),"",'III_Plan comp 438.68 {Plan 4}'!CC$15&amp;analysismethod6)</f>
        <v/>
      </c>
      <c r="EK57" s="254" t="str">
        <f>IF(ISNUMBER(FIND(analysismethod6,'III_Plan comp 438.68 {Plan 4}'!CD$15)),"",'III_Plan comp 438.68 {Plan 4}'!CD$15&amp;analysismethod6)</f>
        <v/>
      </c>
      <c r="EL57" s="254" t="str">
        <f>IF(ISNUMBER(FIND(analysismethod6,'III_Plan comp 438.68 {Plan 4}'!CE$15)),"",'III_Plan comp 438.68 {Plan 4}'!CE$15&amp;analysismethod6)</f>
        <v/>
      </c>
      <c r="EM57" s="254" t="str">
        <f>IF(ISNUMBER(FIND(analysismethod6,'III_Plan comp 438.68 {Plan 4}'!CF$15)),"",'III_Plan comp 438.68 {Plan 4}'!CF$15&amp;analysismethod6)</f>
        <v/>
      </c>
      <c r="EN57" s="254" t="str">
        <f>IF(ISNUMBER(FIND(analysismethod6,'III_Plan comp 438.68 {Plan 4}'!CG$15)),"",'III_Plan comp 438.68 {Plan 4}'!CG$15&amp;analysismethod6)</f>
        <v/>
      </c>
      <c r="EO57" s="254" t="str">
        <f>IF(ISNUMBER(FIND(analysismethod6,'III_Plan comp 438.68 {Plan 4}'!CH$15)),"",'III_Plan comp 438.68 {Plan 4}'!CH$15&amp;analysismethod6)</f>
        <v/>
      </c>
      <c r="EP57" s="254" t="str">
        <f>IF(ISNUMBER(FIND(analysismethod6,'III_Plan comp 438.68 {Plan 4}'!CI$15)),"",'III_Plan comp 438.68 {Plan 4}'!CI$15&amp;analysismethod6)</f>
        <v/>
      </c>
      <c r="EQ57" s="254" t="str">
        <f>IF(ISNUMBER(FIND(analysismethod6,'III_Plan comp 438.68 {Plan 4}'!CJ$15)),"",'III_Plan comp 438.68 {Plan 4}'!CJ$15&amp;analysismethod6)</f>
        <v/>
      </c>
      <c r="ER57" s="254" t="str">
        <f>IF(ISNUMBER(FIND(analysismethod6,'III_Plan comp 438.68 {Plan 4}'!CK$15)),"",'III_Plan comp 438.68 {Plan 4}'!CK$15&amp;analysismethod6)</f>
        <v/>
      </c>
      <c r="ES57" s="254" t="str">
        <f>IF(ISNUMBER(FIND(analysismethod6,'III_Plan comp 438.68 {Plan 4}'!CL$15)),"",'III_Plan comp 438.68 {Plan 4}'!CL$15&amp;analysismethod6)</f>
        <v/>
      </c>
      <c r="ET57" s="254" t="str">
        <f>IF(ISNUMBER(FIND(analysismethod6,'III_Plan comp 438.68 {Plan 4}'!CM$15)),"",'III_Plan comp 438.68 {Plan 4}'!CM$15&amp;analysismethod6)</f>
        <v/>
      </c>
      <c r="EU57" s="254" t="str">
        <f>IF(ISNUMBER(FIND(analysismethod6,'III_Plan comp 438.68 {Plan 4}'!CN$15)),"",'III_Plan comp 438.68 {Plan 4}'!CN$15&amp;analysismethod6)</f>
        <v/>
      </c>
      <c r="EV57" s="254" t="str">
        <f>IF(ISNUMBER(FIND(analysismethod6,'III_Plan comp 438.68 {Plan 4}'!CO$15)),"",'III_Plan comp 438.68 {Plan 4}'!CO$15&amp;analysismethod6)</f>
        <v/>
      </c>
      <c r="EW57" s="254" t="str">
        <f>IF(ISNUMBER(FIND(analysismethod6,'III_Plan comp 438.68 {Plan 4}'!CP$15)),"",'III_Plan comp 438.68 {Plan 4}'!CP$15&amp;analysismethod6)</f>
        <v/>
      </c>
      <c r="EX57" s="254" t="str">
        <f>IF(ISNUMBER(FIND(analysismethod6,'III_Plan comp 438.68 {Plan 4}'!CQ$15)),"",'III_Plan comp 438.68 {Plan 4}'!CQ$15&amp;analysismethod6)</f>
        <v/>
      </c>
      <c r="EY57" s="254" t="str">
        <f>IF(ISNUMBER(FIND(analysismethod6,'III_Plan comp 438.68 {Plan 4}'!CR$15)),"",'III_Plan comp 438.68 {Plan 4}'!CR$15&amp;analysismethod6)</f>
        <v/>
      </c>
      <c r="EZ57" s="254" t="str">
        <f>IF(ISNUMBER(FIND(analysismethod6,'III_Plan comp 438.68 {Plan 4}'!CS$15)),"",'III_Plan comp 438.68 {Plan 4}'!CS$15&amp;analysismethod6)</f>
        <v/>
      </c>
      <c r="FA57" s="254" t="str">
        <f>IF(ISNUMBER(FIND(analysismethod6,'III_Plan comp 438.68 {Plan 4}'!CT$15)),"",'III_Plan comp 438.68 {Plan 4}'!CT$15&amp;analysismethod6)</f>
        <v/>
      </c>
      <c r="FB57" s="254" t="str">
        <f>IF(ISNUMBER(FIND(analysismethod6,'III_Plan comp 438.68 {Plan 4}'!CU$15)),"",'III_Plan comp 438.68 {Plan 4}'!CU$15&amp;analysismethod6)</f>
        <v/>
      </c>
      <c r="FC57" s="254" t="str">
        <f>IF(ISNUMBER(FIND(analysismethod6,'III_Plan comp 438.68 {Plan 4}'!CV$15)),"",'III_Plan comp 438.68 {Plan 4}'!CV$15&amp;analysismethod6)</f>
        <v/>
      </c>
      <c r="FD57" s="254" t="str">
        <f>IF(ISNUMBER(FIND(analysismethod6,'III_Plan comp 438.68 {Plan 4}'!CW$15)),"",'III_Plan comp 438.68 {Plan 4}'!CW$15&amp;analysismethod6)</f>
        <v/>
      </c>
      <c r="FE57" s="254" t="str">
        <f>IF(ISNUMBER(FIND(analysismethod6,'III_Plan comp 438.68 {Plan 4}'!CX$15)),"",'III_Plan comp 438.68 {Plan 4}'!CX$15&amp;analysismethod6)</f>
        <v/>
      </c>
      <c r="FF57" s="254" t="str">
        <f>IF(ISNUMBER(FIND(analysismethod6,'III_Plan comp 438.68 {Plan 4}'!CY$15)),"",'III_Plan comp 438.68 {Plan 4}'!CY$15&amp;analysismethod6)</f>
        <v/>
      </c>
      <c r="FG57" s="254" t="str">
        <f>IF(ISNUMBER(FIND(analysismethod6,'III_Plan comp 438.68 {Plan 4}'!CZ$15)),"",'III_Plan comp 438.68 {Plan 4}'!CZ$15&amp;analysismethod6)</f>
        <v/>
      </c>
    </row>
    <row r="58" spans="2:163" x14ac:dyDescent="0.25">
      <c r="BK58" s="253" t="str">
        <f>IF('I_State and program information'!$E$74="Yes","Encounter Data Analysis"&amp;"; "&amp;CHAR(10)&amp;CHAR(10),"")</f>
        <v/>
      </c>
      <c r="BL58" s="254" t="str">
        <f>IF(ISNUMBER(FIND(analysismethod7,'III_Plan comp 438.68 {Plan 4}'!E$15)),"",'III_Plan comp 438.68 {Plan 4}'!E$15&amp;analysismethod7)</f>
        <v/>
      </c>
      <c r="BM58" s="254" t="str">
        <f>IF(ISNUMBER(FIND(analysismethod7,'III_Plan comp 438.68 {Plan 4}'!F$15)),"",'III_Plan comp 438.68 {Plan 4}'!F$15&amp;analysismethod7)</f>
        <v/>
      </c>
      <c r="BN58" s="254" t="str">
        <f>IF(ISNUMBER(FIND(analysismethod7,'III_Plan comp 438.68 {Plan 4}'!G$15)),"",'III_Plan comp 438.68 {Plan 4}'!G$15&amp;analysismethod7)</f>
        <v/>
      </c>
      <c r="BO58" s="254" t="str">
        <f>IF(ISNUMBER(FIND(analysismethod7,'III_Plan comp 438.68 {Plan 4}'!H$15)),"",'III_Plan comp 438.68 {Plan 4}'!H$15&amp;analysismethod7)</f>
        <v/>
      </c>
      <c r="BP58" s="254" t="str">
        <f>IF(ISNUMBER(FIND(analysismethod7,'III_Plan comp 438.68 {Plan 4}'!I$15)),"",'III_Plan comp 438.68 {Plan 4}'!I$15&amp;analysismethod7)</f>
        <v/>
      </c>
      <c r="BQ58" s="254" t="str">
        <f>IF(ISNUMBER(FIND(analysismethod7,'III_Plan comp 438.68 {Plan 4}'!J$15)),"",'III_Plan comp 438.68 {Plan 4}'!J$15&amp;analysismethod7)</f>
        <v/>
      </c>
      <c r="BR58" s="254" t="str">
        <f>IF(ISNUMBER(FIND(analysismethod7,'III_Plan comp 438.68 {Plan 4}'!K$15)),"",'III_Plan comp 438.68 {Plan 4}'!K$15&amp;analysismethod7)</f>
        <v/>
      </c>
      <c r="BS58" s="254" t="str">
        <f>IF(ISNUMBER(FIND(analysismethod7,'III_Plan comp 438.68 {Plan 4}'!L$15)),"",'III_Plan comp 438.68 {Plan 4}'!L$15&amp;analysismethod7)</f>
        <v/>
      </c>
      <c r="BT58" s="254" t="str">
        <f>IF(ISNUMBER(FIND(analysismethod7,'III_Plan comp 438.68 {Plan 4}'!M$15)),"",'III_Plan comp 438.68 {Plan 4}'!M$15&amp;analysismethod7)</f>
        <v/>
      </c>
      <c r="BU58" s="254" t="str">
        <f>IF(ISNUMBER(FIND(analysismethod7,'III_Plan comp 438.68 {Plan 4}'!N$15)),"",'III_Plan comp 438.68 {Plan 4}'!N$15&amp;analysismethod7)</f>
        <v/>
      </c>
      <c r="BV58" s="254" t="str">
        <f>IF(ISNUMBER(FIND(analysismethod7,'III_Plan comp 438.68 {Plan 4}'!O$15)),"",'III_Plan comp 438.68 {Plan 4}'!O$15&amp;analysismethod7)</f>
        <v/>
      </c>
      <c r="BW58" s="254" t="str">
        <f>IF(ISNUMBER(FIND(analysismethod7,'III_Plan comp 438.68 {Plan 4}'!P$15)),"",'III_Plan comp 438.68 {Plan 4}'!P$15&amp;analysismethod7)</f>
        <v/>
      </c>
      <c r="BX58" s="254" t="str">
        <f>IF(ISNUMBER(FIND(analysismethod7,'III_Plan comp 438.68 {Plan 4}'!Q$15)),"",'III_Plan comp 438.68 {Plan 4}'!Q$15&amp;analysismethod7)</f>
        <v/>
      </c>
      <c r="BY58" s="254" t="str">
        <f>IF(ISNUMBER(FIND(analysismethod7,'III_Plan comp 438.68 {Plan 4}'!R$15)),"",'III_Plan comp 438.68 {Plan 4}'!R$15&amp;analysismethod7)</f>
        <v/>
      </c>
      <c r="BZ58" s="254" t="str">
        <f>IF(ISNUMBER(FIND(analysismethod7,'III_Plan comp 438.68 {Plan 4}'!S$15)),"",'III_Plan comp 438.68 {Plan 4}'!S$15&amp;analysismethod7)</f>
        <v/>
      </c>
      <c r="CA58" s="254" t="str">
        <f>IF(ISNUMBER(FIND(analysismethod7,'III_Plan comp 438.68 {Plan 4}'!T$15)),"",'III_Plan comp 438.68 {Plan 4}'!T$15&amp;analysismethod7)</f>
        <v/>
      </c>
      <c r="CB58" s="254" t="str">
        <f>IF(ISNUMBER(FIND(analysismethod7,'III_Plan comp 438.68 {Plan 4}'!U$15)),"",'III_Plan comp 438.68 {Plan 4}'!U$15&amp;analysismethod7)</f>
        <v/>
      </c>
      <c r="CC58" s="254" t="str">
        <f>IF(ISNUMBER(FIND(analysismethod7,'III_Plan comp 438.68 {Plan 4}'!V$15)),"",'III_Plan comp 438.68 {Plan 4}'!V$15&amp;analysismethod7)</f>
        <v/>
      </c>
      <c r="CD58" s="254" t="str">
        <f>IF(ISNUMBER(FIND(analysismethod7,'III_Plan comp 438.68 {Plan 4}'!W$15)),"",'III_Plan comp 438.68 {Plan 4}'!W$15&amp;analysismethod7)</f>
        <v/>
      </c>
      <c r="CE58" s="254" t="str">
        <f>IF(ISNUMBER(FIND(analysismethod7,'III_Plan comp 438.68 {Plan 4}'!X$15)),"",'III_Plan comp 438.68 {Plan 4}'!X$15&amp;analysismethod7)</f>
        <v/>
      </c>
      <c r="CF58" s="254" t="str">
        <f>IF(ISNUMBER(FIND(analysismethod7,'III_Plan comp 438.68 {Plan 4}'!Y$15)),"",'III_Plan comp 438.68 {Plan 4}'!Y$15&amp;analysismethod7)</f>
        <v/>
      </c>
      <c r="CG58" s="254" t="str">
        <f>IF(ISNUMBER(FIND(analysismethod7,'III_Plan comp 438.68 {Plan 4}'!Z$15)),"",'III_Plan comp 438.68 {Plan 4}'!Z$15&amp;analysismethod7)</f>
        <v/>
      </c>
      <c r="CH58" s="254" t="str">
        <f>IF(ISNUMBER(FIND(analysismethod7,'III_Plan comp 438.68 {Plan 4}'!AA$15)),"",'III_Plan comp 438.68 {Plan 4}'!AA$15&amp;analysismethod7)</f>
        <v/>
      </c>
      <c r="CI58" s="254" t="str">
        <f>IF(ISNUMBER(FIND(analysismethod7,'III_Plan comp 438.68 {Plan 4}'!AB$15)),"",'III_Plan comp 438.68 {Plan 4}'!AB$15&amp;analysismethod7)</f>
        <v/>
      </c>
      <c r="CJ58" s="254" t="str">
        <f>IF(ISNUMBER(FIND(analysismethod7,'III_Plan comp 438.68 {Plan 4}'!AC$15)),"",'III_Plan comp 438.68 {Plan 4}'!AC$15&amp;analysismethod7)</f>
        <v/>
      </c>
      <c r="CK58" s="254" t="str">
        <f>IF(ISNUMBER(FIND(analysismethod7,'III_Plan comp 438.68 {Plan 4}'!AD$15)),"",'III_Plan comp 438.68 {Plan 4}'!AD$15&amp;analysismethod7)</f>
        <v/>
      </c>
      <c r="CL58" s="254" t="str">
        <f>IF(ISNUMBER(FIND(analysismethod7,'III_Plan comp 438.68 {Plan 4}'!AE$15)),"",'III_Plan comp 438.68 {Plan 4}'!AE$15&amp;analysismethod7)</f>
        <v/>
      </c>
      <c r="CM58" s="254" t="str">
        <f>IF(ISNUMBER(FIND(analysismethod7,'III_Plan comp 438.68 {Plan 4}'!AF$15)),"",'III_Plan comp 438.68 {Plan 4}'!AF$15&amp;analysismethod7)</f>
        <v/>
      </c>
      <c r="CN58" s="254" t="str">
        <f>IF(ISNUMBER(FIND(analysismethod7,'III_Plan comp 438.68 {Plan 4}'!AG$15)),"",'III_Plan comp 438.68 {Plan 4}'!AG$15&amp;analysismethod7)</f>
        <v/>
      </c>
      <c r="CO58" s="254" t="str">
        <f>IF(ISNUMBER(FIND(analysismethod7,'III_Plan comp 438.68 {Plan 4}'!AH$15)),"",'III_Plan comp 438.68 {Plan 4}'!AH$15&amp;analysismethod7)</f>
        <v/>
      </c>
      <c r="CP58" s="254" t="str">
        <f>IF(ISNUMBER(FIND(analysismethod7,'III_Plan comp 438.68 {Plan 4}'!AI$15)),"",'III_Plan comp 438.68 {Plan 4}'!AI$15&amp;analysismethod7)</f>
        <v/>
      </c>
      <c r="CQ58" s="254" t="str">
        <f>IF(ISNUMBER(FIND(analysismethod7,'III_Plan comp 438.68 {Plan 4}'!AJ$15)),"",'III_Plan comp 438.68 {Plan 4}'!AJ$15&amp;analysismethod7)</f>
        <v/>
      </c>
      <c r="CR58" s="254" t="str">
        <f>IF(ISNUMBER(FIND(analysismethod7,'III_Plan comp 438.68 {Plan 4}'!AK$15)),"",'III_Plan comp 438.68 {Plan 4}'!AK$15&amp;analysismethod7)</f>
        <v/>
      </c>
      <c r="CS58" s="254" t="str">
        <f>IF(ISNUMBER(FIND(analysismethod7,'III_Plan comp 438.68 {Plan 4}'!AL$15)),"",'III_Plan comp 438.68 {Plan 4}'!AL$15&amp;analysismethod7)</f>
        <v/>
      </c>
      <c r="CT58" s="254" t="str">
        <f>IF(ISNUMBER(FIND(analysismethod7,'III_Plan comp 438.68 {Plan 4}'!AM$15)),"",'III_Plan comp 438.68 {Plan 4}'!AM$15&amp;analysismethod7)</f>
        <v/>
      </c>
      <c r="CU58" s="254" t="str">
        <f>IF(ISNUMBER(FIND(analysismethod7,'III_Plan comp 438.68 {Plan 4}'!AN$15)),"",'III_Plan comp 438.68 {Plan 4}'!AN$15&amp;analysismethod7)</f>
        <v/>
      </c>
      <c r="CV58" s="254" t="str">
        <f>IF(ISNUMBER(FIND(analysismethod7,'III_Plan comp 438.68 {Plan 4}'!AO$15)),"",'III_Plan comp 438.68 {Plan 4}'!AO$15&amp;analysismethod7)</f>
        <v/>
      </c>
      <c r="CW58" s="254" t="str">
        <f>IF(ISNUMBER(FIND(analysismethod7,'III_Plan comp 438.68 {Plan 4}'!AP$15)),"",'III_Plan comp 438.68 {Plan 4}'!AP$15&amp;analysismethod7)</f>
        <v/>
      </c>
      <c r="CX58" s="254" t="str">
        <f>IF(ISNUMBER(FIND(analysismethod7,'III_Plan comp 438.68 {Plan 4}'!AQ$15)),"",'III_Plan comp 438.68 {Plan 4}'!AQ$15&amp;analysismethod7)</f>
        <v/>
      </c>
      <c r="CY58" s="254" t="str">
        <f>IF(ISNUMBER(FIND(analysismethod7,'III_Plan comp 438.68 {Plan 4}'!AR$15)),"",'III_Plan comp 438.68 {Plan 4}'!AR$15&amp;analysismethod7)</f>
        <v/>
      </c>
      <c r="CZ58" s="254" t="str">
        <f>IF(ISNUMBER(FIND(analysismethod7,'III_Plan comp 438.68 {Plan 4}'!AS$15)),"",'III_Plan comp 438.68 {Plan 4}'!AS$15&amp;analysismethod7)</f>
        <v/>
      </c>
      <c r="DA58" s="254" t="str">
        <f>IF(ISNUMBER(FIND(analysismethod7,'III_Plan comp 438.68 {Plan 4}'!AT$15)),"",'III_Plan comp 438.68 {Plan 4}'!AT$15&amp;analysismethod7)</f>
        <v/>
      </c>
      <c r="DB58" s="254" t="str">
        <f>IF(ISNUMBER(FIND(analysismethod7,'III_Plan comp 438.68 {Plan 4}'!AU$15)),"",'III_Plan comp 438.68 {Plan 4}'!AU$15&amp;analysismethod7)</f>
        <v/>
      </c>
      <c r="DC58" s="254" t="str">
        <f>IF(ISNUMBER(FIND(analysismethod7,'III_Plan comp 438.68 {Plan 4}'!AV$15)),"",'III_Plan comp 438.68 {Plan 4}'!AV$15&amp;analysismethod7)</f>
        <v/>
      </c>
      <c r="DD58" s="254" t="str">
        <f>IF(ISNUMBER(FIND(analysismethod7,'III_Plan comp 438.68 {Plan 4}'!AW$15)),"",'III_Plan comp 438.68 {Plan 4}'!AW$15&amp;analysismethod7)</f>
        <v/>
      </c>
      <c r="DE58" s="254" t="str">
        <f>IF(ISNUMBER(FIND(analysismethod7,'III_Plan comp 438.68 {Plan 4}'!AX$15)),"",'III_Plan comp 438.68 {Plan 4}'!AX$15&amp;analysismethod7)</f>
        <v/>
      </c>
      <c r="DF58" s="254" t="str">
        <f>IF(ISNUMBER(FIND(analysismethod7,'III_Plan comp 438.68 {Plan 4}'!AY$15)),"",'III_Plan comp 438.68 {Plan 4}'!AY$15&amp;analysismethod7)</f>
        <v/>
      </c>
      <c r="DG58" s="254" t="str">
        <f>IF(ISNUMBER(FIND(analysismethod7,'III_Plan comp 438.68 {Plan 4}'!AZ$15)),"",'III_Plan comp 438.68 {Plan 4}'!AZ$15&amp;analysismethod7)</f>
        <v/>
      </c>
      <c r="DH58" s="254" t="str">
        <f>IF(ISNUMBER(FIND(analysismethod7,'III_Plan comp 438.68 {Plan 4}'!BA$15)),"",'III_Plan comp 438.68 {Plan 4}'!BA$15&amp;analysismethod7)</f>
        <v/>
      </c>
      <c r="DI58" s="254" t="str">
        <f>IF(ISNUMBER(FIND(analysismethod7,'III_Plan comp 438.68 {Plan 4}'!BB$15)),"",'III_Plan comp 438.68 {Plan 4}'!BB$15&amp;analysismethod7)</f>
        <v/>
      </c>
      <c r="DJ58" s="254" t="str">
        <f>IF(ISNUMBER(FIND(analysismethod7,'III_Plan comp 438.68 {Plan 4}'!BC$15)),"",'III_Plan comp 438.68 {Plan 4}'!BC$15&amp;analysismethod7)</f>
        <v/>
      </c>
      <c r="DK58" s="254" t="str">
        <f>IF(ISNUMBER(FIND(analysismethod7,'III_Plan comp 438.68 {Plan 4}'!BD$15)),"",'III_Plan comp 438.68 {Plan 4}'!BD$15&amp;analysismethod7)</f>
        <v/>
      </c>
      <c r="DL58" s="254" t="str">
        <f>IF(ISNUMBER(FIND(analysismethod7,'III_Plan comp 438.68 {Plan 4}'!BE$15)),"",'III_Plan comp 438.68 {Plan 4}'!BE$15&amp;analysismethod7)</f>
        <v/>
      </c>
      <c r="DM58" s="254" t="str">
        <f>IF(ISNUMBER(FIND(analysismethod7,'III_Plan comp 438.68 {Plan 4}'!BF$15)),"",'III_Plan comp 438.68 {Plan 4}'!BF$15&amp;analysismethod7)</f>
        <v/>
      </c>
      <c r="DN58" s="254" t="str">
        <f>IF(ISNUMBER(FIND(analysismethod7,'III_Plan comp 438.68 {Plan 4}'!BG$15)),"",'III_Plan comp 438.68 {Plan 4}'!BG$15&amp;analysismethod7)</f>
        <v/>
      </c>
      <c r="DO58" s="254" t="str">
        <f>IF(ISNUMBER(FIND(analysismethod7,'III_Plan comp 438.68 {Plan 4}'!BH$15)),"",'III_Plan comp 438.68 {Plan 4}'!BH$15&amp;analysismethod7)</f>
        <v/>
      </c>
      <c r="DP58" s="254" t="str">
        <f>IF(ISNUMBER(FIND(analysismethod7,'III_Plan comp 438.68 {Plan 4}'!BI$15)),"",'III_Plan comp 438.68 {Plan 4}'!BI$15&amp;analysismethod7)</f>
        <v/>
      </c>
      <c r="DQ58" s="254" t="str">
        <f>IF(ISNUMBER(FIND(analysismethod7,'III_Plan comp 438.68 {Plan 4}'!BJ$15)),"",'III_Plan comp 438.68 {Plan 4}'!BJ$15&amp;analysismethod7)</f>
        <v/>
      </c>
      <c r="DR58" s="254" t="str">
        <f>IF(ISNUMBER(FIND(analysismethod7,'III_Plan comp 438.68 {Plan 4}'!BK$15)),"",'III_Plan comp 438.68 {Plan 4}'!BK$15&amp;analysismethod7)</f>
        <v/>
      </c>
      <c r="DS58" s="254" t="str">
        <f>IF(ISNUMBER(FIND(analysismethod7,'III_Plan comp 438.68 {Plan 4}'!BL$15)),"",'III_Plan comp 438.68 {Plan 4}'!BL$15&amp;analysismethod7)</f>
        <v/>
      </c>
      <c r="DT58" s="254" t="str">
        <f>IF(ISNUMBER(FIND(analysismethod7,'III_Plan comp 438.68 {Plan 4}'!BM$15)),"",'III_Plan comp 438.68 {Plan 4}'!BM$15&amp;analysismethod7)</f>
        <v/>
      </c>
      <c r="DU58" s="254" t="str">
        <f>IF(ISNUMBER(FIND(analysismethod7,'III_Plan comp 438.68 {Plan 4}'!BN$15)),"",'III_Plan comp 438.68 {Plan 4}'!BN$15&amp;analysismethod7)</f>
        <v/>
      </c>
      <c r="DV58" s="254" t="str">
        <f>IF(ISNUMBER(FIND(analysismethod7,'III_Plan comp 438.68 {Plan 4}'!BO$15)),"",'III_Plan comp 438.68 {Plan 4}'!BO$15&amp;analysismethod7)</f>
        <v/>
      </c>
      <c r="DW58" s="254" t="str">
        <f>IF(ISNUMBER(FIND(analysismethod7,'III_Plan comp 438.68 {Plan 4}'!BP$15)),"",'III_Plan comp 438.68 {Plan 4}'!BP$15&amp;analysismethod7)</f>
        <v/>
      </c>
      <c r="DX58" s="254" t="str">
        <f>IF(ISNUMBER(FIND(analysismethod7,'III_Plan comp 438.68 {Plan 4}'!BQ$15)),"",'III_Plan comp 438.68 {Plan 4}'!BQ$15&amp;analysismethod7)</f>
        <v/>
      </c>
      <c r="DY58" s="254" t="str">
        <f>IF(ISNUMBER(FIND(analysismethod7,'III_Plan comp 438.68 {Plan 4}'!BR$15)),"",'III_Plan comp 438.68 {Plan 4}'!BR$15&amp;analysismethod7)</f>
        <v/>
      </c>
      <c r="DZ58" s="254" t="str">
        <f>IF(ISNUMBER(FIND(analysismethod7,'III_Plan comp 438.68 {Plan 4}'!BS$15)),"",'III_Plan comp 438.68 {Plan 4}'!BS$15&amp;analysismethod7)</f>
        <v/>
      </c>
      <c r="EA58" s="254" t="str">
        <f>IF(ISNUMBER(FIND(analysismethod7,'III_Plan comp 438.68 {Plan 4}'!BT$15)),"",'III_Plan comp 438.68 {Plan 4}'!BT$15&amp;analysismethod7)</f>
        <v/>
      </c>
      <c r="EB58" s="254" t="str">
        <f>IF(ISNUMBER(FIND(analysismethod7,'III_Plan comp 438.68 {Plan 4}'!BU$15)),"",'III_Plan comp 438.68 {Plan 4}'!BU$15&amp;analysismethod7)</f>
        <v/>
      </c>
      <c r="EC58" s="254" t="str">
        <f>IF(ISNUMBER(FIND(analysismethod7,'III_Plan comp 438.68 {Plan 4}'!BV$15)),"",'III_Plan comp 438.68 {Plan 4}'!BV$15&amp;analysismethod7)</f>
        <v/>
      </c>
      <c r="ED58" s="254" t="str">
        <f>IF(ISNUMBER(FIND(analysismethod7,'III_Plan comp 438.68 {Plan 4}'!BW$15)),"",'III_Plan comp 438.68 {Plan 4}'!BW$15&amp;analysismethod7)</f>
        <v/>
      </c>
      <c r="EE58" s="254" t="str">
        <f>IF(ISNUMBER(FIND(analysismethod7,'III_Plan comp 438.68 {Plan 4}'!BX$15)),"",'III_Plan comp 438.68 {Plan 4}'!BX$15&amp;analysismethod7)</f>
        <v/>
      </c>
      <c r="EF58" s="254" t="str">
        <f>IF(ISNUMBER(FIND(analysismethod7,'III_Plan comp 438.68 {Plan 4}'!BY$15)),"",'III_Plan comp 438.68 {Plan 4}'!BY$15&amp;analysismethod7)</f>
        <v/>
      </c>
      <c r="EG58" s="254" t="str">
        <f>IF(ISNUMBER(FIND(analysismethod7,'III_Plan comp 438.68 {Plan 4}'!BZ$15)),"",'III_Plan comp 438.68 {Plan 4}'!BZ$15&amp;analysismethod7)</f>
        <v/>
      </c>
      <c r="EH58" s="254" t="str">
        <f>IF(ISNUMBER(FIND(analysismethod7,'III_Plan comp 438.68 {Plan 4}'!CA$15)),"",'III_Plan comp 438.68 {Plan 4}'!CA$15&amp;analysismethod7)</f>
        <v/>
      </c>
      <c r="EI58" s="254" t="str">
        <f>IF(ISNUMBER(FIND(analysismethod7,'III_Plan comp 438.68 {Plan 4}'!CB$15)),"",'III_Plan comp 438.68 {Plan 4}'!CB$15&amp;analysismethod7)</f>
        <v/>
      </c>
      <c r="EJ58" s="254" t="str">
        <f>IF(ISNUMBER(FIND(analysismethod7,'III_Plan comp 438.68 {Plan 4}'!CC$15)),"",'III_Plan comp 438.68 {Plan 4}'!CC$15&amp;analysismethod7)</f>
        <v/>
      </c>
      <c r="EK58" s="254" t="str">
        <f>IF(ISNUMBER(FIND(analysismethod7,'III_Plan comp 438.68 {Plan 4}'!CD$15)),"",'III_Plan comp 438.68 {Plan 4}'!CD$15&amp;analysismethod7)</f>
        <v/>
      </c>
      <c r="EL58" s="254" t="str">
        <f>IF(ISNUMBER(FIND(analysismethod7,'III_Plan comp 438.68 {Plan 4}'!CE$15)),"",'III_Plan comp 438.68 {Plan 4}'!CE$15&amp;analysismethod7)</f>
        <v/>
      </c>
      <c r="EM58" s="254" t="str">
        <f>IF(ISNUMBER(FIND(analysismethod7,'III_Plan comp 438.68 {Plan 4}'!CF$15)),"",'III_Plan comp 438.68 {Plan 4}'!CF$15&amp;analysismethod7)</f>
        <v/>
      </c>
      <c r="EN58" s="254" t="str">
        <f>IF(ISNUMBER(FIND(analysismethod7,'III_Plan comp 438.68 {Plan 4}'!CG$15)),"",'III_Plan comp 438.68 {Plan 4}'!CG$15&amp;analysismethod7)</f>
        <v/>
      </c>
      <c r="EO58" s="254" t="str">
        <f>IF(ISNUMBER(FIND(analysismethod7,'III_Plan comp 438.68 {Plan 4}'!CH$15)),"",'III_Plan comp 438.68 {Plan 4}'!CH$15&amp;analysismethod7)</f>
        <v/>
      </c>
      <c r="EP58" s="254" t="str">
        <f>IF(ISNUMBER(FIND(analysismethod7,'III_Plan comp 438.68 {Plan 4}'!CI$15)),"",'III_Plan comp 438.68 {Plan 4}'!CI$15&amp;analysismethod7)</f>
        <v/>
      </c>
      <c r="EQ58" s="254" t="str">
        <f>IF(ISNUMBER(FIND(analysismethod7,'III_Plan comp 438.68 {Plan 4}'!CJ$15)),"",'III_Plan comp 438.68 {Plan 4}'!CJ$15&amp;analysismethod7)</f>
        <v/>
      </c>
      <c r="ER58" s="254" t="str">
        <f>IF(ISNUMBER(FIND(analysismethod7,'III_Plan comp 438.68 {Plan 4}'!CK$15)),"",'III_Plan comp 438.68 {Plan 4}'!CK$15&amp;analysismethod7)</f>
        <v/>
      </c>
      <c r="ES58" s="254" t="str">
        <f>IF(ISNUMBER(FIND(analysismethod7,'III_Plan comp 438.68 {Plan 4}'!CL$15)),"",'III_Plan comp 438.68 {Plan 4}'!CL$15&amp;analysismethod7)</f>
        <v/>
      </c>
      <c r="ET58" s="254" t="str">
        <f>IF(ISNUMBER(FIND(analysismethod7,'III_Plan comp 438.68 {Plan 4}'!CM$15)),"",'III_Plan comp 438.68 {Plan 4}'!CM$15&amp;analysismethod7)</f>
        <v/>
      </c>
      <c r="EU58" s="254" t="str">
        <f>IF(ISNUMBER(FIND(analysismethod7,'III_Plan comp 438.68 {Plan 4}'!CN$15)),"",'III_Plan comp 438.68 {Plan 4}'!CN$15&amp;analysismethod7)</f>
        <v/>
      </c>
      <c r="EV58" s="254" t="str">
        <f>IF(ISNUMBER(FIND(analysismethod7,'III_Plan comp 438.68 {Plan 4}'!CO$15)),"",'III_Plan comp 438.68 {Plan 4}'!CO$15&amp;analysismethod7)</f>
        <v/>
      </c>
      <c r="EW58" s="254" t="str">
        <f>IF(ISNUMBER(FIND(analysismethod7,'III_Plan comp 438.68 {Plan 4}'!CP$15)),"",'III_Plan comp 438.68 {Plan 4}'!CP$15&amp;analysismethod7)</f>
        <v/>
      </c>
      <c r="EX58" s="254" t="str">
        <f>IF(ISNUMBER(FIND(analysismethod7,'III_Plan comp 438.68 {Plan 4}'!CQ$15)),"",'III_Plan comp 438.68 {Plan 4}'!CQ$15&amp;analysismethod7)</f>
        <v/>
      </c>
      <c r="EY58" s="254" t="str">
        <f>IF(ISNUMBER(FIND(analysismethod7,'III_Plan comp 438.68 {Plan 4}'!CR$15)),"",'III_Plan comp 438.68 {Plan 4}'!CR$15&amp;analysismethod7)</f>
        <v/>
      </c>
      <c r="EZ58" s="254" t="str">
        <f>IF(ISNUMBER(FIND(analysismethod7,'III_Plan comp 438.68 {Plan 4}'!CS$15)),"",'III_Plan comp 438.68 {Plan 4}'!CS$15&amp;analysismethod7)</f>
        <v/>
      </c>
      <c r="FA58" s="254" t="str">
        <f>IF(ISNUMBER(FIND(analysismethod7,'III_Plan comp 438.68 {Plan 4}'!CT$15)),"",'III_Plan comp 438.68 {Plan 4}'!CT$15&amp;analysismethod7)</f>
        <v/>
      </c>
      <c r="FB58" s="254" t="str">
        <f>IF(ISNUMBER(FIND(analysismethod7,'III_Plan comp 438.68 {Plan 4}'!CU$15)),"",'III_Plan comp 438.68 {Plan 4}'!CU$15&amp;analysismethod7)</f>
        <v/>
      </c>
      <c r="FC58" s="254" t="str">
        <f>IF(ISNUMBER(FIND(analysismethod7,'III_Plan comp 438.68 {Plan 4}'!CV$15)),"",'III_Plan comp 438.68 {Plan 4}'!CV$15&amp;analysismethod7)</f>
        <v/>
      </c>
      <c r="FD58" s="254" t="str">
        <f>IF(ISNUMBER(FIND(analysismethod7,'III_Plan comp 438.68 {Plan 4}'!CW$15)),"",'III_Plan comp 438.68 {Plan 4}'!CW$15&amp;analysismethod7)</f>
        <v/>
      </c>
      <c r="FE58" s="254" t="str">
        <f>IF(ISNUMBER(FIND(analysismethod7,'III_Plan comp 438.68 {Plan 4}'!CX$15)),"",'III_Plan comp 438.68 {Plan 4}'!CX$15&amp;analysismethod7)</f>
        <v/>
      </c>
      <c r="FF58" s="254" t="str">
        <f>IF(ISNUMBER(FIND(analysismethod7,'III_Plan comp 438.68 {Plan 4}'!CY$15)),"",'III_Plan comp 438.68 {Plan 4}'!CY$15&amp;analysismethod7)</f>
        <v/>
      </c>
      <c r="FG58" s="254" t="str">
        <f>IF(ISNUMBER(FIND(analysismethod7,'III_Plan comp 438.68 {Plan 4}'!CZ$15)),"",'III_Plan comp 438.68 {Plan 4}'!CZ$15&amp;analysismethod7)</f>
        <v/>
      </c>
    </row>
    <row r="59" spans="2:163" x14ac:dyDescent="0.25">
      <c r="BK59" s="253" t="str">
        <f>IF('I_State and program information'!$E$79&lt;&gt;"",'I_State and program information'!E128&amp;"; "&amp;CHAR(10)&amp;CHAR(10),"")</f>
        <v/>
      </c>
      <c r="BL59" s="254" t="str">
        <f>IF(ISNUMBER(FIND(analysismethod8,'III_Plan comp 438.68 {Plan 4}'!E$15)),"",'III_Plan comp 438.68 {Plan 4}'!E$15&amp;analysismethod8)</f>
        <v/>
      </c>
      <c r="BM59" s="254" t="str">
        <f>IF(ISNUMBER(FIND(analysismethod8,'III_Plan comp 438.68 {Plan 4}'!F$15)),"",'III_Plan comp 438.68 {Plan 4}'!F$15&amp;analysismethod8)</f>
        <v/>
      </c>
      <c r="BN59" s="254" t="str">
        <f>IF(ISNUMBER(FIND(analysismethod8,'III_Plan comp 438.68 {Plan 4}'!G$15)),"",'III_Plan comp 438.68 {Plan 4}'!G$15&amp;analysismethod8)</f>
        <v/>
      </c>
      <c r="BO59" s="254" t="str">
        <f>IF(ISNUMBER(FIND(analysismethod8,'III_Plan comp 438.68 {Plan 4}'!H$15)),"",'III_Plan comp 438.68 {Plan 4}'!H$15&amp;analysismethod8)</f>
        <v/>
      </c>
      <c r="BP59" s="254" t="str">
        <f>IF(ISNUMBER(FIND(analysismethod8,'III_Plan comp 438.68 {Plan 4}'!I$15)),"",'III_Plan comp 438.68 {Plan 4}'!I$15&amp;analysismethod8)</f>
        <v/>
      </c>
      <c r="BQ59" s="254" t="str">
        <f>IF(ISNUMBER(FIND(analysismethod8,'III_Plan comp 438.68 {Plan 4}'!J$15)),"",'III_Plan comp 438.68 {Plan 4}'!J$15&amp;analysismethod8)</f>
        <v/>
      </c>
      <c r="BR59" s="254" t="str">
        <f>IF(ISNUMBER(FIND(analysismethod8,'III_Plan comp 438.68 {Plan 4}'!K$15)),"",'III_Plan comp 438.68 {Plan 4}'!K$15&amp;analysismethod8)</f>
        <v/>
      </c>
      <c r="BS59" s="254" t="str">
        <f>IF(ISNUMBER(FIND(analysismethod8,'III_Plan comp 438.68 {Plan 4}'!L$15)),"",'III_Plan comp 438.68 {Plan 4}'!L$15&amp;analysismethod8)</f>
        <v/>
      </c>
      <c r="BT59" s="254" t="str">
        <f>IF(ISNUMBER(FIND(analysismethod8,'III_Plan comp 438.68 {Plan 4}'!M$15)),"",'III_Plan comp 438.68 {Plan 4}'!M$15&amp;analysismethod8)</f>
        <v/>
      </c>
      <c r="BU59" s="254" t="str">
        <f>IF(ISNUMBER(FIND(analysismethod8,'III_Plan comp 438.68 {Plan 4}'!N$15)),"",'III_Plan comp 438.68 {Plan 4}'!N$15&amp;analysismethod8)</f>
        <v/>
      </c>
      <c r="BV59" s="254" t="str">
        <f>IF(ISNUMBER(FIND(analysismethod8,'III_Plan comp 438.68 {Plan 4}'!O$15)),"",'III_Plan comp 438.68 {Plan 4}'!O$15&amp;analysismethod8)</f>
        <v/>
      </c>
      <c r="BW59" s="254" t="str">
        <f>IF(ISNUMBER(FIND(analysismethod8,'III_Plan comp 438.68 {Plan 4}'!P$15)),"",'III_Plan comp 438.68 {Plan 4}'!P$15&amp;analysismethod8)</f>
        <v/>
      </c>
      <c r="BX59" s="254" t="str">
        <f>IF(ISNUMBER(FIND(analysismethod8,'III_Plan comp 438.68 {Plan 4}'!Q$15)),"",'III_Plan comp 438.68 {Plan 4}'!Q$15&amp;analysismethod8)</f>
        <v/>
      </c>
      <c r="BY59" s="254" t="str">
        <f>IF(ISNUMBER(FIND(analysismethod8,'III_Plan comp 438.68 {Plan 4}'!R$15)),"",'III_Plan comp 438.68 {Plan 4}'!R$15&amp;analysismethod8)</f>
        <v/>
      </c>
      <c r="BZ59" s="254" t="str">
        <f>IF(ISNUMBER(FIND(analysismethod8,'III_Plan comp 438.68 {Plan 4}'!S$15)),"",'III_Plan comp 438.68 {Plan 4}'!S$15&amp;analysismethod8)</f>
        <v/>
      </c>
      <c r="CA59" s="254" t="str">
        <f>IF(ISNUMBER(FIND(analysismethod8,'III_Plan comp 438.68 {Plan 4}'!T$15)),"",'III_Plan comp 438.68 {Plan 4}'!T$15&amp;analysismethod8)</f>
        <v/>
      </c>
      <c r="CB59" s="254" t="str">
        <f>IF(ISNUMBER(FIND(analysismethod8,'III_Plan comp 438.68 {Plan 4}'!U$15)),"",'III_Plan comp 438.68 {Plan 4}'!U$15&amp;analysismethod8)</f>
        <v/>
      </c>
      <c r="CC59" s="254" t="str">
        <f>IF(ISNUMBER(FIND(analysismethod8,'III_Plan comp 438.68 {Plan 4}'!V$15)),"",'III_Plan comp 438.68 {Plan 4}'!V$15&amp;analysismethod8)</f>
        <v/>
      </c>
      <c r="CD59" s="254" t="str">
        <f>IF(ISNUMBER(FIND(analysismethod8,'III_Plan comp 438.68 {Plan 4}'!W$15)),"",'III_Plan comp 438.68 {Plan 4}'!W$15&amp;analysismethod8)</f>
        <v/>
      </c>
      <c r="CE59" s="254" t="str">
        <f>IF(ISNUMBER(FIND(analysismethod8,'III_Plan comp 438.68 {Plan 4}'!X$15)),"",'III_Plan comp 438.68 {Plan 4}'!X$15&amp;analysismethod8)</f>
        <v/>
      </c>
      <c r="CF59" s="254" t="str">
        <f>IF(ISNUMBER(FIND(analysismethod8,'III_Plan comp 438.68 {Plan 4}'!Y$15)),"",'III_Plan comp 438.68 {Plan 4}'!Y$15&amp;analysismethod8)</f>
        <v/>
      </c>
      <c r="CG59" s="254" t="str">
        <f>IF(ISNUMBER(FIND(analysismethod8,'III_Plan comp 438.68 {Plan 4}'!Z$15)),"",'III_Plan comp 438.68 {Plan 4}'!Z$15&amp;analysismethod8)</f>
        <v/>
      </c>
      <c r="CH59" s="254" t="str">
        <f>IF(ISNUMBER(FIND(analysismethod8,'III_Plan comp 438.68 {Plan 4}'!AA$15)),"",'III_Plan comp 438.68 {Plan 4}'!AA$15&amp;analysismethod8)</f>
        <v/>
      </c>
      <c r="CI59" s="254" t="str">
        <f>IF(ISNUMBER(FIND(analysismethod8,'III_Plan comp 438.68 {Plan 4}'!AB$15)),"",'III_Plan comp 438.68 {Plan 4}'!AB$15&amp;analysismethod8)</f>
        <v/>
      </c>
      <c r="CJ59" s="254" t="str">
        <f>IF(ISNUMBER(FIND(analysismethod8,'III_Plan comp 438.68 {Plan 4}'!AC$15)),"",'III_Plan comp 438.68 {Plan 4}'!AC$15&amp;analysismethod8)</f>
        <v/>
      </c>
      <c r="CK59" s="254" t="str">
        <f>IF(ISNUMBER(FIND(analysismethod8,'III_Plan comp 438.68 {Plan 4}'!AD$15)),"",'III_Plan comp 438.68 {Plan 4}'!AD$15&amp;analysismethod8)</f>
        <v/>
      </c>
      <c r="CL59" s="254" t="str">
        <f>IF(ISNUMBER(FIND(analysismethod8,'III_Plan comp 438.68 {Plan 4}'!AE$15)),"",'III_Plan comp 438.68 {Plan 4}'!AE$15&amp;analysismethod8)</f>
        <v/>
      </c>
      <c r="CM59" s="254" t="str">
        <f>IF(ISNUMBER(FIND(analysismethod8,'III_Plan comp 438.68 {Plan 4}'!AF$15)),"",'III_Plan comp 438.68 {Plan 4}'!AF$15&amp;analysismethod8)</f>
        <v/>
      </c>
      <c r="CN59" s="254" t="str">
        <f>IF(ISNUMBER(FIND(analysismethod8,'III_Plan comp 438.68 {Plan 4}'!AG$15)),"",'III_Plan comp 438.68 {Plan 4}'!AG$15&amp;analysismethod8)</f>
        <v/>
      </c>
      <c r="CO59" s="254" t="str">
        <f>IF(ISNUMBER(FIND(analysismethod8,'III_Plan comp 438.68 {Plan 4}'!AH$15)),"",'III_Plan comp 438.68 {Plan 4}'!AH$15&amp;analysismethod8)</f>
        <v/>
      </c>
      <c r="CP59" s="254" t="str">
        <f>IF(ISNUMBER(FIND(analysismethod8,'III_Plan comp 438.68 {Plan 4}'!AI$15)),"",'III_Plan comp 438.68 {Plan 4}'!AI$15&amp;analysismethod8)</f>
        <v/>
      </c>
      <c r="CQ59" s="254" t="str">
        <f>IF(ISNUMBER(FIND(analysismethod8,'III_Plan comp 438.68 {Plan 4}'!AJ$15)),"",'III_Plan comp 438.68 {Plan 4}'!AJ$15&amp;analysismethod8)</f>
        <v/>
      </c>
      <c r="CR59" s="254" t="str">
        <f>IF(ISNUMBER(FIND(analysismethod8,'III_Plan comp 438.68 {Plan 4}'!AK$15)),"",'III_Plan comp 438.68 {Plan 4}'!AK$15&amp;analysismethod8)</f>
        <v/>
      </c>
      <c r="CS59" s="254" t="str">
        <f>IF(ISNUMBER(FIND(analysismethod8,'III_Plan comp 438.68 {Plan 4}'!AL$15)),"",'III_Plan comp 438.68 {Plan 4}'!AL$15&amp;analysismethod8)</f>
        <v/>
      </c>
      <c r="CT59" s="254" t="str">
        <f>IF(ISNUMBER(FIND(analysismethod8,'III_Plan comp 438.68 {Plan 4}'!AM$15)),"",'III_Plan comp 438.68 {Plan 4}'!AM$15&amp;analysismethod8)</f>
        <v/>
      </c>
      <c r="CU59" s="254" t="str">
        <f>IF(ISNUMBER(FIND(analysismethod8,'III_Plan comp 438.68 {Plan 4}'!AN$15)),"",'III_Plan comp 438.68 {Plan 4}'!AN$15&amp;analysismethod8)</f>
        <v/>
      </c>
      <c r="CV59" s="254" t="str">
        <f>IF(ISNUMBER(FIND(analysismethod8,'III_Plan comp 438.68 {Plan 4}'!AO$15)),"",'III_Plan comp 438.68 {Plan 4}'!AO$15&amp;analysismethod8)</f>
        <v/>
      </c>
      <c r="CW59" s="254" t="str">
        <f>IF(ISNUMBER(FIND(analysismethod8,'III_Plan comp 438.68 {Plan 4}'!AP$15)),"",'III_Plan comp 438.68 {Plan 4}'!AP$15&amp;analysismethod8)</f>
        <v/>
      </c>
      <c r="CX59" s="254" t="str">
        <f>IF(ISNUMBER(FIND(analysismethod8,'III_Plan comp 438.68 {Plan 4}'!AQ$15)),"",'III_Plan comp 438.68 {Plan 4}'!AQ$15&amp;analysismethod8)</f>
        <v/>
      </c>
      <c r="CY59" s="254" t="str">
        <f>IF(ISNUMBER(FIND(analysismethod8,'III_Plan comp 438.68 {Plan 4}'!AR$15)),"",'III_Plan comp 438.68 {Plan 4}'!AR$15&amp;analysismethod8)</f>
        <v/>
      </c>
      <c r="CZ59" s="254" t="str">
        <f>IF(ISNUMBER(FIND(analysismethod8,'III_Plan comp 438.68 {Plan 4}'!AS$15)),"",'III_Plan comp 438.68 {Plan 4}'!AS$15&amp;analysismethod8)</f>
        <v/>
      </c>
      <c r="DA59" s="254" t="str">
        <f>IF(ISNUMBER(FIND(analysismethod8,'III_Plan comp 438.68 {Plan 4}'!AT$15)),"",'III_Plan comp 438.68 {Plan 4}'!AT$15&amp;analysismethod8)</f>
        <v/>
      </c>
      <c r="DB59" s="254" t="str">
        <f>IF(ISNUMBER(FIND(analysismethod8,'III_Plan comp 438.68 {Plan 4}'!AU$15)),"",'III_Plan comp 438.68 {Plan 4}'!AU$15&amp;analysismethod8)</f>
        <v/>
      </c>
      <c r="DC59" s="254" t="str">
        <f>IF(ISNUMBER(FIND(analysismethod8,'III_Plan comp 438.68 {Plan 4}'!AV$15)),"",'III_Plan comp 438.68 {Plan 4}'!AV$15&amp;analysismethod8)</f>
        <v/>
      </c>
      <c r="DD59" s="254" t="str">
        <f>IF(ISNUMBER(FIND(analysismethod8,'III_Plan comp 438.68 {Plan 4}'!AW$15)),"",'III_Plan comp 438.68 {Plan 4}'!AW$15&amp;analysismethod8)</f>
        <v/>
      </c>
      <c r="DE59" s="254" t="str">
        <f>IF(ISNUMBER(FIND(analysismethod8,'III_Plan comp 438.68 {Plan 4}'!AX$15)),"",'III_Plan comp 438.68 {Plan 4}'!AX$15&amp;analysismethod8)</f>
        <v/>
      </c>
      <c r="DF59" s="254" t="str">
        <f>IF(ISNUMBER(FIND(analysismethod8,'III_Plan comp 438.68 {Plan 4}'!AY$15)),"",'III_Plan comp 438.68 {Plan 4}'!AY$15&amp;analysismethod8)</f>
        <v/>
      </c>
      <c r="DG59" s="254" t="str">
        <f>IF(ISNUMBER(FIND(analysismethod8,'III_Plan comp 438.68 {Plan 4}'!AZ$15)),"",'III_Plan comp 438.68 {Plan 4}'!AZ$15&amp;analysismethod8)</f>
        <v/>
      </c>
      <c r="DH59" s="254" t="str">
        <f>IF(ISNUMBER(FIND(analysismethod8,'III_Plan comp 438.68 {Plan 4}'!BA$15)),"",'III_Plan comp 438.68 {Plan 4}'!BA$15&amp;analysismethod8)</f>
        <v/>
      </c>
      <c r="DI59" s="254" t="str">
        <f>IF(ISNUMBER(FIND(analysismethod8,'III_Plan comp 438.68 {Plan 4}'!BB$15)),"",'III_Plan comp 438.68 {Plan 4}'!BB$15&amp;analysismethod8)</f>
        <v/>
      </c>
      <c r="DJ59" s="254" t="str">
        <f>IF(ISNUMBER(FIND(analysismethod8,'III_Plan comp 438.68 {Plan 4}'!BC$15)),"",'III_Plan comp 438.68 {Plan 4}'!BC$15&amp;analysismethod8)</f>
        <v/>
      </c>
      <c r="DK59" s="254" t="str">
        <f>IF(ISNUMBER(FIND(analysismethod8,'III_Plan comp 438.68 {Plan 4}'!BD$15)),"",'III_Plan comp 438.68 {Plan 4}'!BD$15&amp;analysismethod8)</f>
        <v/>
      </c>
      <c r="DL59" s="254" t="str">
        <f>IF(ISNUMBER(FIND(analysismethod8,'III_Plan comp 438.68 {Plan 4}'!BE$15)),"",'III_Plan comp 438.68 {Plan 4}'!BE$15&amp;analysismethod8)</f>
        <v/>
      </c>
      <c r="DM59" s="254" t="str">
        <f>IF(ISNUMBER(FIND(analysismethod8,'III_Plan comp 438.68 {Plan 4}'!BF$15)),"",'III_Plan comp 438.68 {Plan 4}'!BF$15&amp;analysismethod8)</f>
        <v/>
      </c>
      <c r="DN59" s="254" t="str">
        <f>IF(ISNUMBER(FIND(analysismethod8,'III_Plan comp 438.68 {Plan 4}'!BG$15)),"",'III_Plan comp 438.68 {Plan 4}'!BG$15&amp;analysismethod8)</f>
        <v/>
      </c>
      <c r="DO59" s="254" t="str">
        <f>IF(ISNUMBER(FIND(analysismethod8,'III_Plan comp 438.68 {Plan 4}'!BH$15)),"",'III_Plan comp 438.68 {Plan 4}'!BH$15&amp;analysismethod8)</f>
        <v/>
      </c>
      <c r="DP59" s="254" t="str">
        <f>IF(ISNUMBER(FIND(analysismethod8,'III_Plan comp 438.68 {Plan 4}'!BI$15)),"",'III_Plan comp 438.68 {Plan 4}'!BI$15&amp;analysismethod8)</f>
        <v/>
      </c>
      <c r="DQ59" s="254" t="str">
        <f>IF(ISNUMBER(FIND(analysismethod8,'III_Plan comp 438.68 {Plan 4}'!BJ$15)),"",'III_Plan comp 438.68 {Plan 4}'!BJ$15&amp;analysismethod8)</f>
        <v/>
      </c>
      <c r="DR59" s="254" t="str">
        <f>IF(ISNUMBER(FIND(analysismethod8,'III_Plan comp 438.68 {Plan 4}'!BK$15)),"",'III_Plan comp 438.68 {Plan 4}'!BK$15&amp;analysismethod8)</f>
        <v/>
      </c>
      <c r="DS59" s="254" t="str">
        <f>IF(ISNUMBER(FIND(analysismethod8,'III_Plan comp 438.68 {Plan 4}'!BL$15)),"",'III_Plan comp 438.68 {Plan 4}'!BL$15&amp;analysismethod8)</f>
        <v/>
      </c>
      <c r="DT59" s="254" t="str">
        <f>IF(ISNUMBER(FIND(analysismethod8,'III_Plan comp 438.68 {Plan 4}'!BM$15)),"",'III_Plan comp 438.68 {Plan 4}'!BM$15&amp;analysismethod8)</f>
        <v/>
      </c>
      <c r="DU59" s="254" t="str">
        <f>IF(ISNUMBER(FIND(analysismethod8,'III_Plan comp 438.68 {Plan 4}'!BN$15)),"",'III_Plan comp 438.68 {Plan 4}'!BN$15&amp;analysismethod8)</f>
        <v/>
      </c>
      <c r="DV59" s="254" t="str">
        <f>IF(ISNUMBER(FIND(analysismethod8,'III_Plan comp 438.68 {Plan 4}'!BO$15)),"",'III_Plan comp 438.68 {Plan 4}'!BO$15&amp;analysismethod8)</f>
        <v/>
      </c>
      <c r="DW59" s="254" t="str">
        <f>IF(ISNUMBER(FIND(analysismethod8,'III_Plan comp 438.68 {Plan 4}'!BP$15)),"",'III_Plan comp 438.68 {Plan 4}'!BP$15&amp;analysismethod8)</f>
        <v/>
      </c>
      <c r="DX59" s="254" t="str">
        <f>IF(ISNUMBER(FIND(analysismethod8,'III_Plan comp 438.68 {Plan 4}'!BQ$15)),"",'III_Plan comp 438.68 {Plan 4}'!BQ$15&amp;analysismethod8)</f>
        <v/>
      </c>
      <c r="DY59" s="254" t="str">
        <f>IF(ISNUMBER(FIND(analysismethod8,'III_Plan comp 438.68 {Plan 4}'!BR$15)),"",'III_Plan comp 438.68 {Plan 4}'!BR$15&amp;analysismethod8)</f>
        <v/>
      </c>
      <c r="DZ59" s="254" t="str">
        <f>IF(ISNUMBER(FIND(analysismethod8,'III_Plan comp 438.68 {Plan 4}'!BS$15)),"",'III_Plan comp 438.68 {Plan 4}'!BS$15&amp;analysismethod8)</f>
        <v/>
      </c>
      <c r="EA59" s="254" t="str">
        <f>IF(ISNUMBER(FIND(analysismethod8,'III_Plan comp 438.68 {Plan 4}'!BT$15)),"",'III_Plan comp 438.68 {Plan 4}'!BT$15&amp;analysismethod8)</f>
        <v/>
      </c>
      <c r="EB59" s="254" t="str">
        <f>IF(ISNUMBER(FIND(analysismethod8,'III_Plan comp 438.68 {Plan 4}'!BU$15)),"",'III_Plan comp 438.68 {Plan 4}'!BU$15&amp;analysismethod8)</f>
        <v/>
      </c>
      <c r="EC59" s="254" t="str">
        <f>IF(ISNUMBER(FIND(analysismethod8,'III_Plan comp 438.68 {Plan 4}'!BV$15)),"",'III_Plan comp 438.68 {Plan 4}'!BV$15&amp;analysismethod8)</f>
        <v/>
      </c>
      <c r="ED59" s="254" t="str">
        <f>IF(ISNUMBER(FIND(analysismethod8,'III_Plan comp 438.68 {Plan 4}'!BW$15)),"",'III_Plan comp 438.68 {Plan 4}'!BW$15&amp;analysismethod8)</f>
        <v/>
      </c>
      <c r="EE59" s="254" t="str">
        <f>IF(ISNUMBER(FIND(analysismethod8,'III_Plan comp 438.68 {Plan 4}'!BX$15)),"",'III_Plan comp 438.68 {Plan 4}'!BX$15&amp;analysismethod8)</f>
        <v/>
      </c>
      <c r="EF59" s="254" t="str">
        <f>IF(ISNUMBER(FIND(analysismethod8,'III_Plan comp 438.68 {Plan 4}'!BY$15)),"",'III_Plan comp 438.68 {Plan 4}'!BY$15&amp;analysismethod8)</f>
        <v/>
      </c>
      <c r="EG59" s="254" t="str">
        <f>IF(ISNUMBER(FIND(analysismethod8,'III_Plan comp 438.68 {Plan 4}'!BZ$15)),"",'III_Plan comp 438.68 {Plan 4}'!BZ$15&amp;analysismethod8)</f>
        <v/>
      </c>
      <c r="EH59" s="254" t="str">
        <f>IF(ISNUMBER(FIND(analysismethod8,'III_Plan comp 438.68 {Plan 4}'!CA$15)),"",'III_Plan comp 438.68 {Plan 4}'!CA$15&amp;analysismethod8)</f>
        <v/>
      </c>
      <c r="EI59" s="254" t="str">
        <f>IF(ISNUMBER(FIND(analysismethod8,'III_Plan comp 438.68 {Plan 4}'!CB$15)),"",'III_Plan comp 438.68 {Plan 4}'!CB$15&amp;analysismethod8)</f>
        <v/>
      </c>
      <c r="EJ59" s="254" t="str">
        <f>IF(ISNUMBER(FIND(analysismethod8,'III_Plan comp 438.68 {Plan 4}'!CC$15)),"",'III_Plan comp 438.68 {Plan 4}'!CC$15&amp;analysismethod8)</f>
        <v/>
      </c>
      <c r="EK59" s="254" t="str">
        <f>IF(ISNUMBER(FIND(analysismethod8,'III_Plan comp 438.68 {Plan 4}'!CD$15)),"",'III_Plan comp 438.68 {Plan 4}'!CD$15&amp;analysismethod8)</f>
        <v/>
      </c>
      <c r="EL59" s="254" t="str">
        <f>IF(ISNUMBER(FIND(analysismethod8,'III_Plan comp 438.68 {Plan 4}'!CE$15)),"",'III_Plan comp 438.68 {Plan 4}'!CE$15&amp;analysismethod8)</f>
        <v/>
      </c>
      <c r="EM59" s="254" t="str">
        <f>IF(ISNUMBER(FIND(analysismethod8,'III_Plan comp 438.68 {Plan 4}'!CF$15)),"",'III_Plan comp 438.68 {Plan 4}'!CF$15&amp;analysismethod8)</f>
        <v/>
      </c>
      <c r="EN59" s="254" t="str">
        <f>IF(ISNUMBER(FIND(analysismethod8,'III_Plan comp 438.68 {Plan 4}'!CG$15)),"",'III_Plan comp 438.68 {Plan 4}'!CG$15&amp;analysismethod8)</f>
        <v/>
      </c>
      <c r="EO59" s="254" t="str">
        <f>IF(ISNUMBER(FIND(analysismethod8,'III_Plan comp 438.68 {Plan 4}'!CH$15)),"",'III_Plan comp 438.68 {Plan 4}'!CH$15&amp;analysismethod8)</f>
        <v/>
      </c>
      <c r="EP59" s="254" t="str">
        <f>IF(ISNUMBER(FIND(analysismethod8,'III_Plan comp 438.68 {Plan 4}'!CI$15)),"",'III_Plan comp 438.68 {Plan 4}'!CI$15&amp;analysismethod8)</f>
        <v/>
      </c>
      <c r="EQ59" s="254" t="str">
        <f>IF(ISNUMBER(FIND(analysismethod8,'III_Plan comp 438.68 {Plan 4}'!CJ$15)),"",'III_Plan comp 438.68 {Plan 4}'!CJ$15&amp;analysismethod8)</f>
        <v/>
      </c>
      <c r="ER59" s="254" t="str">
        <f>IF(ISNUMBER(FIND(analysismethod8,'III_Plan comp 438.68 {Plan 4}'!CK$15)),"",'III_Plan comp 438.68 {Plan 4}'!CK$15&amp;analysismethod8)</f>
        <v/>
      </c>
      <c r="ES59" s="254" t="str">
        <f>IF(ISNUMBER(FIND(analysismethod8,'III_Plan comp 438.68 {Plan 4}'!CL$15)),"",'III_Plan comp 438.68 {Plan 4}'!CL$15&amp;analysismethod8)</f>
        <v/>
      </c>
      <c r="ET59" s="254" t="str">
        <f>IF(ISNUMBER(FIND(analysismethod8,'III_Plan comp 438.68 {Plan 4}'!CM$15)),"",'III_Plan comp 438.68 {Plan 4}'!CM$15&amp;analysismethod8)</f>
        <v/>
      </c>
      <c r="EU59" s="254" t="str">
        <f>IF(ISNUMBER(FIND(analysismethod8,'III_Plan comp 438.68 {Plan 4}'!CN$15)),"",'III_Plan comp 438.68 {Plan 4}'!CN$15&amp;analysismethod8)</f>
        <v/>
      </c>
      <c r="EV59" s="254" t="str">
        <f>IF(ISNUMBER(FIND(analysismethod8,'III_Plan comp 438.68 {Plan 4}'!CO$15)),"",'III_Plan comp 438.68 {Plan 4}'!CO$15&amp;analysismethod8)</f>
        <v/>
      </c>
      <c r="EW59" s="254" t="str">
        <f>IF(ISNUMBER(FIND(analysismethod8,'III_Plan comp 438.68 {Plan 4}'!CP$15)),"",'III_Plan comp 438.68 {Plan 4}'!CP$15&amp;analysismethod8)</f>
        <v/>
      </c>
      <c r="EX59" s="254" t="str">
        <f>IF(ISNUMBER(FIND(analysismethod8,'III_Plan comp 438.68 {Plan 4}'!CQ$15)),"",'III_Plan comp 438.68 {Plan 4}'!CQ$15&amp;analysismethod8)</f>
        <v/>
      </c>
      <c r="EY59" s="254" t="str">
        <f>IF(ISNUMBER(FIND(analysismethod8,'III_Plan comp 438.68 {Plan 4}'!CR$15)),"",'III_Plan comp 438.68 {Plan 4}'!CR$15&amp;analysismethod8)</f>
        <v/>
      </c>
      <c r="EZ59" s="254" t="str">
        <f>IF(ISNUMBER(FIND(analysismethod8,'III_Plan comp 438.68 {Plan 4}'!CS$15)),"",'III_Plan comp 438.68 {Plan 4}'!CS$15&amp;analysismethod8)</f>
        <v/>
      </c>
      <c r="FA59" s="254" t="str">
        <f>IF(ISNUMBER(FIND(analysismethod8,'III_Plan comp 438.68 {Plan 4}'!CT$15)),"",'III_Plan comp 438.68 {Plan 4}'!CT$15&amp;analysismethod8)</f>
        <v/>
      </c>
      <c r="FB59" s="254" t="str">
        <f>IF(ISNUMBER(FIND(analysismethod8,'III_Plan comp 438.68 {Plan 4}'!CU$15)),"",'III_Plan comp 438.68 {Plan 4}'!CU$15&amp;analysismethod8)</f>
        <v/>
      </c>
      <c r="FC59" s="254" t="str">
        <f>IF(ISNUMBER(FIND(analysismethod8,'III_Plan comp 438.68 {Plan 4}'!CV$15)),"",'III_Plan comp 438.68 {Plan 4}'!CV$15&amp;analysismethod8)</f>
        <v/>
      </c>
      <c r="FD59" s="254" t="str">
        <f>IF(ISNUMBER(FIND(analysismethod8,'III_Plan comp 438.68 {Plan 4}'!CW$15)),"",'III_Plan comp 438.68 {Plan 4}'!CW$15&amp;analysismethod8)</f>
        <v/>
      </c>
      <c r="FE59" s="254" t="str">
        <f>IF(ISNUMBER(FIND(analysismethod8,'III_Plan comp 438.68 {Plan 4}'!CX$15)),"",'III_Plan comp 438.68 {Plan 4}'!CX$15&amp;analysismethod8)</f>
        <v/>
      </c>
      <c r="FF59" s="254" t="str">
        <f>IF(ISNUMBER(FIND(analysismethod8,'III_Plan comp 438.68 {Plan 4}'!CY$15)),"",'III_Plan comp 438.68 {Plan 4}'!CY$15&amp;analysismethod8)</f>
        <v/>
      </c>
      <c r="FG59" s="254" t="str">
        <f>IF(ISNUMBER(FIND(analysismethod8,'III_Plan comp 438.68 {Plan 4}'!CZ$15)),"",'III_Plan comp 438.68 {Plan 4}'!CZ$15&amp;analysismethod8)</f>
        <v/>
      </c>
    </row>
    <row r="60" spans="2:163" x14ac:dyDescent="0.25">
      <c r="BK60" s="253" t="str">
        <f>IF('I_State and program information'!$E$85&lt;&gt;"",'I_State and program information'!E134&amp;"; "&amp;CHAR(10)&amp;CHAR(10),"")</f>
        <v/>
      </c>
      <c r="BL60" s="254" t="str">
        <f>IF(ISNUMBER(FIND(analysismethod9,'III_Plan comp 438.68 {Plan 4}'!E$15)),"",'III_Plan comp 438.68 {Plan 4}'!E$15&amp;analysismethod9)</f>
        <v/>
      </c>
      <c r="BM60" s="254" t="str">
        <f>IF(ISNUMBER(FIND(analysismethod9,'III_Plan comp 438.68 {Plan 4}'!F$15)),"",'III_Plan comp 438.68 {Plan 4}'!F$15&amp;analysismethod9)</f>
        <v/>
      </c>
      <c r="BN60" s="254" t="str">
        <f>IF(ISNUMBER(FIND(analysismethod9,'III_Plan comp 438.68 {Plan 4}'!G$15)),"",'III_Plan comp 438.68 {Plan 4}'!G$15&amp;analysismethod9)</f>
        <v/>
      </c>
      <c r="BO60" s="254" t="str">
        <f>IF(ISNUMBER(FIND(analysismethod9,'III_Plan comp 438.68 {Plan 4}'!H$15)),"",'III_Plan comp 438.68 {Plan 4}'!H$15&amp;analysismethod9)</f>
        <v/>
      </c>
      <c r="BP60" s="254" t="str">
        <f>IF(ISNUMBER(FIND(analysismethod9,'III_Plan comp 438.68 {Plan 4}'!I$15)),"",'III_Plan comp 438.68 {Plan 4}'!I$15&amp;analysismethod9)</f>
        <v/>
      </c>
      <c r="BQ60" s="254" t="str">
        <f>IF(ISNUMBER(FIND(analysismethod9,'III_Plan comp 438.68 {Plan 4}'!J$15)),"",'III_Plan comp 438.68 {Plan 4}'!J$15&amp;analysismethod9)</f>
        <v/>
      </c>
      <c r="BR60" s="254" t="str">
        <f>IF(ISNUMBER(FIND(analysismethod9,'III_Plan comp 438.68 {Plan 4}'!K$15)),"",'III_Plan comp 438.68 {Plan 4}'!K$15&amp;analysismethod9)</f>
        <v/>
      </c>
      <c r="BS60" s="254" t="str">
        <f>IF(ISNUMBER(FIND(analysismethod9,'III_Plan comp 438.68 {Plan 4}'!L$15)),"",'III_Plan comp 438.68 {Plan 4}'!L$15&amp;analysismethod9)</f>
        <v/>
      </c>
      <c r="BT60" s="254" t="str">
        <f>IF(ISNUMBER(FIND(analysismethod9,'III_Plan comp 438.68 {Plan 4}'!M$15)),"",'III_Plan comp 438.68 {Plan 4}'!M$15&amp;analysismethod9)</f>
        <v/>
      </c>
      <c r="BU60" s="254" t="str">
        <f>IF(ISNUMBER(FIND(analysismethod9,'III_Plan comp 438.68 {Plan 4}'!N$15)),"",'III_Plan comp 438.68 {Plan 4}'!N$15&amp;analysismethod9)</f>
        <v/>
      </c>
      <c r="BV60" s="254" t="str">
        <f>IF(ISNUMBER(FIND(analysismethod9,'III_Plan comp 438.68 {Plan 4}'!O$15)),"",'III_Plan comp 438.68 {Plan 4}'!O$15&amp;analysismethod9)</f>
        <v/>
      </c>
      <c r="BW60" s="254" t="str">
        <f>IF(ISNUMBER(FIND(analysismethod9,'III_Plan comp 438.68 {Plan 4}'!P$15)),"",'III_Plan comp 438.68 {Plan 4}'!P$15&amp;analysismethod9)</f>
        <v/>
      </c>
      <c r="BX60" s="254" t="str">
        <f>IF(ISNUMBER(FIND(analysismethod9,'III_Plan comp 438.68 {Plan 4}'!Q$15)),"",'III_Plan comp 438.68 {Plan 4}'!Q$15&amp;analysismethod9)</f>
        <v/>
      </c>
      <c r="BY60" s="254" t="str">
        <f>IF(ISNUMBER(FIND(analysismethod9,'III_Plan comp 438.68 {Plan 4}'!R$15)),"",'III_Plan comp 438.68 {Plan 4}'!R$15&amp;analysismethod9)</f>
        <v/>
      </c>
      <c r="BZ60" s="254" t="str">
        <f>IF(ISNUMBER(FIND(analysismethod9,'III_Plan comp 438.68 {Plan 4}'!S$15)),"",'III_Plan comp 438.68 {Plan 4}'!S$15&amp;analysismethod9)</f>
        <v/>
      </c>
      <c r="CA60" s="254" t="str">
        <f>IF(ISNUMBER(FIND(analysismethod9,'III_Plan comp 438.68 {Plan 4}'!T$15)),"",'III_Plan comp 438.68 {Plan 4}'!T$15&amp;analysismethod9)</f>
        <v/>
      </c>
      <c r="CB60" s="254" t="str">
        <f>IF(ISNUMBER(FIND(analysismethod9,'III_Plan comp 438.68 {Plan 4}'!U$15)),"",'III_Plan comp 438.68 {Plan 4}'!U$15&amp;analysismethod9)</f>
        <v/>
      </c>
      <c r="CC60" s="254" t="str">
        <f>IF(ISNUMBER(FIND(analysismethod9,'III_Plan comp 438.68 {Plan 4}'!V$15)),"",'III_Plan comp 438.68 {Plan 4}'!V$15&amp;analysismethod9)</f>
        <v/>
      </c>
      <c r="CD60" s="254" t="str">
        <f>IF(ISNUMBER(FIND(analysismethod9,'III_Plan comp 438.68 {Plan 4}'!W$15)),"",'III_Plan comp 438.68 {Plan 4}'!W$15&amp;analysismethod9)</f>
        <v/>
      </c>
      <c r="CE60" s="254" t="str">
        <f>IF(ISNUMBER(FIND(analysismethod9,'III_Plan comp 438.68 {Plan 4}'!X$15)),"",'III_Plan comp 438.68 {Plan 4}'!X$15&amp;analysismethod9)</f>
        <v/>
      </c>
      <c r="CF60" s="254" t="str">
        <f>IF(ISNUMBER(FIND(analysismethod9,'III_Plan comp 438.68 {Plan 4}'!Y$15)),"",'III_Plan comp 438.68 {Plan 4}'!Y$15&amp;analysismethod9)</f>
        <v/>
      </c>
      <c r="CG60" s="254" t="str">
        <f>IF(ISNUMBER(FIND(analysismethod9,'III_Plan comp 438.68 {Plan 4}'!Z$15)),"",'III_Plan comp 438.68 {Plan 4}'!Z$15&amp;analysismethod9)</f>
        <v/>
      </c>
      <c r="CH60" s="254" t="str">
        <f>IF(ISNUMBER(FIND(analysismethod9,'III_Plan comp 438.68 {Plan 4}'!AA$15)),"",'III_Plan comp 438.68 {Plan 4}'!AA$15&amp;analysismethod9)</f>
        <v/>
      </c>
      <c r="CI60" s="254" t="str">
        <f>IF(ISNUMBER(FIND(analysismethod9,'III_Plan comp 438.68 {Plan 4}'!AB$15)),"",'III_Plan comp 438.68 {Plan 4}'!AB$15&amp;analysismethod9)</f>
        <v/>
      </c>
      <c r="CJ60" s="254" t="str">
        <f>IF(ISNUMBER(FIND(analysismethod9,'III_Plan comp 438.68 {Plan 4}'!AC$15)),"",'III_Plan comp 438.68 {Plan 4}'!AC$15&amp;analysismethod9)</f>
        <v/>
      </c>
      <c r="CK60" s="254" t="str">
        <f>IF(ISNUMBER(FIND(analysismethod9,'III_Plan comp 438.68 {Plan 4}'!AD$15)),"",'III_Plan comp 438.68 {Plan 4}'!AD$15&amp;analysismethod9)</f>
        <v/>
      </c>
      <c r="CL60" s="254" t="str">
        <f>IF(ISNUMBER(FIND(analysismethod9,'III_Plan comp 438.68 {Plan 4}'!AE$15)),"",'III_Plan comp 438.68 {Plan 4}'!AE$15&amp;analysismethod9)</f>
        <v/>
      </c>
      <c r="CM60" s="254" t="str">
        <f>IF(ISNUMBER(FIND(analysismethod9,'III_Plan comp 438.68 {Plan 4}'!AF$15)),"",'III_Plan comp 438.68 {Plan 4}'!AF$15&amp;analysismethod9)</f>
        <v/>
      </c>
      <c r="CN60" s="254" t="str">
        <f>IF(ISNUMBER(FIND(analysismethod9,'III_Plan comp 438.68 {Plan 4}'!AG$15)),"",'III_Plan comp 438.68 {Plan 4}'!AG$15&amp;analysismethod9)</f>
        <v/>
      </c>
      <c r="CO60" s="254" t="str">
        <f>IF(ISNUMBER(FIND(analysismethod9,'III_Plan comp 438.68 {Plan 4}'!AH$15)),"",'III_Plan comp 438.68 {Plan 4}'!AH$15&amp;analysismethod9)</f>
        <v/>
      </c>
      <c r="CP60" s="254" t="str">
        <f>IF(ISNUMBER(FIND(analysismethod9,'III_Plan comp 438.68 {Plan 4}'!AI$15)),"",'III_Plan comp 438.68 {Plan 4}'!AI$15&amp;analysismethod9)</f>
        <v/>
      </c>
      <c r="CQ60" s="254" t="str">
        <f>IF(ISNUMBER(FIND(analysismethod9,'III_Plan comp 438.68 {Plan 4}'!AJ$15)),"",'III_Plan comp 438.68 {Plan 4}'!AJ$15&amp;analysismethod9)</f>
        <v/>
      </c>
      <c r="CR60" s="254" t="str">
        <f>IF(ISNUMBER(FIND(analysismethod9,'III_Plan comp 438.68 {Plan 4}'!AK$15)),"",'III_Plan comp 438.68 {Plan 4}'!AK$15&amp;analysismethod9)</f>
        <v/>
      </c>
      <c r="CS60" s="254" t="str">
        <f>IF(ISNUMBER(FIND(analysismethod9,'III_Plan comp 438.68 {Plan 4}'!AL$15)),"",'III_Plan comp 438.68 {Plan 4}'!AL$15&amp;analysismethod9)</f>
        <v/>
      </c>
      <c r="CT60" s="254" t="str">
        <f>IF(ISNUMBER(FIND(analysismethod9,'III_Plan comp 438.68 {Plan 4}'!AM$15)),"",'III_Plan comp 438.68 {Plan 4}'!AM$15&amp;analysismethod9)</f>
        <v/>
      </c>
      <c r="CU60" s="254" t="str">
        <f>IF(ISNUMBER(FIND(analysismethod9,'III_Plan comp 438.68 {Plan 4}'!AN$15)),"",'III_Plan comp 438.68 {Plan 4}'!AN$15&amp;analysismethod9)</f>
        <v/>
      </c>
      <c r="CV60" s="254" t="str">
        <f>IF(ISNUMBER(FIND(analysismethod9,'III_Plan comp 438.68 {Plan 4}'!AO$15)),"",'III_Plan comp 438.68 {Plan 4}'!AO$15&amp;analysismethod9)</f>
        <v/>
      </c>
      <c r="CW60" s="254" t="str">
        <f>IF(ISNUMBER(FIND(analysismethod9,'III_Plan comp 438.68 {Plan 4}'!AP$15)),"",'III_Plan comp 438.68 {Plan 4}'!AP$15&amp;analysismethod9)</f>
        <v/>
      </c>
      <c r="CX60" s="254" t="str">
        <f>IF(ISNUMBER(FIND(analysismethod9,'III_Plan comp 438.68 {Plan 4}'!AQ$15)),"",'III_Plan comp 438.68 {Plan 4}'!AQ$15&amp;analysismethod9)</f>
        <v/>
      </c>
      <c r="CY60" s="254" t="str">
        <f>IF(ISNUMBER(FIND(analysismethod9,'III_Plan comp 438.68 {Plan 4}'!AR$15)),"",'III_Plan comp 438.68 {Plan 4}'!AR$15&amp;analysismethod9)</f>
        <v/>
      </c>
      <c r="CZ60" s="254" t="str">
        <f>IF(ISNUMBER(FIND(analysismethod9,'III_Plan comp 438.68 {Plan 4}'!AS$15)),"",'III_Plan comp 438.68 {Plan 4}'!AS$15&amp;analysismethod9)</f>
        <v/>
      </c>
      <c r="DA60" s="254" t="str">
        <f>IF(ISNUMBER(FIND(analysismethod9,'III_Plan comp 438.68 {Plan 4}'!AT$15)),"",'III_Plan comp 438.68 {Plan 4}'!AT$15&amp;analysismethod9)</f>
        <v/>
      </c>
      <c r="DB60" s="254" t="str">
        <f>IF(ISNUMBER(FIND(analysismethod9,'III_Plan comp 438.68 {Plan 4}'!AU$15)),"",'III_Plan comp 438.68 {Plan 4}'!AU$15&amp;analysismethod9)</f>
        <v/>
      </c>
      <c r="DC60" s="254" t="str">
        <f>IF(ISNUMBER(FIND(analysismethod9,'III_Plan comp 438.68 {Plan 4}'!AV$15)),"",'III_Plan comp 438.68 {Plan 4}'!AV$15&amp;analysismethod9)</f>
        <v/>
      </c>
      <c r="DD60" s="254" t="str">
        <f>IF(ISNUMBER(FIND(analysismethod9,'III_Plan comp 438.68 {Plan 4}'!AW$15)),"",'III_Plan comp 438.68 {Plan 4}'!AW$15&amp;analysismethod9)</f>
        <v/>
      </c>
      <c r="DE60" s="254" t="str">
        <f>IF(ISNUMBER(FIND(analysismethod9,'III_Plan comp 438.68 {Plan 4}'!AX$15)),"",'III_Plan comp 438.68 {Plan 4}'!AX$15&amp;analysismethod9)</f>
        <v/>
      </c>
      <c r="DF60" s="254" t="str">
        <f>IF(ISNUMBER(FIND(analysismethod9,'III_Plan comp 438.68 {Plan 4}'!AY$15)),"",'III_Plan comp 438.68 {Plan 4}'!AY$15&amp;analysismethod9)</f>
        <v/>
      </c>
      <c r="DG60" s="254" t="str">
        <f>IF(ISNUMBER(FIND(analysismethod9,'III_Plan comp 438.68 {Plan 4}'!AZ$15)),"",'III_Plan comp 438.68 {Plan 4}'!AZ$15&amp;analysismethod9)</f>
        <v/>
      </c>
      <c r="DH60" s="254" t="str">
        <f>IF(ISNUMBER(FIND(analysismethod9,'III_Plan comp 438.68 {Plan 4}'!BA$15)),"",'III_Plan comp 438.68 {Plan 4}'!BA$15&amp;analysismethod9)</f>
        <v/>
      </c>
      <c r="DI60" s="254" t="str">
        <f>IF(ISNUMBER(FIND(analysismethod9,'III_Plan comp 438.68 {Plan 4}'!BB$15)),"",'III_Plan comp 438.68 {Plan 4}'!BB$15&amp;analysismethod9)</f>
        <v/>
      </c>
      <c r="DJ60" s="254" t="str">
        <f>IF(ISNUMBER(FIND(analysismethod9,'III_Plan comp 438.68 {Plan 4}'!BC$15)),"",'III_Plan comp 438.68 {Plan 4}'!BC$15&amp;analysismethod9)</f>
        <v/>
      </c>
      <c r="DK60" s="254" t="str">
        <f>IF(ISNUMBER(FIND(analysismethod9,'III_Plan comp 438.68 {Plan 4}'!BD$15)),"",'III_Plan comp 438.68 {Plan 4}'!BD$15&amp;analysismethod9)</f>
        <v/>
      </c>
      <c r="DL60" s="254" t="str">
        <f>IF(ISNUMBER(FIND(analysismethod9,'III_Plan comp 438.68 {Plan 4}'!BE$15)),"",'III_Plan comp 438.68 {Plan 4}'!BE$15&amp;analysismethod9)</f>
        <v/>
      </c>
      <c r="DM60" s="254" t="str">
        <f>IF(ISNUMBER(FIND(analysismethod9,'III_Plan comp 438.68 {Plan 4}'!BF$15)),"",'III_Plan comp 438.68 {Plan 4}'!BF$15&amp;analysismethod9)</f>
        <v/>
      </c>
      <c r="DN60" s="254" t="str">
        <f>IF(ISNUMBER(FIND(analysismethod9,'III_Plan comp 438.68 {Plan 4}'!BG$15)),"",'III_Plan comp 438.68 {Plan 4}'!BG$15&amp;analysismethod9)</f>
        <v/>
      </c>
      <c r="DO60" s="254" t="str">
        <f>IF(ISNUMBER(FIND(analysismethod9,'III_Plan comp 438.68 {Plan 4}'!BH$15)),"",'III_Plan comp 438.68 {Plan 4}'!BH$15&amp;analysismethod9)</f>
        <v/>
      </c>
      <c r="DP60" s="254" t="str">
        <f>IF(ISNUMBER(FIND(analysismethod9,'III_Plan comp 438.68 {Plan 4}'!BI$15)),"",'III_Plan comp 438.68 {Plan 4}'!BI$15&amp;analysismethod9)</f>
        <v/>
      </c>
      <c r="DQ60" s="254" t="str">
        <f>IF(ISNUMBER(FIND(analysismethod9,'III_Plan comp 438.68 {Plan 4}'!BJ$15)),"",'III_Plan comp 438.68 {Plan 4}'!BJ$15&amp;analysismethod9)</f>
        <v/>
      </c>
      <c r="DR60" s="254" t="str">
        <f>IF(ISNUMBER(FIND(analysismethod9,'III_Plan comp 438.68 {Plan 4}'!BK$15)),"",'III_Plan comp 438.68 {Plan 4}'!BK$15&amp;analysismethod9)</f>
        <v/>
      </c>
      <c r="DS60" s="254" t="str">
        <f>IF(ISNUMBER(FIND(analysismethod9,'III_Plan comp 438.68 {Plan 4}'!BL$15)),"",'III_Plan comp 438.68 {Plan 4}'!BL$15&amp;analysismethod9)</f>
        <v/>
      </c>
      <c r="DT60" s="254" t="str">
        <f>IF(ISNUMBER(FIND(analysismethod9,'III_Plan comp 438.68 {Plan 4}'!BM$15)),"",'III_Plan comp 438.68 {Plan 4}'!BM$15&amp;analysismethod9)</f>
        <v/>
      </c>
      <c r="DU60" s="254" t="str">
        <f>IF(ISNUMBER(FIND(analysismethod9,'III_Plan comp 438.68 {Plan 4}'!BN$15)),"",'III_Plan comp 438.68 {Plan 4}'!BN$15&amp;analysismethod9)</f>
        <v/>
      </c>
      <c r="DV60" s="254" t="str">
        <f>IF(ISNUMBER(FIND(analysismethod9,'III_Plan comp 438.68 {Plan 4}'!BO$15)),"",'III_Plan comp 438.68 {Plan 4}'!BO$15&amp;analysismethod9)</f>
        <v/>
      </c>
      <c r="DW60" s="254" t="str">
        <f>IF(ISNUMBER(FIND(analysismethod9,'III_Plan comp 438.68 {Plan 4}'!BP$15)),"",'III_Plan comp 438.68 {Plan 4}'!BP$15&amp;analysismethod9)</f>
        <v/>
      </c>
      <c r="DX60" s="254" t="str">
        <f>IF(ISNUMBER(FIND(analysismethod9,'III_Plan comp 438.68 {Plan 4}'!BQ$15)),"",'III_Plan comp 438.68 {Plan 4}'!BQ$15&amp;analysismethod9)</f>
        <v/>
      </c>
      <c r="DY60" s="254" t="str">
        <f>IF(ISNUMBER(FIND(analysismethod9,'III_Plan comp 438.68 {Plan 4}'!BR$15)),"",'III_Plan comp 438.68 {Plan 4}'!BR$15&amp;analysismethod9)</f>
        <v/>
      </c>
      <c r="DZ60" s="254" t="str">
        <f>IF(ISNUMBER(FIND(analysismethod9,'III_Plan comp 438.68 {Plan 4}'!BS$15)),"",'III_Plan comp 438.68 {Plan 4}'!BS$15&amp;analysismethod9)</f>
        <v/>
      </c>
      <c r="EA60" s="254" t="str">
        <f>IF(ISNUMBER(FIND(analysismethod9,'III_Plan comp 438.68 {Plan 4}'!BT$15)),"",'III_Plan comp 438.68 {Plan 4}'!BT$15&amp;analysismethod9)</f>
        <v/>
      </c>
      <c r="EB60" s="254" t="str">
        <f>IF(ISNUMBER(FIND(analysismethod9,'III_Plan comp 438.68 {Plan 4}'!BU$15)),"",'III_Plan comp 438.68 {Plan 4}'!BU$15&amp;analysismethod9)</f>
        <v/>
      </c>
      <c r="EC60" s="254" t="str">
        <f>IF(ISNUMBER(FIND(analysismethod9,'III_Plan comp 438.68 {Plan 4}'!BV$15)),"",'III_Plan comp 438.68 {Plan 4}'!BV$15&amp;analysismethod9)</f>
        <v/>
      </c>
      <c r="ED60" s="254" t="str">
        <f>IF(ISNUMBER(FIND(analysismethod9,'III_Plan comp 438.68 {Plan 4}'!BW$15)),"",'III_Plan comp 438.68 {Plan 4}'!BW$15&amp;analysismethod9)</f>
        <v/>
      </c>
      <c r="EE60" s="254" t="str">
        <f>IF(ISNUMBER(FIND(analysismethod9,'III_Plan comp 438.68 {Plan 4}'!BX$15)),"",'III_Plan comp 438.68 {Plan 4}'!BX$15&amp;analysismethod9)</f>
        <v/>
      </c>
      <c r="EF60" s="254" t="str">
        <f>IF(ISNUMBER(FIND(analysismethod9,'III_Plan comp 438.68 {Plan 4}'!BY$15)),"",'III_Plan comp 438.68 {Plan 4}'!BY$15&amp;analysismethod9)</f>
        <v/>
      </c>
      <c r="EG60" s="254" t="str">
        <f>IF(ISNUMBER(FIND(analysismethod9,'III_Plan comp 438.68 {Plan 4}'!BZ$15)),"",'III_Plan comp 438.68 {Plan 4}'!BZ$15&amp;analysismethod9)</f>
        <v/>
      </c>
      <c r="EH60" s="254" t="str">
        <f>IF(ISNUMBER(FIND(analysismethod9,'III_Plan comp 438.68 {Plan 4}'!CA$15)),"",'III_Plan comp 438.68 {Plan 4}'!CA$15&amp;analysismethod9)</f>
        <v/>
      </c>
      <c r="EI60" s="254" t="str">
        <f>IF(ISNUMBER(FIND(analysismethod9,'III_Plan comp 438.68 {Plan 4}'!CB$15)),"",'III_Plan comp 438.68 {Plan 4}'!CB$15&amp;analysismethod9)</f>
        <v/>
      </c>
      <c r="EJ60" s="254" t="str">
        <f>IF(ISNUMBER(FIND(analysismethod9,'III_Plan comp 438.68 {Plan 4}'!CC$15)),"",'III_Plan comp 438.68 {Plan 4}'!CC$15&amp;analysismethod9)</f>
        <v/>
      </c>
      <c r="EK60" s="254" t="str">
        <f>IF(ISNUMBER(FIND(analysismethod9,'III_Plan comp 438.68 {Plan 4}'!CD$15)),"",'III_Plan comp 438.68 {Plan 4}'!CD$15&amp;analysismethod9)</f>
        <v/>
      </c>
      <c r="EL60" s="254" t="str">
        <f>IF(ISNUMBER(FIND(analysismethod9,'III_Plan comp 438.68 {Plan 4}'!CE$15)),"",'III_Plan comp 438.68 {Plan 4}'!CE$15&amp;analysismethod9)</f>
        <v/>
      </c>
      <c r="EM60" s="254" t="str">
        <f>IF(ISNUMBER(FIND(analysismethod9,'III_Plan comp 438.68 {Plan 4}'!CF$15)),"",'III_Plan comp 438.68 {Plan 4}'!CF$15&amp;analysismethod9)</f>
        <v/>
      </c>
      <c r="EN60" s="254" t="str">
        <f>IF(ISNUMBER(FIND(analysismethod9,'III_Plan comp 438.68 {Plan 4}'!CG$15)),"",'III_Plan comp 438.68 {Plan 4}'!CG$15&amp;analysismethod9)</f>
        <v/>
      </c>
      <c r="EO60" s="254" t="str">
        <f>IF(ISNUMBER(FIND(analysismethod9,'III_Plan comp 438.68 {Plan 4}'!CH$15)),"",'III_Plan comp 438.68 {Plan 4}'!CH$15&amp;analysismethod9)</f>
        <v/>
      </c>
      <c r="EP60" s="254" t="str">
        <f>IF(ISNUMBER(FIND(analysismethod9,'III_Plan comp 438.68 {Plan 4}'!CI$15)),"",'III_Plan comp 438.68 {Plan 4}'!CI$15&amp;analysismethod9)</f>
        <v/>
      </c>
      <c r="EQ60" s="254" t="str">
        <f>IF(ISNUMBER(FIND(analysismethod9,'III_Plan comp 438.68 {Plan 4}'!CJ$15)),"",'III_Plan comp 438.68 {Plan 4}'!CJ$15&amp;analysismethod9)</f>
        <v/>
      </c>
      <c r="ER60" s="254" t="str">
        <f>IF(ISNUMBER(FIND(analysismethod9,'III_Plan comp 438.68 {Plan 4}'!CK$15)),"",'III_Plan comp 438.68 {Plan 4}'!CK$15&amp;analysismethod9)</f>
        <v/>
      </c>
      <c r="ES60" s="254" t="str">
        <f>IF(ISNUMBER(FIND(analysismethod9,'III_Plan comp 438.68 {Plan 4}'!CL$15)),"",'III_Plan comp 438.68 {Plan 4}'!CL$15&amp;analysismethod9)</f>
        <v/>
      </c>
      <c r="ET60" s="254" t="str">
        <f>IF(ISNUMBER(FIND(analysismethod9,'III_Plan comp 438.68 {Plan 4}'!CM$15)),"",'III_Plan comp 438.68 {Plan 4}'!CM$15&amp;analysismethod9)</f>
        <v/>
      </c>
      <c r="EU60" s="254" t="str">
        <f>IF(ISNUMBER(FIND(analysismethod9,'III_Plan comp 438.68 {Plan 4}'!CN$15)),"",'III_Plan comp 438.68 {Plan 4}'!CN$15&amp;analysismethod9)</f>
        <v/>
      </c>
      <c r="EV60" s="254" t="str">
        <f>IF(ISNUMBER(FIND(analysismethod9,'III_Plan comp 438.68 {Plan 4}'!CO$15)),"",'III_Plan comp 438.68 {Plan 4}'!CO$15&amp;analysismethod9)</f>
        <v/>
      </c>
      <c r="EW60" s="254" t="str">
        <f>IF(ISNUMBER(FIND(analysismethod9,'III_Plan comp 438.68 {Plan 4}'!CP$15)),"",'III_Plan comp 438.68 {Plan 4}'!CP$15&amp;analysismethod9)</f>
        <v/>
      </c>
      <c r="EX60" s="254" t="str">
        <f>IF(ISNUMBER(FIND(analysismethod9,'III_Plan comp 438.68 {Plan 4}'!CQ$15)),"",'III_Plan comp 438.68 {Plan 4}'!CQ$15&amp;analysismethod9)</f>
        <v/>
      </c>
      <c r="EY60" s="254" t="str">
        <f>IF(ISNUMBER(FIND(analysismethod9,'III_Plan comp 438.68 {Plan 4}'!CR$15)),"",'III_Plan comp 438.68 {Plan 4}'!CR$15&amp;analysismethod9)</f>
        <v/>
      </c>
      <c r="EZ60" s="254" t="str">
        <f>IF(ISNUMBER(FIND(analysismethod9,'III_Plan comp 438.68 {Plan 4}'!CS$15)),"",'III_Plan comp 438.68 {Plan 4}'!CS$15&amp;analysismethod9)</f>
        <v/>
      </c>
      <c r="FA60" s="254" t="str">
        <f>IF(ISNUMBER(FIND(analysismethod9,'III_Plan comp 438.68 {Plan 4}'!CT$15)),"",'III_Plan comp 438.68 {Plan 4}'!CT$15&amp;analysismethod9)</f>
        <v/>
      </c>
      <c r="FB60" s="254" t="str">
        <f>IF(ISNUMBER(FIND(analysismethod9,'III_Plan comp 438.68 {Plan 4}'!CU$15)),"",'III_Plan comp 438.68 {Plan 4}'!CU$15&amp;analysismethod9)</f>
        <v/>
      </c>
      <c r="FC60" s="254" t="str">
        <f>IF(ISNUMBER(FIND(analysismethod9,'III_Plan comp 438.68 {Plan 4}'!CV$15)),"",'III_Plan comp 438.68 {Plan 4}'!CV$15&amp;analysismethod9)</f>
        <v/>
      </c>
      <c r="FD60" s="254" t="str">
        <f>IF(ISNUMBER(FIND(analysismethod9,'III_Plan comp 438.68 {Plan 4}'!CW$15)),"",'III_Plan comp 438.68 {Plan 4}'!CW$15&amp;analysismethod9)</f>
        <v/>
      </c>
      <c r="FE60" s="254" t="str">
        <f>IF(ISNUMBER(FIND(analysismethod9,'III_Plan comp 438.68 {Plan 4}'!CX$15)),"",'III_Plan comp 438.68 {Plan 4}'!CX$15&amp;analysismethod9)</f>
        <v/>
      </c>
      <c r="FF60" s="254" t="str">
        <f>IF(ISNUMBER(FIND(analysismethod9,'III_Plan comp 438.68 {Plan 4}'!CY$15)),"",'III_Plan comp 438.68 {Plan 4}'!CY$15&amp;analysismethod9)</f>
        <v/>
      </c>
      <c r="FG60" s="254" t="str">
        <f>IF(ISNUMBER(FIND(analysismethod9,'III_Plan comp 438.68 {Plan 4}'!CZ$15)),"",'III_Plan comp 438.68 {Plan 4}'!CZ$15&amp;analysismethod9)</f>
        <v/>
      </c>
    </row>
    <row r="61" spans="2:163" ht="14.4" thickBot="1" x14ac:dyDescent="0.3">
      <c r="BK61" s="256" t="str">
        <f>IF('I_State and program information'!$E$91&lt;&gt;"",'I_State and program information'!E140&amp;"; "&amp;CHAR(10)&amp;CHAR(10),"")</f>
        <v/>
      </c>
      <c r="BL61" s="257" t="str">
        <f>IF(ISNUMBER(FIND(analysismethod10,'III_Plan comp 438.68 {Plan 4}'!E$15)),"",'III_Plan comp 438.68 {Plan 4}'!E$15&amp;analysismethod10)</f>
        <v/>
      </c>
      <c r="BM61" s="257" t="str">
        <f>IF(ISNUMBER(FIND(analysismethod10,'III_Plan comp 438.68 {Plan 4}'!F$15)),"",'III_Plan comp 438.68 {Plan 4}'!F$15&amp;analysismethod10)</f>
        <v/>
      </c>
      <c r="BN61" s="257" t="str">
        <f>IF(ISNUMBER(FIND(analysismethod10,'III_Plan comp 438.68 {Plan 4}'!G$15)),"",'III_Plan comp 438.68 {Plan 4}'!G$15&amp;analysismethod10)</f>
        <v/>
      </c>
      <c r="BO61" s="257" t="str">
        <f>IF(ISNUMBER(FIND(analysismethod10,'III_Plan comp 438.68 {Plan 4}'!H$15)),"",'III_Plan comp 438.68 {Plan 4}'!H$15&amp;analysismethod10)</f>
        <v/>
      </c>
      <c r="BP61" s="257" t="str">
        <f>IF(ISNUMBER(FIND(analysismethod10,'III_Plan comp 438.68 {Plan 4}'!I$15)),"",'III_Plan comp 438.68 {Plan 4}'!I$15&amp;analysismethod10)</f>
        <v/>
      </c>
      <c r="BQ61" s="257" t="str">
        <f>IF(ISNUMBER(FIND(analysismethod10,'III_Plan comp 438.68 {Plan 4}'!J$15)),"",'III_Plan comp 438.68 {Plan 4}'!J$15&amp;analysismethod10)</f>
        <v/>
      </c>
      <c r="BR61" s="257" t="str">
        <f>IF(ISNUMBER(FIND(analysismethod10,'III_Plan comp 438.68 {Plan 4}'!K$15)),"",'III_Plan comp 438.68 {Plan 4}'!K$15&amp;analysismethod10)</f>
        <v/>
      </c>
      <c r="BS61" s="257" t="str">
        <f>IF(ISNUMBER(FIND(analysismethod10,'III_Plan comp 438.68 {Plan 4}'!L$15)),"",'III_Plan comp 438.68 {Plan 4}'!L$15&amp;analysismethod10)</f>
        <v/>
      </c>
      <c r="BT61" s="257" t="str">
        <f>IF(ISNUMBER(FIND(analysismethod10,'III_Plan comp 438.68 {Plan 4}'!M$15)),"",'III_Plan comp 438.68 {Plan 4}'!M$15&amp;analysismethod10)</f>
        <v/>
      </c>
      <c r="BU61" s="257" t="str">
        <f>IF(ISNUMBER(FIND(analysismethod10,'III_Plan comp 438.68 {Plan 4}'!N$15)),"",'III_Plan comp 438.68 {Plan 4}'!N$15&amp;analysismethod10)</f>
        <v/>
      </c>
      <c r="BV61" s="257" t="str">
        <f>IF(ISNUMBER(FIND(analysismethod10,'III_Plan comp 438.68 {Plan 4}'!O$15)),"",'III_Plan comp 438.68 {Plan 4}'!O$15&amp;analysismethod10)</f>
        <v/>
      </c>
      <c r="BW61" s="257" t="str">
        <f>IF(ISNUMBER(FIND(analysismethod10,'III_Plan comp 438.68 {Plan 4}'!P$15)),"",'III_Plan comp 438.68 {Plan 4}'!P$15&amp;analysismethod10)</f>
        <v/>
      </c>
      <c r="BX61" s="257" t="str">
        <f>IF(ISNUMBER(FIND(analysismethod10,'III_Plan comp 438.68 {Plan 4}'!Q$15)),"",'III_Plan comp 438.68 {Plan 4}'!Q$15&amp;analysismethod10)</f>
        <v/>
      </c>
      <c r="BY61" s="257" t="str">
        <f>IF(ISNUMBER(FIND(analysismethod10,'III_Plan comp 438.68 {Plan 4}'!R$15)),"",'III_Plan comp 438.68 {Plan 4}'!R$15&amp;analysismethod10)</f>
        <v/>
      </c>
      <c r="BZ61" s="257" t="str">
        <f>IF(ISNUMBER(FIND(analysismethod10,'III_Plan comp 438.68 {Plan 4}'!S$15)),"",'III_Plan comp 438.68 {Plan 4}'!S$15&amp;analysismethod10)</f>
        <v/>
      </c>
      <c r="CA61" s="257" t="str">
        <f>IF(ISNUMBER(FIND(analysismethod10,'III_Plan comp 438.68 {Plan 4}'!T$15)),"",'III_Plan comp 438.68 {Plan 4}'!T$15&amp;analysismethod10)</f>
        <v/>
      </c>
      <c r="CB61" s="257" t="str">
        <f>IF(ISNUMBER(FIND(analysismethod10,'III_Plan comp 438.68 {Plan 4}'!U$15)),"",'III_Plan comp 438.68 {Plan 4}'!U$15&amp;analysismethod10)</f>
        <v/>
      </c>
      <c r="CC61" s="257" t="str">
        <f>IF(ISNUMBER(FIND(analysismethod10,'III_Plan comp 438.68 {Plan 4}'!V$15)),"",'III_Plan comp 438.68 {Plan 4}'!V$15&amp;analysismethod10)</f>
        <v/>
      </c>
      <c r="CD61" s="257" t="str">
        <f>IF(ISNUMBER(FIND(analysismethod10,'III_Plan comp 438.68 {Plan 4}'!W$15)),"",'III_Plan comp 438.68 {Plan 4}'!W$15&amp;analysismethod10)</f>
        <v/>
      </c>
      <c r="CE61" s="257" t="str">
        <f>IF(ISNUMBER(FIND(analysismethod10,'III_Plan comp 438.68 {Plan 4}'!X$15)),"",'III_Plan comp 438.68 {Plan 4}'!X$15&amp;analysismethod10)</f>
        <v/>
      </c>
      <c r="CF61" s="257" t="str">
        <f>IF(ISNUMBER(FIND(analysismethod10,'III_Plan comp 438.68 {Plan 4}'!Y$15)),"",'III_Plan comp 438.68 {Plan 4}'!Y$15&amp;analysismethod10)</f>
        <v/>
      </c>
      <c r="CG61" s="257" t="str">
        <f>IF(ISNUMBER(FIND(analysismethod10,'III_Plan comp 438.68 {Plan 4}'!Z$15)),"",'III_Plan comp 438.68 {Plan 4}'!Z$15&amp;analysismethod10)</f>
        <v/>
      </c>
      <c r="CH61" s="257" t="str">
        <f>IF(ISNUMBER(FIND(analysismethod10,'III_Plan comp 438.68 {Plan 4}'!AA$15)),"",'III_Plan comp 438.68 {Plan 4}'!AA$15&amp;analysismethod10)</f>
        <v/>
      </c>
      <c r="CI61" s="257" t="str">
        <f>IF(ISNUMBER(FIND(analysismethod10,'III_Plan comp 438.68 {Plan 4}'!AB$15)),"",'III_Plan comp 438.68 {Plan 4}'!AB$15&amp;analysismethod10)</f>
        <v/>
      </c>
      <c r="CJ61" s="257" t="str">
        <f>IF(ISNUMBER(FIND(analysismethod10,'III_Plan comp 438.68 {Plan 4}'!AC$15)),"",'III_Plan comp 438.68 {Plan 4}'!AC$15&amp;analysismethod10)</f>
        <v/>
      </c>
      <c r="CK61" s="257" t="str">
        <f>IF(ISNUMBER(FIND(analysismethod10,'III_Plan comp 438.68 {Plan 4}'!AD$15)),"",'III_Plan comp 438.68 {Plan 4}'!AD$15&amp;analysismethod10)</f>
        <v/>
      </c>
      <c r="CL61" s="257" t="str">
        <f>IF(ISNUMBER(FIND(analysismethod10,'III_Plan comp 438.68 {Plan 4}'!AE$15)),"",'III_Plan comp 438.68 {Plan 4}'!AE$15&amp;analysismethod10)</f>
        <v/>
      </c>
      <c r="CM61" s="257" t="str">
        <f>IF(ISNUMBER(FIND(analysismethod10,'III_Plan comp 438.68 {Plan 4}'!AF$15)),"",'III_Plan comp 438.68 {Plan 4}'!AF$15&amp;analysismethod10)</f>
        <v/>
      </c>
      <c r="CN61" s="257" t="str">
        <f>IF(ISNUMBER(FIND(analysismethod10,'III_Plan comp 438.68 {Plan 4}'!AG$15)),"",'III_Plan comp 438.68 {Plan 4}'!AG$15&amp;analysismethod10)</f>
        <v/>
      </c>
      <c r="CO61" s="257" t="str">
        <f>IF(ISNUMBER(FIND(analysismethod10,'III_Plan comp 438.68 {Plan 4}'!AH$15)),"",'III_Plan comp 438.68 {Plan 4}'!AH$15&amp;analysismethod10)</f>
        <v/>
      </c>
      <c r="CP61" s="257" t="str">
        <f>IF(ISNUMBER(FIND(analysismethod10,'III_Plan comp 438.68 {Plan 4}'!AI$15)),"",'III_Plan comp 438.68 {Plan 4}'!AI$15&amp;analysismethod10)</f>
        <v/>
      </c>
      <c r="CQ61" s="257" t="str">
        <f>IF(ISNUMBER(FIND(analysismethod10,'III_Plan comp 438.68 {Plan 4}'!AJ$15)),"",'III_Plan comp 438.68 {Plan 4}'!AJ$15&amp;analysismethod10)</f>
        <v/>
      </c>
      <c r="CR61" s="257" t="str">
        <f>IF(ISNUMBER(FIND(analysismethod10,'III_Plan comp 438.68 {Plan 4}'!AK$15)),"",'III_Plan comp 438.68 {Plan 4}'!AK$15&amp;analysismethod10)</f>
        <v/>
      </c>
      <c r="CS61" s="257" t="str">
        <f>IF(ISNUMBER(FIND(analysismethod10,'III_Plan comp 438.68 {Plan 4}'!AL$15)),"",'III_Plan comp 438.68 {Plan 4}'!AL$15&amp;analysismethod10)</f>
        <v/>
      </c>
      <c r="CT61" s="257" t="str">
        <f>IF(ISNUMBER(FIND(analysismethod10,'III_Plan comp 438.68 {Plan 4}'!AM$15)),"",'III_Plan comp 438.68 {Plan 4}'!AM$15&amp;analysismethod10)</f>
        <v/>
      </c>
      <c r="CU61" s="257" t="str">
        <f>IF(ISNUMBER(FIND(analysismethod10,'III_Plan comp 438.68 {Plan 4}'!AN$15)),"",'III_Plan comp 438.68 {Plan 4}'!AN$15&amp;analysismethod10)</f>
        <v/>
      </c>
      <c r="CV61" s="257" t="str">
        <f>IF(ISNUMBER(FIND(analysismethod10,'III_Plan comp 438.68 {Plan 4}'!AO$15)),"",'III_Plan comp 438.68 {Plan 4}'!AO$15&amp;analysismethod10)</f>
        <v/>
      </c>
      <c r="CW61" s="257" t="str">
        <f>IF(ISNUMBER(FIND(analysismethod10,'III_Plan comp 438.68 {Plan 4}'!AP$15)),"",'III_Plan comp 438.68 {Plan 4}'!AP$15&amp;analysismethod10)</f>
        <v/>
      </c>
      <c r="CX61" s="257" t="str">
        <f>IF(ISNUMBER(FIND(analysismethod10,'III_Plan comp 438.68 {Plan 4}'!AQ$15)),"",'III_Plan comp 438.68 {Plan 4}'!AQ$15&amp;analysismethod10)</f>
        <v/>
      </c>
      <c r="CY61" s="257" t="str">
        <f>IF(ISNUMBER(FIND(analysismethod10,'III_Plan comp 438.68 {Plan 4}'!AR$15)),"",'III_Plan comp 438.68 {Plan 4}'!AR$15&amp;analysismethod10)</f>
        <v/>
      </c>
      <c r="CZ61" s="257" t="str">
        <f>IF(ISNUMBER(FIND(analysismethod10,'III_Plan comp 438.68 {Plan 4}'!AS$15)),"",'III_Plan comp 438.68 {Plan 4}'!AS$15&amp;analysismethod10)</f>
        <v/>
      </c>
      <c r="DA61" s="257" t="str">
        <f>IF(ISNUMBER(FIND(analysismethod10,'III_Plan comp 438.68 {Plan 4}'!AT$15)),"",'III_Plan comp 438.68 {Plan 4}'!AT$15&amp;analysismethod10)</f>
        <v/>
      </c>
      <c r="DB61" s="257" t="str">
        <f>IF(ISNUMBER(FIND(analysismethod10,'III_Plan comp 438.68 {Plan 4}'!AU$15)),"",'III_Plan comp 438.68 {Plan 4}'!AU$15&amp;analysismethod10)</f>
        <v/>
      </c>
      <c r="DC61" s="257" t="str">
        <f>IF(ISNUMBER(FIND(analysismethod10,'III_Plan comp 438.68 {Plan 4}'!AV$15)),"",'III_Plan comp 438.68 {Plan 4}'!AV$15&amp;analysismethod10)</f>
        <v/>
      </c>
      <c r="DD61" s="257" t="str">
        <f>IF(ISNUMBER(FIND(analysismethod10,'III_Plan comp 438.68 {Plan 4}'!AW$15)),"",'III_Plan comp 438.68 {Plan 4}'!AW$15&amp;analysismethod10)</f>
        <v/>
      </c>
      <c r="DE61" s="257" t="str">
        <f>IF(ISNUMBER(FIND(analysismethod10,'III_Plan comp 438.68 {Plan 4}'!AX$15)),"",'III_Plan comp 438.68 {Plan 4}'!AX$15&amp;analysismethod10)</f>
        <v/>
      </c>
      <c r="DF61" s="257" t="str">
        <f>IF(ISNUMBER(FIND(analysismethod10,'III_Plan comp 438.68 {Plan 4}'!AY$15)),"",'III_Plan comp 438.68 {Plan 4}'!AY$15&amp;analysismethod10)</f>
        <v/>
      </c>
      <c r="DG61" s="257" t="str">
        <f>IF(ISNUMBER(FIND(analysismethod10,'III_Plan comp 438.68 {Plan 4}'!AZ$15)),"",'III_Plan comp 438.68 {Plan 4}'!AZ$15&amp;analysismethod10)</f>
        <v/>
      </c>
      <c r="DH61" s="257" t="str">
        <f>IF(ISNUMBER(FIND(analysismethod10,'III_Plan comp 438.68 {Plan 4}'!BA$15)),"",'III_Plan comp 438.68 {Plan 4}'!BA$15&amp;analysismethod10)</f>
        <v/>
      </c>
      <c r="DI61" s="257" t="str">
        <f>IF(ISNUMBER(FIND(analysismethod10,'III_Plan comp 438.68 {Plan 4}'!BB$15)),"",'III_Plan comp 438.68 {Plan 4}'!BB$15&amp;analysismethod10)</f>
        <v/>
      </c>
      <c r="DJ61" s="257" t="str">
        <f>IF(ISNUMBER(FIND(analysismethod10,'III_Plan comp 438.68 {Plan 4}'!BC$15)),"",'III_Plan comp 438.68 {Plan 4}'!BC$15&amp;analysismethod10)</f>
        <v/>
      </c>
      <c r="DK61" s="257" t="str">
        <f>IF(ISNUMBER(FIND(analysismethod10,'III_Plan comp 438.68 {Plan 4}'!BD$15)),"",'III_Plan comp 438.68 {Plan 4}'!BD$15&amp;analysismethod10)</f>
        <v/>
      </c>
      <c r="DL61" s="257" t="str">
        <f>IF(ISNUMBER(FIND(analysismethod10,'III_Plan comp 438.68 {Plan 4}'!BE$15)),"",'III_Plan comp 438.68 {Plan 4}'!BE$15&amp;analysismethod10)</f>
        <v/>
      </c>
      <c r="DM61" s="257" t="str">
        <f>IF(ISNUMBER(FIND(analysismethod10,'III_Plan comp 438.68 {Plan 4}'!BF$15)),"",'III_Plan comp 438.68 {Plan 4}'!BF$15&amp;analysismethod10)</f>
        <v/>
      </c>
      <c r="DN61" s="257" t="str">
        <f>IF(ISNUMBER(FIND(analysismethod10,'III_Plan comp 438.68 {Plan 4}'!BG$15)),"",'III_Plan comp 438.68 {Plan 4}'!BG$15&amp;analysismethod10)</f>
        <v/>
      </c>
      <c r="DO61" s="257" t="str">
        <f>IF(ISNUMBER(FIND(analysismethod10,'III_Plan comp 438.68 {Plan 4}'!BH$15)),"",'III_Plan comp 438.68 {Plan 4}'!BH$15&amp;analysismethod10)</f>
        <v/>
      </c>
      <c r="DP61" s="257" t="str">
        <f>IF(ISNUMBER(FIND(analysismethod10,'III_Plan comp 438.68 {Plan 4}'!BI$15)),"",'III_Plan comp 438.68 {Plan 4}'!BI$15&amp;analysismethod10)</f>
        <v/>
      </c>
      <c r="DQ61" s="257" t="str">
        <f>IF(ISNUMBER(FIND(analysismethod10,'III_Plan comp 438.68 {Plan 4}'!BJ$15)),"",'III_Plan comp 438.68 {Plan 4}'!BJ$15&amp;analysismethod10)</f>
        <v/>
      </c>
      <c r="DR61" s="257" t="str">
        <f>IF(ISNUMBER(FIND(analysismethod10,'III_Plan comp 438.68 {Plan 4}'!BK$15)),"",'III_Plan comp 438.68 {Plan 4}'!BK$15&amp;analysismethod10)</f>
        <v/>
      </c>
      <c r="DS61" s="257" t="str">
        <f>IF(ISNUMBER(FIND(analysismethod10,'III_Plan comp 438.68 {Plan 4}'!BL$15)),"",'III_Plan comp 438.68 {Plan 4}'!BL$15&amp;analysismethod10)</f>
        <v/>
      </c>
      <c r="DT61" s="257" t="str">
        <f>IF(ISNUMBER(FIND(analysismethod10,'III_Plan comp 438.68 {Plan 4}'!BM$15)),"",'III_Plan comp 438.68 {Plan 4}'!BM$15&amp;analysismethod10)</f>
        <v/>
      </c>
      <c r="DU61" s="257" t="str">
        <f>IF(ISNUMBER(FIND(analysismethod10,'III_Plan comp 438.68 {Plan 4}'!BN$15)),"",'III_Plan comp 438.68 {Plan 4}'!BN$15&amp;analysismethod10)</f>
        <v/>
      </c>
      <c r="DV61" s="257" t="str">
        <f>IF(ISNUMBER(FIND(analysismethod10,'III_Plan comp 438.68 {Plan 4}'!BO$15)),"",'III_Plan comp 438.68 {Plan 4}'!BO$15&amp;analysismethod10)</f>
        <v/>
      </c>
      <c r="DW61" s="257" t="str">
        <f>IF(ISNUMBER(FIND(analysismethod10,'III_Plan comp 438.68 {Plan 4}'!BP$15)),"",'III_Plan comp 438.68 {Plan 4}'!BP$15&amp;analysismethod10)</f>
        <v/>
      </c>
      <c r="DX61" s="257" t="str">
        <f>IF(ISNUMBER(FIND(analysismethod10,'III_Plan comp 438.68 {Plan 4}'!BQ$15)),"",'III_Plan comp 438.68 {Plan 4}'!BQ$15&amp;analysismethod10)</f>
        <v/>
      </c>
      <c r="DY61" s="257" t="str">
        <f>IF(ISNUMBER(FIND(analysismethod10,'III_Plan comp 438.68 {Plan 4}'!BR$15)),"",'III_Plan comp 438.68 {Plan 4}'!BR$15&amp;analysismethod10)</f>
        <v/>
      </c>
      <c r="DZ61" s="257" t="str">
        <f>IF(ISNUMBER(FIND(analysismethod10,'III_Plan comp 438.68 {Plan 4}'!BS$15)),"",'III_Plan comp 438.68 {Plan 4}'!BS$15&amp;analysismethod10)</f>
        <v/>
      </c>
      <c r="EA61" s="257" t="str">
        <f>IF(ISNUMBER(FIND(analysismethod10,'III_Plan comp 438.68 {Plan 4}'!BT$15)),"",'III_Plan comp 438.68 {Plan 4}'!BT$15&amp;analysismethod10)</f>
        <v/>
      </c>
      <c r="EB61" s="257" t="str">
        <f>IF(ISNUMBER(FIND(analysismethod10,'III_Plan comp 438.68 {Plan 4}'!BU$15)),"",'III_Plan comp 438.68 {Plan 4}'!BU$15&amp;analysismethod10)</f>
        <v/>
      </c>
      <c r="EC61" s="257" t="str">
        <f>IF(ISNUMBER(FIND(analysismethod10,'III_Plan comp 438.68 {Plan 4}'!BV$15)),"",'III_Plan comp 438.68 {Plan 4}'!BV$15&amp;analysismethod10)</f>
        <v/>
      </c>
      <c r="ED61" s="257" t="str">
        <f>IF(ISNUMBER(FIND(analysismethod10,'III_Plan comp 438.68 {Plan 4}'!BW$15)),"",'III_Plan comp 438.68 {Plan 4}'!BW$15&amp;analysismethod10)</f>
        <v/>
      </c>
      <c r="EE61" s="257" t="str">
        <f>IF(ISNUMBER(FIND(analysismethod10,'III_Plan comp 438.68 {Plan 4}'!BX$15)),"",'III_Plan comp 438.68 {Plan 4}'!BX$15&amp;analysismethod10)</f>
        <v/>
      </c>
      <c r="EF61" s="257" t="str">
        <f>IF(ISNUMBER(FIND(analysismethod10,'III_Plan comp 438.68 {Plan 4}'!BY$15)),"",'III_Plan comp 438.68 {Plan 4}'!BY$15&amp;analysismethod10)</f>
        <v/>
      </c>
      <c r="EG61" s="257" t="str">
        <f>IF(ISNUMBER(FIND(analysismethod10,'III_Plan comp 438.68 {Plan 4}'!BZ$15)),"",'III_Plan comp 438.68 {Plan 4}'!BZ$15&amp;analysismethod10)</f>
        <v/>
      </c>
      <c r="EH61" s="257" t="str">
        <f>IF(ISNUMBER(FIND(analysismethod10,'III_Plan comp 438.68 {Plan 4}'!CA$15)),"",'III_Plan comp 438.68 {Plan 4}'!CA$15&amp;analysismethod10)</f>
        <v/>
      </c>
      <c r="EI61" s="257" t="str">
        <f>IF(ISNUMBER(FIND(analysismethod10,'III_Plan comp 438.68 {Plan 4}'!CB$15)),"",'III_Plan comp 438.68 {Plan 4}'!CB$15&amp;analysismethod10)</f>
        <v/>
      </c>
      <c r="EJ61" s="257" t="str">
        <f>IF(ISNUMBER(FIND(analysismethod10,'III_Plan comp 438.68 {Plan 4}'!CC$15)),"",'III_Plan comp 438.68 {Plan 4}'!CC$15&amp;analysismethod10)</f>
        <v/>
      </c>
      <c r="EK61" s="257" t="str">
        <f>IF(ISNUMBER(FIND(analysismethod10,'III_Plan comp 438.68 {Plan 4}'!CD$15)),"",'III_Plan comp 438.68 {Plan 4}'!CD$15&amp;analysismethod10)</f>
        <v/>
      </c>
      <c r="EL61" s="257" t="str">
        <f>IF(ISNUMBER(FIND(analysismethod10,'III_Plan comp 438.68 {Plan 4}'!CE$15)),"",'III_Plan comp 438.68 {Plan 4}'!CE$15&amp;analysismethod10)</f>
        <v/>
      </c>
      <c r="EM61" s="257" t="str">
        <f>IF(ISNUMBER(FIND(analysismethod10,'III_Plan comp 438.68 {Plan 4}'!CF$15)),"",'III_Plan comp 438.68 {Plan 4}'!CF$15&amp;analysismethod10)</f>
        <v/>
      </c>
      <c r="EN61" s="257" t="str">
        <f>IF(ISNUMBER(FIND(analysismethod10,'III_Plan comp 438.68 {Plan 4}'!CG$15)),"",'III_Plan comp 438.68 {Plan 4}'!CG$15&amp;analysismethod10)</f>
        <v/>
      </c>
      <c r="EO61" s="257" t="str">
        <f>IF(ISNUMBER(FIND(analysismethod10,'III_Plan comp 438.68 {Plan 4}'!CH$15)),"",'III_Plan comp 438.68 {Plan 4}'!CH$15&amp;analysismethod10)</f>
        <v/>
      </c>
      <c r="EP61" s="257" t="str">
        <f>IF(ISNUMBER(FIND(analysismethod10,'III_Plan comp 438.68 {Plan 4}'!CI$15)),"",'III_Plan comp 438.68 {Plan 4}'!CI$15&amp;analysismethod10)</f>
        <v/>
      </c>
      <c r="EQ61" s="257" t="str">
        <f>IF(ISNUMBER(FIND(analysismethod10,'III_Plan comp 438.68 {Plan 4}'!CJ$15)),"",'III_Plan comp 438.68 {Plan 4}'!CJ$15&amp;analysismethod10)</f>
        <v/>
      </c>
      <c r="ER61" s="257" t="str">
        <f>IF(ISNUMBER(FIND(analysismethod10,'III_Plan comp 438.68 {Plan 4}'!CK$15)),"",'III_Plan comp 438.68 {Plan 4}'!CK$15&amp;analysismethod10)</f>
        <v/>
      </c>
      <c r="ES61" s="257" t="str">
        <f>IF(ISNUMBER(FIND(analysismethod10,'III_Plan comp 438.68 {Plan 4}'!CL$15)),"",'III_Plan comp 438.68 {Plan 4}'!CL$15&amp;analysismethod10)</f>
        <v/>
      </c>
      <c r="ET61" s="257" t="str">
        <f>IF(ISNUMBER(FIND(analysismethod10,'III_Plan comp 438.68 {Plan 4}'!CM$15)),"",'III_Plan comp 438.68 {Plan 4}'!CM$15&amp;analysismethod10)</f>
        <v/>
      </c>
      <c r="EU61" s="257" t="str">
        <f>IF(ISNUMBER(FIND(analysismethod10,'III_Plan comp 438.68 {Plan 4}'!CN$15)),"",'III_Plan comp 438.68 {Plan 4}'!CN$15&amp;analysismethod10)</f>
        <v/>
      </c>
      <c r="EV61" s="257" t="str">
        <f>IF(ISNUMBER(FIND(analysismethod10,'III_Plan comp 438.68 {Plan 4}'!CO$15)),"",'III_Plan comp 438.68 {Plan 4}'!CO$15&amp;analysismethod10)</f>
        <v/>
      </c>
      <c r="EW61" s="257" t="str">
        <f>IF(ISNUMBER(FIND(analysismethod10,'III_Plan comp 438.68 {Plan 4}'!CP$15)),"",'III_Plan comp 438.68 {Plan 4}'!CP$15&amp;analysismethod10)</f>
        <v/>
      </c>
      <c r="EX61" s="257" t="str">
        <f>IF(ISNUMBER(FIND(analysismethod10,'III_Plan comp 438.68 {Plan 4}'!CQ$15)),"",'III_Plan comp 438.68 {Plan 4}'!CQ$15&amp;analysismethod10)</f>
        <v/>
      </c>
      <c r="EY61" s="257" t="str">
        <f>IF(ISNUMBER(FIND(analysismethod10,'III_Plan comp 438.68 {Plan 4}'!CR$15)),"",'III_Plan comp 438.68 {Plan 4}'!CR$15&amp;analysismethod10)</f>
        <v/>
      </c>
      <c r="EZ61" s="257" t="str">
        <f>IF(ISNUMBER(FIND(analysismethod10,'III_Plan comp 438.68 {Plan 4}'!CS$15)),"",'III_Plan comp 438.68 {Plan 4}'!CS$15&amp;analysismethod10)</f>
        <v/>
      </c>
      <c r="FA61" s="257" t="str">
        <f>IF(ISNUMBER(FIND(analysismethod10,'III_Plan comp 438.68 {Plan 4}'!CT$15)),"",'III_Plan comp 438.68 {Plan 4}'!CT$15&amp;analysismethod10)</f>
        <v/>
      </c>
      <c r="FB61" s="257" t="str">
        <f>IF(ISNUMBER(FIND(analysismethod10,'III_Plan comp 438.68 {Plan 4}'!CU$15)),"",'III_Plan comp 438.68 {Plan 4}'!CU$15&amp;analysismethod10)</f>
        <v/>
      </c>
      <c r="FC61" s="257" t="str">
        <f>IF(ISNUMBER(FIND(analysismethod10,'III_Plan comp 438.68 {Plan 4}'!CV$15)),"",'III_Plan comp 438.68 {Plan 4}'!CV$15&amp;analysismethod10)</f>
        <v/>
      </c>
      <c r="FD61" s="257" t="str">
        <f>IF(ISNUMBER(FIND(analysismethod10,'III_Plan comp 438.68 {Plan 4}'!CW$15)),"",'III_Plan comp 438.68 {Plan 4}'!CW$15&amp;analysismethod10)</f>
        <v/>
      </c>
      <c r="FE61" s="257" t="str">
        <f>IF(ISNUMBER(FIND(analysismethod10,'III_Plan comp 438.68 {Plan 4}'!CX$15)),"",'III_Plan comp 438.68 {Plan 4}'!CX$15&amp;analysismethod10)</f>
        <v/>
      </c>
      <c r="FF61" s="257" t="str">
        <f>IF(ISNUMBER(FIND(analysismethod10,'III_Plan comp 438.68 {Plan 4}'!CY$15)),"",'III_Plan comp 438.68 {Plan 4}'!CY$15&amp;analysismethod10)</f>
        <v/>
      </c>
      <c r="FG61" s="257" t="str">
        <f>IF(ISNUMBER(FIND(analysismethod10,'III_Plan comp 438.68 {Plan 4}'!CZ$15)),"",'III_Plan comp 438.68 {Plan 4}'!CZ$15&amp;analysismethod10)</f>
        <v/>
      </c>
    </row>
    <row r="62" spans="2:163" ht="14.4" thickTop="1" x14ac:dyDescent="0.25"/>
    <row r="63" spans="2:163" ht="14.4" thickBot="1" x14ac:dyDescent="0.3"/>
    <row r="64" spans="2:163" ht="14.4" thickTop="1" x14ac:dyDescent="0.25">
      <c r="BJ64" s="271" t="s">
        <v>155</v>
      </c>
      <c r="BK64" s="250" t="str">
        <f>IF('I_State and program information'!$E$50="Yes","Geomapping"&amp;"; "&amp;CHAR(10)&amp;CHAR(10),"")</f>
        <v/>
      </c>
      <c r="BL64" s="251" t="str">
        <f>IF(ISNUMBER(FIND(analysismethod1,'III_Plan comp 438.68 {Plan 5}'!E$15)),"",'III_Plan comp 438.68 {Plan 5}'!E$15&amp;analysismethod1)</f>
        <v/>
      </c>
      <c r="BM64" s="251" t="str">
        <f>IF(ISNUMBER(FIND(analysismethod1,'III_Plan comp 438.68 {Plan 5}'!F$15)),"",'III_Plan comp 438.68 {Plan 5}'!F$15&amp;analysismethod1)</f>
        <v/>
      </c>
      <c r="BN64" s="251" t="str">
        <f>IF(ISNUMBER(FIND(analysismethod1,'III_Plan comp 438.68 {Plan 5}'!G$15)),"",'III_Plan comp 438.68 {Plan 5}'!G$15&amp;analysismethod1)</f>
        <v/>
      </c>
      <c r="BO64" s="251" t="str">
        <f>IF(ISNUMBER(FIND(analysismethod1,'III_Plan comp 438.68 {Plan 5}'!H$15)),"",'III_Plan comp 438.68 {Plan 5}'!H$15&amp;analysismethod1)</f>
        <v/>
      </c>
      <c r="BP64" s="251" t="str">
        <f>IF(ISNUMBER(FIND(analysismethod1,'III_Plan comp 438.68 {Plan 5}'!I$15)),"",'III_Plan comp 438.68 {Plan 5}'!I$15&amp;analysismethod1)</f>
        <v/>
      </c>
      <c r="BQ64" s="251" t="str">
        <f>IF(ISNUMBER(FIND(analysismethod1,'III_Plan comp 438.68 {Plan 5}'!J$15)),"",'III_Plan comp 438.68 {Plan 5}'!J$15&amp;analysismethod1)</f>
        <v/>
      </c>
      <c r="BR64" s="251" t="str">
        <f>IF(ISNUMBER(FIND(analysismethod1,'III_Plan comp 438.68 {Plan 5}'!K$15)),"",'III_Plan comp 438.68 {Plan 5}'!K$15&amp;analysismethod1)</f>
        <v/>
      </c>
      <c r="BS64" s="251" t="str">
        <f>IF(ISNUMBER(FIND(analysismethod1,'III_Plan comp 438.68 {Plan 5}'!L$15)),"",'III_Plan comp 438.68 {Plan 5}'!L$15&amp;analysismethod1)</f>
        <v/>
      </c>
      <c r="BT64" s="251" t="str">
        <f>IF(ISNUMBER(FIND(analysismethod1,'III_Plan comp 438.68 {Plan 5}'!M$15)),"",'III_Plan comp 438.68 {Plan 5}'!M$15&amp;analysismethod1)</f>
        <v/>
      </c>
      <c r="BU64" s="251" t="str">
        <f>IF(ISNUMBER(FIND(analysismethod1,'III_Plan comp 438.68 {Plan 5}'!N$15)),"",'III_Plan comp 438.68 {Plan 5}'!N$15&amp;analysismethod1)</f>
        <v/>
      </c>
      <c r="BV64" s="251" t="str">
        <f>IF(ISNUMBER(FIND(analysismethod1,'III_Plan comp 438.68 {Plan 5}'!O$15)),"",'III_Plan comp 438.68 {Plan 5}'!O$15&amp;analysismethod1)</f>
        <v/>
      </c>
      <c r="BW64" s="251" t="str">
        <f>IF(ISNUMBER(FIND(analysismethod1,'III_Plan comp 438.68 {Plan 5}'!P$15)),"",'III_Plan comp 438.68 {Plan 5}'!P$15&amp;analysismethod1)</f>
        <v/>
      </c>
      <c r="BX64" s="251" t="str">
        <f>IF(ISNUMBER(FIND(analysismethod1,'III_Plan comp 438.68 {Plan 5}'!Q$15)),"",'III_Plan comp 438.68 {Plan 5}'!Q$15&amp;analysismethod1)</f>
        <v/>
      </c>
      <c r="BY64" s="251" t="str">
        <f>IF(ISNUMBER(FIND(analysismethod1,'III_Plan comp 438.68 {Plan 5}'!R$15)),"",'III_Plan comp 438.68 {Plan 5}'!R$15&amp;analysismethod1)</f>
        <v/>
      </c>
      <c r="BZ64" s="251" t="str">
        <f>IF(ISNUMBER(FIND(analysismethod1,'III_Plan comp 438.68 {Plan 5}'!S$15)),"",'III_Plan comp 438.68 {Plan 5}'!S$15&amp;analysismethod1)</f>
        <v/>
      </c>
      <c r="CA64" s="251" t="str">
        <f>IF(ISNUMBER(FIND(analysismethod1,'III_Plan comp 438.68 {Plan 5}'!T$15)),"",'III_Plan comp 438.68 {Plan 5}'!T$15&amp;analysismethod1)</f>
        <v/>
      </c>
      <c r="CB64" s="251" t="str">
        <f>IF(ISNUMBER(FIND(analysismethod1,'III_Plan comp 438.68 {Plan 5}'!U$15)),"",'III_Plan comp 438.68 {Plan 5}'!U$15&amp;analysismethod1)</f>
        <v/>
      </c>
      <c r="CC64" s="251" t="str">
        <f>IF(ISNUMBER(FIND(analysismethod1,'III_Plan comp 438.68 {Plan 5}'!V$15)),"",'III_Plan comp 438.68 {Plan 5}'!V$15&amp;analysismethod1)</f>
        <v/>
      </c>
      <c r="CD64" s="251" t="str">
        <f>IF(ISNUMBER(FIND(analysismethod1,'III_Plan comp 438.68 {Plan 5}'!W$15)),"",'III_Plan comp 438.68 {Plan 5}'!W$15&amp;analysismethod1)</f>
        <v/>
      </c>
      <c r="CE64" s="251" t="str">
        <f>IF(ISNUMBER(FIND(analysismethod1,'III_Plan comp 438.68 {Plan 5}'!X$15)),"",'III_Plan comp 438.68 {Plan 5}'!X$15&amp;analysismethod1)</f>
        <v/>
      </c>
      <c r="CF64" s="251" t="str">
        <f>IF(ISNUMBER(FIND(analysismethod1,'III_Plan comp 438.68 {Plan 5}'!Y$15)),"",'III_Plan comp 438.68 {Plan 5}'!Y$15&amp;analysismethod1)</f>
        <v/>
      </c>
      <c r="CG64" s="251" t="str">
        <f>IF(ISNUMBER(FIND(analysismethod1,'III_Plan comp 438.68 {Plan 5}'!Z$15)),"",'III_Plan comp 438.68 {Plan 5}'!Z$15&amp;analysismethod1)</f>
        <v/>
      </c>
      <c r="CH64" s="251" t="str">
        <f>IF(ISNUMBER(FIND(analysismethod1,'III_Plan comp 438.68 {Plan 5}'!AA$15)),"",'III_Plan comp 438.68 {Plan 5}'!AA$15&amp;analysismethod1)</f>
        <v/>
      </c>
      <c r="CI64" s="251" t="str">
        <f>IF(ISNUMBER(FIND(analysismethod1,'III_Plan comp 438.68 {Plan 5}'!AB$15)),"",'III_Plan comp 438.68 {Plan 5}'!AB$15&amp;analysismethod1)</f>
        <v/>
      </c>
      <c r="CJ64" s="251" t="str">
        <f>IF(ISNUMBER(FIND(analysismethod1,'III_Plan comp 438.68 {Plan 5}'!AC$15)),"",'III_Plan comp 438.68 {Plan 5}'!AC$15&amp;analysismethod1)</f>
        <v/>
      </c>
      <c r="CK64" s="251" t="str">
        <f>IF(ISNUMBER(FIND(analysismethod1,'III_Plan comp 438.68 {Plan 5}'!AD$15)),"",'III_Plan comp 438.68 {Plan 5}'!AD$15&amp;analysismethod1)</f>
        <v/>
      </c>
      <c r="CL64" s="251" t="str">
        <f>IF(ISNUMBER(FIND(analysismethod1,'III_Plan comp 438.68 {Plan 5}'!AE$15)),"",'III_Plan comp 438.68 {Plan 5}'!AE$15&amp;analysismethod1)</f>
        <v/>
      </c>
      <c r="CM64" s="251" t="str">
        <f>IF(ISNUMBER(FIND(analysismethod1,'III_Plan comp 438.68 {Plan 5}'!AF$15)),"",'III_Plan comp 438.68 {Plan 5}'!AF$15&amp;analysismethod1)</f>
        <v/>
      </c>
      <c r="CN64" s="251" t="str">
        <f>IF(ISNUMBER(FIND(analysismethod1,'III_Plan comp 438.68 {Plan 5}'!AG$15)),"",'III_Plan comp 438.68 {Plan 5}'!AG$15&amp;analysismethod1)</f>
        <v/>
      </c>
      <c r="CO64" s="251" t="str">
        <f>IF(ISNUMBER(FIND(analysismethod1,'III_Plan comp 438.68 {Plan 5}'!AH$15)),"",'III_Plan comp 438.68 {Plan 5}'!AH$15&amp;analysismethod1)</f>
        <v/>
      </c>
      <c r="CP64" s="251" t="str">
        <f>IF(ISNUMBER(FIND(analysismethod1,'III_Plan comp 438.68 {Plan 5}'!AI$15)),"",'III_Plan comp 438.68 {Plan 5}'!AI$15&amp;analysismethod1)</f>
        <v/>
      </c>
      <c r="CQ64" s="251" t="str">
        <f>IF(ISNUMBER(FIND(analysismethod1,'III_Plan comp 438.68 {Plan 5}'!AJ$15)),"",'III_Plan comp 438.68 {Plan 5}'!AJ$15&amp;analysismethod1)</f>
        <v/>
      </c>
      <c r="CR64" s="251" t="str">
        <f>IF(ISNUMBER(FIND(analysismethod1,'III_Plan comp 438.68 {Plan 5}'!AK$15)),"",'III_Plan comp 438.68 {Plan 5}'!AK$15&amp;analysismethod1)</f>
        <v/>
      </c>
      <c r="CS64" s="251" t="str">
        <f>IF(ISNUMBER(FIND(analysismethod1,'III_Plan comp 438.68 {Plan 5}'!AL$15)),"",'III_Plan comp 438.68 {Plan 5}'!AL$15&amp;analysismethod1)</f>
        <v/>
      </c>
      <c r="CT64" s="251" t="str">
        <f>IF(ISNUMBER(FIND(analysismethod1,'III_Plan comp 438.68 {Plan 5}'!AM$15)),"",'III_Plan comp 438.68 {Plan 5}'!AM$15&amp;analysismethod1)</f>
        <v/>
      </c>
      <c r="CU64" s="251" t="str">
        <f>IF(ISNUMBER(FIND(analysismethod1,'III_Plan comp 438.68 {Plan 5}'!AN$15)),"",'III_Plan comp 438.68 {Plan 5}'!AN$15&amp;analysismethod1)</f>
        <v/>
      </c>
      <c r="CV64" s="251" t="str">
        <f>IF(ISNUMBER(FIND(analysismethod1,'III_Plan comp 438.68 {Plan 5}'!AO$15)),"",'III_Plan comp 438.68 {Plan 5}'!AO$15&amp;analysismethod1)</f>
        <v/>
      </c>
      <c r="CW64" s="251" t="str">
        <f>IF(ISNUMBER(FIND(analysismethod1,'III_Plan comp 438.68 {Plan 5}'!AP$15)),"",'III_Plan comp 438.68 {Plan 5}'!AP$15&amp;analysismethod1)</f>
        <v/>
      </c>
      <c r="CX64" s="251" t="str">
        <f>IF(ISNUMBER(FIND(analysismethod1,'III_Plan comp 438.68 {Plan 5}'!AQ$15)),"",'III_Plan comp 438.68 {Plan 5}'!AQ$15&amp;analysismethod1)</f>
        <v/>
      </c>
      <c r="CY64" s="251" t="str">
        <f>IF(ISNUMBER(FIND(analysismethod1,'III_Plan comp 438.68 {Plan 5}'!AR$15)),"",'III_Plan comp 438.68 {Plan 5}'!AR$15&amp;analysismethod1)</f>
        <v/>
      </c>
      <c r="CZ64" s="251" t="str">
        <f>IF(ISNUMBER(FIND(analysismethod1,'III_Plan comp 438.68 {Plan 5}'!AS$15)),"",'III_Plan comp 438.68 {Plan 5}'!AS$15&amp;analysismethod1)</f>
        <v/>
      </c>
      <c r="DA64" s="251" t="str">
        <f>IF(ISNUMBER(FIND(analysismethod1,'III_Plan comp 438.68 {Plan 5}'!AT$15)),"",'III_Plan comp 438.68 {Plan 5}'!AT$15&amp;analysismethod1)</f>
        <v/>
      </c>
      <c r="DB64" s="251" t="str">
        <f>IF(ISNUMBER(FIND(analysismethod1,'III_Plan comp 438.68 {Plan 5}'!AU$15)),"",'III_Plan comp 438.68 {Plan 5}'!AU$15&amp;analysismethod1)</f>
        <v/>
      </c>
      <c r="DC64" s="251" t="str">
        <f>IF(ISNUMBER(FIND(analysismethod1,'III_Plan comp 438.68 {Plan 5}'!AV$15)),"",'III_Plan comp 438.68 {Plan 5}'!AV$15&amp;analysismethod1)</f>
        <v/>
      </c>
      <c r="DD64" s="251" t="str">
        <f>IF(ISNUMBER(FIND(analysismethod1,'III_Plan comp 438.68 {Plan 5}'!AW$15)),"",'III_Plan comp 438.68 {Plan 5}'!AW$15&amp;analysismethod1)</f>
        <v/>
      </c>
      <c r="DE64" s="251" t="str">
        <f>IF(ISNUMBER(FIND(analysismethod1,'III_Plan comp 438.68 {Plan 5}'!AX$15)),"",'III_Plan comp 438.68 {Plan 5}'!AX$15&amp;analysismethod1)</f>
        <v/>
      </c>
      <c r="DF64" s="251" t="str">
        <f>IF(ISNUMBER(FIND(analysismethod1,'III_Plan comp 438.68 {Plan 5}'!AY$15)),"",'III_Plan comp 438.68 {Plan 5}'!AY$15&amp;analysismethod1)</f>
        <v/>
      </c>
      <c r="DG64" s="251" t="str">
        <f>IF(ISNUMBER(FIND(analysismethod1,'III_Plan comp 438.68 {Plan 5}'!AZ$15)),"",'III_Plan comp 438.68 {Plan 5}'!AZ$15&amp;analysismethod1)</f>
        <v/>
      </c>
      <c r="DH64" s="251" t="str">
        <f>IF(ISNUMBER(FIND(analysismethod1,'III_Plan comp 438.68 {Plan 5}'!BA$15)),"",'III_Plan comp 438.68 {Plan 5}'!BA$15&amp;analysismethod1)</f>
        <v/>
      </c>
      <c r="DI64" s="251" t="str">
        <f>IF(ISNUMBER(FIND(analysismethod1,'III_Plan comp 438.68 {Plan 5}'!BB$15)),"",'III_Plan comp 438.68 {Plan 5}'!BB$15&amp;analysismethod1)</f>
        <v/>
      </c>
      <c r="DJ64" s="251" t="str">
        <f>IF(ISNUMBER(FIND(analysismethod1,'III_Plan comp 438.68 {Plan 5}'!BC$15)),"",'III_Plan comp 438.68 {Plan 5}'!BC$15&amp;analysismethod1)</f>
        <v/>
      </c>
      <c r="DK64" s="251" t="str">
        <f>IF(ISNUMBER(FIND(analysismethod1,'III_Plan comp 438.68 {Plan 5}'!BD$15)),"",'III_Plan comp 438.68 {Plan 5}'!BD$15&amp;analysismethod1)</f>
        <v/>
      </c>
      <c r="DL64" s="251" t="str">
        <f>IF(ISNUMBER(FIND(analysismethod1,'III_Plan comp 438.68 {Plan 5}'!BE$15)),"",'III_Plan comp 438.68 {Plan 5}'!BE$15&amp;analysismethod1)</f>
        <v/>
      </c>
      <c r="DM64" s="251" t="str">
        <f>IF(ISNUMBER(FIND(analysismethod1,'III_Plan comp 438.68 {Plan 5}'!BF$15)),"",'III_Plan comp 438.68 {Plan 5}'!BF$15&amp;analysismethod1)</f>
        <v/>
      </c>
      <c r="DN64" s="251" t="str">
        <f>IF(ISNUMBER(FIND(analysismethod1,'III_Plan comp 438.68 {Plan 5}'!BG$15)),"",'III_Plan comp 438.68 {Plan 5}'!BG$15&amp;analysismethod1)</f>
        <v/>
      </c>
      <c r="DO64" s="251" t="str">
        <f>IF(ISNUMBER(FIND(analysismethod1,'III_Plan comp 438.68 {Plan 5}'!BH$15)),"",'III_Plan comp 438.68 {Plan 5}'!BH$15&amp;analysismethod1)</f>
        <v/>
      </c>
      <c r="DP64" s="251" t="str">
        <f>IF(ISNUMBER(FIND(analysismethod1,'III_Plan comp 438.68 {Plan 5}'!BI$15)),"",'III_Plan comp 438.68 {Plan 5}'!BI$15&amp;analysismethod1)</f>
        <v/>
      </c>
      <c r="DQ64" s="251" t="str">
        <f>IF(ISNUMBER(FIND(analysismethod1,'III_Plan comp 438.68 {Plan 5}'!BJ$15)),"",'III_Plan comp 438.68 {Plan 5}'!BJ$15&amp;analysismethod1)</f>
        <v/>
      </c>
      <c r="DR64" s="251" t="str">
        <f>IF(ISNUMBER(FIND(analysismethod1,'III_Plan comp 438.68 {Plan 5}'!BK$15)),"",'III_Plan comp 438.68 {Plan 5}'!BK$15&amp;analysismethod1)</f>
        <v/>
      </c>
      <c r="DS64" s="251" t="str">
        <f>IF(ISNUMBER(FIND(analysismethod1,'III_Plan comp 438.68 {Plan 5}'!BL$15)),"",'III_Plan comp 438.68 {Plan 5}'!BL$15&amp;analysismethod1)</f>
        <v/>
      </c>
      <c r="DT64" s="251" t="str">
        <f>IF(ISNUMBER(FIND(analysismethod1,'III_Plan comp 438.68 {Plan 5}'!BM$15)),"",'III_Plan comp 438.68 {Plan 5}'!BM$15&amp;analysismethod1)</f>
        <v/>
      </c>
      <c r="DU64" s="251" t="str">
        <f>IF(ISNUMBER(FIND(analysismethod1,'III_Plan comp 438.68 {Plan 5}'!BN$15)),"",'III_Plan comp 438.68 {Plan 5}'!BN$15&amp;analysismethod1)</f>
        <v/>
      </c>
      <c r="DV64" s="251" t="str">
        <f>IF(ISNUMBER(FIND(analysismethod1,'III_Plan comp 438.68 {Plan 5}'!BO$15)),"",'III_Plan comp 438.68 {Plan 5}'!BO$15&amp;analysismethod1)</f>
        <v/>
      </c>
      <c r="DW64" s="251" t="str">
        <f>IF(ISNUMBER(FIND(analysismethod1,'III_Plan comp 438.68 {Plan 5}'!BP$15)),"",'III_Plan comp 438.68 {Plan 5}'!BP$15&amp;analysismethod1)</f>
        <v/>
      </c>
      <c r="DX64" s="251" t="str">
        <f>IF(ISNUMBER(FIND(analysismethod1,'III_Plan comp 438.68 {Plan 5}'!BQ$15)),"",'III_Plan comp 438.68 {Plan 5}'!BQ$15&amp;analysismethod1)</f>
        <v/>
      </c>
      <c r="DY64" s="251" t="str">
        <f>IF(ISNUMBER(FIND(analysismethod1,'III_Plan comp 438.68 {Plan 5}'!BR$15)),"",'III_Plan comp 438.68 {Plan 5}'!BR$15&amp;analysismethod1)</f>
        <v/>
      </c>
      <c r="DZ64" s="251" t="str">
        <f>IF(ISNUMBER(FIND(analysismethod1,'III_Plan comp 438.68 {Plan 5}'!BS$15)),"",'III_Plan comp 438.68 {Plan 5}'!BS$15&amp;analysismethod1)</f>
        <v/>
      </c>
      <c r="EA64" s="251" t="str">
        <f>IF(ISNUMBER(FIND(analysismethod1,'III_Plan comp 438.68 {Plan 5}'!BT$15)),"",'III_Plan comp 438.68 {Plan 5}'!BT$15&amp;analysismethod1)</f>
        <v/>
      </c>
      <c r="EB64" s="251" t="str">
        <f>IF(ISNUMBER(FIND(analysismethod1,'III_Plan comp 438.68 {Plan 5}'!BU$15)),"",'III_Plan comp 438.68 {Plan 5}'!BU$15&amp;analysismethod1)</f>
        <v/>
      </c>
      <c r="EC64" s="251" t="str">
        <f>IF(ISNUMBER(FIND(analysismethod1,'III_Plan comp 438.68 {Plan 5}'!BV$15)),"",'III_Plan comp 438.68 {Plan 5}'!BV$15&amp;analysismethod1)</f>
        <v/>
      </c>
      <c r="ED64" s="251" t="str">
        <f>IF(ISNUMBER(FIND(analysismethod1,'III_Plan comp 438.68 {Plan 5}'!BW$15)),"",'III_Plan comp 438.68 {Plan 5}'!BW$15&amp;analysismethod1)</f>
        <v/>
      </c>
      <c r="EE64" s="251" t="str">
        <f>IF(ISNUMBER(FIND(analysismethod1,'III_Plan comp 438.68 {Plan 5}'!BX$15)),"",'III_Plan comp 438.68 {Plan 5}'!BX$15&amp;analysismethod1)</f>
        <v/>
      </c>
      <c r="EF64" s="251" t="str">
        <f>IF(ISNUMBER(FIND(analysismethod1,'III_Plan comp 438.68 {Plan 5}'!BY$15)),"",'III_Plan comp 438.68 {Plan 5}'!BY$15&amp;analysismethod1)</f>
        <v/>
      </c>
      <c r="EG64" s="251" t="str">
        <f>IF(ISNUMBER(FIND(analysismethod1,'III_Plan comp 438.68 {Plan 5}'!BZ$15)),"",'III_Plan comp 438.68 {Plan 5}'!BZ$15&amp;analysismethod1)</f>
        <v/>
      </c>
      <c r="EH64" s="251" t="str">
        <f>IF(ISNUMBER(FIND(analysismethod1,'III_Plan comp 438.68 {Plan 5}'!CA$15)),"",'III_Plan comp 438.68 {Plan 5}'!CA$15&amp;analysismethod1)</f>
        <v/>
      </c>
      <c r="EI64" s="251" t="str">
        <f>IF(ISNUMBER(FIND(analysismethod1,'III_Plan comp 438.68 {Plan 5}'!CB$15)),"",'III_Plan comp 438.68 {Plan 5}'!CB$15&amp;analysismethod1)</f>
        <v/>
      </c>
      <c r="EJ64" s="251" t="str">
        <f>IF(ISNUMBER(FIND(analysismethod1,'III_Plan comp 438.68 {Plan 5}'!CC$15)),"",'III_Plan comp 438.68 {Plan 5}'!CC$15&amp;analysismethod1)</f>
        <v/>
      </c>
      <c r="EK64" s="251" t="str">
        <f>IF(ISNUMBER(FIND(analysismethod1,'III_Plan comp 438.68 {Plan 5}'!CD$15)),"",'III_Plan comp 438.68 {Plan 5}'!CD$15&amp;analysismethod1)</f>
        <v/>
      </c>
      <c r="EL64" s="251" t="str">
        <f>IF(ISNUMBER(FIND(analysismethod1,'III_Plan comp 438.68 {Plan 5}'!CE$15)),"",'III_Plan comp 438.68 {Plan 5}'!CE$15&amp;analysismethod1)</f>
        <v/>
      </c>
      <c r="EM64" s="251" t="str">
        <f>IF(ISNUMBER(FIND(analysismethod1,'III_Plan comp 438.68 {Plan 5}'!CF$15)),"",'III_Plan comp 438.68 {Plan 5}'!CF$15&amp;analysismethod1)</f>
        <v/>
      </c>
      <c r="EN64" s="251" t="str">
        <f>IF(ISNUMBER(FIND(analysismethod1,'III_Plan comp 438.68 {Plan 5}'!CG$15)),"",'III_Plan comp 438.68 {Plan 5}'!CG$15&amp;analysismethod1)</f>
        <v/>
      </c>
      <c r="EO64" s="251" t="str">
        <f>IF(ISNUMBER(FIND(analysismethod1,'III_Plan comp 438.68 {Plan 5}'!CH$15)),"",'III_Plan comp 438.68 {Plan 5}'!CH$15&amp;analysismethod1)</f>
        <v/>
      </c>
      <c r="EP64" s="251" t="str">
        <f>IF(ISNUMBER(FIND(analysismethod1,'III_Plan comp 438.68 {Plan 5}'!CI$15)),"",'III_Plan comp 438.68 {Plan 5}'!CI$15&amp;analysismethod1)</f>
        <v/>
      </c>
      <c r="EQ64" s="251" t="str">
        <f>IF(ISNUMBER(FIND(analysismethod1,'III_Plan comp 438.68 {Plan 5}'!CJ$15)),"",'III_Plan comp 438.68 {Plan 5}'!CJ$15&amp;analysismethod1)</f>
        <v/>
      </c>
      <c r="ER64" s="251" t="str">
        <f>IF(ISNUMBER(FIND(analysismethod1,'III_Plan comp 438.68 {Plan 5}'!CK$15)),"",'III_Plan comp 438.68 {Plan 5}'!CK$15&amp;analysismethod1)</f>
        <v/>
      </c>
      <c r="ES64" s="251" t="str">
        <f>IF(ISNUMBER(FIND(analysismethod1,'III_Plan comp 438.68 {Plan 5}'!CL$15)),"",'III_Plan comp 438.68 {Plan 5}'!CL$15&amp;analysismethod1)</f>
        <v/>
      </c>
      <c r="ET64" s="251" t="str">
        <f>IF(ISNUMBER(FIND(analysismethod1,'III_Plan comp 438.68 {Plan 5}'!CM$15)),"",'III_Plan comp 438.68 {Plan 5}'!CM$15&amp;analysismethod1)</f>
        <v/>
      </c>
      <c r="EU64" s="251" t="str">
        <f>IF(ISNUMBER(FIND(analysismethod1,'III_Plan comp 438.68 {Plan 5}'!CN$15)),"",'III_Plan comp 438.68 {Plan 5}'!CN$15&amp;analysismethod1)</f>
        <v/>
      </c>
      <c r="EV64" s="251" t="str">
        <f>IF(ISNUMBER(FIND(analysismethod1,'III_Plan comp 438.68 {Plan 5}'!CO$15)),"",'III_Plan comp 438.68 {Plan 5}'!CO$15&amp;analysismethod1)</f>
        <v/>
      </c>
      <c r="EW64" s="251" t="str">
        <f>IF(ISNUMBER(FIND(analysismethod1,'III_Plan comp 438.68 {Plan 5}'!CP$15)),"",'III_Plan comp 438.68 {Plan 5}'!CP$15&amp;analysismethod1)</f>
        <v/>
      </c>
      <c r="EX64" s="251" t="str">
        <f>IF(ISNUMBER(FIND(analysismethod1,'III_Plan comp 438.68 {Plan 5}'!CQ$15)),"",'III_Plan comp 438.68 {Plan 5}'!CQ$15&amp;analysismethod1)</f>
        <v/>
      </c>
      <c r="EY64" s="251" t="str">
        <f>IF(ISNUMBER(FIND(analysismethod1,'III_Plan comp 438.68 {Plan 5}'!CR$15)),"",'III_Plan comp 438.68 {Plan 5}'!CR$15&amp;analysismethod1)</f>
        <v/>
      </c>
      <c r="EZ64" s="251" t="str">
        <f>IF(ISNUMBER(FIND(analysismethod1,'III_Plan comp 438.68 {Plan 5}'!CS$15)),"",'III_Plan comp 438.68 {Plan 5}'!CS$15&amp;analysismethod1)</f>
        <v/>
      </c>
      <c r="FA64" s="251" t="str">
        <f>IF(ISNUMBER(FIND(analysismethod1,'III_Plan comp 438.68 {Plan 5}'!CT$15)),"",'III_Plan comp 438.68 {Plan 5}'!CT$15&amp;analysismethod1)</f>
        <v/>
      </c>
      <c r="FB64" s="251" t="str">
        <f>IF(ISNUMBER(FIND(analysismethod1,'III_Plan comp 438.68 {Plan 5}'!CU$15)),"",'III_Plan comp 438.68 {Plan 5}'!CU$15&amp;analysismethod1)</f>
        <v/>
      </c>
      <c r="FC64" s="251" t="str">
        <f>IF(ISNUMBER(FIND(analysismethod1,'III_Plan comp 438.68 {Plan 5}'!CV$15)),"",'III_Plan comp 438.68 {Plan 5}'!CV$15&amp;analysismethod1)</f>
        <v/>
      </c>
      <c r="FD64" s="251" t="str">
        <f>IF(ISNUMBER(FIND(analysismethod1,'III_Plan comp 438.68 {Plan 5}'!CW$15)),"",'III_Plan comp 438.68 {Plan 5}'!CW$15&amp;analysismethod1)</f>
        <v/>
      </c>
      <c r="FE64" s="251" t="str">
        <f>IF(ISNUMBER(FIND(analysismethod1,'III_Plan comp 438.68 {Plan 5}'!CX$15)),"",'III_Plan comp 438.68 {Plan 5}'!CX$15&amp;analysismethod1)</f>
        <v/>
      </c>
      <c r="FF64" s="251" t="str">
        <f>IF(ISNUMBER(FIND(analysismethod1,'III_Plan comp 438.68 {Plan 5}'!CY$15)),"",'III_Plan comp 438.68 {Plan 5}'!CY$15&amp;analysismethod1)</f>
        <v/>
      </c>
      <c r="FG64" s="251" t="str">
        <f>IF(ISNUMBER(FIND(analysismethod1,'III_Plan comp 438.68 {Plan 5}'!CZ$15)),"",'III_Plan comp 438.68 {Plan 5}'!CZ$15&amp;analysismethod1)</f>
        <v/>
      </c>
    </row>
    <row r="65" spans="62:163" x14ac:dyDescent="0.25">
      <c r="BK65" s="253" t="str">
        <f>IF('I_State and program information'!$E$54="Yes","Plan Provider Directory Review"&amp;"; "&amp;CHAR(10)&amp;CHAR(10),"")</f>
        <v/>
      </c>
      <c r="BL65" s="254" t="str">
        <f>IF(ISNUMBER(FIND(analysismethod2,'III_Plan comp 438.68 {Plan 5}'!E$15)),"",'III_Plan comp 438.68 {Plan 5}'!E$15&amp;analysismethod2)</f>
        <v/>
      </c>
      <c r="BM65" s="254" t="str">
        <f>IF(ISNUMBER(FIND(analysismethod2,'III_Plan comp 438.68 {Plan 5}'!F$15)),"",'III_Plan comp 438.68 {Plan 5}'!F$15&amp;analysismethod2)</f>
        <v/>
      </c>
      <c r="BN65" s="254" t="str">
        <f>IF(ISNUMBER(FIND(analysismethod2,'III_Plan comp 438.68 {Plan 5}'!G$15)),"",'III_Plan comp 438.68 {Plan 5}'!G$15&amp;analysismethod2)</f>
        <v/>
      </c>
      <c r="BO65" s="254" t="str">
        <f>IF(ISNUMBER(FIND(analysismethod2,'III_Plan comp 438.68 {Plan 5}'!H$15)),"",'III_Plan comp 438.68 {Plan 5}'!H$15&amp;analysismethod2)</f>
        <v/>
      </c>
      <c r="BP65" s="254" t="str">
        <f>IF(ISNUMBER(FIND(analysismethod2,'III_Plan comp 438.68 {Plan 5}'!I$15)),"",'III_Plan comp 438.68 {Plan 5}'!I$15&amp;analysismethod2)</f>
        <v/>
      </c>
      <c r="BQ65" s="254" t="str">
        <f>IF(ISNUMBER(FIND(analysismethod2,'III_Plan comp 438.68 {Plan 5}'!J$15)),"",'III_Plan comp 438.68 {Plan 5}'!J$15&amp;analysismethod2)</f>
        <v/>
      </c>
      <c r="BR65" s="254" t="str">
        <f>IF(ISNUMBER(FIND(analysismethod2,'III_Plan comp 438.68 {Plan 5}'!K$15)),"",'III_Plan comp 438.68 {Plan 5}'!K$15&amp;analysismethod2)</f>
        <v/>
      </c>
      <c r="BS65" s="254" t="str">
        <f>IF(ISNUMBER(FIND(analysismethod2,'III_Plan comp 438.68 {Plan 5}'!L$15)),"",'III_Plan comp 438.68 {Plan 5}'!L$15&amp;analysismethod2)</f>
        <v/>
      </c>
      <c r="BT65" s="254" t="str">
        <f>IF(ISNUMBER(FIND(analysismethod2,'III_Plan comp 438.68 {Plan 5}'!M$15)),"",'III_Plan comp 438.68 {Plan 5}'!M$15&amp;analysismethod2)</f>
        <v/>
      </c>
      <c r="BU65" s="254" t="str">
        <f>IF(ISNUMBER(FIND(analysismethod2,'III_Plan comp 438.68 {Plan 5}'!N$15)),"",'III_Plan comp 438.68 {Plan 5}'!N$15&amp;analysismethod2)</f>
        <v/>
      </c>
      <c r="BV65" s="254" t="str">
        <f>IF(ISNUMBER(FIND(analysismethod2,'III_Plan comp 438.68 {Plan 5}'!O$15)),"",'III_Plan comp 438.68 {Plan 5}'!O$15&amp;analysismethod2)</f>
        <v/>
      </c>
      <c r="BW65" s="254" t="str">
        <f>IF(ISNUMBER(FIND(analysismethod2,'III_Plan comp 438.68 {Plan 5}'!P$15)),"",'III_Plan comp 438.68 {Plan 5}'!P$15&amp;analysismethod2)</f>
        <v/>
      </c>
      <c r="BX65" s="254" t="str">
        <f>IF(ISNUMBER(FIND(analysismethod2,'III_Plan comp 438.68 {Plan 5}'!Q$15)),"",'III_Plan comp 438.68 {Plan 5}'!Q$15&amp;analysismethod2)</f>
        <v/>
      </c>
      <c r="BY65" s="254" t="str">
        <f>IF(ISNUMBER(FIND(analysismethod2,'III_Plan comp 438.68 {Plan 5}'!R$15)),"",'III_Plan comp 438.68 {Plan 5}'!R$15&amp;analysismethod2)</f>
        <v/>
      </c>
      <c r="BZ65" s="254" t="str">
        <f>IF(ISNUMBER(FIND(analysismethod2,'III_Plan comp 438.68 {Plan 5}'!S$15)),"",'III_Plan comp 438.68 {Plan 5}'!S$15&amp;analysismethod2)</f>
        <v/>
      </c>
      <c r="CA65" s="254" t="str">
        <f>IF(ISNUMBER(FIND(analysismethod2,'III_Plan comp 438.68 {Plan 5}'!T$15)),"",'III_Plan comp 438.68 {Plan 5}'!T$15&amp;analysismethod2)</f>
        <v/>
      </c>
      <c r="CB65" s="254" t="str">
        <f>IF(ISNUMBER(FIND(analysismethod2,'III_Plan comp 438.68 {Plan 5}'!U$15)),"",'III_Plan comp 438.68 {Plan 5}'!U$15&amp;analysismethod2)</f>
        <v/>
      </c>
      <c r="CC65" s="254" t="str">
        <f>IF(ISNUMBER(FIND(analysismethod2,'III_Plan comp 438.68 {Plan 5}'!V$15)),"",'III_Plan comp 438.68 {Plan 5}'!V$15&amp;analysismethod2)</f>
        <v/>
      </c>
      <c r="CD65" s="254" t="str">
        <f>IF(ISNUMBER(FIND(analysismethod2,'III_Plan comp 438.68 {Plan 5}'!W$15)),"",'III_Plan comp 438.68 {Plan 5}'!W$15&amp;analysismethod2)</f>
        <v/>
      </c>
      <c r="CE65" s="254" t="str">
        <f>IF(ISNUMBER(FIND(analysismethod2,'III_Plan comp 438.68 {Plan 5}'!X$15)),"",'III_Plan comp 438.68 {Plan 5}'!X$15&amp;analysismethod2)</f>
        <v/>
      </c>
      <c r="CF65" s="254" t="str">
        <f>IF(ISNUMBER(FIND(analysismethod2,'III_Plan comp 438.68 {Plan 5}'!Y$15)),"",'III_Plan comp 438.68 {Plan 5}'!Y$15&amp;analysismethod2)</f>
        <v/>
      </c>
      <c r="CG65" s="254" t="str">
        <f>IF(ISNUMBER(FIND(analysismethod2,'III_Plan comp 438.68 {Plan 5}'!Z$15)),"",'III_Plan comp 438.68 {Plan 5}'!Z$15&amp;analysismethod2)</f>
        <v/>
      </c>
      <c r="CH65" s="254" t="str">
        <f>IF(ISNUMBER(FIND(analysismethod2,'III_Plan comp 438.68 {Plan 5}'!AA$15)),"",'III_Plan comp 438.68 {Plan 5}'!AA$15&amp;analysismethod2)</f>
        <v/>
      </c>
      <c r="CI65" s="254" t="str">
        <f>IF(ISNUMBER(FIND(analysismethod2,'III_Plan comp 438.68 {Plan 5}'!AB$15)),"",'III_Plan comp 438.68 {Plan 5}'!AB$15&amp;analysismethod2)</f>
        <v/>
      </c>
      <c r="CJ65" s="254" t="str">
        <f>IF(ISNUMBER(FIND(analysismethod2,'III_Plan comp 438.68 {Plan 5}'!AC$15)),"",'III_Plan comp 438.68 {Plan 5}'!AC$15&amp;analysismethod2)</f>
        <v/>
      </c>
      <c r="CK65" s="254" t="str">
        <f>IF(ISNUMBER(FIND(analysismethod2,'III_Plan comp 438.68 {Plan 5}'!AD$15)),"",'III_Plan comp 438.68 {Plan 5}'!AD$15&amp;analysismethod2)</f>
        <v/>
      </c>
      <c r="CL65" s="254" t="str">
        <f>IF(ISNUMBER(FIND(analysismethod2,'III_Plan comp 438.68 {Plan 5}'!AE$15)),"",'III_Plan comp 438.68 {Plan 5}'!AE$15&amp;analysismethod2)</f>
        <v/>
      </c>
      <c r="CM65" s="254" t="str">
        <f>IF(ISNUMBER(FIND(analysismethod2,'III_Plan comp 438.68 {Plan 5}'!AF$15)),"",'III_Plan comp 438.68 {Plan 5}'!AF$15&amp;analysismethod2)</f>
        <v/>
      </c>
      <c r="CN65" s="254" t="str">
        <f>IF(ISNUMBER(FIND(analysismethod2,'III_Plan comp 438.68 {Plan 5}'!AG$15)),"",'III_Plan comp 438.68 {Plan 5}'!AG$15&amp;analysismethod2)</f>
        <v/>
      </c>
      <c r="CO65" s="254" t="str">
        <f>IF(ISNUMBER(FIND(analysismethod2,'III_Plan comp 438.68 {Plan 5}'!AH$15)),"",'III_Plan comp 438.68 {Plan 5}'!AH$15&amp;analysismethod2)</f>
        <v/>
      </c>
      <c r="CP65" s="254" t="str">
        <f>IF(ISNUMBER(FIND(analysismethod2,'III_Plan comp 438.68 {Plan 5}'!AI$15)),"",'III_Plan comp 438.68 {Plan 5}'!AI$15&amp;analysismethod2)</f>
        <v/>
      </c>
      <c r="CQ65" s="254" t="str">
        <f>IF(ISNUMBER(FIND(analysismethod2,'III_Plan comp 438.68 {Plan 5}'!AJ$15)),"",'III_Plan comp 438.68 {Plan 5}'!AJ$15&amp;analysismethod2)</f>
        <v/>
      </c>
      <c r="CR65" s="254" t="str">
        <f>IF(ISNUMBER(FIND(analysismethod2,'III_Plan comp 438.68 {Plan 5}'!AK$15)),"",'III_Plan comp 438.68 {Plan 5}'!AK$15&amp;analysismethod2)</f>
        <v/>
      </c>
      <c r="CS65" s="254" t="str">
        <f>IF(ISNUMBER(FIND(analysismethod2,'III_Plan comp 438.68 {Plan 5}'!AL$15)),"",'III_Plan comp 438.68 {Plan 5}'!AL$15&amp;analysismethod2)</f>
        <v/>
      </c>
      <c r="CT65" s="254" t="str">
        <f>IF(ISNUMBER(FIND(analysismethod2,'III_Plan comp 438.68 {Plan 5}'!AM$15)),"",'III_Plan comp 438.68 {Plan 5}'!AM$15&amp;analysismethod2)</f>
        <v/>
      </c>
      <c r="CU65" s="254" t="str">
        <f>IF(ISNUMBER(FIND(analysismethod2,'III_Plan comp 438.68 {Plan 5}'!AN$15)),"",'III_Plan comp 438.68 {Plan 5}'!AN$15&amp;analysismethod2)</f>
        <v/>
      </c>
      <c r="CV65" s="254" t="str">
        <f>IF(ISNUMBER(FIND(analysismethod2,'III_Plan comp 438.68 {Plan 5}'!AO$15)),"",'III_Plan comp 438.68 {Plan 5}'!AO$15&amp;analysismethod2)</f>
        <v/>
      </c>
      <c r="CW65" s="254" t="str">
        <f>IF(ISNUMBER(FIND(analysismethod2,'III_Plan comp 438.68 {Plan 5}'!AP$15)),"",'III_Plan comp 438.68 {Plan 5}'!AP$15&amp;analysismethod2)</f>
        <v/>
      </c>
      <c r="CX65" s="254" t="str">
        <f>IF(ISNUMBER(FIND(analysismethod2,'III_Plan comp 438.68 {Plan 5}'!AQ$15)),"",'III_Plan comp 438.68 {Plan 5}'!AQ$15&amp;analysismethod2)</f>
        <v/>
      </c>
      <c r="CY65" s="254" t="str">
        <f>IF(ISNUMBER(FIND(analysismethod2,'III_Plan comp 438.68 {Plan 5}'!AR$15)),"",'III_Plan comp 438.68 {Plan 5}'!AR$15&amp;analysismethod2)</f>
        <v/>
      </c>
      <c r="CZ65" s="254" t="str">
        <f>IF(ISNUMBER(FIND(analysismethod2,'III_Plan comp 438.68 {Plan 5}'!AS$15)),"",'III_Plan comp 438.68 {Plan 5}'!AS$15&amp;analysismethod2)</f>
        <v/>
      </c>
      <c r="DA65" s="254" t="str">
        <f>IF(ISNUMBER(FIND(analysismethod2,'III_Plan comp 438.68 {Plan 5}'!AT$15)),"",'III_Plan comp 438.68 {Plan 5}'!AT$15&amp;analysismethod2)</f>
        <v/>
      </c>
      <c r="DB65" s="254" t="str">
        <f>IF(ISNUMBER(FIND(analysismethod2,'III_Plan comp 438.68 {Plan 5}'!AU$15)),"",'III_Plan comp 438.68 {Plan 5}'!AU$15&amp;analysismethod2)</f>
        <v/>
      </c>
      <c r="DC65" s="254" t="str">
        <f>IF(ISNUMBER(FIND(analysismethod2,'III_Plan comp 438.68 {Plan 5}'!AV$15)),"",'III_Plan comp 438.68 {Plan 5}'!AV$15&amp;analysismethod2)</f>
        <v/>
      </c>
      <c r="DD65" s="254" t="str">
        <f>IF(ISNUMBER(FIND(analysismethod2,'III_Plan comp 438.68 {Plan 5}'!AW$15)),"",'III_Plan comp 438.68 {Plan 5}'!AW$15&amp;analysismethod2)</f>
        <v/>
      </c>
      <c r="DE65" s="254" t="str">
        <f>IF(ISNUMBER(FIND(analysismethod2,'III_Plan comp 438.68 {Plan 5}'!AX$15)),"",'III_Plan comp 438.68 {Plan 5}'!AX$15&amp;analysismethod2)</f>
        <v/>
      </c>
      <c r="DF65" s="254" t="str">
        <f>IF(ISNUMBER(FIND(analysismethod2,'III_Plan comp 438.68 {Plan 5}'!AY$15)),"",'III_Plan comp 438.68 {Plan 5}'!AY$15&amp;analysismethod2)</f>
        <v/>
      </c>
      <c r="DG65" s="254" t="str">
        <f>IF(ISNUMBER(FIND(analysismethod2,'III_Plan comp 438.68 {Plan 5}'!AZ$15)),"",'III_Plan comp 438.68 {Plan 5}'!AZ$15&amp;analysismethod2)</f>
        <v/>
      </c>
      <c r="DH65" s="254" t="str">
        <f>IF(ISNUMBER(FIND(analysismethod2,'III_Plan comp 438.68 {Plan 5}'!BA$15)),"",'III_Plan comp 438.68 {Plan 5}'!BA$15&amp;analysismethod2)</f>
        <v/>
      </c>
      <c r="DI65" s="254" t="str">
        <f>IF(ISNUMBER(FIND(analysismethod2,'III_Plan comp 438.68 {Plan 5}'!BB$15)),"",'III_Plan comp 438.68 {Plan 5}'!BB$15&amp;analysismethod2)</f>
        <v/>
      </c>
      <c r="DJ65" s="254" t="str">
        <f>IF(ISNUMBER(FIND(analysismethod2,'III_Plan comp 438.68 {Plan 5}'!BC$15)),"",'III_Plan comp 438.68 {Plan 5}'!BC$15&amp;analysismethod2)</f>
        <v/>
      </c>
      <c r="DK65" s="254" t="str">
        <f>IF(ISNUMBER(FIND(analysismethod2,'III_Plan comp 438.68 {Plan 5}'!BD$15)),"",'III_Plan comp 438.68 {Plan 5}'!BD$15&amp;analysismethod2)</f>
        <v/>
      </c>
      <c r="DL65" s="254" t="str">
        <f>IF(ISNUMBER(FIND(analysismethod2,'III_Plan comp 438.68 {Plan 5}'!BE$15)),"",'III_Plan comp 438.68 {Plan 5}'!BE$15&amp;analysismethod2)</f>
        <v/>
      </c>
      <c r="DM65" s="254" t="str">
        <f>IF(ISNUMBER(FIND(analysismethod2,'III_Plan comp 438.68 {Plan 5}'!BF$15)),"",'III_Plan comp 438.68 {Plan 5}'!BF$15&amp;analysismethod2)</f>
        <v/>
      </c>
      <c r="DN65" s="254" t="str">
        <f>IF(ISNUMBER(FIND(analysismethod2,'III_Plan comp 438.68 {Plan 5}'!BG$15)),"",'III_Plan comp 438.68 {Plan 5}'!BG$15&amp;analysismethod2)</f>
        <v/>
      </c>
      <c r="DO65" s="254" t="str">
        <f>IF(ISNUMBER(FIND(analysismethod2,'III_Plan comp 438.68 {Plan 5}'!BH$15)),"",'III_Plan comp 438.68 {Plan 5}'!BH$15&amp;analysismethod2)</f>
        <v/>
      </c>
      <c r="DP65" s="254" t="str">
        <f>IF(ISNUMBER(FIND(analysismethod2,'III_Plan comp 438.68 {Plan 5}'!BI$15)),"",'III_Plan comp 438.68 {Plan 5}'!BI$15&amp;analysismethod2)</f>
        <v/>
      </c>
      <c r="DQ65" s="254" t="str">
        <f>IF(ISNUMBER(FIND(analysismethod2,'III_Plan comp 438.68 {Plan 5}'!BJ$15)),"",'III_Plan comp 438.68 {Plan 5}'!BJ$15&amp;analysismethod2)</f>
        <v/>
      </c>
      <c r="DR65" s="254" t="str">
        <f>IF(ISNUMBER(FIND(analysismethod2,'III_Plan comp 438.68 {Plan 5}'!BK$15)),"",'III_Plan comp 438.68 {Plan 5}'!BK$15&amp;analysismethod2)</f>
        <v/>
      </c>
      <c r="DS65" s="254" t="str">
        <f>IF(ISNUMBER(FIND(analysismethod2,'III_Plan comp 438.68 {Plan 5}'!BL$15)),"",'III_Plan comp 438.68 {Plan 5}'!BL$15&amp;analysismethod2)</f>
        <v/>
      </c>
      <c r="DT65" s="254" t="str">
        <f>IF(ISNUMBER(FIND(analysismethod2,'III_Plan comp 438.68 {Plan 5}'!BM$15)),"",'III_Plan comp 438.68 {Plan 5}'!BM$15&amp;analysismethod2)</f>
        <v/>
      </c>
      <c r="DU65" s="254" t="str">
        <f>IF(ISNUMBER(FIND(analysismethod2,'III_Plan comp 438.68 {Plan 5}'!BN$15)),"",'III_Plan comp 438.68 {Plan 5}'!BN$15&amp;analysismethod2)</f>
        <v/>
      </c>
      <c r="DV65" s="254" t="str">
        <f>IF(ISNUMBER(FIND(analysismethod2,'III_Plan comp 438.68 {Plan 5}'!BO$15)),"",'III_Plan comp 438.68 {Plan 5}'!BO$15&amp;analysismethod2)</f>
        <v/>
      </c>
      <c r="DW65" s="254" t="str">
        <f>IF(ISNUMBER(FIND(analysismethod2,'III_Plan comp 438.68 {Plan 5}'!BP$15)),"",'III_Plan comp 438.68 {Plan 5}'!BP$15&amp;analysismethod2)</f>
        <v/>
      </c>
      <c r="DX65" s="254" t="str">
        <f>IF(ISNUMBER(FIND(analysismethod2,'III_Plan comp 438.68 {Plan 5}'!BQ$15)),"",'III_Plan comp 438.68 {Plan 5}'!BQ$15&amp;analysismethod2)</f>
        <v/>
      </c>
      <c r="DY65" s="254" t="str">
        <f>IF(ISNUMBER(FIND(analysismethod2,'III_Plan comp 438.68 {Plan 5}'!BR$15)),"",'III_Plan comp 438.68 {Plan 5}'!BR$15&amp;analysismethod2)</f>
        <v/>
      </c>
      <c r="DZ65" s="254" t="str">
        <f>IF(ISNUMBER(FIND(analysismethod2,'III_Plan comp 438.68 {Plan 5}'!BS$15)),"",'III_Plan comp 438.68 {Plan 5}'!BS$15&amp;analysismethod2)</f>
        <v/>
      </c>
      <c r="EA65" s="254" t="str">
        <f>IF(ISNUMBER(FIND(analysismethod2,'III_Plan comp 438.68 {Plan 5}'!BT$15)),"",'III_Plan comp 438.68 {Plan 5}'!BT$15&amp;analysismethod2)</f>
        <v/>
      </c>
      <c r="EB65" s="254" t="str">
        <f>IF(ISNUMBER(FIND(analysismethod2,'III_Plan comp 438.68 {Plan 5}'!BU$15)),"",'III_Plan comp 438.68 {Plan 5}'!BU$15&amp;analysismethod2)</f>
        <v/>
      </c>
      <c r="EC65" s="254" t="str">
        <f>IF(ISNUMBER(FIND(analysismethod2,'III_Plan comp 438.68 {Plan 5}'!BV$15)),"",'III_Plan comp 438.68 {Plan 5}'!BV$15&amp;analysismethod2)</f>
        <v/>
      </c>
      <c r="ED65" s="254" t="str">
        <f>IF(ISNUMBER(FIND(analysismethod2,'III_Plan comp 438.68 {Plan 5}'!BW$15)),"",'III_Plan comp 438.68 {Plan 5}'!BW$15&amp;analysismethod2)</f>
        <v/>
      </c>
      <c r="EE65" s="254" t="str">
        <f>IF(ISNUMBER(FIND(analysismethod2,'III_Plan comp 438.68 {Plan 5}'!BX$15)),"",'III_Plan comp 438.68 {Plan 5}'!BX$15&amp;analysismethod2)</f>
        <v/>
      </c>
      <c r="EF65" s="254" t="str">
        <f>IF(ISNUMBER(FIND(analysismethod2,'III_Plan comp 438.68 {Plan 5}'!BY$15)),"",'III_Plan comp 438.68 {Plan 5}'!BY$15&amp;analysismethod2)</f>
        <v/>
      </c>
      <c r="EG65" s="254" t="str">
        <f>IF(ISNUMBER(FIND(analysismethod2,'III_Plan comp 438.68 {Plan 5}'!BZ$15)),"",'III_Plan comp 438.68 {Plan 5}'!BZ$15&amp;analysismethod2)</f>
        <v/>
      </c>
      <c r="EH65" s="254" t="str">
        <f>IF(ISNUMBER(FIND(analysismethod2,'III_Plan comp 438.68 {Plan 5}'!CA$15)),"",'III_Plan comp 438.68 {Plan 5}'!CA$15&amp;analysismethod2)</f>
        <v/>
      </c>
      <c r="EI65" s="254" t="str">
        <f>IF(ISNUMBER(FIND(analysismethod2,'III_Plan comp 438.68 {Plan 5}'!CB$15)),"",'III_Plan comp 438.68 {Plan 5}'!CB$15&amp;analysismethod2)</f>
        <v/>
      </c>
      <c r="EJ65" s="254" t="str">
        <f>IF(ISNUMBER(FIND(analysismethod2,'III_Plan comp 438.68 {Plan 5}'!CC$15)),"",'III_Plan comp 438.68 {Plan 5}'!CC$15&amp;analysismethod2)</f>
        <v/>
      </c>
      <c r="EK65" s="254" t="str">
        <f>IF(ISNUMBER(FIND(analysismethod2,'III_Plan comp 438.68 {Plan 5}'!CD$15)),"",'III_Plan comp 438.68 {Plan 5}'!CD$15&amp;analysismethod2)</f>
        <v/>
      </c>
      <c r="EL65" s="254" t="str">
        <f>IF(ISNUMBER(FIND(analysismethod2,'III_Plan comp 438.68 {Plan 5}'!CE$15)),"",'III_Plan comp 438.68 {Plan 5}'!CE$15&amp;analysismethod2)</f>
        <v/>
      </c>
      <c r="EM65" s="254" t="str">
        <f>IF(ISNUMBER(FIND(analysismethod2,'III_Plan comp 438.68 {Plan 5}'!CF$15)),"",'III_Plan comp 438.68 {Plan 5}'!CF$15&amp;analysismethod2)</f>
        <v/>
      </c>
      <c r="EN65" s="254" t="str">
        <f>IF(ISNUMBER(FIND(analysismethod2,'III_Plan comp 438.68 {Plan 5}'!CG$15)),"",'III_Plan comp 438.68 {Plan 5}'!CG$15&amp;analysismethod2)</f>
        <v/>
      </c>
      <c r="EO65" s="254" t="str">
        <f>IF(ISNUMBER(FIND(analysismethod2,'III_Plan comp 438.68 {Plan 5}'!CH$15)),"",'III_Plan comp 438.68 {Plan 5}'!CH$15&amp;analysismethod2)</f>
        <v/>
      </c>
      <c r="EP65" s="254" t="str">
        <f>IF(ISNUMBER(FIND(analysismethod2,'III_Plan comp 438.68 {Plan 5}'!CI$15)),"",'III_Plan comp 438.68 {Plan 5}'!CI$15&amp;analysismethod2)</f>
        <v/>
      </c>
      <c r="EQ65" s="254" t="str">
        <f>IF(ISNUMBER(FIND(analysismethod2,'III_Plan comp 438.68 {Plan 5}'!CJ$15)),"",'III_Plan comp 438.68 {Plan 5}'!CJ$15&amp;analysismethod2)</f>
        <v/>
      </c>
      <c r="ER65" s="254" t="str">
        <f>IF(ISNUMBER(FIND(analysismethod2,'III_Plan comp 438.68 {Plan 5}'!CK$15)),"",'III_Plan comp 438.68 {Plan 5}'!CK$15&amp;analysismethod2)</f>
        <v/>
      </c>
      <c r="ES65" s="254" t="str">
        <f>IF(ISNUMBER(FIND(analysismethod2,'III_Plan comp 438.68 {Plan 5}'!CL$15)),"",'III_Plan comp 438.68 {Plan 5}'!CL$15&amp;analysismethod2)</f>
        <v/>
      </c>
      <c r="ET65" s="254" t="str">
        <f>IF(ISNUMBER(FIND(analysismethod2,'III_Plan comp 438.68 {Plan 5}'!CM$15)),"",'III_Plan comp 438.68 {Plan 5}'!CM$15&amp;analysismethod2)</f>
        <v/>
      </c>
      <c r="EU65" s="254" t="str">
        <f>IF(ISNUMBER(FIND(analysismethod2,'III_Plan comp 438.68 {Plan 5}'!CN$15)),"",'III_Plan comp 438.68 {Plan 5}'!CN$15&amp;analysismethod2)</f>
        <v/>
      </c>
      <c r="EV65" s="254" t="str">
        <f>IF(ISNUMBER(FIND(analysismethod2,'III_Plan comp 438.68 {Plan 5}'!CO$15)),"",'III_Plan comp 438.68 {Plan 5}'!CO$15&amp;analysismethod2)</f>
        <v/>
      </c>
      <c r="EW65" s="254" t="str">
        <f>IF(ISNUMBER(FIND(analysismethod2,'III_Plan comp 438.68 {Plan 5}'!CP$15)),"",'III_Plan comp 438.68 {Plan 5}'!CP$15&amp;analysismethod2)</f>
        <v/>
      </c>
      <c r="EX65" s="254" t="str">
        <f>IF(ISNUMBER(FIND(analysismethod2,'III_Plan comp 438.68 {Plan 5}'!CQ$15)),"",'III_Plan comp 438.68 {Plan 5}'!CQ$15&amp;analysismethod2)</f>
        <v/>
      </c>
      <c r="EY65" s="254" t="str">
        <f>IF(ISNUMBER(FIND(analysismethod2,'III_Plan comp 438.68 {Plan 5}'!CR$15)),"",'III_Plan comp 438.68 {Plan 5}'!CR$15&amp;analysismethod2)</f>
        <v/>
      </c>
      <c r="EZ65" s="254" t="str">
        <f>IF(ISNUMBER(FIND(analysismethod2,'III_Plan comp 438.68 {Plan 5}'!CS$15)),"",'III_Plan comp 438.68 {Plan 5}'!CS$15&amp;analysismethod2)</f>
        <v/>
      </c>
      <c r="FA65" s="254" t="str">
        <f>IF(ISNUMBER(FIND(analysismethod2,'III_Plan comp 438.68 {Plan 5}'!CT$15)),"",'III_Plan comp 438.68 {Plan 5}'!CT$15&amp;analysismethod2)</f>
        <v/>
      </c>
      <c r="FB65" s="254" t="str">
        <f>IF(ISNUMBER(FIND(analysismethod2,'III_Plan comp 438.68 {Plan 5}'!CU$15)),"",'III_Plan comp 438.68 {Plan 5}'!CU$15&amp;analysismethod2)</f>
        <v/>
      </c>
      <c r="FC65" s="254" t="str">
        <f>IF(ISNUMBER(FIND(analysismethod2,'III_Plan comp 438.68 {Plan 5}'!CV$15)),"",'III_Plan comp 438.68 {Plan 5}'!CV$15&amp;analysismethod2)</f>
        <v/>
      </c>
      <c r="FD65" s="254" t="str">
        <f>IF(ISNUMBER(FIND(analysismethod2,'III_Plan comp 438.68 {Plan 5}'!CW$15)),"",'III_Plan comp 438.68 {Plan 5}'!CW$15&amp;analysismethod2)</f>
        <v/>
      </c>
      <c r="FE65" s="254" t="str">
        <f>IF(ISNUMBER(FIND(analysismethod2,'III_Plan comp 438.68 {Plan 5}'!CX$15)),"",'III_Plan comp 438.68 {Plan 5}'!CX$15&amp;analysismethod2)</f>
        <v/>
      </c>
      <c r="FF65" s="254" t="str">
        <f>IF(ISNUMBER(FIND(analysismethod2,'III_Plan comp 438.68 {Plan 5}'!CY$15)),"",'III_Plan comp 438.68 {Plan 5}'!CY$15&amp;analysismethod2)</f>
        <v/>
      </c>
      <c r="FG65" s="254" t="str">
        <f>IF(ISNUMBER(FIND(analysismethod2,'III_Plan comp 438.68 {Plan 5}'!CZ$15)),"",'III_Plan comp 438.68 {Plan 5}'!CZ$15&amp;analysismethod2)</f>
        <v/>
      </c>
    </row>
    <row r="66" spans="62:163" x14ac:dyDescent="0.25">
      <c r="BK66" s="253" t="str">
        <f>IF('I_State and program information'!$E$58="Yes","Secret Shopper: Network Participation"&amp;"; "&amp;CHAR(10)&amp;CHAR(10),"")</f>
        <v/>
      </c>
      <c r="BL66" s="254" t="str">
        <f>IF(ISNUMBER(FIND(analysismethod3,'III_Plan comp 438.68 {Plan 5}'!E$15)),"",'III_Plan comp 438.68 {Plan 5}'!E$15&amp;analysismethod3)</f>
        <v/>
      </c>
      <c r="BM66" s="254" t="str">
        <f>IF(ISNUMBER(FIND(analysismethod3,'III_Plan comp 438.68 {Plan 5}'!F$15)),"",'III_Plan comp 438.68 {Plan 5}'!F$15&amp;analysismethod3)</f>
        <v/>
      </c>
      <c r="BN66" s="254" t="str">
        <f>IF(ISNUMBER(FIND(analysismethod3,'III_Plan comp 438.68 {Plan 5}'!G$15)),"",'III_Plan comp 438.68 {Plan 5}'!G$15&amp;analysismethod3)</f>
        <v/>
      </c>
      <c r="BO66" s="254" t="str">
        <f>IF(ISNUMBER(FIND(analysismethod3,'III_Plan comp 438.68 {Plan 5}'!H$15)),"",'III_Plan comp 438.68 {Plan 5}'!H$15&amp;analysismethod3)</f>
        <v/>
      </c>
      <c r="BP66" s="254" t="str">
        <f>IF(ISNUMBER(FIND(analysismethod3,'III_Plan comp 438.68 {Plan 5}'!I$15)),"",'III_Plan comp 438.68 {Plan 5}'!I$15&amp;analysismethod3)</f>
        <v/>
      </c>
      <c r="BQ66" s="254" t="str">
        <f>IF(ISNUMBER(FIND(analysismethod3,'III_Plan comp 438.68 {Plan 5}'!J$15)),"",'III_Plan comp 438.68 {Plan 5}'!J$15&amp;analysismethod3)</f>
        <v/>
      </c>
      <c r="BR66" s="254" t="str">
        <f>IF(ISNUMBER(FIND(analysismethod3,'III_Plan comp 438.68 {Plan 5}'!K$15)),"",'III_Plan comp 438.68 {Plan 5}'!K$15&amp;analysismethod3)</f>
        <v/>
      </c>
      <c r="BS66" s="254" t="str">
        <f>IF(ISNUMBER(FIND(analysismethod3,'III_Plan comp 438.68 {Plan 5}'!L$15)),"",'III_Plan comp 438.68 {Plan 5}'!L$15&amp;analysismethod3)</f>
        <v/>
      </c>
      <c r="BT66" s="254" t="str">
        <f>IF(ISNUMBER(FIND(analysismethod3,'III_Plan comp 438.68 {Plan 5}'!M$15)),"",'III_Plan comp 438.68 {Plan 5}'!M$15&amp;analysismethod3)</f>
        <v/>
      </c>
      <c r="BU66" s="254" t="str">
        <f>IF(ISNUMBER(FIND(analysismethod3,'III_Plan comp 438.68 {Plan 5}'!N$15)),"",'III_Plan comp 438.68 {Plan 5}'!N$15&amp;analysismethod3)</f>
        <v/>
      </c>
      <c r="BV66" s="254" t="str">
        <f>IF(ISNUMBER(FIND(analysismethod3,'III_Plan comp 438.68 {Plan 5}'!O$15)),"",'III_Plan comp 438.68 {Plan 5}'!O$15&amp;analysismethod3)</f>
        <v/>
      </c>
      <c r="BW66" s="254" t="str">
        <f>IF(ISNUMBER(FIND(analysismethod3,'III_Plan comp 438.68 {Plan 5}'!P$15)),"",'III_Plan comp 438.68 {Plan 5}'!P$15&amp;analysismethod3)</f>
        <v/>
      </c>
      <c r="BX66" s="254" t="str">
        <f>IF(ISNUMBER(FIND(analysismethod3,'III_Plan comp 438.68 {Plan 5}'!Q$15)),"",'III_Plan comp 438.68 {Plan 5}'!Q$15&amp;analysismethod3)</f>
        <v/>
      </c>
      <c r="BY66" s="254" t="str">
        <f>IF(ISNUMBER(FIND(analysismethod3,'III_Plan comp 438.68 {Plan 5}'!R$15)),"",'III_Plan comp 438.68 {Plan 5}'!R$15&amp;analysismethod3)</f>
        <v/>
      </c>
      <c r="BZ66" s="254" t="str">
        <f>IF(ISNUMBER(FIND(analysismethod3,'III_Plan comp 438.68 {Plan 5}'!S$15)),"",'III_Plan comp 438.68 {Plan 5}'!S$15&amp;analysismethod3)</f>
        <v/>
      </c>
      <c r="CA66" s="254" t="str">
        <f>IF(ISNUMBER(FIND(analysismethod3,'III_Plan comp 438.68 {Plan 5}'!T$15)),"",'III_Plan comp 438.68 {Plan 5}'!T$15&amp;analysismethod3)</f>
        <v/>
      </c>
      <c r="CB66" s="254" t="str">
        <f>IF(ISNUMBER(FIND(analysismethod3,'III_Plan comp 438.68 {Plan 5}'!U$15)),"",'III_Plan comp 438.68 {Plan 5}'!U$15&amp;analysismethod3)</f>
        <v/>
      </c>
      <c r="CC66" s="254" t="str">
        <f>IF(ISNUMBER(FIND(analysismethod3,'III_Plan comp 438.68 {Plan 5}'!V$15)),"",'III_Plan comp 438.68 {Plan 5}'!V$15&amp;analysismethod3)</f>
        <v/>
      </c>
      <c r="CD66" s="254" t="str">
        <f>IF(ISNUMBER(FIND(analysismethod3,'III_Plan comp 438.68 {Plan 5}'!W$15)),"",'III_Plan comp 438.68 {Plan 5}'!W$15&amp;analysismethod3)</f>
        <v/>
      </c>
      <c r="CE66" s="254" t="str">
        <f>IF(ISNUMBER(FIND(analysismethod3,'III_Plan comp 438.68 {Plan 5}'!X$15)),"",'III_Plan comp 438.68 {Plan 5}'!X$15&amp;analysismethod3)</f>
        <v/>
      </c>
      <c r="CF66" s="254" t="str">
        <f>IF(ISNUMBER(FIND(analysismethod3,'III_Plan comp 438.68 {Plan 5}'!Y$15)),"",'III_Plan comp 438.68 {Plan 5}'!Y$15&amp;analysismethod3)</f>
        <v/>
      </c>
      <c r="CG66" s="254" t="str">
        <f>IF(ISNUMBER(FIND(analysismethod3,'III_Plan comp 438.68 {Plan 5}'!Z$15)),"",'III_Plan comp 438.68 {Plan 5}'!Z$15&amp;analysismethod3)</f>
        <v/>
      </c>
      <c r="CH66" s="254" t="str">
        <f>IF(ISNUMBER(FIND(analysismethod3,'III_Plan comp 438.68 {Plan 5}'!AA$15)),"",'III_Plan comp 438.68 {Plan 5}'!AA$15&amp;analysismethod3)</f>
        <v/>
      </c>
      <c r="CI66" s="254" t="str">
        <f>IF(ISNUMBER(FIND(analysismethod3,'III_Plan comp 438.68 {Plan 5}'!AB$15)),"",'III_Plan comp 438.68 {Plan 5}'!AB$15&amp;analysismethod3)</f>
        <v/>
      </c>
      <c r="CJ66" s="254" t="str">
        <f>IF(ISNUMBER(FIND(analysismethod3,'III_Plan comp 438.68 {Plan 5}'!AC$15)),"",'III_Plan comp 438.68 {Plan 5}'!AC$15&amp;analysismethod3)</f>
        <v/>
      </c>
      <c r="CK66" s="254" t="str">
        <f>IF(ISNUMBER(FIND(analysismethod3,'III_Plan comp 438.68 {Plan 5}'!AD$15)),"",'III_Plan comp 438.68 {Plan 5}'!AD$15&amp;analysismethod3)</f>
        <v/>
      </c>
      <c r="CL66" s="254" t="str">
        <f>IF(ISNUMBER(FIND(analysismethod3,'III_Plan comp 438.68 {Plan 5}'!AE$15)),"",'III_Plan comp 438.68 {Plan 5}'!AE$15&amp;analysismethod3)</f>
        <v/>
      </c>
      <c r="CM66" s="254" t="str">
        <f>IF(ISNUMBER(FIND(analysismethod3,'III_Plan comp 438.68 {Plan 5}'!AF$15)),"",'III_Plan comp 438.68 {Plan 5}'!AF$15&amp;analysismethod3)</f>
        <v/>
      </c>
      <c r="CN66" s="254" t="str">
        <f>IF(ISNUMBER(FIND(analysismethod3,'III_Plan comp 438.68 {Plan 5}'!AG$15)),"",'III_Plan comp 438.68 {Plan 5}'!AG$15&amp;analysismethod3)</f>
        <v/>
      </c>
      <c r="CO66" s="254" t="str">
        <f>IF(ISNUMBER(FIND(analysismethod3,'III_Plan comp 438.68 {Plan 5}'!AH$15)),"",'III_Plan comp 438.68 {Plan 5}'!AH$15&amp;analysismethod3)</f>
        <v/>
      </c>
      <c r="CP66" s="254" t="str">
        <f>IF(ISNUMBER(FIND(analysismethod3,'III_Plan comp 438.68 {Plan 5}'!AI$15)),"",'III_Plan comp 438.68 {Plan 5}'!AI$15&amp;analysismethod3)</f>
        <v/>
      </c>
      <c r="CQ66" s="254" t="str">
        <f>IF(ISNUMBER(FIND(analysismethod3,'III_Plan comp 438.68 {Plan 5}'!AJ$15)),"",'III_Plan comp 438.68 {Plan 5}'!AJ$15&amp;analysismethod3)</f>
        <v/>
      </c>
      <c r="CR66" s="254" t="str">
        <f>IF(ISNUMBER(FIND(analysismethod3,'III_Plan comp 438.68 {Plan 5}'!AK$15)),"",'III_Plan comp 438.68 {Plan 5}'!AK$15&amp;analysismethod3)</f>
        <v/>
      </c>
      <c r="CS66" s="254" t="str">
        <f>IF(ISNUMBER(FIND(analysismethod3,'III_Plan comp 438.68 {Plan 5}'!AL$15)),"",'III_Plan comp 438.68 {Plan 5}'!AL$15&amp;analysismethod3)</f>
        <v/>
      </c>
      <c r="CT66" s="254" t="str">
        <f>IF(ISNUMBER(FIND(analysismethod3,'III_Plan comp 438.68 {Plan 5}'!AM$15)),"",'III_Plan comp 438.68 {Plan 5}'!AM$15&amp;analysismethod3)</f>
        <v/>
      </c>
      <c r="CU66" s="254" t="str">
        <f>IF(ISNUMBER(FIND(analysismethod3,'III_Plan comp 438.68 {Plan 5}'!AN$15)),"",'III_Plan comp 438.68 {Plan 5}'!AN$15&amp;analysismethod3)</f>
        <v/>
      </c>
      <c r="CV66" s="254" t="str">
        <f>IF(ISNUMBER(FIND(analysismethod3,'III_Plan comp 438.68 {Plan 5}'!AO$15)),"",'III_Plan comp 438.68 {Plan 5}'!AO$15&amp;analysismethod3)</f>
        <v/>
      </c>
      <c r="CW66" s="254" t="str">
        <f>IF(ISNUMBER(FIND(analysismethod3,'III_Plan comp 438.68 {Plan 5}'!AP$15)),"",'III_Plan comp 438.68 {Plan 5}'!AP$15&amp;analysismethod3)</f>
        <v/>
      </c>
      <c r="CX66" s="254" t="str">
        <f>IF(ISNUMBER(FIND(analysismethod3,'III_Plan comp 438.68 {Plan 5}'!AQ$15)),"",'III_Plan comp 438.68 {Plan 5}'!AQ$15&amp;analysismethod3)</f>
        <v/>
      </c>
      <c r="CY66" s="254" t="str">
        <f>IF(ISNUMBER(FIND(analysismethod3,'III_Plan comp 438.68 {Plan 5}'!AR$15)),"",'III_Plan comp 438.68 {Plan 5}'!AR$15&amp;analysismethod3)</f>
        <v/>
      </c>
      <c r="CZ66" s="254" t="str">
        <f>IF(ISNUMBER(FIND(analysismethod3,'III_Plan comp 438.68 {Plan 5}'!AS$15)),"",'III_Plan comp 438.68 {Plan 5}'!AS$15&amp;analysismethod3)</f>
        <v/>
      </c>
      <c r="DA66" s="254" t="str">
        <f>IF(ISNUMBER(FIND(analysismethod3,'III_Plan comp 438.68 {Plan 5}'!AT$15)),"",'III_Plan comp 438.68 {Plan 5}'!AT$15&amp;analysismethod3)</f>
        <v/>
      </c>
      <c r="DB66" s="254" t="str">
        <f>IF(ISNUMBER(FIND(analysismethod3,'III_Plan comp 438.68 {Plan 5}'!AU$15)),"",'III_Plan comp 438.68 {Plan 5}'!AU$15&amp;analysismethod3)</f>
        <v/>
      </c>
      <c r="DC66" s="254" t="str">
        <f>IF(ISNUMBER(FIND(analysismethod3,'III_Plan comp 438.68 {Plan 5}'!AV$15)),"",'III_Plan comp 438.68 {Plan 5}'!AV$15&amp;analysismethod3)</f>
        <v/>
      </c>
      <c r="DD66" s="254" t="str">
        <f>IF(ISNUMBER(FIND(analysismethod3,'III_Plan comp 438.68 {Plan 5}'!AW$15)),"",'III_Plan comp 438.68 {Plan 5}'!AW$15&amp;analysismethod3)</f>
        <v/>
      </c>
      <c r="DE66" s="254" t="str">
        <f>IF(ISNUMBER(FIND(analysismethod3,'III_Plan comp 438.68 {Plan 5}'!AX$15)),"",'III_Plan comp 438.68 {Plan 5}'!AX$15&amp;analysismethod3)</f>
        <v/>
      </c>
      <c r="DF66" s="254" t="str">
        <f>IF(ISNUMBER(FIND(analysismethod3,'III_Plan comp 438.68 {Plan 5}'!AY$15)),"",'III_Plan comp 438.68 {Plan 5}'!AY$15&amp;analysismethod3)</f>
        <v/>
      </c>
      <c r="DG66" s="254" t="str">
        <f>IF(ISNUMBER(FIND(analysismethod3,'III_Plan comp 438.68 {Plan 5}'!AZ$15)),"",'III_Plan comp 438.68 {Plan 5}'!AZ$15&amp;analysismethod3)</f>
        <v/>
      </c>
      <c r="DH66" s="254" t="str">
        <f>IF(ISNUMBER(FIND(analysismethod3,'III_Plan comp 438.68 {Plan 5}'!BA$15)),"",'III_Plan comp 438.68 {Plan 5}'!BA$15&amp;analysismethod3)</f>
        <v/>
      </c>
      <c r="DI66" s="254" t="str">
        <f>IF(ISNUMBER(FIND(analysismethod3,'III_Plan comp 438.68 {Plan 5}'!BB$15)),"",'III_Plan comp 438.68 {Plan 5}'!BB$15&amp;analysismethod3)</f>
        <v/>
      </c>
      <c r="DJ66" s="254" t="str">
        <f>IF(ISNUMBER(FIND(analysismethod3,'III_Plan comp 438.68 {Plan 5}'!BC$15)),"",'III_Plan comp 438.68 {Plan 5}'!BC$15&amp;analysismethod3)</f>
        <v/>
      </c>
      <c r="DK66" s="254" t="str">
        <f>IF(ISNUMBER(FIND(analysismethod3,'III_Plan comp 438.68 {Plan 5}'!BD$15)),"",'III_Plan comp 438.68 {Plan 5}'!BD$15&amp;analysismethod3)</f>
        <v/>
      </c>
      <c r="DL66" s="254" t="str">
        <f>IF(ISNUMBER(FIND(analysismethod3,'III_Plan comp 438.68 {Plan 5}'!BE$15)),"",'III_Plan comp 438.68 {Plan 5}'!BE$15&amp;analysismethod3)</f>
        <v/>
      </c>
      <c r="DM66" s="254" t="str">
        <f>IF(ISNUMBER(FIND(analysismethod3,'III_Plan comp 438.68 {Plan 5}'!BF$15)),"",'III_Plan comp 438.68 {Plan 5}'!BF$15&amp;analysismethod3)</f>
        <v/>
      </c>
      <c r="DN66" s="254" t="str">
        <f>IF(ISNUMBER(FIND(analysismethod3,'III_Plan comp 438.68 {Plan 5}'!BG$15)),"",'III_Plan comp 438.68 {Plan 5}'!BG$15&amp;analysismethod3)</f>
        <v/>
      </c>
      <c r="DO66" s="254" t="str">
        <f>IF(ISNUMBER(FIND(analysismethod3,'III_Plan comp 438.68 {Plan 5}'!BH$15)),"",'III_Plan comp 438.68 {Plan 5}'!BH$15&amp;analysismethod3)</f>
        <v/>
      </c>
      <c r="DP66" s="254" t="str">
        <f>IF(ISNUMBER(FIND(analysismethod3,'III_Plan comp 438.68 {Plan 5}'!BI$15)),"",'III_Plan comp 438.68 {Plan 5}'!BI$15&amp;analysismethod3)</f>
        <v/>
      </c>
      <c r="DQ66" s="254" t="str">
        <f>IF(ISNUMBER(FIND(analysismethod3,'III_Plan comp 438.68 {Plan 5}'!BJ$15)),"",'III_Plan comp 438.68 {Plan 5}'!BJ$15&amp;analysismethod3)</f>
        <v/>
      </c>
      <c r="DR66" s="254" t="str">
        <f>IF(ISNUMBER(FIND(analysismethod3,'III_Plan comp 438.68 {Plan 5}'!BK$15)),"",'III_Plan comp 438.68 {Plan 5}'!BK$15&amp;analysismethod3)</f>
        <v/>
      </c>
      <c r="DS66" s="254" t="str">
        <f>IF(ISNUMBER(FIND(analysismethod3,'III_Plan comp 438.68 {Plan 5}'!BL$15)),"",'III_Plan comp 438.68 {Plan 5}'!BL$15&amp;analysismethod3)</f>
        <v/>
      </c>
      <c r="DT66" s="254" t="str">
        <f>IF(ISNUMBER(FIND(analysismethod3,'III_Plan comp 438.68 {Plan 5}'!BM$15)),"",'III_Plan comp 438.68 {Plan 5}'!BM$15&amp;analysismethod3)</f>
        <v/>
      </c>
      <c r="DU66" s="254" t="str">
        <f>IF(ISNUMBER(FIND(analysismethod3,'III_Plan comp 438.68 {Plan 5}'!BN$15)),"",'III_Plan comp 438.68 {Plan 5}'!BN$15&amp;analysismethod3)</f>
        <v/>
      </c>
      <c r="DV66" s="254" t="str">
        <f>IF(ISNUMBER(FIND(analysismethod3,'III_Plan comp 438.68 {Plan 5}'!BO$15)),"",'III_Plan comp 438.68 {Plan 5}'!BO$15&amp;analysismethod3)</f>
        <v/>
      </c>
      <c r="DW66" s="254" t="str">
        <f>IF(ISNUMBER(FIND(analysismethod3,'III_Plan comp 438.68 {Plan 5}'!BP$15)),"",'III_Plan comp 438.68 {Plan 5}'!BP$15&amp;analysismethod3)</f>
        <v/>
      </c>
      <c r="DX66" s="254" t="str">
        <f>IF(ISNUMBER(FIND(analysismethod3,'III_Plan comp 438.68 {Plan 5}'!BQ$15)),"",'III_Plan comp 438.68 {Plan 5}'!BQ$15&amp;analysismethod3)</f>
        <v/>
      </c>
      <c r="DY66" s="254" t="str">
        <f>IF(ISNUMBER(FIND(analysismethod3,'III_Plan comp 438.68 {Plan 5}'!BR$15)),"",'III_Plan comp 438.68 {Plan 5}'!BR$15&amp;analysismethod3)</f>
        <v/>
      </c>
      <c r="DZ66" s="254" t="str">
        <f>IF(ISNUMBER(FIND(analysismethod3,'III_Plan comp 438.68 {Plan 5}'!BS$15)),"",'III_Plan comp 438.68 {Plan 5}'!BS$15&amp;analysismethod3)</f>
        <v/>
      </c>
      <c r="EA66" s="254" t="str">
        <f>IF(ISNUMBER(FIND(analysismethod3,'III_Plan comp 438.68 {Plan 5}'!BT$15)),"",'III_Plan comp 438.68 {Plan 5}'!BT$15&amp;analysismethod3)</f>
        <v/>
      </c>
      <c r="EB66" s="254" t="str">
        <f>IF(ISNUMBER(FIND(analysismethod3,'III_Plan comp 438.68 {Plan 5}'!BU$15)),"",'III_Plan comp 438.68 {Plan 5}'!BU$15&amp;analysismethod3)</f>
        <v/>
      </c>
      <c r="EC66" s="254" t="str">
        <f>IF(ISNUMBER(FIND(analysismethod3,'III_Plan comp 438.68 {Plan 5}'!BV$15)),"",'III_Plan comp 438.68 {Plan 5}'!BV$15&amp;analysismethod3)</f>
        <v/>
      </c>
      <c r="ED66" s="254" t="str">
        <f>IF(ISNUMBER(FIND(analysismethod3,'III_Plan comp 438.68 {Plan 5}'!BW$15)),"",'III_Plan comp 438.68 {Plan 5}'!BW$15&amp;analysismethod3)</f>
        <v/>
      </c>
      <c r="EE66" s="254" t="str">
        <f>IF(ISNUMBER(FIND(analysismethod3,'III_Plan comp 438.68 {Plan 5}'!BX$15)),"",'III_Plan comp 438.68 {Plan 5}'!BX$15&amp;analysismethod3)</f>
        <v/>
      </c>
      <c r="EF66" s="254" t="str">
        <f>IF(ISNUMBER(FIND(analysismethod3,'III_Plan comp 438.68 {Plan 5}'!BY$15)),"",'III_Plan comp 438.68 {Plan 5}'!BY$15&amp;analysismethod3)</f>
        <v/>
      </c>
      <c r="EG66" s="254" t="str">
        <f>IF(ISNUMBER(FIND(analysismethod3,'III_Plan comp 438.68 {Plan 5}'!BZ$15)),"",'III_Plan comp 438.68 {Plan 5}'!BZ$15&amp;analysismethod3)</f>
        <v/>
      </c>
      <c r="EH66" s="254" t="str">
        <f>IF(ISNUMBER(FIND(analysismethod3,'III_Plan comp 438.68 {Plan 5}'!CA$15)),"",'III_Plan comp 438.68 {Plan 5}'!CA$15&amp;analysismethod3)</f>
        <v/>
      </c>
      <c r="EI66" s="254" t="str">
        <f>IF(ISNUMBER(FIND(analysismethod3,'III_Plan comp 438.68 {Plan 5}'!CB$15)),"",'III_Plan comp 438.68 {Plan 5}'!CB$15&amp;analysismethod3)</f>
        <v/>
      </c>
      <c r="EJ66" s="254" t="str">
        <f>IF(ISNUMBER(FIND(analysismethod3,'III_Plan comp 438.68 {Plan 5}'!CC$15)),"",'III_Plan comp 438.68 {Plan 5}'!CC$15&amp;analysismethod3)</f>
        <v/>
      </c>
      <c r="EK66" s="254" t="str">
        <f>IF(ISNUMBER(FIND(analysismethod3,'III_Plan comp 438.68 {Plan 5}'!CD$15)),"",'III_Plan comp 438.68 {Plan 5}'!CD$15&amp;analysismethod3)</f>
        <v/>
      </c>
      <c r="EL66" s="254" t="str">
        <f>IF(ISNUMBER(FIND(analysismethod3,'III_Plan comp 438.68 {Plan 5}'!CE$15)),"",'III_Plan comp 438.68 {Plan 5}'!CE$15&amp;analysismethod3)</f>
        <v/>
      </c>
      <c r="EM66" s="254" t="str">
        <f>IF(ISNUMBER(FIND(analysismethod3,'III_Plan comp 438.68 {Plan 5}'!CF$15)),"",'III_Plan comp 438.68 {Plan 5}'!CF$15&amp;analysismethod3)</f>
        <v/>
      </c>
      <c r="EN66" s="254" t="str">
        <f>IF(ISNUMBER(FIND(analysismethod3,'III_Plan comp 438.68 {Plan 5}'!CG$15)),"",'III_Plan comp 438.68 {Plan 5}'!CG$15&amp;analysismethod3)</f>
        <v/>
      </c>
      <c r="EO66" s="254" t="str">
        <f>IF(ISNUMBER(FIND(analysismethod3,'III_Plan comp 438.68 {Plan 5}'!CH$15)),"",'III_Plan comp 438.68 {Plan 5}'!CH$15&amp;analysismethod3)</f>
        <v/>
      </c>
      <c r="EP66" s="254" t="str">
        <f>IF(ISNUMBER(FIND(analysismethod3,'III_Plan comp 438.68 {Plan 5}'!CI$15)),"",'III_Plan comp 438.68 {Plan 5}'!CI$15&amp;analysismethod3)</f>
        <v/>
      </c>
      <c r="EQ66" s="254" t="str">
        <f>IF(ISNUMBER(FIND(analysismethod3,'III_Plan comp 438.68 {Plan 5}'!CJ$15)),"",'III_Plan comp 438.68 {Plan 5}'!CJ$15&amp;analysismethod3)</f>
        <v/>
      </c>
      <c r="ER66" s="254" t="str">
        <f>IF(ISNUMBER(FIND(analysismethod3,'III_Plan comp 438.68 {Plan 5}'!CK$15)),"",'III_Plan comp 438.68 {Plan 5}'!CK$15&amp;analysismethod3)</f>
        <v/>
      </c>
      <c r="ES66" s="254" t="str">
        <f>IF(ISNUMBER(FIND(analysismethod3,'III_Plan comp 438.68 {Plan 5}'!CL$15)),"",'III_Plan comp 438.68 {Plan 5}'!CL$15&amp;analysismethod3)</f>
        <v/>
      </c>
      <c r="ET66" s="254" t="str">
        <f>IF(ISNUMBER(FIND(analysismethod3,'III_Plan comp 438.68 {Plan 5}'!CM$15)),"",'III_Plan comp 438.68 {Plan 5}'!CM$15&amp;analysismethod3)</f>
        <v/>
      </c>
      <c r="EU66" s="254" t="str">
        <f>IF(ISNUMBER(FIND(analysismethod3,'III_Plan comp 438.68 {Plan 5}'!CN$15)),"",'III_Plan comp 438.68 {Plan 5}'!CN$15&amp;analysismethod3)</f>
        <v/>
      </c>
      <c r="EV66" s="254" t="str">
        <f>IF(ISNUMBER(FIND(analysismethod3,'III_Plan comp 438.68 {Plan 5}'!CO$15)),"",'III_Plan comp 438.68 {Plan 5}'!CO$15&amp;analysismethod3)</f>
        <v/>
      </c>
      <c r="EW66" s="254" t="str">
        <f>IF(ISNUMBER(FIND(analysismethod3,'III_Plan comp 438.68 {Plan 5}'!CP$15)),"",'III_Plan comp 438.68 {Plan 5}'!CP$15&amp;analysismethod3)</f>
        <v/>
      </c>
      <c r="EX66" s="254" t="str">
        <f>IF(ISNUMBER(FIND(analysismethod3,'III_Plan comp 438.68 {Plan 5}'!CQ$15)),"",'III_Plan comp 438.68 {Plan 5}'!CQ$15&amp;analysismethod3)</f>
        <v/>
      </c>
      <c r="EY66" s="254" t="str">
        <f>IF(ISNUMBER(FIND(analysismethod3,'III_Plan comp 438.68 {Plan 5}'!CR$15)),"",'III_Plan comp 438.68 {Plan 5}'!CR$15&amp;analysismethod3)</f>
        <v/>
      </c>
      <c r="EZ66" s="254" t="str">
        <f>IF(ISNUMBER(FIND(analysismethod3,'III_Plan comp 438.68 {Plan 5}'!CS$15)),"",'III_Plan comp 438.68 {Plan 5}'!CS$15&amp;analysismethod3)</f>
        <v/>
      </c>
      <c r="FA66" s="254" t="str">
        <f>IF(ISNUMBER(FIND(analysismethod3,'III_Plan comp 438.68 {Plan 5}'!CT$15)),"",'III_Plan comp 438.68 {Plan 5}'!CT$15&amp;analysismethod3)</f>
        <v/>
      </c>
      <c r="FB66" s="254" t="str">
        <f>IF(ISNUMBER(FIND(analysismethod3,'III_Plan comp 438.68 {Plan 5}'!CU$15)),"",'III_Plan comp 438.68 {Plan 5}'!CU$15&amp;analysismethod3)</f>
        <v/>
      </c>
      <c r="FC66" s="254" t="str">
        <f>IF(ISNUMBER(FIND(analysismethod3,'III_Plan comp 438.68 {Plan 5}'!CV$15)),"",'III_Plan comp 438.68 {Plan 5}'!CV$15&amp;analysismethod3)</f>
        <v/>
      </c>
      <c r="FD66" s="254" t="str">
        <f>IF(ISNUMBER(FIND(analysismethod3,'III_Plan comp 438.68 {Plan 5}'!CW$15)),"",'III_Plan comp 438.68 {Plan 5}'!CW$15&amp;analysismethod3)</f>
        <v/>
      </c>
      <c r="FE66" s="254" t="str">
        <f>IF(ISNUMBER(FIND(analysismethod3,'III_Plan comp 438.68 {Plan 5}'!CX$15)),"",'III_Plan comp 438.68 {Plan 5}'!CX$15&amp;analysismethod3)</f>
        <v/>
      </c>
      <c r="FF66" s="254" t="str">
        <f>IF(ISNUMBER(FIND(analysismethod3,'III_Plan comp 438.68 {Plan 5}'!CY$15)),"",'III_Plan comp 438.68 {Plan 5}'!CY$15&amp;analysismethod3)</f>
        <v/>
      </c>
      <c r="FG66" s="254" t="str">
        <f>IF(ISNUMBER(FIND(analysismethod3,'III_Plan comp 438.68 {Plan 5}'!CZ$15)),"",'III_Plan comp 438.68 {Plan 5}'!CZ$15&amp;analysismethod3)</f>
        <v/>
      </c>
    </row>
    <row r="67" spans="62:163" x14ac:dyDescent="0.25">
      <c r="BK67" s="253" t="str">
        <f>IF('I_State and program information'!$E$62="Yes","Secret Shopper: Appointment Availability"&amp;"; "&amp;CHAR(10)&amp;CHAR(10),"")</f>
        <v/>
      </c>
      <c r="BL67" s="254" t="str">
        <f>IF(ISNUMBER(FIND(analysismethod4,'III_Plan comp 438.68 {Plan 5}'!E$15)),"",'III_Plan comp 438.68 {Plan 5}'!E$15&amp;analysismethod4)</f>
        <v/>
      </c>
      <c r="BM67" s="254" t="str">
        <f>IF(ISNUMBER(FIND(analysismethod4,'III_Plan comp 438.68 {Plan 5}'!F$15)),"",'III_Plan comp 438.68 {Plan 5}'!F$15&amp;analysismethod4)</f>
        <v/>
      </c>
      <c r="BN67" s="254" t="str">
        <f>IF(ISNUMBER(FIND(analysismethod4,'III_Plan comp 438.68 {Plan 5}'!G$15)),"",'III_Plan comp 438.68 {Plan 5}'!G$15&amp;analysismethod4)</f>
        <v/>
      </c>
      <c r="BO67" s="254" t="str">
        <f>IF(ISNUMBER(FIND(analysismethod4,'III_Plan comp 438.68 {Plan 5}'!H$15)),"",'III_Plan comp 438.68 {Plan 5}'!H$15&amp;analysismethod4)</f>
        <v/>
      </c>
      <c r="BP67" s="254" t="str">
        <f>IF(ISNUMBER(FIND(analysismethod4,'III_Plan comp 438.68 {Plan 5}'!I$15)),"",'III_Plan comp 438.68 {Plan 5}'!I$15&amp;analysismethod4)</f>
        <v/>
      </c>
      <c r="BQ67" s="254" t="str">
        <f>IF(ISNUMBER(FIND(analysismethod4,'III_Plan comp 438.68 {Plan 5}'!J$15)),"",'III_Plan comp 438.68 {Plan 5}'!J$15&amp;analysismethod4)</f>
        <v/>
      </c>
      <c r="BR67" s="254" t="str">
        <f>IF(ISNUMBER(FIND(analysismethod4,'III_Plan comp 438.68 {Plan 5}'!K$15)),"",'III_Plan comp 438.68 {Plan 5}'!K$15&amp;analysismethod4)</f>
        <v/>
      </c>
      <c r="BS67" s="254" t="str">
        <f>IF(ISNUMBER(FIND(analysismethod4,'III_Plan comp 438.68 {Plan 5}'!L$15)),"",'III_Plan comp 438.68 {Plan 5}'!L$15&amp;analysismethod4)</f>
        <v/>
      </c>
      <c r="BT67" s="254" t="str">
        <f>IF(ISNUMBER(FIND(analysismethod4,'III_Plan comp 438.68 {Plan 5}'!M$15)),"",'III_Plan comp 438.68 {Plan 5}'!M$15&amp;analysismethod4)</f>
        <v/>
      </c>
      <c r="BU67" s="254" t="str">
        <f>IF(ISNUMBER(FIND(analysismethod4,'III_Plan comp 438.68 {Plan 5}'!N$15)),"",'III_Plan comp 438.68 {Plan 5}'!N$15&amp;analysismethod4)</f>
        <v/>
      </c>
      <c r="BV67" s="254" t="str">
        <f>IF(ISNUMBER(FIND(analysismethod4,'III_Plan comp 438.68 {Plan 5}'!O$15)),"",'III_Plan comp 438.68 {Plan 5}'!O$15&amp;analysismethod4)</f>
        <v/>
      </c>
      <c r="BW67" s="254" t="str">
        <f>IF(ISNUMBER(FIND(analysismethod4,'III_Plan comp 438.68 {Plan 5}'!P$15)),"",'III_Plan comp 438.68 {Plan 5}'!P$15&amp;analysismethod4)</f>
        <v/>
      </c>
      <c r="BX67" s="254" t="str">
        <f>IF(ISNUMBER(FIND(analysismethod4,'III_Plan comp 438.68 {Plan 5}'!Q$15)),"",'III_Plan comp 438.68 {Plan 5}'!Q$15&amp;analysismethod4)</f>
        <v/>
      </c>
      <c r="BY67" s="254" t="str">
        <f>IF(ISNUMBER(FIND(analysismethod4,'III_Plan comp 438.68 {Plan 5}'!R$15)),"",'III_Plan comp 438.68 {Plan 5}'!R$15&amp;analysismethod4)</f>
        <v/>
      </c>
      <c r="BZ67" s="254" t="str">
        <f>IF(ISNUMBER(FIND(analysismethod4,'III_Plan comp 438.68 {Plan 5}'!S$15)),"",'III_Plan comp 438.68 {Plan 5}'!S$15&amp;analysismethod4)</f>
        <v/>
      </c>
      <c r="CA67" s="254" t="str">
        <f>IF(ISNUMBER(FIND(analysismethod4,'III_Plan comp 438.68 {Plan 5}'!T$15)),"",'III_Plan comp 438.68 {Plan 5}'!T$15&amp;analysismethod4)</f>
        <v/>
      </c>
      <c r="CB67" s="254" t="str">
        <f>IF(ISNUMBER(FIND(analysismethod4,'III_Plan comp 438.68 {Plan 5}'!U$15)),"",'III_Plan comp 438.68 {Plan 5}'!U$15&amp;analysismethod4)</f>
        <v/>
      </c>
      <c r="CC67" s="254" t="str">
        <f>IF(ISNUMBER(FIND(analysismethod4,'III_Plan comp 438.68 {Plan 5}'!V$15)),"",'III_Plan comp 438.68 {Plan 5}'!V$15&amp;analysismethod4)</f>
        <v/>
      </c>
      <c r="CD67" s="254" t="str">
        <f>IF(ISNUMBER(FIND(analysismethod4,'III_Plan comp 438.68 {Plan 5}'!W$15)),"",'III_Plan comp 438.68 {Plan 5}'!W$15&amp;analysismethod4)</f>
        <v/>
      </c>
      <c r="CE67" s="254" t="str">
        <f>IF(ISNUMBER(FIND(analysismethod4,'III_Plan comp 438.68 {Plan 5}'!X$15)),"",'III_Plan comp 438.68 {Plan 5}'!X$15&amp;analysismethod4)</f>
        <v/>
      </c>
      <c r="CF67" s="254" t="str">
        <f>IF(ISNUMBER(FIND(analysismethod4,'III_Plan comp 438.68 {Plan 5}'!Y$15)),"",'III_Plan comp 438.68 {Plan 5}'!Y$15&amp;analysismethod4)</f>
        <v/>
      </c>
      <c r="CG67" s="254" t="str">
        <f>IF(ISNUMBER(FIND(analysismethod4,'III_Plan comp 438.68 {Plan 5}'!Z$15)),"",'III_Plan comp 438.68 {Plan 5}'!Z$15&amp;analysismethod4)</f>
        <v/>
      </c>
      <c r="CH67" s="254" t="str">
        <f>IF(ISNUMBER(FIND(analysismethod4,'III_Plan comp 438.68 {Plan 5}'!AA$15)),"",'III_Plan comp 438.68 {Plan 5}'!AA$15&amp;analysismethod4)</f>
        <v/>
      </c>
      <c r="CI67" s="254" t="str">
        <f>IF(ISNUMBER(FIND(analysismethod4,'III_Plan comp 438.68 {Plan 5}'!AB$15)),"",'III_Plan comp 438.68 {Plan 5}'!AB$15&amp;analysismethod4)</f>
        <v/>
      </c>
      <c r="CJ67" s="254" t="str">
        <f>IF(ISNUMBER(FIND(analysismethod4,'III_Plan comp 438.68 {Plan 5}'!AC$15)),"",'III_Plan comp 438.68 {Plan 5}'!AC$15&amp;analysismethod4)</f>
        <v/>
      </c>
      <c r="CK67" s="254" t="str">
        <f>IF(ISNUMBER(FIND(analysismethod4,'III_Plan comp 438.68 {Plan 5}'!AD$15)),"",'III_Plan comp 438.68 {Plan 5}'!AD$15&amp;analysismethod4)</f>
        <v/>
      </c>
      <c r="CL67" s="254" t="str">
        <f>IF(ISNUMBER(FIND(analysismethod4,'III_Plan comp 438.68 {Plan 5}'!AE$15)),"",'III_Plan comp 438.68 {Plan 5}'!AE$15&amp;analysismethod4)</f>
        <v/>
      </c>
      <c r="CM67" s="254" t="str">
        <f>IF(ISNUMBER(FIND(analysismethod4,'III_Plan comp 438.68 {Plan 5}'!AF$15)),"",'III_Plan comp 438.68 {Plan 5}'!AF$15&amp;analysismethod4)</f>
        <v/>
      </c>
      <c r="CN67" s="254" t="str">
        <f>IF(ISNUMBER(FIND(analysismethod4,'III_Plan comp 438.68 {Plan 5}'!AG$15)),"",'III_Plan comp 438.68 {Plan 5}'!AG$15&amp;analysismethod4)</f>
        <v/>
      </c>
      <c r="CO67" s="254" t="str">
        <f>IF(ISNUMBER(FIND(analysismethod4,'III_Plan comp 438.68 {Plan 5}'!AH$15)),"",'III_Plan comp 438.68 {Plan 5}'!AH$15&amp;analysismethod4)</f>
        <v/>
      </c>
      <c r="CP67" s="254" t="str">
        <f>IF(ISNUMBER(FIND(analysismethod4,'III_Plan comp 438.68 {Plan 5}'!AI$15)),"",'III_Plan comp 438.68 {Plan 5}'!AI$15&amp;analysismethod4)</f>
        <v/>
      </c>
      <c r="CQ67" s="254" t="str">
        <f>IF(ISNUMBER(FIND(analysismethod4,'III_Plan comp 438.68 {Plan 5}'!AJ$15)),"",'III_Plan comp 438.68 {Plan 5}'!AJ$15&amp;analysismethod4)</f>
        <v/>
      </c>
      <c r="CR67" s="254" t="str">
        <f>IF(ISNUMBER(FIND(analysismethod4,'III_Plan comp 438.68 {Plan 5}'!AK$15)),"",'III_Plan comp 438.68 {Plan 5}'!AK$15&amp;analysismethod4)</f>
        <v/>
      </c>
      <c r="CS67" s="254" t="str">
        <f>IF(ISNUMBER(FIND(analysismethod4,'III_Plan comp 438.68 {Plan 5}'!AL$15)),"",'III_Plan comp 438.68 {Plan 5}'!AL$15&amp;analysismethod4)</f>
        <v/>
      </c>
      <c r="CT67" s="254" t="str">
        <f>IF(ISNUMBER(FIND(analysismethod4,'III_Plan comp 438.68 {Plan 5}'!AM$15)),"",'III_Plan comp 438.68 {Plan 5}'!AM$15&amp;analysismethod4)</f>
        <v/>
      </c>
      <c r="CU67" s="254" t="str">
        <f>IF(ISNUMBER(FIND(analysismethod4,'III_Plan comp 438.68 {Plan 5}'!AN$15)),"",'III_Plan comp 438.68 {Plan 5}'!AN$15&amp;analysismethod4)</f>
        <v/>
      </c>
      <c r="CV67" s="254" t="str">
        <f>IF(ISNUMBER(FIND(analysismethod4,'III_Plan comp 438.68 {Plan 5}'!AO$15)),"",'III_Plan comp 438.68 {Plan 5}'!AO$15&amp;analysismethod4)</f>
        <v/>
      </c>
      <c r="CW67" s="254" t="str">
        <f>IF(ISNUMBER(FIND(analysismethod4,'III_Plan comp 438.68 {Plan 5}'!AP$15)),"",'III_Plan comp 438.68 {Plan 5}'!AP$15&amp;analysismethod4)</f>
        <v/>
      </c>
      <c r="CX67" s="254" t="str">
        <f>IF(ISNUMBER(FIND(analysismethod4,'III_Plan comp 438.68 {Plan 5}'!AQ$15)),"",'III_Plan comp 438.68 {Plan 5}'!AQ$15&amp;analysismethod4)</f>
        <v/>
      </c>
      <c r="CY67" s="254" t="str">
        <f>IF(ISNUMBER(FIND(analysismethod4,'III_Plan comp 438.68 {Plan 5}'!AR$15)),"",'III_Plan comp 438.68 {Plan 5}'!AR$15&amp;analysismethod4)</f>
        <v/>
      </c>
      <c r="CZ67" s="254" t="str">
        <f>IF(ISNUMBER(FIND(analysismethod4,'III_Plan comp 438.68 {Plan 5}'!AS$15)),"",'III_Plan comp 438.68 {Plan 5}'!AS$15&amp;analysismethod4)</f>
        <v/>
      </c>
      <c r="DA67" s="254" t="str">
        <f>IF(ISNUMBER(FIND(analysismethod4,'III_Plan comp 438.68 {Plan 5}'!AT$15)),"",'III_Plan comp 438.68 {Plan 5}'!AT$15&amp;analysismethod4)</f>
        <v/>
      </c>
      <c r="DB67" s="254" t="str">
        <f>IF(ISNUMBER(FIND(analysismethod4,'III_Plan comp 438.68 {Plan 5}'!AU$15)),"",'III_Plan comp 438.68 {Plan 5}'!AU$15&amp;analysismethod4)</f>
        <v/>
      </c>
      <c r="DC67" s="254" t="str">
        <f>IF(ISNUMBER(FIND(analysismethod4,'III_Plan comp 438.68 {Plan 5}'!AV$15)),"",'III_Plan comp 438.68 {Plan 5}'!AV$15&amp;analysismethod4)</f>
        <v/>
      </c>
      <c r="DD67" s="254" t="str">
        <f>IF(ISNUMBER(FIND(analysismethod4,'III_Plan comp 438.68 {Plan 5}'!AW$15)),"",'III_Plan comp 438.68 {Plan 5}'!AW$15&amp;analysismethod4)</f>
        <v/>
      </c>
      <c r="DE67" s="254" t="str">
        <f>IF(ISNUMBER(FIND(analysismethod4,'III_Plan comp 438.68 {Plan 5}'!AX$15)),"",'III_Plan comp 438.68 {Plan 5}'!AX$15&amp;analysismethod4)</f>
        <v/>
      </c>
      <c r="DF67" s="254" t="str">
        <f>IF(ISNUMBER(FIND(analysismethod4,'III_Plan comp 438.68 {Plan 5}'!AY$15)),"",'III_Plan comp 438.68 {Plan 5}'!AY$15&amp;analysismethod4)</f>
        <v/>
      </c>
      <c r="DG67" s="254" t="str">
        <f>IF(ISNUMBER(FIND(analysismethod4,'III_Plan comp 438.68 {Plan 5}'!AZ$15)),"",'III_Plan comp 438.68 {Plan 5}'!AZ$15&amp;analysismethod4)</f>
        <v/>
      </c>
      <c r="DH67" s="254" t="str">
        <f>IF(ISNUMBER(FIND(analysismethod4,'III_Plan comp 438.68 {Plan 5}'!BA$15)),"",'III_Plan comp 438.68 {Plan 5}'!BA$15&amp;analysismethod4)</f>
        <v/>
      </c>
      <c r="DI67" s="254" t="str">
        <f>IF(ISNUMBER(FIND(analysismethod4,'III_Plan comp 438.68 {Plan 5}'!BB$15)),"",'III_Plan comp 438.68 {Plan 5}'!BB$15&amp;analysismethod4)</f>
        <v/>
      </c>
      <c r="DJ67" s="254" t="str">
        <f>IF(ISNUMBER(FIND(analysismethod4,'III_Plan comp 438.68 {Plan 5}'!BC$15)),"",'III_Plan comp 438.68 {Plan 5}'!BC$15&amp;analysismethod4)</f>
        <v/>
      </c>
      <c r="DK67" s="254" t="str">
        <f>IF(ISNUMBER(FIND(analysismethod4,'III_Plan comp 438.68 {Plan 5}'!BD$15)),"",'III_Plan comp 438.68 {Plan 5}'!BD$15&amp;analysismethod4)</f>
        <v/>
      </c>
      <c r="DL67" s="254" t="str">
        <f>IF(ISNUMBER(FIND(analysismethod4,'III_Plan comp 438.68 {Plan 5}'!BE$15)),"",'III_Plan comp 438.68 {Plan 5}'!BE$15&amp;analysismethod4)</f>
        <v/>
      </c>
      <c r="DM67" s="254" t="str">
        <f>IF(ISNUMBER(FIND(analysismethod4,'III_Plan comp 438.68 {Plan 5}'!BF$15)),"",'III_Plan comp 438.68 {Plan 5}'!BF$15&amp;analysismethod4)</f>
        <v/>
      </c>
      <c r="DN67" s="254" t="str">
        <f>IF(ISNUMBER(FIND(analysismethod4,'III_Plan comp 438.68 {Plan 5}'!BG$15)),"",'III_Plan comp 438.68 {Plan 5}'!BG$15&amp;analysismethod4)</f>
        <v/>
      </c>
      <c r="DO67" s="254" t="str">
        <f>IF(ISNUMBER(FIND(analysismethod4,'III_Plan comp 438.68 {Plan 5}'!BH$15)),"",'III_Plan comp 438.68 {Plan 5}'!BH$15&amp;analysismethod4)</f>
        <v/>
      </c>
      <c r="DP67" s="254" t="str">
        <f>IF(ISNUMBER(FIND(analysismethod4,'III_Plan comp 438.68 {Plan 5}'!BI$15)),"",'III_Plan comp 438.68 {Plan 5}'!BI$15&amp;analysismethod4)</f>
        <v/>
      </c>
      <c r="DQ67" s="254" t="str">
        <f>IF(ISNUMBER(FIND(analysismethod4,'III_Plan comp 438.68 {Plan 5}'!BJ$15)),"",'III_Plan comp 438.68 {Plan 5}'!BJ$15&amp;analysismethod4)</f>
        <v/>
      </c>
      <c r="DR67" s="254" t="str">
        <f>IF(ISNUMBER(FIND(analysismethod4,'III_Plan comp 438.68 {Plan 5}'!BK$15)),"",'III_Plan comp 438.68 {Plan 5}'!BK$15&amp;analysismethod4)</f>
        <v/>
      </c>
      <c r="DS67" s="254" t="str">
        <f>IF(ISNUMBER(FIND(analysismethod4,'III_Plan comp 438.68 {Plan 5}'!BL$15)),"",'III_Plan comp 438.68 {Plan 5}'!BL$15&amp;analysismethod4)</f>
        <v/>
      </c>
      <c r="DT67" s="254" t="str">
        <f>IF(ISNUMBER(FIND(analysismethod4,'III_Plan comp 438.68 {Plan 5}'!BM$15)),"",'III_Plan comp 438.68 {Plan 5}'!BM$15&amp;analysismethod4)</f>
        <v/>
      </c>
      <c r="DU67" s="254" t="str">
        <f>IF(ISNUMBER(FIND(analysismethod4,'III_Plan comp 438.68 {Plan 5}'!BN$15)),"",'III_Plan comp 438.68 {Plan 5}'!BN$15&amp;analysismethod4)</f>
        <v/>
      </c>
      <c r="DV67" s="254" t="str">
        <f>IF(ISNUMBER(FIND(analysismethod4,'III_Plan comp 438.68 {Plan 5}'!BO$15)),"",'III_Plan comp 438.68 {Plan 5}'!BO$15&amp;analysismethod4)</f>
        <v/>
      </c>
      <c r="DW67" s="254" t="str">
        <f>IF(ISNUMBER(FIND(analysismethod4,'III_Plan comp 438.68 {Plan 5}'!BP$15)),"",'III_Plan comp 438.68 {Plan 5}'!BP$15&amp;analysismethod4)</f>
        <v/>
      </c>
      <c r="DX67" s="254" t="str">
        <f>IF(ISNUMBER(FIND(analysismethod4,'III_Plan comp 438.68 {Plan 5}'!BQ$15)),"",'III_Plan comp 438.68 {Plan 5}'!BQ$15&amp;analysismethod4)</f>
        <v/>
      </c>
      <c r="DY67" s="254" t="str">
        <f>IF(ISNUMBER(FIND(analysismethod4,'III_Plan comp 438.68 {Plan 5}'!BR$15)),"",'III_Plan comp 438.68 {Plan 5}'!BR$15&amp;analysismethod4)</f>
        <v/>
      </c>
      <c r="DZ67" s="254" t="str">
        <f>IF(ISNUMBER(FIND(analysismethod4,'III_Plan comp 438.68 {Plan 5}'!BS$15)),"",'III_Plan comp 438.68 {Plan 5}'!BS$15&amp;analysismethod4)</f>
        <v/>
      </c>
      <c r="EA67" s="254" t="str">
        <f>IF(ISNUMBER(FIND(analysismethod4,'III_Plan comp 438.68 {Plan 5}'!BT$15)),"",'III_Plan comp 438.68 {Plan 5}'!BT$15&amp;analysismethod4)</f>
        <v/>
      </c>
      <c r="EB67" s="254" t="str">
        <f>IF(ISNUMBER(FIND(analysismethod4,'III_Plan comp 438.68 {Plan 5}'!BU$15)),"",'III_Plan comp 438.68 {Plan 5}'!BU$15&amp;analysismethod4)</f>
        <v/>
      </c>
      <c r="EC67" s="254" t="str">
        <f>IF(ISNUMBER(FIND(analysismethod4,'III_Plan comp 438.68 {Plan 5}'!BV$15)),"",'III_Plan comp 438.68 {Plan 5}'!BV$15&amp;analysismethod4)</f>
        <v/>
      </c>
      <c r="ED67" s="254" t="str">
        <f>IF(ISNUMBER(FIND(analysismethod4,'III_Plan comp 438.68 {Plan 5}'!BW$15)),"",'III_Plan comp 438.68 {Plan 5}'!BW$15&amp;analysismethod4)</f>
        <v/>
      </c>
      <c r="EE67" s="254" t="str">
        <f>IF(ISNUMBER(FIND(analysismethod4,'III_Plan comp 438.68 {Plan 5}'!BX$15)),"",'III_Plan comp 438.68 {Plan 5}'!BX$15&amp;analysismethod4)</f>
        <v/>
      </c>
      <c r="EF67" s="254" t="str">
        <f>IF(ISNUMBER(FIND(analysismethod4,'III_Plan comp 438.68 {Plan 5}'!BY$15)),"",'III_Plan comp 438.68 {Plan 5}'!BY$15&amp;analysismethod4)</f>
        <v/>
      </c>
      <c r="EG67" s="254" t="str">
        <f>IF(ISNUMBER(FIND(analysismethod4,'III_Plan comp 438.68 {Plan 5}'!BZ$15)),"",'III_Plan comp 438.68 {Plan 5}'!BZ$15&amp;analysismethod4)</f>
        <v/>
      </c>
      <c r="EH67" s="254" t="str">
        <f>IF(ISNUMBER(FIND(analysismethod4,'III_Plan comp 438.68 {Plan 5}'!CA$15)),"",'III_Plan comp 438.68 {Plan 5}'!CA$15&amp;analysismethod4)</f>
        <v/>
      </c>
      <c r="EI67" s="254" t="str">
        <f>IF(ISNUMBER(FIND(analysismethod4,'III_Plan comp 438.68 {Plan 5}'!CB$15)),"",'III_Plan comp 438.68 {Plan 5}'!CB$15&amp;analysismethod4)</f>
        <v/>
      </c>
      <c r="EJ67" s="254" t="str">
        <f>IF(ISNUMBER(FIND(analysismethod4,'III_Plan comp 438.68 {Plan 5}'!CC$15)),"",'III_Plan comp 438.68 {Plan 5}'!CC$15&amp;analysismethod4)</f>
        <v/>
      </c>
      <c r="EK67" s="254" t="str">
        <f>IF(ISNUMBER(FIND(analysismethod4,'III_Plan comp 438.68 {Plan 5}'!CD$15)),"",'III_Plan comp 438.68 {Plan 5}'!CD$15&amp;analysismethod4)</f>
        <v/>
      </c>
      <c r="EL67" s="254" t="str">
        <f>IF(ISNUMBER(FIND(analysismethod4,'III_Plan comp 438.68 {Plan 5}'!CE$15)),"",'III_Plan comp 438.68 {Plan 5}'!CE$15&amp;analysismethod4)</f>
        <v/>
      </c>
      <c r="EM67" s="254" t="str">
        <f>IF(ISNUMBER(FIND(analysismethod4,'III_Plan comp 438.68 {Plan 5}'!CF$15)),"",'III_Plan comp 438.68 {Plan 5}'!CF$15&amp;analysismethod4)</f>
        <v/>
      </c>
      <c r="EN67" s="254" t="str">
        <f>IF(ISNUMBER(FIND(analysismethod4,'III_Plan comp 438.68 {Plan 5}'!CG$15)),"",'III_Plan comp 438.68 {Plan 5}'!CG$15&amp;analysismethod4)</f>
        <v/>
      </c>
      <c r="EO67" s="254" t="str">
        <f>IF(ISNUMBER(FIND(analysismethod4,'III_Plan comp 438.68 {Plan 5}'!CH$15)),"",'III_Plan comp 438.68 {Plan 5}'!CH$15&amp;analysismethod4)</f>
        <v/>
      </c>
      <c r="EP67" s="254" t="str">
        <f>IF(ISNUMBER(FIND(analysismethod4,'III_Plan comp 438.68 {Plan 5}'!CI$15)),"",'III_Plan comp 438.68 {Plan 5}'!CI$15&amp;analysismethod4)</f>
        <v/>
      </c>
      <c r="EQ67" s="254" t="str">
        <f>IF(ISNUMBER(FIND(analysismethod4,'III_Plan comp 438.68 {Plan 5}'!CJ$15)),"",'III_Plan comp 438.68 {Plan 5}'!CJ$15&amp;analysismethod4)</f>
        <v/>
      </c>
      <c r="ER67" s="254" t="str">
        <f>IF(ISNUMBER(FIND(analysismethod4,'III_Plan comp 438.68 {Plan 5}'!CK$15)),"",'III_Plan comp 438.68 {Plan 5}'!CK$15&amp;analysismethod4)</f>
        <v/>
      </c>
      <c r="ES67" s="254" t="str">
        <f>IF(ISNUMBER(FIND(analysismethod4,'III_Plan comp 438.68 {Plan 5}'!CL$15)),"",'III_Plan comp 438.68 {Plan 5}'!CL$15&amp;analysismethod4)</f>
        <v/>
      </c>
      <c r="ET67" s="254" t="str">
        <f>IF(ISNUMBER(FIND(analysismethod4,'III_Plan comp 438.68 {Plan 5}'!CM$15)),"",'III_Plan comp 438.68 {Plan 5}'!CM$15&amp;analysismethod4)</f>
        <v/>
      </c>
      <c r="EU67" s="254" t="str">
        <f>IF(ISNUMBER(FIND(analysismethod4,'III_Plan comp 438.68 {Plan 5}'!CN$15)),"",'III_Plan comp 438.68 {Plan 5}'!CN$15&amp;analysismethod4)</f>
        <v/>
      </c>
      <c r="EV67" s="254" t="str">
        <f>IF(ISNUMBER(FIND(analysismethod4,'III_Plan comp 438.68 {Plan 5}'!CO$15)),"",'III_Plan comp 438.68 {Plan 5}'!CO$15&amp;analysismethod4)</f>
        <v/>
      </c>
      <c r="EW67" s="254" t="str">
        <f>IF(ISNUMBER(FIND(analysismethod4,'III_Plan comp 438.68 {Plan 5}'!CP$15)),"",'III_Plan comp 438.68 {Plan 5}'!CP$15&amp;analysismethod4)</f>
        <v/>
      </c>
      <c r="EX67" s="254" t="str">
        <f>IF(ISNUMBER(FIND(analysismethod4,'III_Plan comp 438.68 {Plan 5}'!CQ$15)),"",'III_Plan comp 438.68 {Plan 5}'!CQ$15&amp;analysismethod4)</f>
        <v/>
      </c>
      <c r="EY67" s="254" t="str">
        <f>IF(ISNUMBER(FIND(analysismethod4,'III_Plan comp 438.68 {Plan 5}'!CR$15)),"",'III_Plan comp 438.68 {Plan 5}'!CR$15&amp;analysismethod4)</f>
        <v/>
      </c>
      <c r="EZ67" s="254" t="str">
        <f>IF(ISNUMBER(FIND(analysismethod4,'III_Plan comp 438.68 {Plan 5}'!CS$15)),"",'III_Plan comp 438.68 {Plan 5}'!CS$15&amp;analysismethod4)</f>
        <v/>
      </c>
      <c r="FA67" s="254" t="str">
        <f>IF(ISNUMBER(FIND(analysismethod4,'III_Plan comp 438.68 {Plan 5}'!CT$15)),"",'III_Plan comp 438.68 {Plan 5}'!CT$15&amp;analysismethod4)</f>
        <v/>
      </c>
      <c r="FB67" s="254" t="str">
        <f>IF(ISNUMBER(FIND(analysismethod4,'III_Plan comp 438.68 {Plan 5}'!CU$15)),"",'III_Plan comp 438.68 {Plan 5}'!CU$15&amp;analysismethod4)</f>
        <v/>
      </c>
      <c r="FC67" s="254" t="str">
        <f>IF(ISNUMBER(FIND(analysismethod4,'III_Plan comp 438.68 {Plan 5}'!CV$15)),"",'III_Plan comp 438.68 {Plan 5}'!CV$15&amp;analysismethod4)</f>
        <v/>
      </c>
      <c r="FD67" s="254" t="str">
        <f>IF(ISNUMBER(FIND(analysismethod4,'III_Plan comp 438.68 {Plan 5}'!CW$15)),"",'III_Plan comp 438.68 {Plan 5}'!CW$15&amp;analysismethod4)</f>
        <v/>
      </c>
      <c r="FE67" s="254" t="str">
        <f>IF(ISNUMBER(FIND(analysismethod4,'III_Plan comp 438.68 {Plan 5}'!CX$15)),"",'III_Plan comp 438.68 {Plan 5}'!CX$15&amp;analysismethod4)</f>
        <v/>
      </c>
      <c r="FF67" s="254" t="str">
        <f>IF(ISNUMBER(FIND(analysismethod4,'III_Plan comp 438.68 {Plan 5}'!CY$15)),"",'III_Plan comp 438.68 {Plan 5}'!CY$15&amp;analysismethod4)</f>
        <v/>
      </c>
      <c r="FG67" s="254" t="str">
        <f>IF(ISNUMBER(FIND(analysismethod4,'III_Plan comp 438.68 {Plan 5}'!CZ$15)),"",'III_Plan comp 438.68 {Plan 5}'!CZ$15&amp;analysismethod4)</f>
        <v/>
      </c>
    </row>
    <row r="68" spans="62:163" x14ac:dyDescent="0.25">
      <c r="BK68" s="253" t="str">
        <f>IF('I_State and program information'!$E$66="Yes","EVV Data Analysis"&amp;"; "&amp;CHAR(10)&amp;CHAR(10),"")</f>
        <v/>
      </c>
      <c r="BL68" s="254" t="str">
        <f>IF(ISNUMBER(FIND(analysismethod5,'III_Plan comp 438.68 {Plan 5}'!E$15)),"",'III_Plan comp 438.68 {Plan 5}'!E$15&amp;analysismethod5)</f>
        <v/>
      </c>
      <c r="BM68" s="254" t="str">
        <f>IF(ISNUMBER(FIND(analysismethod5,'III_Plan comp 438.68 {Plan 5}'!F$15)),"",'III_Plan comp 438.68 {Plan 5}'!F$15&amp;analysismethod5)</f>
        <v/>
      </c>
      <c r="BN68" s="254" t="str">
        <f>IF(ISNUMBER(FIND(analysismethod5,'III_Plan comp 438.68 {Plan 5}'!G$15)),"",'III_Plan comp 438.68 {Plan 5}'!G$15&amp;analysismethod5)</f>
        <v/>
      </c>
      <c r="BO68" s="254" t="str">
        <f>IF(ISNUMBER(FIND(analysismethod5,'III_Plan comp 438.68 {Plan 5}'!H$15)),"",'III_Plan comp 438.68 {Plan 5}'!H$15&amp;analysismethod5)</f>
        <v/>
      </c>
      <c r="BP68" s="254" t="str">
        <f>IF(ISNUMBER(FIND(analysismethod5,'III_Plan comp 438.68 {Plan 5}'!I$15)),"",'III_Plan comp 438.68 {Plan 5}'!I$15&amp;analysismethod5)</f>
        <v/>
      </c>
      <c r="BQ68" s="254" t="str">
        <f>IF(ISNUMBER(FIND(analysismethod5,'III_Plan comp 438.68 {Plan 5}'!J$15)),"",'III_Plan comp 438.68 {Plan 5}'!J$15&amp;analysismethod5)</f>
        <v/>
      </c>
      <c r="BR68" s="254" t="str">
        <f>IF(ISNUMBER(FIND(analysismethod5,'III_Plan comp 438.68 {Plan 5}'!K$15)),"",'III_Plan comp 438.68 {Plan 5}'!K$15&amp;analysismethod5)</f>
        <v/>
      </c>
      <c r="BS68" s="254" t="str">
        <f>IF(ISNUMBER(FIND(analysismethod5,'III_Plan comp 438.68 {Plan 5}'!L$15)),"",'III_Plan comp 438.68 {Plan 5}'!L$15&amp;analysismethod5)</f>
        <v/>
      </c>
      <c r="BT68" s="254" t="str">
        <f>IF(ISNUMBER(FIND(analysismethod5,'III_Plan comp 438.68 {Plan 5}'!M$15)),"",'III_Plan comp 438.68 {Plan 5}'!M$15&amp;analysismethod5)</f>
        <v/>
      </c>
      <c r="BU68" s="254" t="str">
        <f>IF(ISNUMBER(FIND(analysismethod5,'III_Plan comp 438.68 {Plan 5}'!N$15)),"",'III_Plan comp 438.68 {Plan 5}'!N$15&amp;analysismethod5)</f>
        <v/>
      </c>
      <c r="BV68" s="254" t="str">
        <f>IF(ISNUMBER(FIND(analysismethod5,'III_Plan comp 438.68 {Plan 5}'!O$15)),"",'III_Plan comp 438.68 {Plan 5}'!O$15&amp;analysismethod5)</f>
        <v/>
      </c>
      <c r="BW68" s="254" t="str">
        <f>IF(ISNUMBER(FIND(analysismethod5,'III_Plan comp 438.68 {Plan 5}'!P$15)),"",'III_Plan comp 438.68 {Plan 5}'!P$15&amp;analysismethod5)</f>
        <v/>
      </c>
      <c r="BX68" s="254" t="str">
        <f>IF(ISNUMBER(FIND(analysismethod5,'III_Plan comp 438.68 {Plan 5}'!Q$15)),"",'III_Plan comp 438.68 {Plan 5}'!Q$15&amp;analysismethod5)</f>
        <v/>
      </c>
      <c r="BY68" s="254" t="str">
        <f>IF(ISNUMBER(FIND(analysismethod5,'III_Plan comp 438.68 {Plan 5}'!R$15)),"",'III_Plan comp 438.68 {Plan 5}'!R$15&amp;analysismethod5)</f>
        <v/>
      </c>
      <c r="BZ68" s="254" t="str">
        <f>IF(ISNUMBER(FIND(analysismethod5,'III_Plan comp 438.68 {Plan 5}'!S$15)),"",'III_Plan comp 438.68 {Plan 5}'!S$15&amp;analysismethod5)</f>
        <v/>
      </c>
      <c r="CA68" s="254" t="str">
        <f>IF(ISNUMBER(FIND(analysismethod5,'III_Plan comp 438.68 {Plan 5}'!T$15)),"",'III_Plan comp 438.68 {Plan 5}'!T$15&amp;analysismethod5)</f>
        <v/>
      </c>
      <c r="CB68" s="254" t="str">
        <f>IF(ISNUMBER(FIND(analysismethod5,'III_Plan comp 438.68 {Plan 5}'!U$15)),"",'III_Plan comp 438.68 {Plan 5}'!U$15&amp;analysismethod5)</f>
        <v/>
      </c>
      <c r="CC68" s="254" t="str">
        <f>IF(ISNUMBER(FIND(analysismethod5,'III_Plan comp 438.68 {Plan 5}'!V$15)),"",'III_Plan comp 438.68 {Plan 5}'!V$15&amp;analysismethod5)</f>
        <v/>
      </c>
      <c r="CD68" s="254" t="str">
        <f>IF(ISNUMBER(FIND(analysismethod5,'III_Plan comp 438.68 {Plan 5}'!W$15)),"",'III_Plan comp 438.68 {Plan 5}'!W$15&amp;analysismethod5)</f>
        <v/>
      </c>
      <c r="CE68" s="254" t="str">
        <f>IF(ISNUMBER(FIND(analysismethod5,'III_Plan comp 438.68 {Plan 5}'!X$15)),"",'III_Plan comp 438.68 {Plan 5}'!X$15&amp;analysismethod5)</f>
        <v/>
      </c>
      <c r="CF68" s="254" t="str">
        <f>IF(ISNUMBER(FIND(analysismethod5,'III_Plan comp 438.68 {Plan 5}'!Y$15)),"",'III_Plan comp 438.68 {Plan 5}'!Y$15&amp;analysismethod5)</f>
        <v/>
      </c>
      <c r="CG68" s="254" t="str">
        <f>IF(ISNUMBER(FIND(analysismethod5,'III_Plan comp 438.68 {Plan 5}'!Z$15)),"",'III_Plan comp 438.68 {Plan 5}'!Z$15&amp;analysismethod5)</f>
        <v/>
      </c>
      <c r="CH68" s="254" t="str">
        <f>IF(ISNUMBER(FIND(analysismethod5,'III_Plan comp 438.68 {Plan 5}'!AA$15)),"",'III_Plan comp 438.68 {Plan 5}'!AA$15&amp;analysismethod5)</f>
        <v/>
      </c>
      <c r="CI68" s="254" t="str">
        <f>IF(ISNUMBER(FIND(analysismethod5,'III_Plan comp 438.68 {Plan 5}'!AB$15)),"",'III_Plan comp 438.68 {Plan 5}'!AB$15&amp;analysismethod5)</f>
        <v/>
      </c>
      <c r="CJ68" s="254" t="str">
        <f>IF(ISNUMBER(FIND(analysismethod5,'III_Plan comp 438.68 {Plan 5}'!AC$15)),"",'III_Plan comp 438.68 {Plan 5}'!AC$15&amp;analysismethod5)</f>
        <v/>
      </c>
      <c r="CK68" s="254" t="str">
        <f>IF(ISNUMBER(FIND(analysismethod5,'III_Plan comp 438.68 {Plan 5}'!AD$15)),"",'III_Plan comp 438.68 {Plan 5}'!AD$15&amp;analysismethod5)</f>
        <v/>
      </c>
      <c r="CL68" s="254" t="str">
        <f>IF(ISNUMBER(FIND(analysismethod5,'III_Plan comp 438.68 {Plan 5}'!AE$15)),"",'III_Plan comp 438.68 {Plan 5}'!AE$15&amp;analysismethod5)</f>
        <v/>
      </c>
      <c r="CM68" s="254" t="str">
        <f>IF(ISNUMBER(FIND(analysismethod5,'III_Plan comp 438.68 {Plan 5}'!AF$15)),"",'III_Plan comp 438.68 {Plan 5}'!AF$15&amp;analysismethod5)</f>
        <v/>
      </c>
      <c r="CN68" s="254" t="str">
        <f>IF(ISNUMBER(FIND(analysismethod5,'III_Plan comp 438.68 {Plan 5}'!AG$15)),"",'III_Plan comp 438.68 {Plan 5}'!AG$15&amp;analysismethod5)</f>
        <v/>
      </c>
      <c r="CO68" s="254" t="str">
        <f>IF(ISNUMBER(FIND(analysismethod5,'III_Plan comp 438.68 {Plan 5}'!AH$15)),"",'III_Plan comp 438.68 {Plan 5}'!AH$15&amp;analysismethod5)</f>
        <v/>
      </c>
      <c r="CP68" s="254" t="str">
        <f>IF(ISNUMBER(FIND(analysismethod5,'III_Plan comp 438.68 {Plan 5}'!AI$15)),"",'III_Plan comp 438.68 {Plan 5}'!AI$15&amp;analysismethod5)</f>
        <v/>
      </c>
      <c r="CQ68" s="254" t="str">
        <f>IF(ISNUMBER(FIND(analysismethod5,'III_Plan comp 438.68 {Plan 5}'!AJ$15)),"",'III_Plan comp 438.68 {Plan 5}'!AJ$15&amp;analysismethod5)</f>
        <v/>
      </c>
      <c r="CR68" s="254" t="str">
        <f>IF(ISNUMBER(FIND(analysismethod5,'III_Plan comp 438.68 {Plan 5}'!AK$15)),"",'III_Plan comp 438.68 {Plan 5}'!AK$15&amp;analysismethod5)</f>
        <v/>
      </c>
      <c r="CS68" s="254" t="str">
        <f>IF(ISNUMBER(FIND(analysismethod5,'III_Plan comp 438.68 {Plan 5}'!AL$15)),"",'III_Plan comp 438.68 {Plan 5}'!AL$15&amp;analysismethod5)</f>
        <v/>
      </c>
      <c r="CT68" s="254" t="str">
        <f>IF(ISNUMBER(FIND(analysismethod5,'III_Plan comp 438.68 {Plan 5}'!AM$15)),"",'III_Plan comp 438.68 {Plan 5}'!AM$15&amp;analysismethod5)</f>
        <v/>
      </c>
      <c r="CU68" s="254" t="str">
        <f>IF(ISNUMBER(FIND(analysismethod5,'III_Plan comp 438.68 {Plan 5}'!AN$15)),"",'III_Plan comp 438.68 {Plan 5}'!AN$15&amp;analysismethod5)</f>
        <v/>
      </c>
      <c r="CV68" s="254" t="str">
        <f>IF(ISNUMBER(FIND(analysismethod5,'III_Plan comp 438.68 {Plan 5}'!AO$15)),"",'III_Plan comp 438.68 {Plan 5}'!AO$15&amp;analysismethod5)</f>
        <v/>
      </c>
      <c r="CW68" s="254" t="str">
        <f>IF(ISNUMBER(FIND(analysismethod5,'III_Plan comp 438.68 {Plan 5}'!AP$15)),"",'III_Plan comp 438.68 {Plan 5}'!AP$15&amp;analysismethod5)</f>
        <v/>
      </c>
      <c r="CX68" s="254" t="str">
        <f>IF(ISNUMBER(FIND(analysismethod5,'III_Plan comp 438.68 {Plan 5}'!AQ$15)),"",'III_Plan comp 438.68 {Plan 5}'!AQ$15&amp;analysismethod5)</f>
        <v/>
      </c>
      <c r="CY68" s="254" t="str">
        <f>IF(ISNUMBER(FIND(analysismethod5,'III_Plan comp 438.68 {Plan 5}'!AR$15)),"",'III_Plan comp 438.68 {Plan 5}'!AR$15&amp;analysismethod5)</f>
        <v/>
      </c>
      <c r="CZ68" s="254" t="str">
        <f>IF(ISNUMBER(FIND(analysismethod5,'III_Plan comp 438.68 {Plan 5}'!AS$15)),"",'III_Plan comp 438.68 {Plan 5}'!AS$15&amp;analysismethod5)</f>
        <v/>
      </c>
      <c r="DA68" s="254" t="str">
        <f>IF(ISNUMBER(FIND(analysismethod5,'III_Plan comp 438.68 {Plan 5}'!AT$15)),"",'III_Plan comp 438.68 {Plan 5}'!AT$15&amp;analysismethod5)</f>
        <v/>
      </c>
      <c r="DB68" s="254" t="str">
        <f>IF(ISNUMBER(FIND(analysismethod5,'III_Plan comp 438.68 {Plan 5}'!AU$15)),"",'III_Plan comp 438.68 {Plan 5}'!AU$15&amp;analysismethod5)</f>
        <v/>
      </c>
      <c r="DC68" s="254" t="str">
        <f>IF(ISNUMBER(FIND(analysismethod5,'III_Plan comp 438.68 {Plan 5}'!AV$15)),"",'III_Plan comp 438.68 {Plan 5}'!AV$15&amp;analysismethod5)</f>
        <v/>
      </c>
      <c r="DD68" s="254" t="str">
        <f>IF(ISNUMBER(FIND(analysismethod5,'III_Plan comp 438.68 {Plan 5}'!AW$15)),"",'III_Plan comp 438.68 {Plan 5}'!AW$15&amp;analysismethod5)</f>
        <v/>
      </c>
      <c r="DE68" s="254" t="str">
        <f>IF(ISNUMBER(FIND(analysismethod5,'III_Plan comp 438.68 {Plan 5}'!AX$15)),"",'III_Plan comp 438.68 {Plan 5}'!AX$15&amp;analysismethod5)</f>
        <v/>
      </c>
      <c r="DF68" s="254" t="str">
        <f>IF(ISNUMBER(FIND(analysismethod5,'III_Plan comp 438.68 {Plan 5}'!AY$15)),"",'III_Plan comp 438.68 {Plan 5}'!AY$15&amp;analysismethod5)</f>
        <v/>
      </c>
      <c r="DG68" s="254" t="str">
        <f>IF(ISNUMBER(FIND(analysismethod5,'III_Plan comp 438.68 {Plan 5}'!AZ$15)),"",'III_Plan comp 438.68 {Plan 5}'!AZ$15&amp;analysismethod5)</f>
        <v/>
      </c>
      <c r="DH68" s="254" t="str">
        <f>IF(ISNUMBER(FIND(analysismethod5,'III_Plan comp 438.68 {Plan 5}'!BA$15)),"",'III_Plan comp 438.68 {Plan 5}'!BA$15&amp;analysismethod5)</f>
        <v/>
      </c>
      <c r="DI68" s="254" t="str">
        <f>IF(ISNUMBER(FIND(analysismethod5,'III_Plan comp 438.68 {Plan 5}'!BB$15)),"",'III_Plan comp 438.68 {Plan 5}'!BB$15&amp;analysismethod5)</f>
        <v/>
      </c>
      <c r="DJ68" s="254" t="str">
        <f>IF(ISNUMBER(FIND(analysismethod5,'III_Plan comp 438.68 {Plan 5}'!BC$15)),"",'III_Plan comp 438.68 {Plan 5}'!BC$15&amp;analysismethod5)</f>
        <v/>
      </c>
      <c r="DK68" s="254" t="str">
        <f>IF(ISNUMBER(FIND(analysismethod5,'III_Plan comp 438.68 {Plan 5}'!BD$15)),"",'III_Plan comp 438.68 {Plan 5}'!BD$15&amp;analysismethod5)</f>
        <v/>
      </c>
      <c r="DL68" s="254" t="str">
        <f>IF(ISNUMBER(FIND(analysismethod5,'III_Plan comp 438.68 {Plan 5}'!BE$15)),"",'III_Plan comp 438.68 {Plan 5}'!BE$15&amp;analysismethod5)</f>
        <v/>
      </c>
      <c r="DM68" s="254" t="str">
        <f>IF(ISNUMBER(FIND(analysismethod5,'III_Plan comp 438.68 {Plan 5}'!BF$15)),"",'III_Plan comp 438.68 {Plan 5}'!BF$15&amp;analysismethod5)</f>
        <v/>
      </c>
      <c r="DN68" s="254" t="str">
        <f>IF(ISNUMBER(FIND(analysismethod5,'III_Plan comp 438.68 {Plan 5}'!BG$15)),"",'III_Plan comp 438.68 {Plan 5}'!BG$15&amp;analysismethod5)</f>
        <v/>
      </c>
      <c r="DO68" s="254" t="str">
        <f>IF(ISNUMBER(FIND(analysismethod5,'III_Plan comp 438.68 {Plan 5}'!BH$15)),"",'III_Plan comp 438.68 {Plan 5}'!BH$15&amp;analysismethod5)</f>
        <v/>
      </c>
      <c r="DP68" s="254" t="str">
        <f>IF(ISNUMBER(FIND(analysismethod5,'III_Plan comp 438.68 {Plan 5}'!BI$15)),"",'III_Plan comp 438.68 {Plan 5}'!BI$15&amp;analysismethod5)</f>
        <v/>
      </c>
      <c r="DQ68" s="254" t="str">
        <f>IF(ISNUMBER(FIND(analysismethod5,'III_Plan comp 438.68 {Plan 5}'!BJ$15)),"",'III_Plan comp 438.68 {Plan 5}'!BJ$15&amp;analysismethod5)</f>
        <v/>
      </c>
      <c r="DR68" s="254" t="str">
        <f>IF(ISNUMBER(FIND(analysismethod5,'III_Plan comp 438.68 {Plan 5}'!BK$15)),"",'III_Plan comp 438.68 {Plan 5}'!BK$15&amp;analysismethod5)</f>
        <v/>
      </c>
      <c r="DS68" s="254" t="str">
        <f>IF(ISNUMBER(FIND(analysismethod5,'III_Plan comp 438.68 {Plan 5}'!BL$15)),"",'III_Plan comp 438.68 {Plan 5}'!BL$15&amp;analysismethod5)</f>
        <v/>
      </c>
      <c r="DT68" s="254" t="str">
        <f>IF(ISNUMBER(FIND(analysismethod5,'III_Plan comp 438.68 {Plan 5}'!BM$15)),"",'III_Plan comp 438.68 {Plan 5}'!BM$15&amp;analysismethod5)</f>
        <v/>
      </c>
      <c r="DU68" s="254" t="str">
        <f>IF(ISNUMBER(FIND(analysismethod5,'III_Plan comp 438.68 {Plan 5}'!BN$15)),"",'III_Plan comp 438.68 {Plan 5}'!BN$15&amp;analysismethod5)</f>
        <v/>
      </c>
      <c r="DV68" s="254" t="str">
        <f>IF(ISNUMBER(FIND(analysismethod5,'III_Plan comp 438.68 {Plan 5}'!BO$15)),"",'III_Plan comp 438.68 {Plan 5}'!BO$15&amp;analysismethod5)</f>
        <v/>
      </c>
      <c r="DW68" s="254" t="str">
        <f>IF(ISNUMBER(FIND(analysismethod5,'III_Plan comp 438.68 {Plan 5}'!BP$15)),"",'III_Plan comp 438.68 {Plan 5}'!BP$15&amp;analysismethod5)</f>
        <v/>
      </c>
      <c r="DX68" s="254" t="str">
        <f>IF(ISNUMBER(FIND(analysismethod5,'III_Plan comp 438.68 {Plan 5}'!BQ$15)),"",'III_Plan comp 438.68 {Plan 5}'!BQ$15&amp;analysismethod5)</f>
        <v/>
      </c>
      <c r="DY68" s="254" t="str">
        <f>IF(ISNUMBER(FIND(analysismethod5,'III_Plan comp 438.68 {Plan 5}'!BR$15)),"",'III_Plan comp 438.68 {Plan 5}'!BR$15&amp;analysismethod5)</f>
        <v/>
      </c>
      <c r="DZ68" s="254" t="str">
        <f>IF(ISNUMBER(FIND(analysismethod5,'III_Plan comp 438.68 {Plan 5}'!BS$15)),"",'III_Plan comp 438.68 {Plan 5}'!BS$15&amp;analysismethod5)</f>
        <v/>
      </c>
      <c r="EA68" s="254" t="str">
        <f>IF(ISNUMBER(FIND(analysismethod5,'III_Plan comp 438.68 {Plan 5}'!BT$15)),"",'III_Plan comp 438.68 {Plan 5}'!BT$15&amp;analysismethod5)</f>
        <v/>
      </c>
      <c r="EB68" s="254" t="str">
        <f>IF(ISNUMBER(FIND(analysismethod5,'III_Plan comp 438.68 {Plan 5}'!BU$15)),"",'III_Plan comp 438.68 {Plan 5}'!BU$15&amp;analysismethod5)</f>
        <v/>
      </c>
      <c r="EC68" s="254" t="str">
        <f>IF(ISNUMBER(FIND(analysismethod5,'III_Plan comp 438.68 {Plan 5}'!BV$15)),"",'III_Plan comp 438.68 {Plan 5}'!BV$15&amp;analysismethod5)</f>
        <v/>
      </c>
      <c r="ED68" s="254" t="str">
        <f>IF(ISNUMBER(FIND(analysismethod5,'III_Plan comp 438.68 {Plan 5}'!BW$15)),"",'III_Plan comp 438.68 {Plan 5}'!BW$15&amp;analysismethod5)</f>
        <v/>
      </c>
      <c r="EE68" s="254" t="str">
        <f>IF(ISNUMBER(FIND(analysismethod5,'III_Plan comp 438.68 {Plan 5}'!BX$15)),"",'III_Plan comp 438.68 {Plan 5}'!BX$15&amp;analysismethod5)</f>
        <v/>
      </c>
      <c r="EF68" s="254" t="str">
        <f>IF(ISNUMBER(FIND(analysismethod5,'III_Plan comp 438.68 {Plan 5}'!BY$15)),"",'III_Plan comp 438.68 {Plan 5}'!BY$15&amp;analysismethod5)</f>
        <v/>
      </c>
      <c r="EG68" s="254" t="str">
        <f>IF(ISNUMBER(FIND(analysismethod5,'III_Plan comp 438.68 {Plan 5}'!BZ$15)),"",'III_Plan comp 438.68 {Plan 5}'!BZ$15&amp;analysismethod5)</f>
        <v/>
      </c>
      <c r="EH68" s="254" t="str">
        <f>IF(ISNUMBER(FIND(analysismethod5,'III_Plan comp 438.68 {Plan 5}'!CA$15)),"",'III_Plan comp 438.68 {Plan 5}'!CA$15&amp;analysismethod5)</f>
        <v/>
      </c>
      <c r="EI68" s="254" t="str">
        <f>IF(ISNUMBER(FIND(analysismethod5,'III_Plan comp 438.68 {Plan 5}'!CB$15)),"",'III_Plan comp 438.68 {Plan 5}'!CB$15&amp;analysismethod5)</f>
        <v/>
      </c>
      <c r="EJ68" s="254" t="str">
        <f>IF(ISNUMBER(FIND(analysismethod5,'III_Plan comp 438.68 {Plan 5}'!CC$15)),"",'III_Plan comp 438.68 {Plan 5}'!CC$15&amp;analysismethod5)</f>
        <v/>
      </c>
      <c r="EK68" s="254" t="str">
        <f>IF(ISNUMBER(FIND(analysismethod5,'III_Plan comp 438.68 {Plan 5}'!CD$15)),"",'III_Plan comp 438.68 {Plan 5}'!CD$15&amp;analysismethod5)</f>
        <v/>
      </c>
      <c r="EL68" s="254" t="str">
        <f>IF(ISNUMBER(FIND(analysismethod5,'III_Plan comp 438.68 {Plan 5}'!CE$15)),"",'III_Plan comp 438.68 {Plan 5}'!CE$15&amp;analysismethod5)</f>
        <v/>
      </c>
      <c r="EM68" s="254" t="str">
        <f>IF(ISNUMBER(FIND(analysismethod5,'III_Plan comp 438.68 {Plan 5}'!CF$15)),"",'III_Plan comp 438.68 {Plan 5}'!CF$15&amp;analysismethod5)</f>
        <v/>
      </c>
      <c r="EN68" s="254" t="str">
        <f>IF(ISNUMBER(FIND(analysismethod5,'III_Plan comp 438.68 {Plan 5}'!CG$15)),"",'III_Plan comp 438.68 {Plan 5}'!CG$15&amp;analysismethod5)</f>
        <v/>
      </c>
      <c r="EO68" s="254" t="str">
        <f>IF(ISNUMBER(FIND(analysismethod5,'III_Plan comp 438.68 {Plan 5}'!CH$15)),"",'III_Plan comp 438.68 {Plan 5}'!CH$15&amp;analysismethod5)</f>
        <v/>
      </c>
      <c r="EP68" s="254" t="str">
        <f>IF(ISNUMBER(FIND(analysismethod5,'III_Plan comp 438.68 {Plan 5}'!CI$15)),"",'III_Plan comp 438.68 {Plan 5}'!CI$15&amp;analysismethod5)</f>
        <v/>
      </c>
      <c r="EQ68" s="254" t="str">
        <f>IF(ISNUMBER(FIND(analysismethod5,'III_Plan comp 438.68 {Plan 5}'!CJ$15)),"",'III_Plan comp 438.68 {Plan 5}'!CJ$15&amp;analysismethod5)</f>
        <v/>
      </c>
      <c r="ER68" s="254" t="str">
        <f>IF(ISNUMBER(FIND(analysismethod5,'III_Plan comp 438.68 {Plan 5}'!CK$15)),"",'III_Plan comp 438.68 {Plan 5}'!CK$15&amp;analysismethod5)</f>
        <v/>
      </c>
      <c r="ES68" s="254" t="str">
        <f>IF(ISNUMBER(FIND(analysismethod5,'III_Plan comp 438.68 {Plan 5}'!CL$15)),"",'III_Plan comp 438.68 {Plan 5}'!CL$15&amp;analysismethod5)</f>
        <v/>
      </c>
      <c r="ET68" s="254" t="str">
        <f>IF(ISNUMBER(FIND(analysismethod5,'III_Plan comp 438.68 {Plan 5}'!CM$15)),"",'III_Plan comp 438.68 {Plan 5}'!CM$15&amp;analysismethod5)</f>
        <v/>
      </c>
      <c r="EU68" s="254" t="str">
        <f>IF(ISNUMBER(FIND(analysismethod5,'III_Plan comp 438.68 {Plan 5}'!CN$15)),"",'III_Plan comp 438.68 {Plan 5}'!CN$15&amp;analysismethod5)</f>
        <v/>
      </c>
      <c r="EV68" s="254" t="str">
        <f>IF(ISNUMBER(FIND(analysismethod5,'III_Plan comp 438.68 {Plan 5}'!CO$15)),"",'III_Plan comp 438.68 {Plan 5}'!CO$15&amp;analysismethod5)</f>
        <v/>
      </c>
      <c r="EW68" s="254" t="str">
        <f>IF(ISNUMBER(FIND(analysismethod5,'III_Plan comp 438.68 {Plan 5}'!CP$15)),"",'III_Plan comp 438.68 {Plan 5}'!CP$15&amp;analysismethod5)</f>
        <v/>
      </c>
      <c r="EX68" s="254" t="str">
        <f>IF(ISNUMBER(FIND(analysismethod5,'III_Plan comp 438.68 {Plan 5}'!CQ$15)),"",'III_Plan comp 438.68 {Plan 5}'!CQ$15&amp;analysismethod5)</f>
        <v/>
      </c>
      <c r="EY68" s="254" t="str">
        <f>IF(ISNUMBER(FIND(analysismethod5,'III_Plan comp 438.68 {Plan 5}'!CR$15)),"",'III_Plan comp 438.68 {Plan 5}'!CR$15&amp;analysismethod5)</f>
        <v/>
      </c>
      <c r="EZ68" s="254" t="str">
        <f>IF(ISNUMBER(FIND(analysismethod5,'III_Plan comp 438.68 {Plan 5}'!CS$15)),"",'III_Plan comp 438.68 {Plan 5}'!CS$15&amp;analysismethod5)</f>
        <v/>
      </c>
      <c r="FA68" s="254" t="str">
        <f>IF(ISNUMBER(FIND(analysismethod5,'III_Plan comp 438.68 {Plan 5}'!CT$15)),"",'III_Plan comp 438.68 {Plan 5}'!CT$15&amp;analysismethod5)</f>
        <v/>
      </c>
      <c r="FB68" s="254" t="str">
        <f>IF(ISNUMBER(FIND(analysismethod5,'III_Plan comp 438.68 {Plan 5}'!CU$15)),"",'III_Plan comp 438.68 {Plan 5}'!CU$15&amp;analysismethod5)</f>
        <v/>
      </c>
      <c r="FC68" s="254" t="str">
        <f>IF(ISNUMBER(FIND(analysismethod5,'III_Plan comp 438.68 {Plan 5}'!CV$15)),"",'III_Plan comp 438.68 {Plan 5}'!CV$15&amp;analysismethod5)</f>
        <v/>
      </c>
      <c r="FD68" s="254" t="str">
        <f>IF(ISNUMBER(FIND(analysismethod5,'III_Plan comp 438.68 {Plan 5}'!CW$15)),"",'III_Plan comp 438.68 {Plan 5}'!CW$15&amp;analysismethod5)</f>
        <v/>
      </c>
      <c r="FE68" s="254" t="str">
        <f>IF(ISNUMBER(FIND(analysismethod5,'III_Plan comp 438.68 {Plan 5}'!CX$15)),"",'III_Plan comp 438.68 {Plan 5}'!CX$15&amp;analysismethod5)</f>
        <v/>
      </c>
      <c r="FF68" s="254" t="str">
        <f>IF(ISNUMBER(FIND(analysismethod5,'III_Plan comp 438.68 {Plan 5}'!CY$15)),"",'III_Plan comp 438.68 {Plan 5}'!CY$15&amp;analysismethod5)</f>
        <v/>
      </c>
      <c r="FG68" s="254" t="str">
        <f>IF(ISNUMBER(FIND(analysismethod5,'III_Plan comp 438.68 {Plan 5}'!CZ$15)),"",'III_Plan comp 438.68 {Plan 5}'!CZ$15&amp;analysismethod5)</f>
        <v/>
      </c>
    </row>
    <row r="69" spans="62:163" x14ac:dyDescent="0.25">
      <c r="BK69" s="253" t="str">
        <f>IF('I_State and program information'!$E$70="Yes","Review of Grievances Related to Access"&amp;"; "&amp;CHAR(10)&amp;CHAR(10),"")</f>
        <v/>
      </c>
      <c r="BL69" s="254" t="str">
        <f>IF(ISNUMBER(FIND(analysismethod6,'III_Plan comp 438.68 {Plan 5}'!E$15)),"",'III_Plan comp 438.68 {Plan 5}'!E$15&amp;analysismethod6)</f>
        <v/>
      </c>
      <c r="BM69" s="254" t="str">
        <f>IF(ISNUMBER(FIND(analysismethod6,'III_Plan comp 438.68 {Plan 5}'!F$15)),"",'III_Plan comp 438.68 {Plan 5}'!F$15&amp;analysismethod6)</f>
        <v/>
      </c>
      <c r="BN69" s="254" t="str">
        <f>IF(ISNUMBER(FIND(analysismethod6,'III_Plan comp 438.68 {Plan 5}'!G$15)),"",'III_Plan comp 438.68 {Plan 5}'!G$15&amp;analysismethod6)</f>
        <v/>
      </c>
      <c r="BO69" s="254" t="str">
        <f>IF(ISNUMBER(FIND(analysismethod6,'III_Plan comp 438.68 {Plan 5}'!H$15)),"",'III_Plan comp 438.68 {Plan 5}'!H$15&amp;analysismethod6)</f>
        <v/>
      </c>
      <c r="BP69" s="254" t="str">
        <f>IF(ISNUMBER(FIND(analysismethod6,'III_Plan comp 438.68 {Plan 5}'!I$15)),"",'III_Plan comp 438.68 {Plan 5}'!I$15&amp;analysismethod6)</f>
        <v/>
      </c>
      <c r="BQ69" s="254" t="str">
        <f>IF(ISNUMBER(FIND(analysismethod6,'III_Plan comp 438.68 {Plan 5}'!J$15)),"",'III_Plan comp 438.68 {Plan 5}'!J$15&amp;analysismethod6)</f>
        <v/>
      </c>
      <c r="BR69" s="254" t="str">
        <f>IF(ISNUMBER(FIND(analysismethod6,'III_Plan comp 438.68 {Plan 5}'!K$15)),"",'III_Plan comp 438.68 {Plan 5}'!K$15&amp;analysismethod6)</f>
        <v/>
      </c>
      <c r="BS69" s="254" t="str">
        <f>IF(ISNUMBER(FIND(analysismethod6,'III_Plan comp 438.68 {Plan 5}'!L$15)),"",'III_Plan comp 438.68 {Plan 5}'!L$15&amp;analysismethod6)</f>
        <v/>
      </c>
      <c r="BT69" s="254" t="str">
        <f>IF(ISNUMBER(FIND(analysismethod6,'III_Plan comp 438.68 {Plan 5}'!M$15)),"",'III_Plan comp 438.68 {Plan 5}'!M$15&amp;analysismethod6)</f>
        <v/>
      </c>
      <c r="BU69" s="254" t="str">
        <f>IF(ISNUMBER(FIND(analysismethod6,'III_Plan comp 438.68 {Plan 5}'!N$15)),"",'III_Plan comp 438.68 {Plan 5}'!N$15&amp;analysismethod6)</f>
        <v/>
      </c>
      <c r="BV69" s="254" t="str">
        <f>IF(ISNUMBER(FIND(analysismethod6,'III_Plan comp 438.68 {Plan 5}'!O$15)),"",'III_Plan comp 438.68 {Plan 5}'!O$15&amp;analysismethod6)</f>
        <v/>
      </c>
      <c r="BW69" s="254" t="str">
        <f>IF(ISNUMBER(FIND(analysismethod6,'III_Plan comp 438.68 {Plan 5}'!P$15)),"",'III_Plan comp 438.68 {Plan 5}'!P$15&amp;analysismethod6)</f>
        <v/>
      </c>
      <c r="BX69" s="254" t="str">
        <f>IF(ISNUMBER(FIND(analysismethod6,'III_Plan comp 438.68 {Plan 5}'!Q$15)),"",'III_Plan comp 438.68 {Plan 5}'!Q$15&amp;analysismethod6)</f>
        <v/>
      </c>
      <c r="BY69" s="254" t="str">
        <f>IF(ISNUMBER(FIND(analysismethod6,'III_Plan comp 438.68 {Plan 5}'!R$15)),"",'III_Plan comp 438.68 {Plan 5}'!R$15&amp;analysismethod6)</f>
        <v/>
      </c>
      <c r="BZ69" s="254" t="str">
        <f>IF(ISNUMBER(FIND(analysismethod6,'III_Plan comp 438.68 {Plan 5}'!S$15)),"",'III_Plan comp 438.68 {Plan 5}'!S$15&amp;analysismethod6)</f>
        <v/>
      </c>
      <c r="CA69" s="254" t="str">
        <f>IF(ISNUMBER(FIND(analysismethod6,'III_Plan comp 438.68 {Plan 5}'!T$15)),"",'III_Plan comp 438.68 {Plan 5}'!T$15&amp;analysismethod6)</f>
        <v/>
      </c>
      <c r="CB69" s="254" t="str">
        <f>IF(ISNUMBER(FIND(analysismethod6,'III_Plan comp 438.68 {Plan 5}'!U$15)),"",'III_Plan comp 438.68 {Plan 5}'!U$15&amp;analysismethod6)</f>
        <v/>
      </c>
      <c r="CC69" s="254" t="str">
        <f>IF(ISNUMBER(FIND(analysismethod6,'III_Plan comp 438.68 {Plan 5}'!V$15)),"",'III_Plan comp 438.68 {Plan 5}'!V$15&amp;analysismethod6)</f>
        <v/>
      </c>
      <c r="CD69" s="254" t="str">
        <f>IF(ISNUMBER(FIND(analysismethod6,'III_Plan comp 438.68 {Plan 5}'!W$15)),"",'III_Plan comp 438.68 {Plan 5}'!W$15&amp;analysismethod6)</f>
        <v/>
      </c>
      <c r="CE69" s="254" t="str">
        <f>IF(ISNUMBER(FIND(analysismethod6,'III_Plan comp 438.68 {Plan 5}'!X$15)),"",'III_Plan comp 438.68 {Plan 5}'!X$15&amp;analysismethod6)</f>
        <v/>
      </c>
      <c r="CF69" s="254" t="str">
        <f>IF(ISNUMBER(FIND(analysismethod6,'III_Plan comp 438.68 {Plan 5}'!Y$15)),"",'III_Plan comp 438.68 {Plan 5}'!Y$15&amp;analysismethod6)</f>
        <v/>
      </c>
      <c r="CG69" s="254" t="str">
        <f>IF(ISNUMBER(FIND(analysismethod6,'III_Plan comp 438.68 {Plan 5}'!Z$15)),"",'III_Plan comp 438.68 {Plan 5}'!Z$15&amp;analysismethod6)</f>
        <v/>
      </c>
      <c r="CH69" s="254" t="str">
        <f>IF(ISNUMBER(FIND(analysismethod6,'III_Plan comp 438.68 {Plan 5}'!AA$15)),"",'III_Plan comp 438.68 {Plan 5}'!AA$15&amp;analysismethod6)</f>
        <v/>
      </c>
      <c r="CI69" s="254" t="str">
        <f>IF(ISNUMBER(FIND(analysismethod6,'III_Plan comp 438.68 {Plan 5}'!AB$15)),"",'III_Plan comp 438.68 {Plan 5}'!AB$15&amp;analysismethod6)</f>
        <v/>
      </c>
      <c r="CJ69" s="254" t="str">
        <f>IF(ISNUMBER(FIND(analysismethod6,'III_Plan comp 438.68 {Plan 5}'!AC$15)),"",'III_Plan comp 438.68 {Plan 5}'!AC$15&amp;analysismethod6)</f>
        <v/>
      </c>
      <c r="CK69" s="254" t="str">
        <f>IF(ISNUMBER(FIND(analysismethod6,'III_Plan comp 438.68 {Plan 5}'!AD$15)),"",'III_Plan comp 438.68 {Plan 5}'!AD$15&amp;analysismethod6)</f>
        <v/>
      </c>
      <c r="CL69" s="254" t="str">
        <f>IF(ISNUMBER(FIND(analysismethod6,'III_Plan comp 438.68 {Plan 5}'!AE$15)),"",'III_Plan comp 438.68 {Plan 5}'!AE$15&amp;analysismethod6)</f>
        <v/>
      </c>
      <c r="CM69" s="254" t="str">
        <f>IF(ISNUMBER(FIND(analysismethod6,'III_Plan comp 438.68 {Plan 5}'!AF$15)),"",'III_Plan comp 438.68 {Plan 5}'!AF$15&amp;analysismethod6)</f>
        <v/>
      </c>
      <c r="CN69" s="254" t="str">
        <f>IF(ISNUMBER(FIND(analysismethod6,'III_Plan comp 438.68 {Plan 5}'!AG$15)),"",'III_Plan comp 438.68 {Plan 5}'!AG$15&amp;analysismethod6)</f>
        <v/>
      </c>
      <c r="CO69" s="254" t="str">
        <f>IF(ISNUMBER(FIND(analysismethod6,'III_Plan comp 438.68 {Plan 5}'!AH$15)),"",'III_Plan comp 438.68 {Plan 5}'!AH$15&amp;analysismethod6)</f>
        <v/>
      </c>
      <c r="CP69" s="254" t="str">
        <f>IF(ISNUMBER(FIND(analysismethod6,'III_Plan comp 438.68 {Plan 5}'!AI$15)),"",'III_Plan comp 438.68 {Plan 5}'!AI$15&amp;analysismethod6)</f>
        <v/>
      </c>
      <c r="CQ69" s="254" t="str">
        <f>IF(ISNUMBER(FIND(analysismethod6,'III_Plan comp 438.68 {Plan 5}'!AJ$15)),"",'III_Plan comp 438.68 {Plan 5}'!AJ$15&amp;analysismethod6)</f>
        <v/>
      </c>
      <c r="CR69" s="254" t="str">
        <f>IF(ISNUMBER(FIND(analysismethod6,'III_Plan comp 438.68 {Plan 5}'!AK$15)),"",'III_Plan comp 438.68 {Plan 5}'!AK$15&amp;analysismethod6)</f>
        <v/>
      </c>
      <c r="CS69" s="254" t="str">
        <f>IF(ISNUMBER(FIND(analysismethod6,'III_Plan comp 438.68 {Plan 5}'!AL$15)),"",'III_Plan comp 438.68 {Plan 5}'!AL$15&amp;analysismethod6)</f>
        <v/>
      </c>
      <c r="CT69" s="254" t="str">
        <f>IF(ISNUMBER(FIND(analysismethod6,'III_Plan comp 438.68 {Plan 5}'!AM$15)),"",'III_Plan comp 438.68 {Plan 5}'!AM$15&amp;analysismethod6)</f>
        <v/>
      </c>
      <c r="CU69" s="254" t="str">
        <f>IF(ISNUMBER(FIND(analysismethod6,'III_Plan comp 438.68 {Plan 5}'!AN$15)),"",'III_Plan comp 438.68 {Plan 5}'!AN$15&amp;analysismethod6)</f>
        <v/>
      </c>
      <c r="CV69" s="254" t="str">
        <f>IF(ISNUMBER(FIND(analysismethod6,'III_Plan comp 438.68 {Plan 5}'!AO$15)),"",'III_Plan comp 438.68 {Plan 5}'!AO$15&amp;analysismethod6)</f>
        <v/>
      </c>
      <c r="CW69" s="254" t="str">
        <f>IF(ISNUMBER(FIND(analysismethod6,'III_Plan comp 438.68 {Plan 5}'!AP$15)),"",'III_Plan comp 438.68 {Plan 5}'!AP$15&amp;analysismethod6)</f>
        <v/>
      </c>
      <c r="CX69" s="254" t="str">
        <f>IF(ISNUMBER(FIND(analysismethod6,'III_Plan comp 438.68 {Plan 5}'!AQ$15)),"",'III_Plan comp 438.68 {Plan 5}'!AQ$15&amp;analysismethod6)</f>
        <v/>
      </c>
      <c r="CY69" s="254" t="str">
        <f>IF(ISNUMBER(FIND(analysismethod6,'III_Plan comp 438.68 {Plan 5}'!AR$15)),"",'III_Plan comp 438.68 {Plan 5}'!AR$15&amp;analysismethod6)</f>
        <v/>
      </c>
      <c r="CZ69" s="254" t="str">
        <f>IF(ISNUMBER(FIND(analysismethod6,'III_Plan comp 438.68 {Plan 5}'!AS$15)),"",'III_Plan comp 438.68 {Plan 5}'!AS$15&amp;analysismethod6)</f>
        <v/>
      </c>
      <c r="DA69" s="254" t="str">
        <f>IF(ISNUMBER(FIND(analysismethod6,'III_Plan comp 438.68 {Plan 5}'!AT$15)),"",'III_Plan comp 438.68 {Plan 5}'!AT$15&amp;analysismethod6)</f>
        <v/>
      </c>
      <c r="DB69" s="254" t="str">
        <f>IF(ISNUMBER(FIND(analysismethod6,'III_Plan comp 438.68 {Plan 5}'!AU$15)),"",'III_Plan comp 438.68 {Plan 5}'!AU$15&amp;analysismethod6)</f>
        <v/>
      </c>
      <c r="DC69" s="254" t="str">
        <f>IF(ISNUMBER(FIND(analysismethod6,'III_Plan comp 438.68 {Plan 5}'!AV$15)),"",'III_Plan comp 438.68 {Plan 5}'!AV$15&amp;analysismethod6)</f>
        <v/>
      </c>
      <c r="DD69" s="254" t="str">
        <f>IF(ISNUMBER(FIND(analysismethod6,'III_Plan comp 438.68 {Plan 5}'!AW$15)),"",'III_Plan comp 438.68 {Plan 5}'!AW$15&amp;analysismethod6)</f>
        <v/>
      </c>
      <c r="DE69" s="254" t="str">
        <f>IF(ISNUMBER(FIND(analysismethod6,'III_Plan comp 438.68 {Plan 5}'!AX$15)),"",'III_Plan comp 438.68 {Plan 5}'!AX$15&amp;analysismethod6)</f>
        <v/>
      </c>
      <c r="DF69" s="254" t="str">
        <f>IF(ISNUMBER(FIND(analysismethod6,'III_Plan comp 438.68 {Plan 5}'!AY$15)),"",'III_Plan comp 438.68 {Plan 5}'!AY$15&amp;analysismethod6)</f>
        <v/>
      </c>
      <c r="DG69" s="254" t="str">
        <f>IF(ISNUMBER(FIND(analysismethod6,'III_Plan comp 438.68 {Plan 5}'!AZ$15)),"",'III_Plan comp 438.68 {Plan 5}'!AZ$15&amp;analysismethod6)</f>
        <v/>
      </c>
      <c r="DH69" s="254" t="str">
        <f>IF(ISNUMBER(FIND(analysismethod6,'III_Plan comp 438.68 {Plan 5}'!BA$15)),"",'III_Plan comp 438.68 {Plan 5}'!BA$15&amp;analysismethod6)</f>
        <v/>
      </c>
      <c r="DI69" s="254" t="str">
        <f>IF(ISNUMBER(FIND(analysismethod6,'III_Plan comp 438.68 {Plan 5}'!BB$15)),"",'III_Plan comp 438.68 {Plan 5}'!BB$15&amp;analysismethod6)</f>
        <v/>
      </c>
      <c r="DJ69" s="254" t="str">
        <f>IF(ISNUMBER(FIND(analysismethod6,'III_Plan comp 438.68 {Plan 5}'!BC$15)),"",'III_Plan comp 438.68 {Plan 5}'!BC$15&amp;analysismethod6)</f>
        <v/>
      </c>
      <c r="DK69" s="254" t="str">
        <f>IF(ISNUMBER(FIND(analysismethod6,'III_Plan comp 438.68 {Plan 5}'!BD$15)),"",'III_Plan comp 438.68 {Plan 5}'!BD$15&amp;analysismethod6)</f>
        <v/>
      </c>
      <c r="DL69" s="254" t="str">
        <f>IF(ISNUMBER(FIND(analysismethod6,'III_Plan comp 438.68 {Plan 5}'!BE$15)),"",'III_Plan comp 438.68 {Plan 5}'!BE$15&amp;analysismethod6)</f>
        <v/>
      </c>
      <c r="DM69" s="254" t="str">
        <f>IF(ISNUMBER(FIND(analysismethod6,'III_Plan comp 438.68 {Plan 5}'!BF$15)),"",'III_Plan comp 438.68 {Plan 5}'!BF$15&amp;analysismethod6)</f>
        <v/>
      </c>
      <c r="DN69" s="254" t="str">
        <f>IF(ISNUMBER(FIND(analysismethod6,'III_Plan comp 438.68 {Plan 5}'!BG$15)),"",'III_Plan comp 438.68 {Plan 5}'!BG$15&amp;analysismethod6)</f>
        <v/>
      </c>
      <c r="DO69" s="254" t="str">
        <f>IF(ISNUMBER(FIND(analysismethod6,'III_Plan comp 438.68 {Plan 5}'!BH$15)),"",'III_Plan comp 438.68 {Plan 5}'!BH$15&amp;analysismethod6)</f>
        <v/>
      </c>
      <c r="DP69" s="254" t="str">
        <f>IF(ISNUMBER(FIND(analysismethod6,'III_Plan comp 438.68 {Plan 5}'!BI$15)),"",'III_Plan comp 438.68 {Plan 5}'!BI$15&amp;analysismethod6)</f>
        <v/>
      </c>
      <c r="DQ69" s="254" t="str">
        <f>IF(ISNUMBER(FIND(analysismethod6,'III_Plan comp 438.68 {Plan 5}'!BJ$15)),"",'III_Plan comp 438.68 {Plan 5}'!BJ$15&amp;analysismethod6)</f>
        <v/>
      </c>
      <c r="DR69" s="254" t="str">
        <f>IF(ISNUMBER(FIND(analysismethod6,'III_Plan comp 438.68 {Plan 5}'!BK$15)),"",'III_Plan comp 438.68 {Plan 5}'!BK$15&amp;analysismethod6)</f>
        <v/>
      </c>
      <c r="DS69" s="254" t="str">
        <f>IF(ISNUMBER(FIND(analysismethod6,'III_Plan comp 438.68 {Plan 5}'!BL$15)),"",'III_Plan comp 438.68 {Plan 5}'!BL$15&amp;analysismethod6)</f>
        <v/>
      </c>
      <c r="DT69" s="254" t="str">
        <f>IF(ISNUMBER(FIND(analysismethod6,'III_Plan comp 438.68 {Plan 5}'!BM$15)),"",'III_Plan comp 438.68 {Plan 5}'!BM$15&amp;analysismethod6)</f>
        <v/>
      </c>
      <c r="DU69" s="254" t="str">
        <f>IF(ISNUMBER(FIND(analysismethod6,'III_Plan comp 438.68 {Plan 5}'!BN$15)),"",'III_Plan comp 438.68 {Plan 5}'!BN$15&amp;analysismethod6)</f>
        <v/>
      </c>
      <c r="DV69" s="254" t="str">
        <f>IF(ISNUMBER(FIND(analysismethod6,'III_Plan comp 438.68 {Plan 5}'!BO$15)),"",'III_Plan comp 438.68 {Plan 5}'!BO$15&amp;analysismethod6)</f>
        <v/>
      </c>
      <c r="DW69" s="254" t="str">
        <f>IF(ISNUMBER(FIND(analysismethod6,'III_Plan comp 438.68 {Plan 5}'!BP$15)),"",'III_Plan comp 438.68 {Plan 5}'!BP$15&amp;analysismethod6)</f>
        <v/>
      </c>
      <c r="DX69" s="254" t="str">
        <f>IF(ISNUMBER(FIND(analysismethod6,'III_Plan comp 438.68 {Plan 5}'!BQ$15)),"",'III_Plan comp 438.68 {Plan 5}'!BQ$15&amp;analysismethod6)</f>
        <v/>
      </c>
      <c r="DY69" s="254" t="str">
        <f>IF(ISNUMBER(FIND(analysismethod6,'III_Plan comp 438.68 {Plan 5}'!BR$15)),"",'III_Plan comp 438.68 {Plan 5}'!BR$15&amp;analysismethod6)</f>
        <v/>
      </c>
      <c r="DZ69" s="254" t="str">
        <f>IF(ISNUMBER(FIND(analysismethod6,'III_Plan comp 438.68 {Plan 5}'!BS$15)),"",'III_Plan comp 438.68 {Plan 5}'!BS$15&amp;analysismethod6)</f>
        <v/>
      </c>
      <c r="EA69" s="254" t="str">
        <f>IF(ISNUMBER(FIND(analysismethod6,'III_Plan comp 438.68 {Plan 5}'!BT$15)),"",'III_Plan comp 438.68 {Plan 5}'!BT$15&amp;analysismethod6)</f>
        <v/>
      </c>
      <c r="EB69" s="254" t="str">
        <f>IF(ISNUMBER(FIND(analysismethod6,'III_Plan comp 438.68 {Plan 5}'!BU$15)),"",'III_Plan comp 438.68 {Plan 5}'!BU$15&amp;analysismethod6)</f>
        <v/>
      </c>
      <c r="EC69" s="254" t="str">
        <f>IF(ISNUMBER(FIND(analysismethod6,'III_Plan comp 438.68 {Plan 5}'!BV$15)),"",'III_Plan comp 438.68 {Plan 5}'!BV$15&amp;analysismethod6)</f>
        <v/>
      </c>
      <c r="ED69" s="254" t="str">
        <f>IF(ISNUMBER(FIND(analysismethod6,'III_Plan comp 438.68 {Plan 5}'!BW$15)),"",'III_Plan comp 438.68 {Plan 5}'!BW$15&amp;analysismethod6)</f>
        <v/>
      </c>
      <c r="EE69" s="254" t="str">
        <f>IF(ISNUMBER(FIND(analysismethod6,'III_Plan comp 438.68 {Plan 5}'!BX$15)),"",'III_Plan comp 438.68 {Plan 5}'!BX$15&amp;analysismethod6)</f>
        <v/>
      </c>
      <c r="EF69" s="254" t="str">
        <f>IF(ISNUMBER(FIND(analysismethod6,'III_Plan comp 438.68 {Plan 5}'!BY$15)),"",'III_Plan comp 438.68 {Plan 5}'!BY$15&amp;analysismethod6)</f>
        <v/>
      </c>
      <c r="EG69" s="254" t="str">
        <f>IF(ISNUMBER(FIND(analysismethod6,'III_Plan comp 438.68 {Plan 5}'!BZ$15)),"",'III_Plan comp 438.68 {Plan 5}'!BZ$15&amp;analysismethod6)</f>
        <v/>
      </c>
      <c r="EH69" s="254" t="str">
        <f>IF(ISNUMBER(FIND(analysismethod6,'III_Plan comp 438.68 {Plan 5}'!CA$15)),"",'III_Plan comp 438.68 {Plan 5}'!CA$15&amp;analysismethod6)</f>
        <v/>
      </c>
      <c r="EI69" s="254" t="str">
        <f>IF(ISNUMBER(FIND(analysismethod6,'III_Plan comp 438.68 {Plan 5}'!CB$15)),"",'III_Plan comp 438.68 {Plan 5}'!CB$15&amp;analysismethod6)</f>
        <v/>
      </c>
      <c r="EJ69" s="254" t="str">
        <f>IF(ISNUMBER(FIND(analysismethod6,'III_Plan comp 438.68 {Plan 5}'!CC$15)),"",'III_Plan comp 438.68 {Plan 5}'!CC$15&amp;analysismethod6)</f>
        <v/>
      </c>
      <c r="EK69" s="254" t="str">
        <f>IF(ISNUMBER(FIND(analysismethod6,'III_Plan comp 438.68 {Plan 5}'!CD$15)),"",'III_Plan comp 438.68 {Plan 5}'!CD$15&amp;analysismethod6)</f>
        <v/>
      </c>
      <c r="EL69" s="254" t="str">
        <f>IF(ISNUMBER(FIND(analysismethod6,'III_Plan comp 438.68 {Plan 5}'!CE$15)),"",'III_Plan comp 438.68 {Plan 5}'!CE$15&amp;analysismethod6)</f>
        <v/>
      </c>
      <c r="EM69" s="254" t="str">
        <f>IF(ISNUMBER(FIND(analysismethod6,'III_Plan comp 438.68 {Plan 5}'!CF$15)),"",'III_Plan comp 438.68 {Plan 5}'!CF$15&amp;analysismethod6)</f>
        <v/>
      </c>
      <c r="EN69" s="254" t="str">
        <f>IF(ISNUMBER(FIND(analysismethod6,'III_Plan comp 438.68 {Plan 5}'!CG$15)),"",'III_Plan comp 438.68 {Plan 5}'!CG$15&amp;analysismethod6)</f>
        <v/>
      </c>
      <c r="EO69" s="254" t="str">
        <f>IF(ISNUMBER(FIND(analysismethod6,'III_Plan comp 438.68 {Plan 5}'!CH$15)),"",'III_Plan comp 438.68 {Plan 5}'!CH$15&amp;analysismethod6)</f>
        <v/>
      </c>
      <c r="EP69" s="254" t="str">
        <f>IF(ISNUMBER(FIND(analysismethod6,'III_Plan comp 438.68 {Plan 5}'!CI$15)),"",'III_Plan comp 438.68 {Plan 5}'!CI$15&amp;analysismethod6)</f>
        <v/>
      </c>
      <c r="EQ69" s="254" t="str">
        <f>IF(ISNUMBER(FIND(analysismethod6,'III_Plan comp 438.68 {Plan 5}'!CJ$15)),"",'III_Plan comp 438.68 {Plan 5}'!CJ$15&amp;analysismethod6)</f>
        <v/>
      </c>
      <c r="ER69" s="254" t="str">
        <f>IF(ISNUMBER(FIND(analysismethod6,'III_Plan comp 438.68 {Plan 5}'!CK$15)),"",'III_Plan comp 438.68 {Plan 5}'!CK$15&amp;analysismethod6)</f>
        <v/>
      </c>
      <c r="ES69" s="254" t="str">
        <f>IF(ISNUMBER(FIND(analysismethod6,'III_Plan comp 438.68 {Plan 5}'!CL$15)),"",'III_Plan comp 438.68 {Plan 5}'!CL$15&amp;analysismethod6)</f>
        <v/>
      </c>
      <c r="ET69" s="254" t="str">
        <f>IF(ISNUMBER(FIND(analysismethod6,'III_Plan comp 438.68 {Plan 5}'!CM$15)),"",'III_Plan comp 438.68 {Plan 5}'!CM$15&amp;analysismethod6)</f>
        <v/>
      </c>
      <c r="EU69" s="254" t="str">
        <f>IF(ISNUMBER(FIND(analysismethod6,'III_Plan comp 438.68 {Plan 5}'!CN$15)),"",'III_Plan comp 438.68 {Plan 5}'!CN$15&amp;analysismethod6)</f>
        <v/>
      </c>
      <c r="EV69" s="254" t="str">
        <f>IF(ISNUMBER(FIND(analysismethod6,'III_Plan comp 438.68 {Plan 5}'!CO$15)),"",'III_Plan comp 438.68 {Plan 5}'!CO$15&amp;analysismethod6)</f>
        <v/>
      </c>
      <c r="EW69" s="254" t="str">
        <f>IF(ISNUMBER(FIND(analysismethod6,'III_Plan comp 438.68 {Plan 5}'!CP$15)),"",'III_Plan comp 438.68 {Plan 5}'!CP$15&amp;analysismethod6)</f>
        <v/>
      </c>
      <c r="EX69" s="254" t="str">
        <f>IF(ISNUMBER(FIND(analysismethod6,'III_Plan comp 438.68 {Plan 5}'!CQ$15)),"",'III_Plan comp 438.68 {Plan 5}'!CQ$15&amp;analysismethod6)</f>
        <v/>
      </c>
      <c r="EY69" s="254" t="str">
        <f>IF(ISNUMBER(FIND(analysismethod6,'III_Plan comp 438.68 {Plan 5}'!CR$15)),"",'III_Plan comp 438.68 {Plan 5}'!CR$15&amp;analysismethod6)</f>
        <v/>
      </c>
      <c r="EZ69" s="254" t="str">
        <f>IF(ISNUMBER(FIND(analysismethod6,'III_Plan comp 438.68 {Plan 5}'!CS$15)),"",'III_Plan comp 438.68 {Plan 5}'!CS$15&amp;analysismethod6)</f>
        <v/>
      </c>
      <c r="FA69" s="254" t="str">
        <f>IF(ISNUMBER(FIND(analysismethod6,'III_Plan comp 438.68 {Plan 5}'!CT$15)),"",'III_Plan comp 438.68 {Plan 5}'!CT$15&amp;analysismethod6)</f>
        <v/>
      </c>
      <c r="FB69" s="254" t="str">
        <f>IF(ISNUMBER(FIND(analysismethod6,'III_Plan comp 438.68 {Plan 5}'!CU$15)),"",'III_Plan comp 438.68 {Plan 5}'!CU$15&amp;analysismethod6)</f>
        <v/>
      </c>
      <c r="FC69" s="254" t="str">
        <f>IF(ISNUMBER(FIND(analysismethod6,'III_Plan comp 438.68 {Plan 5}'!CV$15)),"",'III_Plan comp 438.68 {Plan 5}'!CV$15&amp;analysismethod6)</f>
        <v/>
      </c>
      <c r="FD69" s="254" t="str">
        <f>IF(ISNUMBER(FIND(analysismethod6,'III_Plan comp 438.68 {Plan 5}'!CW$15)),"",'III_Plan comp 438.68 {Plan 5}'!CW$15&amp;analysismethod6)</f>
        <v/>
      </c>
      <c r="FE69" s="254" t="str">
        <f>IF(ISNUMBER(FIND(analysismethod6,'III_Plan comp 438.68 {Plan 5}'!CX$15)),"",'III_Plan comp 438.68 {Plan 5}'!CX$15&amp;analysismethod6)</f>
        <v/>
      </c>
      <c r="FF69" s="254" t="str">
        <f>IF(ISNUMBER(FIND(analysismethod6,'III_Plan comp 438.68 {Plan 5}'!CY$15)),"",'III_Plan comp 438.68 {Plan 5}'!CY$15&amp;analysismethod6)</f>
        <v/>
      </c>
      <c r="FG69" s="254" t="str">
        <f>IF(ISNUMBER(FIND(analysismethod6,'III_Plan comp 438.68 {Plan 5}'!CZ$15)),"",'III_Plan comp 438.68 {Plan 5}'!CZ$15&amp;analysismethod6)</f>
        <v/>
      </c>
    </row>
    <row r="70" spans="62:163" x14ac:dyDescent="0.25">
      <c r="BK70" s="253" t="str">
        <f>IF('I_State and program information'!$E$74="Yes","Encounter Data Analysis"&amp;"; "&amp;CHAR(10)&amp;CHAR(10),"")</f>
        <v/>
      </c>
      <c r="BL70" s="254" t="str">
        <f>IF(ISNUMBER(FIND(analysismethod7,'III_Plan comp 438.68 {Plan 5}'!E$15)),"",'III_Plan comp 438.68 {Plan 5}'!E$15&amp;analysismethod7)</f>
        <v/>
      </c>
      <c r="BM70" s="254" t="str">
        <f>IF(ISNUMBER(FIND(analysismethod7,'III_Plan comp 438.68 {Plan 5}'!F$15)),"",'III_Plan comp 438.68 {Plan 5}'!F$15&amp;analysismethod7)</f>
        <v/>
      </c>
      <c r="BN70" s="254" t="str">
        <f>IF(ISNUMBER(FIND(analysismethod7,'III_Plan comp 438.68 {Plan 5}'!G$15)),"",'III_Plan comp 438.68 {Plan 5}'!G$15&amp;analysismethod7)</f>
        <v/>
      </c>
      <c r="BO70" s="254" t="str">
        <f>IF(ISNUMBER(FIND(analysismethod7,'III_Plan comp 438.68 {Plan 5}'!H$15)),"",'III_Plan comp 438.68 {Plan 5}'!H$15&amp;analysismethod7)</f>
        <v/>
      </c>
      <c r="BP70" s="254" t="str">
        <f>IF(ISNUMBER(FIND(analysismethod7,'III_Plan comp 438.68 {Plan 5}'!I$15)),"",'III_Plan comp 438.68 {Plan 5}'!I$15&amp;analysismethod7)</f>
        <v/>
      </c>
      <c r="BQ70" s="254" t="str">
        <f>IF(ISNUMBER(FIND(analysismethod7,'III_Plan comp 438.68 {Plan 5}'!J$15)),"",'III_Plan comp 438.68 {Plan 5}'!J$15&amp;analysismethod7)</f>
        <v/>
      </c>
      <c r="BR70" s="254" t="str">
        <f>IF(ISNUMBER(FIND(analysismethod7,'III_Plan comp 438.68 {Plan 5}'!K$15)),"",'III_Plan comp 438.68 {Plan 5}'!K$15&amp;analysismethod7)</f>
        <v/>
      </c>
      <c r="BS70" s="254" t="str">
        <f>IF(ISNUMBER(FIND(analysismethod7,'III_Plan comp 438.68 {Plan 5}'!L$15)),"",'III_Plan comp 438.68 {Plan 5}'!L$15&amp;analysismethod7)</f>
        <v/>
      </c>
      <c r="BT70" s="254" t="str">
        <f>IF(ISNUMBER(FIND(analysismethod7,'III_Plan comp 438.68 {Plan 5}'!M$15)),"",'III_Plan comp 438.68 {Plan 5}'!M$15&amp;analysismethod7)</f>
        <v/>
      </c>
      <c r="BU70" s="254" t="str">
        <f>IF(ISNUMBER(FIND(analysismethod7,'III_Plan comp 438.68 {Plan 5}'!N$15)),"",'III_Plan comp 438.68 {Plan 5}'!N$15&amp;analysismethod7)</f>
        <v/>
      </c>
      <c r="BV70" s="254" t="str">
        <f>IF(ISNUMBER(FIND(analysismethod7,'III_Plan comp 438.68 {Plan 5}'!O$15)),"",'III_Plan comp 438.68 {Plan 5}'!O$15&amp;analysismethod7)</f>
        <v/>
      </c>
      <c r="BW70" s="254" t="str">
        <f>IF(ISNUMBER(FIND(analysismethod7,'III_Plan comp 438.68 {Plan 5}'!P$15)),"",'III_Plan comp 438.68 {Plan 5}'!P$15&amp;analysismethod7)</f>
        <v/>
      </c>
      <c r="BX70" s="254" t="str">
        <f>IF(ISNUMBER(FIND(analysismethod7,'III_Plan comp 438.68 {Plan 5}'!Q$15)),"",'III_Plan comp 438.68 {Plan 5}'!Q$15&amp;analysismethod7)</f>
        <v/>
      </c>
      <c r="BY70" s="254" t="str">
        <f>IF(ISNUMBER(FIND(analysismethod7,'III_Plan comp 438.68 {Plan 5}'!R$15)),"",'III_Plan comp 438.68 {Plan 5}'!R$15&amp;analysismethod7)</f>
        <v/>
      </c>
      <c r="BZ70" s="254" t="str">
        <f>IF(ISNUMBER(FIND(analysismethod7,'III_Plan comp 438.68 {Plan 5}'!S$15)),"",'III_Plan comp 438.68 {Plan 5}'!S$15&amp;analysismethod7)</f>
        <v/>
      </c>
      <c r="CA70" s="254" t="str">
        <f>IF(ISNUMBER(FIND(analysismethod7,'III_Plan comp 438.68 {Plan 5}'!T$15)),"",'III_Plan comp 438.68 {Plan 5}'!T$15&amp;analysismethod7)</f>
        <v/>
      </c>
      <c r="CB70" s="254" t="str">
        <f>IF(ISNUMBER(FIND(analysismethod7,'III_Plan comp 438.68 {Plan 5}'!U$15)),"",'III_Plan comp 438.68 {Plan 5}'!U$15&amp;analysismethod7)</f>
        <v/>
      </c>
      <c r="CC70" s="254" t="str">
        <f>IF(ISNUMBER(FIND(analysismethod7,'III_Plan comp 438.68 {Plan 5}'!V$15)),"",'III_Plan comp 438.68 {Plan 5}'!V$15&amp;analysismethod7)</f>
        <v/>
      </c>
      <c r="CD70" s="254" t="str">
        <f>IF(ISNUMBER(FIND(analysismethod7,'III_Plan comp 438.68 {Plan 5}'!W$15)),"",'III_Plan comp 438.68 {Plan 5}'!W$15&amp;analysismethod7)</f>
        <v/>
      </c>
      <c r="CE70" s="254" t="str">
        <f>IF(ISNUMBER(FIND(analysismethod7,'III_Plan comp 438.68 {Plan 5}'!X$15)),"",'III_Plan comp 438.68 {Plan 5}'!X$15&amp;analysismethod7)</f>
        <v/>
      </c>
      <c r="CF70" s="254" t="str">
        <f>IF(ISNUMBER(FIND(analysismethod7,'III_Plan comp 438.68 {Plan 5}'!Y$15)),"",'III_Plan comp 438.68 {Plan 5}'!Y$15&amp;analysismethod7)</f>
        <v/>
      </c>
      <c r="CG70" s="254" t="str">
        <f>IF(ISNUMBER(FIND(analysismethod7,'III_Plan comp 438.68 {Plan 5}'!Z$15)),"",'III_Plan comp 438.68 {Plan 5}'!Z$15&amp;analysismethod7)</f>
        <v/>
      </c>
      <c r="CH70" s="254" t="str">
        <f>IF(ISNUMBER(FIND(analysismethod7,'III_Plan comp 438.68 {Plan 5}'!AA$15)),"",'III_Plan comp 438.68 {Plan 5}'!AA$15&amp;analysismethod7)</f>
        <v/>
      </c>
      <c r="CI70" s="254" t="str">
        <f>IF(ISNUMBER(FIND(analysismethod7,'III_Plan comp 438.68 {Plan 5}'!AB$15)),"",'III_Plan comp 438.68 {Plan 5}'!AB$15&amp;analysismethod7)</f>
        <v/>
      </c>
      <c r="CJ70" s="254" t="str">
        <f>IF(ISNUMBER(FIND(analysismethod7,'III_Plan comp 438.68 {Plan 5}'!AC$15)),"",'III_Plan comp 438.68 {Plan 5}'!AC$15&amp;analysismethod7)</f>
        <v/>
      </c>
      <c r="CK70" s="254" t="str">
        <f>IF(ISNUMBER(FIND(analysismethod7,'III_Plan comp 438.68 {Plan 5}'!AD$15)),"",'III_Plan comp 438.68 {Plan 5}'!AD$15&amp;analysismethod7)</f>
        <v/>
      </c>
      <c r="CL70" s="254" t="str">
        <f>IF(ISNUMBER(FIND(analysismethod7,'III_Plan comp 438.68 {Plan 5}'!AE$15)),"",'III_Plan comp 438.68 {Plan 5}'!AE$15&amp;analysismethod7)</f>
        <v/>
      </c>
      <c r="CM70" s="254" t="str">
        <f>IF(ISNUMBER(FIND(analysismethod7,'III_Plan comp 438.68 {Plan 5}'!AF$15)),"",'III_Plan comp 438.68 {Plan 5}'!AF$15&amp;analysismethod7)</f>
        <v/>
      </c>
      <c r="CN70" s="254" t="str">
        <f>IF(ISNUMBER(FIND(analysismethod7,'III_Plan comp 438.68 {Plan 5}'!AG$15)),"",'III_Plan comp 438.68 {Plan 5}'!AG$15&amp;analysismethod7)</f>
        <v/>
      </c>
      <c r="CO70" s="254" t="str">
        <f>IF(ISNUMBER(FIND(analysismethod7,'III_Plan comp 438.68 {Plan 5}'!AH$15)),"",'III_Plan comp 438.68 {Plan 5}'!AH$15&amp;analysismethod7)</f>
        <v/>
      </c>
      <c r="CP70" s="254" t="str">
        <f>IF(ISNUMBER(FIND(analysismethod7,'III_Plan comp 438.68 {Plan 5}'!AI$15)),"",'III_Plan comp 438.68 {Plan 5}'!AI$15&amp;analysismethod7)</f>
        <v/>
      </c>
      <c r="CQ70" s="254" t="str">
        <f>IF(ISNUMBER(FIND(analysismethod7,'III_Plan comp 438.68 {Plan 5}'!AJ$15)),"",'III_Plan comp 438.68 {Plan 5}'!AJ$15&amp;analysismethod7)</f>
        <v/>
      </c>
      <c r="CR70" s="254" t="str">
        <f>IF(ISNUMBER(FIND(analysismethod7,'III_Plan comp 438.68 {Plan 5}'!AK$15)),"",'III_Plan comp 438.68 {Plan 5}'!AK$15&amp;analysismethod7)</f>
        <v/>
      </c>
      <c r="CS70" s="254" t="str">
        <f>IF(ISNUMBER(FIND(analysismethod7,'III_Plan comp 438.68 {Plan 5}'!AL$15)),"",'III_Plan comp 438.68 {Plan 5}'!AL$15&amp;analysismethod7)</f>
        <v/>
      </c>
      <c r="CT70" s="254" t="str">
        <f>IF(ISNUMBER(FIND(analysismethod7,'III_Plan comp 438.68 {Plan 5}'!AM$15)),"",'III_Plan comp 438.68 {Plan 5}'!AM$15&amp;analysismethod7)</f>
        <v/>
      </c>
      <c r="CU70" s="254" t="str">
        <f>IF(ISNUMBER(FIND(analysismethod7,'III_Plan comp 438.68 {Plan 5}'!AN$15)),"",'III_Plan comp 438.68 {Plan 5}'!AN$15&amp;analysismethod7)</f>
        <v/>
      </c>
      <c r="CV70" s="254" t="str">
        <f>IF(ISNUMBER(FIND(analysismethod7,'III_Plan comp 438.68 {Plan 5}'!AO$15)),"",'III_Plan comp 438.68 {Plan 5}'!AO$15&amp;analysismethod7)</f>
        <v/>
      </c>
      <c r="CW70" s="254" t="str">
        <f>IF(ISNUMBER(FIND(analysismethod7,'III_Plan comp 438.68 {Plan 5}'!AP$15)),"",'III_Plan comp 438.68 {Plan 5}'!AP$15&amp;analysismethod7)</f>
        <v/>
      </c>
      <c r="CX70" s="254" t="str">
        <f>IF(ISNUMBER(FIND(analysismethod7,'III_Plan comp 438.68 {Plan 5}'!AQ$15)),"",'III_Plan comp 438.68 {Plan 5}'!AQ$15&amp;analysismethod7)</f>
        <v/>
      </c>
      <c r="CY70" s="254" t="str">
        <f>IF(ISNUMBER(FIND(analysismethod7,'III_Plan comp 438.68 {Plan 5}'!AR$15)),"",'III_Plan comp 438.68 {Plan 5}'!AR$15&amp;analysismethod7)</f>
        <v/>
      </c>
      <c r="CZ70" s="254" t="str">
        <f>IF(ISNUMBER(FIND(analysismethod7,'III_Plan comp 438.68 {Plan 5}'!AS$15)),"",'III_Plan comp 438.68 {Plan 5}'!AS$15&amp;analysismethod7)</f>
        <v/>
      </c>
      <c r="DA70" s="254" t="str">
        <f>IF(ISNUMBER(FIND(analysismethod7,'III_Plan comp 438.68 {Plan 5}'!AT$15)),"",'III_Plan comp 438.68 {Plan 5}'!AT$15&amp;analysismethod7)</f>
        <v/>
      </c>
      <c r="DB70" s="254" t="str">
        <f>IF(ISNUMBER(FIND(analysismethod7,'III_Plan comp 438.68 {Plan 5}'!AU$15)),"",'III_Plan comp 438.68 {Plan 5}'!AU$15&amp;analysismethod7)</f>
        <v/>
      </c>
      <c r="DC70" s="254" t="str">
        <f>IF(ISNUMBER(FIND(analysismethod7,'III_Plan comp 438.68 {Plan 5}'!AV$15)),"",'III_Plan comp 438.68 {Plan 5}'!AV$15&amp;analysismethod7)</f>
        <v/>
      </c>
      <c r="DD70" s="254" t="str">
        <f>IF(ISNUMBER(FIND(analysismethod7,'III_Plan comp 438.68 {Plan 5}'!AW$15)),"",'III_Plan comp 438.68 {Plan 5}'!AW$15&amp;analysismethod7)</f>
        <v/>
      </c>
      <c r="DE70" s="254" t="str">
        <f>IF(ISNUMBER(FIND(analysismethod7,'III_Plan comp 438.68 {Plan 5}'!AX$15)),"",'III_Plan comp 438.68 {Plan 5}'!AX$15&amp;analysismethod7)</f>
        <v/>
      </c>
      <c r="DF70" s="254" t="str">
        <f>IF(ISNUMBER(FIND(analysismethod7,'III_Plan comp 438.68 {Plan 5}'!AY$15)),"",'III_Plan comp 438.68 {Plan 5}'!AY$15&amp;analysismethod7)</f>
        <v/>
      </c>
      <c r="DG70" s="254" t="str">
        <f>IF(ISNUMBER(FIND(analysismethod7,'III_Plan comp 438.68 {Plan 5}'!AZ$15)),"",'III_Plan comp 438.68 {Plan 5}'!AZ$15&amp;analysismethod7)</f>
        <v/>
      </c>
      <c r="DH70" s="254" t="str">
        <f>IF(ISNUMBER(FIND(analysismethod7,'III_Plan comp 438.68 {Plan 5}'!BA$15)),"",'III_Plan comp 438.68 {Plan 5}'!BA$15&amp;analysismethod7)</f>
        <v/>
      </c>
      <c r="DI70" s="254" t="str">
        <f>IF(ISNUMBER(FIND(analysismethod7,'III_Plan comp 438.68 {Plan 5}'!BB$15)),"",'III_Plan comp 438.68 {Plan 5}'!BB$15&amp;analysismethod7)</f>
        <v/>
      </c>
      <c r="DJ70" s="254" t="str">
        <f>IF(ISNUMBER(FIND(analysismethod7,'III_Plan comp 438.68 {Plan 5}'!BC$15)),"",'III_Plan comp 438.68 {Plan 5}'!BC$15&amp;analysismethod7)</f>
        <v/>
      </c>
      <c r="DK70" s="254" t="str">
        <f>IF(ISNUMBER(FIND(analysismethod7,'III_Plan comp 438.68 {Plan 5}'!BD$15)),"",'III_Plan comp 438.68 {Plan 5}'!BD$15&amp;analysismethod7)</f>
        <v/>
      </c>
      <c r="DL70" s="254" t="str">
        <f>IF(ISNUMBER(FIND(analysismethod7,'III_Plan comp 438.68 {Plan 5}'!BE$15)),"",'III_Plan comp 438.68 {Plan 5}'!BE$15&amp;analysismethod7)</f>
        <v/>
      </c>
      <c r="DM70" s="254" t="str">
        <f>IF(ISNUMBER(FIND(analysismethod7,'III_Plan comp 438.68 {Plan 5}'!BF$15)),"",'III_Plan comp 438.68 {Plan 5}'!BF$15&amp;analysismethod7)</f>
        <v/>
      </c>
      <c r="DN70" s="254" t="str">
        <f>IF(ISNUMBER(FIND(analysismethod7,'III_Plan comp 438.68 {Plan 5}'!BG$15)),"",'III_Plan comp 438.68 {Plan 5}'!BG$15&amp;analysismethod7)</f>
        <v/>
      </c>
      <c r="DO70" s="254" t="str">
        <f>IF(ISNUMBER(FIND(analysismethod7,'III_Plan comp 438.68 {Plan 5}'!BH$15)),"",'III_Plan comp 438.68 {Plan 5}'!BH$15&amp;analysismethod7)</f>
        <v/>
      </c>
      <c r="DP70" s="254" t="str">
        <f>IF(ISNUMBER(FIND(analysismethod7,'III_Plan comp 438.68 {Plan 5}'!BI$15)),"",'III_Plan comp 438.68 {Plan 5}'!BI$15&amp;analysismethod7)</f>
        <v/>
      </c>
      <c r="DQ70" s="254" t="str">
        <f>IF(ISNUMBER(FIND(analysismethod7,'III_Plan comp 438.68 {Plan 5}'!BJ$15)),"",'III_Plan comp 438.68 {Plan 5}'!BJ$15&amp;analysismethod7)</f>
        <v/>
      </c>
      <c r="DR70" s="254" t="str">
        <f>IF(ISNUMBER(FIND(analysismethod7,'III_Plan comp 438.68 {Plan 5}'!BK$15)),"",'III_Plan comp 438.68 {Plan 5}'!BK$15&amp;analysismethod7)</f>
        <v/>
      </c>
      <c r="DS70" s="254" t="str">
        <f>IF(ISNUMBER(FIND(analysismethod7,'III_Plan comp 438.68 {Plan 5}'!BL$15)),"",'III_Plan comp 438.68 {Plan 5}'!BL$15&amp;analysismethod7)</f>
        <v/>
      </c>
      <c r="DT70" s="254" t="str">
        <f>IF(ISNUMBER(FIND(analysismethod7,'III_Plan comp 438.68 {Plan 5}'!BM$15)),"",'III_Plan comp 438.68 {Plan 5}'!BM$15&amp;analysismethod7)</f>
        <v/>
      </c>
      <c r="DU70" s="254" t="str">
        <f>IF(ISNUMBER(FIND(analysismethod7,'III_Plan comp 438.68 {Plan 5}'!BN$15)),"",'III_Plan comp 438.68 {Plan 5}'!BN$15&amp;analysismethod7)</f>
        <v/>
      </c>
      <c r="DV70" s="254" t="str">
        <f>IF(ISNUMBER(FIND(analysismethod7,'III_Plan comp 438.68 {Plan 5}'!BO$15)),"",'III_Plan comp 438.68 {Plan 5}'!BO$15&amp;analysismethod7)</f>
        <v/>
      </c>
      <c r="DW70" s="254" t="str">
        <f>IF(ISNUMBER(FIND(analysismethod7,'III_Plan comp 438.68 {Plan 5}'!BP$15)),"",'III_Plan comp 438.68 {Plan 5}'!BP$15&amp;analysismethod7)</f>
        <v/>
      </c>
      <c r="DX70" s="254" t="str">
        <f>IF(ISNUMBER(FIND(analysismethod7,'III_Plan comp 438.68 {Plan 5}'!BQ$15)),"",'III_Plan comp 438.68 {Plan 5}'!BQ$15&amp;analysismethod7)</f>
        <v/>
      </c>
      <c r="DY70" s="254" t="str">
        <f>IF(ISNUMBER(FIND(analysismethod7,'III_Plan comp 438.68 {Plan 5}'!BR$15)),"",'III_Plan comp 438.68 {Plan 5}'!BR$15&amp;analysismethod7)</f>
        <v/>
      </c>
      <c r="DZ70" s="254" t="str">
        <f>IF(ISNUMBER(FIND(analysismethod7,'III_Plan comp 438.68 {Plan 5}'!BS$15)),"",'III_Plan comp 438.68 {Plan 5}'!BS$15&amp;analysismethod7)</f>
        <v/>
      </c>
      <c r="EA70" s="254" t="str">
        <f>IF(ISNUMBER(FIND(analysismethod7,'III_Plan comp 438.68 {Plan 5}'!BT$15)),"",'III_Plan comp 438.68 {Plan 5}'!BT$15&amp;analysismethod7)</f>
        <v/>
      </c>
      <c r="EB70" s="254" t="str">
        <f>IF(ISNUMBER(FIND(analysismethod7,'III_Plan comp 438.68 {Plan 5}'!BU$15)),"",'III_Plan comp 438.68 {Plan 5}'!BU$15&amp;analysismethod7)</f>
        <v/>
      </c>
      <c r="EC70" s="254" t="str">
        <f>IF(ISNUMBER(FIND(analysismethod7,'III_Plan comp 438.68 {Plan 5}'!BV$15)),"",'III_Plan comp 438.68 {Plan 5}'!BV$15&amp;analysismethod7)</f>
        <v/>
      </c>
      <c r="ED70" s="254" t="str">
        <f>IF(ISNUMBER(FIND(analysismethod7,'III_Plan comp 438.68 {Plan 5}'!BW$15)),"",'III_Plan comp 438.68 {Plan 5}'!BW$15&amp;analysismethod7)</f>
        <v/>
      </c>
      <c r="EE70" s="254" t="str">
        <f>IF(ISNUMBER(FIND(analysismethod7,'III_Plan comp 438.68 {Plan 5}'!BX$15)),"",'III_Plan comp 438.68 {Plan 5}'!BX$15&amp;analysismethod7)</f>
        <v/>
      </c>
      <c r="EF70" s="254" t="str">
        <f>IF(ISNUMBER(FIND(analysismethod7,'III_Plan comp 438.68 {Plan 5}'!BY$15)),"",'III_Plan comp 438.68 {Plan 5}'!BY$15&amp;analysismethod7)</f>
        <v/>
      </c>
      <c r="EG70" s="254" t="str">
        <f>IF(ISNUMBER(FIND(analysismethod7,'III_Plan comp 438.68 {Plan 5}'!BZ$15)),"",'III_Plan comp 438.68 {Plan 5}'!BZ$15&amp;analysismethod7)</f>
        <v/>
      </c>
      <c r="EH70" s="254" t="str">
        <f>IF(ISNUMBER(FIND(analysismethod7,'III_Plan comp 438.68 {Plan 5}'!CA$15)),"",'III_Plan comp 438.68 {Plan 5}'!CA$15&amp;analysismethod7)</f>
        <v/>
      </c>
      <c r="EI70" s="254" t="str">
        <f>IF(ISNUMBER(FIND(analysismethod7,'III_Plan comp 438.68 {Plan 5}'!CB$15)),"",'III_Plan comp 438.68 {Plan 5}'!CB$15&amp;analysismethod7)</f>
        <v/>
      </c>
      <c r="EJ70" s="254" t="str">
        <f>IF(ISNUMBER(FIND(analysismethod7,'III_Plan comp 438.68 {Plan 5}'!CC$15)),"",'III_Plan comp 438.68 {Plan 5}'!CC$15&amp;analysismethod7)</f>
        <v/>
      </c>
      <c r="EK70" s="254" t="str">
        <f>IF(ISNUMBER(FIND(analysismethod7,'III_Plan comp 438.68 {Plan 5}'!CD$15)),"",'III_Plan comp 438.68 {Plan 5}'!CD$15&amp;analysismethod7)</f>
        <v/>
      </c>
      <c r="EL70" s="254" t="str">
        <f>IF(ISNUMBER(FIND(analysismethod7,'III_Plan comp 438.68 {Plan 5}'!CE$15)),"",'III_Plan comp 438.68 {Plan 5}'!CE$15&amp;analysismethod7)</f>
        <v/>
      </c>
      <c r="EM70" s="254" t="str">
        <f>IF(ISNUMBER(FIND(analysismethod7,'III_Plan comp 438.68 {Plan 5}'!CF$15)),"",'III_Plan comp 438.68 {Plan 5}'!CF$15&amp;analysismethod7)</f>
        <v/>
      </c>
      <c r="EN70" s="254" t="str">
        <f>IF(ISNUMBER(FIND(analysismethod7,'III_Plan comp 438.68 {Plan 5}'!CG$15)),"",'III_Plan comp 438.68 {Plan 5}'!CG$15&amp;analysismethod7)</f>
        <v/>
      </c>
      <c r="EO70" s="254" t="str">
        <f>IF(ISNUMBER(FIND(analysismethod7,'III_Plan comp 438.68 {Plan 5}'!CH$15)),"",'III_Plan comp 438.68 {Plan 5}'!CH$15&amp;analysismethod7)</f>
        <v/>
      </c>
      <c r="EP70" s="254" t="str">
        <f>IF(ISNUMBER(FIND(analysismethod7,'III_Plan comp 438.68 {Plan 5}'!CI$15)),"",'III_Plan comp 438.68 {Plan 5}'!CI$15&amp;analysismethod7)</f>
        <v/>
      </c>
      <c r="EQ70" s="254" t="str">
        <f>IF(ISNUMBER(FIND(analysismethod7,'III_Plan comp 438.68 {Plan 5}'!CJ$15)),"",'III_Plan comp 438.68 {Plan 5}'!CJ$15&amp;analysismethod7)</f>
        <v/>
      </c>
      <c r="ER70" s="254" t="str">
        <f>IF(ISNUMBER(FIND(analysismethod7,'III_Plan comp 438.68 {Plan 5}'!CK$15)),"",'III_Plan comp 438.68 {Plan 5}'!CK$15&amp;analysismethod7)</f>
        <v/>
      </c>
      <c r="ES70" s="254" t="str">
        <f>IF(ISNUMBER(FIND(analysismethod7,'III_Plan comp 438.68 {Plan 5}'!CL$15)),"",'III_Plan comp 438.68 {Plan 5}'!CL$15&amp;analysismethod7)</f>
        <v/>
      </c>
      <c r="ET70" s="254" t="str">
        <f>IF(ISNUMBER(FIND(analysismethod7,'III_Plan comp 438.68 {Plan 5}'!CM$15)),"",'III_Plan comp 438.68 {Plan 5}'!CM$15&amp;analysismethod7)</f>
        <v/>
      </c>
      <c r="EU70" s="254" t="str">
        <f>IF(ISNUMBER(FIND(analysismethod7,'III_Plan comp 438.68 {Plan 5}'!CN$15)),"",'III_Plan comp 438.68 {Plan 5}'!CN$15&amp;analysismethod7)</f>
        <v/>
      </c>
      <c r="EV70" s="254" t="str">
        <f>IF(ISNUMBER(FIND(analysismethod7,'III_Plan comp 438.68 {Plan 5}'!CO$15)),"",'III_Plan comp 438.68 {Plan 5}'!CO$15&amp;analysismethod7)</f>
        <v/>
      </c>
      <c r="EW70" s="254" t="str">
        <f>IF(ISNUMBER(FIND(analysismethod7,'III_Plan comp 438.68 {Plan 5}'!CP$15)),"",'III_Plan comp 438.68 {Plan 5}'!CP$15&amp;analysismethod7)</f>
        <v/>
      </c>
      <c r="EX70" s="254" t="str">
        <f>IF(ISNUMBER(FIND(analysismethod7,'III_Plan comp 438.68 {Plan 5}'!CQ$15)),"",'III_Plan comp 438.68 {Plan 5}'!CQ$15&amp;analysismethod7)</f>
        <v/>
      </c>
      <c r="EY70" s="254" t="str">
        <f>IF(ISNUMBER(FIND(analysismethod7,'III_Plan comp 438.68 {Plan 5}'!CR$15)),"",'III_Plan comp 438.68 {Plan 5}'!CR$15&amp;analysismethod7)</f>
        <v/>
      </c>
      <c r="EZ70" s="254" t="str">
        <f>IF(ISNUMBER(FIND(analysismethod7,'III_Plan comp 438.68 {Plan 5}'!CS$15)),"",'III_Plan comp 438.68 {Plan 5}'!CS$15&amp;analysismethod7)</f>
        <v/>
      </c>
      <c r="FA70" s="254" t="str">
        <f>IF(ISNUMBER(FIND(analysismethod7,'III_Plan comp 438.68 {Plan 5}'!CT$15)),"",'III_Plan comp 438.68 {Plan 5}'!CT$15&amp;analysismethod7)</f>
        <v/>
      </c>
      <c r="FB70" s="254" t="str">
        <f>IF(ISNUMBER(FIND(analysismethod7,'III_Plan comp 438.68 {Plan 5}'!CU$15)),"",'III_Plan comp 438.68 {Plan 5}'!CU$15&amp;analysismethod7)</f>
        <v/>
      </c>
      <c r="FC70" s="254" t="str">
        <f>IF(ISNUMBER(FIND(analysismethod7,'III_Plan comp 438.68 {Plan 5}'!CV$15)),"",'III_Plan comp 438.68 {Plan 5}'!CV$15&amp;analysismethod7)</f>
        <v/>
      </c>
      <c r="FD70" s="254" t="str">
        <f>IF(ISNUMBER(FIND(analysismethod7,'III_Plan comp 438.68 {Plan 5}'!CW$15)),"",'III_Plan comp 438.68 {Plan 5}'!CW$15&amp;analysismethod7)</f>
        <v/>
      </c>
      <c r="FE70" s="254" t="str">
        <f>IF(ISNUMBER(FIND(analysismethod7,'III_Plan comp 438.68 {Plan 5}'!CX$15)),"",'III_Plan comp 438.68 {Plan 5}'!CX$15&amp;analysismethod7)</f>
        <v/>
      </c>
      <c r="FF70" s="254" t="str">
        <f>IF(ISNUMBER(FIND(analysismethod7,'III_Plan comp 438.68 {Plan 5}'!CY$15)),"",'III_Plan comp 438.68 {Plan 5}'!CY$15&amp;analysismethod7)</f>
        <v/>
      </c>
      <c r="FG70" s="254" t="str">
        <f>IF(ISNUMBER(FIND(analysismethod7,'III_Plan comp 438.68 {Plan 5}'!CZ$15)),"",'III_Plan comp 438.68 {Plan 5}'!CZ$15&amp;analysismethod7)</f>
        <v/>
      </c>
    </row>
    <row r="71" spans="62:163" x14ac:dyDescent="0.25">
      <c r="BK71" s="253" t="str">
        <f>IF('I_State and program information'!$E$79&lt;&gt;"",'I_State and program information'!E140&amp;"; "&amp;CHAR(10)&amp;CHAR(10),"")</f>
        <v/>
      </c>
      <c r="BL71" s="254" t="str">
        <f>IF(ISNUMBER(FIND(analysismethod8,'III_Plan comp 438.68 {Plan 5}'!E$15)),"",'III_Plan comp 438.68 {Plan 5}'!E$15&amp;analysismethod8)</f>
        <v/>
      </c>
      <c r="BM71" s="254" t="str">
        <f>IF(ISNUMBER(FIND(analysismethod8,'III_Plan comp 438.68 {Plan 5}'!F$15)),"",'III_Plan comp 438.68 {Plan 5}'!F$15&amp;analysismethod8)</f>
        <v/>
      </c>
      <c r="BN71" s="254" t="str">
        <f>IF(ISNUMBER(FIND(analysismethod8,'III_Plan comp 438.68 {Plan 5}'!G$15)),"",'III_Plan comp 438.68 {Plan 5}'!G$15&amp;analysismethod8)</f>
        <v/>
      </c>
      <c r="BO71" s="254" t="str">
        <f>IF(ISNUMBER(FIND(analysismethod8,'III_Plan comp 438.68 {Plan 5}'!H$15)),"",'III_Plan comp 438.68 {Plan 5}'!H$15&amp;analysismethod8)</f>
        <v/>
      </c>
      <c r="BP71" s="254" t="str">
        <f>IF(ISNUMBER(FIND(analysismethod8,'III_Plan comp 438.68 {Plan 5}'!I$15)),"",'III_Plan comp 438.68 {Plan 5}'!I$15&amp;analysismethod8)</f>
        <v/>
      </c>
      <c r="BQ71" s="254" t="str">
        <f>IF(ISNUMBER(FIND(analysismethod8,'III_Plan comp 438.68 {Plan 5}'!J$15)),"",'III_Plan comp 438.68 {Plan 5}'!J$15&amp;analysismethod8)</f>
        <v/>
      </c>
      <c r="BR71" s="254" t="str">
        <f>IF(ISNUMBER(FIND(analysismethod8,'III_Plan comp 438.68 {Plan 5}'!K$15)),"",'III_Plan comp 438.68 {Plan 5}'!K$15&amp;analysismethod8)</f>
        <v/>
      </c>
      <c r="BS71" s="254" t="str">
        <f>IF(ISNUMBER(FIND(analysismethod8,'III_Plan comp 438.68 {Plan 5}'!L$15)),"",'III_Plan comp 438.68 {Plan 5}'!L$15&amp;analysismethod8)</f>
        <v/>
      </c>
      <c r="BT71" s="254" t="str">
        <f>IF(ISNUMBER(FIND(analysismethod8,'III_Plan comp 438.68 {Plan 5}'!M$15)),"",'III_Plan comp 438.68 {Plan 5}'!M$15&amp;analysismethod8)</f>
        <v/>
      </c>
      <c r="BU71" s="254" t="str">
        <f>IF(ISNUMBER(FIND(analysismethod8,'III_Plan comp 438.68 {Plan 5}'!N$15)),"",'III_Plan comp 438.68 {Plan 5}'!N$15&amp;analysismethod8)</f>
        <v/>
      </c>
      <c r="BV71" s="254" t="str">
        <f>IF(ISNUMBER(FIND(analysismethod8,'III_Plan comp 438.68 {Plan 5}'!O$15)),"",'III_Plan comp 438.68 {Plan 5}'!O$15&amp;analysismethod8)</f>
        <v/>
      </c>
      <c r="BW71" s="254" t="str">
        <f>IF(ISNUMBER(FIND(analysismethod8,'III_Plan comp 438.68 {Plan 5}'!P$15)),"",'III_Plan comp 438.68 {Plan 5}'!P$15&amp;analysismethod8)</f>
        <v/>
      </c>
      <c r="BX71" s="254" t="str">
        <f>IF(ISNUMBER(FIND(analysismethod8,'III_Plan comp 438.68 {Plan 5}'!Q$15)),"",'III_Plan comp 438.68 {Plan 5}'!Q$15&amp;analysismethod8)</f>
        <v/>
      </c>
      <c r="BY71" s="254" t="str">
        <f>IF(ISNUMBER(FIND(analysismethod8,'III_Plan comp 438.68 {Plan 5}'!R$15)),"",'III_Plan comp 438.68 {Plan 5}'!R$15&amp;analysismethod8)</f>
        <v/>
      </c>
      <c r="BZ71" s="254" t="str">
        <f>IF(ISNUMBER(FIND(analysismethod8,'III_Plan comp 438.68 {Plan 5}'!S$15)),"",'III_Plan comp 438.68 {Plan 5}'!S$15&amp;analysismethod8)</f>
        <v/>
      </c>
      <c r="CA71" s="254" t="str">
        <f>IF(ISNUMBER(FIND(analysismethod8,'III_Plan comp 438.68 {Plan 5}'!T$15)),"",'III_Plan comp 438.68 {Plan 5}'!T$15&amp;analysismethod8)</f>
        <v/>
      </c>
      <c r="CB71" s="254" t="str">
        <f>IF(ISNUMBER(FIND(analysismethod8,'III_Plan comp 438.68 {Plan 5}'!U$15)),"",'III_Plan comp 438.68 {Plan 5}'!U$15&amp;analysismethod8)</f>
        <v/>
      </c>
      <c r="CC71" s="254" t="str">
        <f>IF(ISNUMBER(FIND(analysismethod8,'III_Plan comp 438.68 {Plan 5}'!V$15)),"",'III_Plan comp 438.68 {Plan 5}'!V$15&amp;analysismethod8)</f>
        <v/>
      </c>
      <c r="CD71" s="254" t="str">
        <f>IF(ISNUMBER(FIND(analysismethod8,'III_Plan comp 438.68 {Plan 5}'!W$15)),"",'III_Plan comp 438.68 {Plan 5}'!W$15&amp;analysismethod8)</f>
        <v/>
      </c>
      <c r="CE71" s="254" t="str">
        <f>IF(ISNUMBER(FIND(analysismethod8,'III_Plan comp 438.68 {Plan 5}'!X$15)),"",'III_Plan comp 438.68 {Plan 5}'!X$15&amp;analysismethod8)</f>
        <v/>
      </c>
      <c r="CF71" s="254" t="str">
        <f>IF(ISNUMBER(FIND(analysismethod8,'III_Plan comp 438.68 {Plan 5}'!Y$15)),"",'III_Plan comp 438.68 {Plan 5}'!Y$15&amp;analysismethod8)</f>
        <v/>
      </c>
      <c r="CG71" s="254" t="str">
        <f>IF(ISNUMBER(FIND(analysismethod8,'III_Plan comp 438.68 {Plan 5}'!Z$15)),"",'III_Plan comp 438.68 {Plan 5}'!Z$15&amp;analysismethod8)</f>
        <v/>
      </c>
      <c r="CH71" s="254" t="str">
        <f>IF(ISNUMBER(FIND(analysismethod8,'III_Plan comp 438.68 {Plan 5}'!AA$15)),"",'III_Plan comp 438.68 {Plan 5}'!AA$15&amp;analysismethod8)</f>
        <v/>
      </c>
      <c r="CI71" s="254" t="str">
        <f>IF(ISNUMBER(FIND(analysismethod8,'III_Plan comp 438.68 {Plan 5}'!AB$15)),"",'III_Plan comp 438.68 {Plan 5}'!AB$15&amp;analysismethod8)</f>
        <v/>
      </c>
      <c r="CJ71" s="254" t="str">
        <f>IF(ISNUMBER(FIND(analysismethod8,'III_Plan comp 438.68 {Plan 5}'!AC$15)),"",'III_Plan comp 438.68 {Plan 5}'!AC$15&amp;analysismethod8)</f>
        <v/>
      </c>
      <c r="CK71" s="254" t="str">
        <f>IF(ISNUMBER(FIND(analysismethod8,'III_Plan comp 438.68 {Plan 5}'!AD$15)),"",'III_Plan comp 438.68 {Plan 5}'!AD$15&amp;analysismethod8)</f>
        <v/>
      </c>
      <c r="CL71" s="254" t="str">
        <f>IF(ISNUMBER(FIND(analysismethod8,'III_Plan comp 438.68 {Plan 5}'!AE$15)),"",'III_Plan comp 438.68 {Plan 5}'!AE$15&amp;analysismethod8)</f>
        <v/>
      </c>
      <c r="CM71" s="254" t="str">
        <f>IF(ISNUMBER(FIND(analysismethod8,'III_Plan comp 438.68 {Plan 5}'!AF$15)),"",'III_Plan comp 438.68 {Plan 5}'!AF$15&amp;analysismethod8)</f>
        <v/>
      </c>
      <c r="CN71" s="254" t="str">
        <f>IF(ISNUMBER(FIND(analysismethod8,'III_Plan comp 438.68 {Plan 5}'!AG$15)),"",'III_Plan comp 438.68 {Plan 5}'!AG$15&amp;analysismethod8)</f>
        <v/>
      </c>
      <c r="CO71" s="254" t="str">
        <f>IF(ISNUMBER(FIND(analysismethod8,'III_Plan comp 438.68 {Plan 5}'!AH$15)),"",'III_Plan comp 438.68 {Plan 5}'!AH$15&amp;analysismethod8)</f>
        <v/>
      </c>
      <c r="CP71" s="254" t="str">
        <f>IF(ISNUMBER(FIND(analysismethod8,'III_Plan comp 438.68 {Plan 5}'!AI$15)),"",'III_Plan comp 438.68 {Plan 5}'!AI$15&amp;analysismethod8)</f>
        <v/>
      </c>
      <c r="CQ71" s="254" t="str">
        <f>IF(ISNUMBER(FIND(analysismethod8,'III_Plan comp 438.68 {Plan 5}'!AJ$15)),"",'III_Plan comp 438.68 {Plan 5}'!AJ$15&amp;analysismethod8)</f>
        <v/>
      </c>
      <c r="CR71" s="254" t="str">
        <f>IF(ISNUMBER(FIND(analysismethod8,'III_Plan comp 438.68 {Plan 5}'!AK$15)),"",'III_Plan comp 438.68 {Plan 5}'!AK$15&amp;analysismethod8)</f>
        <v/>
      </c>
      <c r="CS71" s="254" t="str">
        <f>IF(ISNUMBER(FIND(analysismethod8,'III_Plan comp 438.68 {Plan 5}'!AL$15)),"",'III_Plan comp 438.68 {Plan 5}'!AL$15&amp;analysismethod8)</f>
        <v/>
      </c>
      <c r="CT71" s="254" t="str">
        <f>IF(ISNUMBER(FIND(analysismethod8,'III_Plan comp 438.68 {Plan 5}'!AM$15)),"",'III_Plan comp 438.68 {Plan 5}'!AM$15&amp;analysismethod8)</f>
        <v/>
      </c>
      <c r="CU71" s="254" t="str">
        <f>IF(ISNUMBER(FIND(analysismethod8,'III_Plan comp 438.68 {Plan 5}'!AN$15)),"",'III_Plan comp 438.68 {Plan 5}'!AN$15&amp;analysismethod8)</f>
        <v/>
      </c>
      <c r="CV71" s="254" t="str">
        <f>IF(ISNUMBER(FIND(analysismethod8,'III_Plan comp 438.68 {Plan 5}'!AO$15)),"",'III_Plan comp 438.68 {Plan 5}'!AO$15&amp;analysismethod8)</f>
        <v/>
      </c>
      <c r="CW71" s="254" t="str">
        <f>IF(ISNUMBER(FIND(analysismethod8,'III_Plan comp 438.68 {Plan 5}'!AP$15)),"",'III_Plan comp 438.68 {Plan 5}'!AP$15&amp;analysismethod8)</f>
        <v/>
      </c>
      <c r="CX71" s="254" t="str">
        <f>IF(ISNUMBER(FIND(analysismethod8,'III_Plan comp 438.68 {Plan 5}'!AQ$15)),"",'III_Plan comp 438.68 {Plan 5}'!AQ$15&amp;analysismethod8)</f>
        <v/>
      </c>
      <c r="CY71" s="254" t="str">
        <f>IF(ISNUMBER(FIND(analysismethod8,'III_Plan comp 438.68 {Plan 5}'!AR$15)),"",'III_Plan comp 438.68 {Plan 5}'!AR$15&amp;analysismethod8)</f>
        <v/>
      </c>
      <c r="CZ71" s="254" t="str">
        <f>IF(ISNUMBER(FIND(analysismethod8,'III_Plan comp 438.68 {Plan 5}'!AS$15)),"",'III_Plan comp 438.68 {Plan 5}'!AS$15&amp;analysismethod8)</f>
        <v/>
      </c>
      <c r="DA71" s="254" t="str">
        <f>IF(ISNUMBER(FIND(analysismethod8,'III_Plan comp 438.68 {Plan 5}'!AT$15)),"",'III_Plan comp 438.68 {Plan 5}'!AT$15&amp;analysismethod8)</f>
        <v/>
      </c>
      <c r="DB71" s="254" t="str">
        <f>IF(ISNUMBER(FIND(analysismethod8,'III_Plan comp 438.68 {Plan 5}'!AU$15)),"",'III_Plan comp 438.68 {Plan 5}'!AU$15&amp;analysismethod8)</f>
        <v/>
      </c>
      <c r="DC71" s="254" t="str">
        <f>IF(ISNUMBER(FIND(analysismethod8,'III_Plan comp 438.68 {Plan 5}'!AV$15)),"",'III_Plan comp 438.68 {Plan 5}'!AV$15&amp;analysismethod8)</f>
        <v/>
      </c>
      <c r="DD71" s="254" t="str">
        <f>IF(ISNUMBER(FIND(analysismethod8,'III_Plan comp 438.68 {Plan 5}'!AW$15)),"",'III_Plan comp 438.68 {Plan 5}'!AW$15&amp;analysismethod8)</f>
        <v/>
      </c>
      <c r="DE71" s="254" t="str">
        <f>IF(ISNUMBER(FIND(analysismethod8,'III_Plan comp 438.68 {Plan 5}'!AX$15)),"",'III_Plan comp 438.68 {Plan 5}'!AX$15&amp;analysismethod8)</f>
        <v/>
      </c>
      <c r="DF71" s="254" t="str">
        <f>IF(ISNUMBER(FIND(analysismethod8,'III_Plan comp 438.68 {Plan 5}'!AY$15)),"",'III_Plan comp 438.68 {Plan 5}'!AY$15&amp;analysismethod8)</f>
        <v/>
      </c>
      <c r="DG71" s="254" t="str">
        <f>IF(ISNUMBER(FIND(analysismethod8,'III_Plan comp 438.68 {Plan 5}'!AZ$15)),"",'III_Plan comp 438.68 {Plan 5}'!AZ$15&amp;analysismethod8)</f>
        <v/>
      </c>
      <c r="DH71" s="254" t="str">
        <f>IF(ISNUMBER(FIND(analysismethod8,'III_Plan comp 438.68 {Plan 5}'!BA$15)),"",'III_Plan comp 438.68 {Plan 5}'!BA$15&amp;analysismethod8)</f>
        <v/>
      </c>
      <c r="DI71" s="254" t="str">
        <f>IF(ISNUMBER(FIND(analysismethod8,'III_Plan comp 438.68 {Plan 5}'!BB$15)),"",'III_Plan comp 438.68 {Plan 5}'!BB$15&amp;analysismethod8)</f>
        <v/>
      </c>
      <c r="DJ71" s="254" t="str">
        <f>IF(ISNUMBER(FIND(analysismethod8,'III_Plan comp 438.68 {Plan 5}'!BC$15)),"",'III_Plan comp 438.68 {Plan 5}'!BC$15&amp;analysismethod8)</f>
        <v/>
      </c>
      <c r="DK71" s="254" t="str">
        <f>IF(ISNUMBER(FIND(analysismethod8,'III_Plan comp 438.68 {Plan 5}'!BD$15)),"",'III_Plan comp 438.68 {Plan 5}'!BD$15&amp;analysismethod8)</f>
        <v/>
      </c>
      <c r="DL71" s="254" t="str">
        <f>IF(ISNUMBER(FIND(analysismethod8,'III_Plan comp 438.68 {Plan 5}'!BE$15)),"",'III_Plan comp 438.68 {Plan 5}'!BE$15&amp;analysismethod8)</f>
        <v/>
      </c>
      <c r="DM71" s="254" t="str">
        <f>IF(ISNUMBER(FIND(analysismethod8,'III_Plan comp 438.68 {Plan 5}'!BF$15)),"",'III_Plan comp 438.68 {Plan 5}'!BF$15&amp;analysismethod8)</f>
        <v/>
      </c>
      <c r="DN71" s="254" t="str">
        <f>IF(ISNUMBER(FIND(analysismethod8,'III_Plan comp 438.68 {Plan 5}'!BG$15)),"",'III_Plan comp 438.68 {Plan 5}'!BG$15&amp;analysismethod8)</f>
        <v/>
      </c>
      <c r="DO71" s="254" t="str">
        <f>IF(ISNUMBER(FIND(analysismethod8,'III_Plan comp 438.68 {Plan 5}'!BH$15)),"",'III_Plan comp 438.68 {Plan 5}'!BH$15&amp;analysismethod8)</f>
        <v/>
      </c>
      <c r="DP71" s="254" t="str">
        <f>IF(ISNUMBER(FIND(analysismethod8,'III_Plan comp 438.68 {Plan 5}'!BI$15)),"",'III_Plan comp 438.68 {Plan 5}'!BI$15&amp;analysismethod8)</f>
        <v/>
      </c>
      <c r="DQ71" s="254" t="str">
        <f>IF(ISNUMBER(FIND(analysismethod8,'III_Plan comp 438.68 {Plan 5}'!BJ$15)),"",'III_Plan comp 438.68 {Plan 5}'!BJ$15&amp;analysismethod8)</f>
        <v/>
      </c>
      <c r="DR71" s="254" t="str">
        <f>IF(ISNUMBER(FIND(analysismethod8,'III_Plan comp 438.68 {Plan 5}'!BK$15)),"",'III_Plan comp 438.68 {Plan 5}'!BK$15&amp;analysismethod8)</f>
        <v/>
      </c>
      <c r="DS71" s="254" t="str">
        <f>IF(ISNUMBER(FIND(analysismethod8,'III_Plan comp 438.68 {Plan 5}'!BL$15)),"",'III_Plan comp 438.68 {Plan 5}'!BL$15&amp;analysismethod8)</f>
        <v/>
      </c>
      <c r="DT71" s="254" t="str">
        <f>IF(ISNUMBER(FIND(analysismethod8,'III_Plan comp 438.68 {Plan 5}'!BM$15)),"",'III_Plan comp 438.68 {Plan 5}'!BM$15&amp;analysismethod8)</f>
        <v/>
      </c>
      <c r="DU71" s="254" t="str">
        <f>IF(ISNUMBER(FIND(analysismethod8,'III_Plan comp 438.68 {Plan 5}'!BN$15)),"",'III_Plan comp 438.68 {Plan 5}'!BN$15&amp;analysismethod8)</f>
        <v/>
      </c>
      <c r="DV71" s="254" t="str">
        <f>IF(ISNUMBER(FIND(analysismethod8,'III_Plan comp 438.68 {Plan 5}'!BO$15)),"",'III_Plan comp 438.68 {Plan 5}'!BO$15&amp;analysismethod8)</f>
        <v/>
      </c>
      <c r="DW71" s="254" t="str">
        <f>IF(ISNUMBER(FIND(analysismethod8,'III_Plan comp 438.68 {Plan 5}'!BP$15)),"",'III_Plan comp 438.68 {Plan 5}'!BP$15&amp;analysismethod8)</f>
        <v/>
      </c>
      <c r="DX71" s="254" t="str">
        <f>IF(ISNUMBER(FIND(analysismethod8,'III_Plan comp 438.68 {Plan 5}'!BQ$15)),"",'III_Plan comp 438.68 {Plan 5}'!BQ$15&amp;analysismethod8)</f>
        <v/>
      </c>
      <c r="DY71" s="254" t="str">
        <f>IF(ISNUMBER(FIND(analysismethod8,'III_Plan comp 438.68 {Plan 5}'!BR$15)),"",'III_Plan comp 438.68 {Plan 5}'!BR$15&amp;analysismethod8)</f>
        <v/>
      </c>
      <c r="DZ71" s="254" t="str">
        <f>IF(ISNUMBER(FIND(analysismethod8,'III_Plan comp 438.68 {Plan 5}'!BS$15)),"",'III_Plan comp 438.68 {Plan 5}'!BS$15&amp;analysismethod8)</f>
        <v/>
      </c>
      <c r="EA71" s="254" t="str">
        <f>IF(ISNUMBER(FIND(analysismethod8,'III_Plan comp 438.68 {Plan 5}'!BT$15)),"",'III_Plan comp 438.68 {Plan 5}'!BT$15&amp;analysismethod8)</f>
        <v/>
      </c>
      <c r="EB71" s="254" t="str">
        <f>IF(ISNUMBER(FIND(analysismethod8,'III_Plan comp 438.68 {Plan 5}'!BU$15)),"",'III_Plan comp 438.68 {Plan 5}'!BU$15&amp;analysismethod8)</f>
        <v/>
      </c>
      <c r="EC71" s="254" t="str">
        <f>IF(ISNUMBER(FIND(analysismethod8,'III_Plan comp 438.68 {Plan 5}'!BV$15)),"",'III_Plan comp 438.68 {Plan 5}'!BV$15&amp;analysismethod8)</f>
        <v/>
      </c>
      <c r="ED71" s="254" t="str">
        <f>IF(ISNUMBER(FIND(analysismethod8,'III_Plan comp 438.68 {Plan 5}'!BW$15)),"",'III_Plan comp 438.68 {Plan 5}'!BW$15&amp;analysismethod8)</f>
        <v/>
      </c>
      <c r="EE71" s="254" t="str">
        <f>IF(ISNUMBER(FIND(analysismethod8,'III_Plan comp 438.68 {Plan 5}'!BX$15)),"",'III_Plan comp 438.68 {Plan 5}'!BX$15&amp;analysismethod8)</f>
        <v/>
      </c>
      <c r="EF71" s="254" t="str">
        <f>IF(ISNUMBER(FIND(analysismethod8,'III_Plan comp 438.68 {Plan 5}'!BY$15)),"",'III_Plan comp 438.68 {Plan 5}'!BY$15&amp;analysismethod8)</f>
        <v/>
      </c>
      <c r="EG71" s="254" t="str">
        <f>IF(ISNUMBER(FIND(analysismethod8,'III_Plan comp 438.68 {Plan 5}'!BZ$15)),"",'III_Plan comp 438.68 {Plan 5}'!BZ$15&amp;analysismethod8)</f>
        <v/>
      </c>
      <c r="EH71" s="254" t="str">
        <f>IF(ISNUMBER(FIND(analysismethod8,'III_Plan comp 438.68 {Plan 5}'!CA$15)),"",'III_Plan comp 438.68 {Plan 5}'!CA$15&amp;analysismethod8)</f>
        <v/>
      </c>
      <c r="EI71" s="254" t="str">
        <f>IF(ISNUMBER(FIND(analysismethod8,'III_Plan comp 438.68 {Plan 5}'!CB$15)),"",'III_Plan comp 438.68 {Plan 5}'!CB$15&amp;analysismethod8)</f>
        <v/>
      </c>
      <c r="EJ71" s="254" t="str">
        <f>IF(ISNUMBER(FIND(analysismethod8,'III_Plan comp 438.68 {Plan 5}'!CC$15)),"",'III_Plan comp 438.68 {Plan 5}'!CC$15&amp;analysismethod8)</f>
        <v/>
      </c>
      <c r="EK71" s="254" t="str">
        <f>IF(ISNUMBER(FIND(analysismethod8,'III_Plan comp 438.68 {Plan 5}'!CD$15)),"",'III_Plan comp 438.68 {Plan 5}'!CD$15&amp;analysismethod8)</f>
        <v/>
      </c>
      <c r="EL71" s="254" t="str">
        <f>IF(ISNUMBER(FIND(analysismethod8,'III_Plan comp 438.68 {Plan 5}'!CE$15)),"",'III_Plan comp 438.68 {Plan 5}'!CE$15&amp;analysismethod8)</f>
        <v/>
      </c>
      <c r="EM71" s="254" t="str">
        <f>IF(ISNUMBER(FIND(analysismethod8,'III_Plan comp 438.68 {Plan 5}'!CF$15)),"",'III_Plan comp 438.68 {Plan 5}'!CF$15&amp;analysismethod8)</f>
        <v/>
      </c>
      <c r="EN71" s="254" t="str">
        <f>IF(ISNUMBER(FIND(analysismethod8,'III_Plan comp 438.68 {Plan 5}'!CG$15)),"",'III_Plan comp 438.68 {Plan 5}'!CG$15&amp;analysismethod8)</f>
        <v/>
      </c>
      <c r="EO71" s="254" t="str">
        <f>IF(ISNUMBER(FIND(analysismethod8,'III_Plan comp 438.68 {Plan 5}'!CH$15)),"",'III_Plan comp 438.68 {Plan 5}'!CH$15&amp;analysismethod8)</f>
        <v/>
      </c>
      <c r="EP71" s="254" t="str">
        <f>IF(ISNUMBER(FIND(analysismethod8,'III_Plan comp 438.68 {Plan 5}'!CI$15)),"",'III_Plan comp 438.68 {Plan 5}'!CI$15&amp;analysismethod8)</f>
        <v/>
      </c>
      <c r="EQ71" s="254" t="str">
        <f>IF(ISNUMBER(FIND(analysismethod8,'III_Plan comp 438.68 {Plan 5}'!CJ$15)),"",'III_Plan comp 438.68 {Plan 5}'!CJ$15&amp;analysismethod8)</f>
        <v/>
      </c>
      <c r="ER71" s="254" t="str">
        <f>IF(ISNUMBER(FIND(analysismethod8,'III_Plan comp 438.68 {Plan 5}'!CK$15)),"",'III_Plan comp 438.68 {Plan 5}'!CK$15&amp;analysismethod8)</f>
        <v/>
      </c>
      <c r="ES71" s="254" t="str">
        <f>IF(ISNUMBER(FIND(analysismethod8,'III_Plan comp 438.68 {Plan 5}'!CL$15)),"",'III_Plan comp 438.68 {Plan 5}'!CL$15&amp;analysismethod8)</f>
        <v/>
      </c>
      <c r="ET71" s="254" t="str">
        <f>IF(ISNUMBER(FIND(analysismethod8,'III_Plan comp 438.68 {Plan 5}'!CM$15)),"",'III_Plan comp 438.68 {Plan 5}'!CM$15&amp;analysismethod8)</f>
        <v/>
      </c>
      <c r="EU71" s="254" t="str">
        <f>IF(ISNUMBER(FIND(analysismethod8,'III_Plan comp 438.68 {Plan 5}'!CN$15)),"",'III_Plan comp 438.68 {Plan 5}'!CN$15&amp;analysismethod8)</f>
        <v/>
      </c>
      <c r="EV71" s="254" t="str">
        <f>IF(ISNUMBER(FIND(analysismethod8,'III_Plan comp 438.68 {Plan 5}'!CO$15)),"",'III_Plan comp 438.68 {Plan 5}'!CO$15&amp;analysismethod8)</f>
        <v/>
      </c>
      <c r="EW71" s="254" t="str">
        <f>IF(ISNUMBER(FIND(analysismethod8,'III_Plan comp 438.68 {Plan 5}'!CP$15)),"",'III_Plan comp 438.68 {Plan 5}'!CP$15&amp;analysismethod8)</f>
        <v/>
      </c>
      <c r="EX71" s="254" t="str">
        <f>IF(ISNUMBER(FIND(analysismethod8,'III_Plan comp 438.68 {Plan 5}'!CQ$15)),"",'III_Plan comp 438.68 {Plan 5}'!CQ$15&amp;analysismethod8)</f>
        <v/>
      </c>
      <c r="EY71" s="254" t="str">
        <f>IF(ISNUMBER(FIND(analysismethod8,'III_Plan comp 438.68 {Plan 5}'!CR$15)),"",'III_Plan comp 438.68 {Plan 5}'!CR$15&amp;analysismethod8)</f>
        <v/>
      </c>
      <c r="EZ71" s="254" t="str">
        <f>IF(ISNUMBER(FIND(analysismethod8,'III_Plan comp 438.68 {Plan 5}'!CS$15)),"",'III_Plan comp 438.68 {Plan 5}'!CS$15&amp;analysismethod8)</f>
        <v/>
      </c>
      <c r="FA71" s="254" t="str">
        <f>IF(ISNUMBER(FIND(analysismethod8,'III_Plan comp 438.68 {Plan 5}'!CT$15)),"",'III_Plan comp 438.68 {Plan 5}'!CT$15&amp;analysismethod8)</f>
        <v/>
      </c>
      <c r="FB71" s="254" t="str">
        <f>IF(ISNUMBER(FIND(analysismethod8,'III_Plan comp 438.68 {Plan 5}'!CU$15)),"",'III_Plan comp 438.68 {Plan 5}'!CU$15&amp;analysismethod8)</f>
        <v/>
      </c>
      <c r="FC71" s="254" t="str">
        <f>IF(ISNUMBER(FIND(analysismethod8,'III_Plan comp 438.68 {Plan 5}'!CV$15)),"",'III_Plan comp 438.68 {Plan 5}'!CV$15&amp;analysismethod8)</f>
        <v/>
      </c>
      <c r="FD71" s="254" t="str">
        <f>IF(ISNUMBER(FIND(analysismethod8,'III_Plan comp 438.68 {Plan 5}'!CW$15)),"",'III_Plan comp 438.68 {Plan 5}'!CW$15&amp;analysismethod8)</f>
        <v/>
      </c>
      <c r="FE71" s="254" t="str">
        <f>IF(ISNUMBER(FIND(analysismethod8,'III_Plan comp 438.68 {Plan 5}'!CX$15)),"",'III_Plan comp 438.68 {Plan 5}'!CX$15&amp;analysismethod8)</f>
        <v/>
      </c>
      <c r="FF71" s="254" t="str">
        <f>IF(ISNUMBER(FIND(analysismethod8,'III_Plan comp 438.68 {Plan 5}'!CY$15)),"",'III_Plan comp 438.68 {Plan 5}'!CY$15&amp;analysismethod8)</f>
        <v/>
      </c>
      <c r="FG71" s="254" t="str">
        <f>IF(ISNUMBER(FIND(analysismethod8,'III_Plan comp 438.68 {Plan 5}'!CZ$15)),"",'III_Plan comp 438.68 {Plan 5}'!CZ$15&amp;analysismethod8)</f>
        <v/>
      </c>
    </row>
    <row r="72" spans="62:163" x14ac:dyDescent="0.25">
      <c r="BK72" s="253" t="str">
        <f>IF('I_State and program information'!$E$85&lt;&gt;"",'I_State and program information'!E146&amp;"; "&amp;CHAR(10)&amp;CHAR(10),"")</f>
        <v/>
      </c>
      <c r="BL72" s="254" t="str">
        <f>IF(ISNUMBER(FIND(analysismethod9,'III_Plan comp 438.68 {Plan 5}'!E$15)),"",'III_Plan comp 438.68 {Plan 5}'!E$15&amp;analysismethod9)</f>
        <v/>
      </c>
      <c r="BM72" s="254" t="str">
        <f>IF(ISNUMBER(FIND(analysismethod9,'III_Plan comp 438.68 {Plan 5}'!F$15)),"",'III_Plan comp 438.68 {Plan 5}'!F$15&amp;analysismethod9)</f>
        <v/>
      </c>
      <c r="BN72" s="254" t="str">
        <f>IF(ISNUMBER(FIND(analysismethod9,'III_Plan comp 438.68 {Plan 5}'!G$15)),"",'III_Plan comp 438.68 {Plan 5}'!G$15&amp;analysismethod9)</f>
        <v/>
      </c>
      <c r="BO72" s="254" t="str">
        <f>IF(ISNUMBER(FIND(analysismethod9,'III_Plan comp 438.68 {Plan 5}'!H$15)),"",'III_Plan comp 438.68 {Plan 5}'!H$15&amp;analysismethod9)</f>
        <v/>
      </c>
      <c r="BP72" s="254" t="str">
        <f>IF(ISNUMBER(FIND(analysismethod9,'III_Plan comp 438.68 {Plan 5}'!I$15)),"",'III_Plan comp 438.68 {Plan 5}'!I$15&amp;analysismethod9)</f>
        <v/>
      </c>
      <c r="BQ72" s="254" t="str">
        <f>IF(ISNUMBER(FIND(analysismethod9,'III_Plan comp 438.68 {Plan 5}'!J$15)),"",'III_Plan comp 438.68 {Plan 5}'!J$15&amp;analysismethod9)</f>
        <v/>
      </c>
      <c r="BR72" s="254" t="str">
        <f>IF(ISNUMBER(FIND(analysismethod9,'III_Plan comp 438.68 {Plan 5}'!K$15)),"",'III_Plan comp 438.68 {Plan 5}'!K$15&amp;analysismethod9)</f>
        <v/>
      </c>
      <c r="BS72" s="254" t="str">
        <f>IF(ISNUMBER(FIND(analysismethod9,'III_Plan comp 438.68 {Plan 5}'!L$15)),"",'III_Plan comp 438.68 {Plan 5}'!L$15&amp;analysismethod9)</f>
        <v/>
      </c>
      <c r="BT72" s="254" t="str">
        <f>IF(ISNUMBER(FIND(analysismethod9,'III_Plan comp 438.68 {Plan 5}'!M$15)),"",'III_Plan comp 438.68 {Plan 5}'!M$15&amp;analysismethod9)</f>
        <v/>
      </c>
      <c r="BU72" s="254" t="str">
        <f>IF(ISNUMBER(FIND(analysismethod9,'III_Plan comp 438.68 {Plan 5}'!N$15)),"",'III_Plan comp 438.68 {Plan 5}'!N$15&amp;analysismethod9)</f>
        <v/>
      </c>
      <c r="BV72" s="254" t="str">
        <f>IF(ISNUMBER(FIND(analysismethod9,'III_Plan comp 438.68 {Plan 5}'!O$15)),"",'III_Plan comp 438.68 {Plan 5}'!O$15&amp;analysismethod9)</f>
        <v/>
      </c>
      <c r="BW72" s="254" t="str">
        <f>IF(ISNUMBER(FIND(analysismethod9,'III_Plan comp 438.68 {Plan 5}'!P$15)),"",'III_Plan comp 438.68 {Plan 5}'!P$15&amp;analysismethod9)</f>
        <v/>
      </c>
      <c r="BX72" s="254" t="str">
        <f>IF(ISNUMBER(FIND(analysismethod9,'III_Plan comp 438.68 {Plan 5}'!Q$15)),"",'III_Plan comp 438.68 {Plan 5}'!Q$15&amp;analysismethod9)</f>
        <v/>
      </c>
      <c r="BY72" s="254" t="str">
        <f>IF(ISNUMBER(FIND(analysismethod9,'III_Plan comp 438.68 {Plan 5}'!R$15)),"",'III_Plan comp 438.68 {Plan 5}'!R$15&amp;analysismethod9)</f>
        <v/>
      </c>
      <c r="BZ72" s="254" t="str">
        <f>IF(ISNUMBER(FIND(analysismethod9,'III_Plan comp 438.68 {Plan 5}'!S$15)),"",'III_Plan comp 438.68 {Plan 5}'!S$15&amp;analysismethod9)</f>
        <v/>
      </c>
      <c r="CA72" s="254" t="str">
        <f>IF(ISNUMBER(FIND(analysismethod9,'III_Plan comp 438.68 {Plan 5}'!T$15)),"",'III_Plan comp 438.68 {Plan 5}'!T$15&amp;analysismethod9)</f>
        <v/>
      </c>
      <c r="CB72" s="254" t="str">
        <f>IF(ISNUMBER(FIND(analysismethod9,'III_Plan comp 438.68 {Plan 5}'!U$15)),"",'III_Plan comp 438.68 {Plan 5}'!U$15&amp;analysismethod9)</f>
        <v/>
      </c>
      <c r="CC72" s="254" t="str">
        <f>IF(ISNUMBER(FIND(analysismethod9,'III_Plan comp 438.68 {Plan 5}'!V$15)),"",'III_Plan comp 438.68 {Plan 5}'!V$15&amp;analysismethod9)</f>
        <v/>
      </c>
      <c r="CD72" s="254" t="str">
        <f>IF(ISNUMBER(FIND(analysismethod9,'III_Plan comp 438.68 {Plan 5}'!W$15)),"",'III_Plan comp 438.68 {Plan 5}'!W$15&amp;analysismethod9)</f>
        <v/>
      </c>
      <c r="CE72" s="254" t="str">
        <f>IF(ISNUMBER(FIND(analysismethod9,'III_Plan comp 438.68 {Plan 5}'!X$15)),"",'III_Plan comp 438.68 {Plan 5}'!X$15&amp;analysismethod9)</f>
        <v/>
      </c>
      <c r="CF72" s="254" t="str">
        <f>IF(ISNUMBER(FIND(analysismethod9,'III_Plan comp 438.68 {Plan 5}'!Y$15)),"",'III_Plan comp 438.68 {Plan 5}'!Y$15&amp;analysismethod9)</f>
        <v/>
      </c>
      <c r="CG72" s="254" t="str">
        <f>IF(ISNUMBER(FIND(analysismethod9,'III_Plan comp 438.68 {Plan 5}'!Z$15)),"",'III_Plan comp 438.68 {Plan 5}'!Z$15&amp;analysismethod9)</f>
        <v/>
      </c>
      <c r="CH72" s="254" t="str">
        <f>IF(ISNUMBER(FIND(analysismethod9,'III_Plan comp 438.68 {Plan 5}'!AA$15)),"",'III_Plan comp 438.68 {Plan 5}'!AA$15&amp;analysismethod9)</f>
        <v/>
      </c>
      <c r="CI72" s="254" t="str">
        <f>IF(ISNUMBER(FIND(analysismethod9,'III_Plan comp 438.68 {Plan 5}'!AB$15)),"",'III_Plan comp 438.68 {Plan 5}'!AB$15&amp;analysismethod9)</f>
        <v/>
      </c>
      <c r="CJ72" s="254" t="str">
        <f>IF(ISNUMBER(FIND(analysismethod9,'III_Plan comp 438.68 {Plan 5}'!AC$15)),"",'III_Plan comp 438.68 {Plan 5}'!AC$15&amp;analysismethod9)</f>
        <v/>
      </c>
      <c r="CK72" s="254" t="str">
        <f>IF(ISNUMBER(FIND(analysismethod9,'III_Plan comp 438.68 {Plan 5}'!AD$15)),"",'III_Plan comp 438.68 {Plan 5}'!AD$15&amp;analysismethod9)</f>
        <v/>
      </c>
      <c r="CL72" s="254" t="str">
        <f>IF(ISNUMBER(FIND(analysismethod9,'III_Plan comp 438.68 {Plan 5}'!AE$15)),"",'III_Plan comp 438.68 {Plan 5}'!AE$15&amp;analysismethod9)</f>
        <v/>
      </c>
      <c r="CM72" s="254" t="str">
        <f>IF(ISNUMBER(FIND(analysismethod9,'III_Plan comp 438.68 {Plan 5}'!AF$15)),"",'III_Plan comp 438.68 {Plan 5}'!AF$15&amp;analysismethod9)</f>
        <v/>
      </c>
      <c r="CN72" s="254" t="str">
        <f>IF(ISNUMBER(FIND(analysismethod9,'III_Plan comp 438.68 {Plan 5}'!AG$15)),"",'III_Plan comp 438.68 {Plan 5}'!AG$15&amp;analysismethod9)</f>
        <v/>
      </c>
      <c r="CO72" s="254" t="str">
        <f>IF(ISNUMBER(FIND(analysismethod9,'III_Plan comp 438.68 {Plan 5}'!AH$15)),"",'III_Plan comp 438.68 {Plan 5}'!AH$15&amp;analysismethod9)</f>
        <v/>
      </c>
      <c r="CP72" s="254" t="str">
        <f>IF(ISNUMBER(FIND(analysismethod9,'III_Plan comp 438.68 {Plan 5}'!AI$15)),"",'III_Plan comp 438.68 {Plan 5}'!AI$15&amp;analysismethod9)</f>
        <v/>
      </c>
      <c r="CQ72" s="254" t="str">
        <f>IF(ISNUMBER(FIND(analysismethod9,'III_Plan comp 438.68 {Plan 5}'!AJ$15)),"",'III_Plan comp 438.68 {Plan 5}'!AJ$15&amp;analysismethod9)</f>
        <v/>
      </c>
      <c r="CR72" s="254" t="str">
        <f>IF(ISNUMBER(FIND(analysismethod9,'III_Plan comp 438.68 {Plan 5}'!AK$15)),"",'III_Plan comp 438.68 {Plan 5}'!AK$15&amp;analysismethod9)</f>
        <v/>
      </c>
      <c r="CS72" s="254" t="str">
        <f>IF(ISNUMBER(FIND(analysismethod9,'III_Plan comp 438.68 {Plan 5}'!AL$15)),"",'III_Plan comp 438.68 {Plan 5}'!AL$15&amp;analysismethod9)</f>
        <v/>
      </c>
      <c r="CT72" s="254" t="str">
        <f>IF(ISNUMBER(FIND(analysismethod9,'III_Plan comp 438.68 {Plan 5}'!AM$15)),"",'III_Plan comp 438.68 {Plan 5}'!AM$15&amp;analysismethod9)</f>
        <v/>
      </c>
      <c r="CU72" s="254" t="str">
        <f>IF(ISNUMBER(FIND(analysismethod9,'III_Plan comp 438.68 {Plan 5}'!AN$15)),"",'III_Plan comp 438.68 {Plan 5}'!AN$15&amp;analysismethod9)</f>
        <v/>
      </c>
      <c r="CV72" s="254" t="str">
        <f>IF(ISNUMBER(FIND(analysismethod9,'III_Plan comp 438.68 {Plan 5}'!AO$15)),"",'III_Plan comp 438.68 {Plan 5}'!AO$15&amp;analysismethod9)</f>
        <v/>
      </c>
      <c r="CW72" s="254" t="str">
        <f>IF(ISNUMBER(FIND(analysismethod9,'III_Plan comp 438.68 {Plan 5}'!AP$15)),"",'III_Plan comp 438.68 {Plan 5}'!AP$15&amp;analysismethod9)</f>
        <v/>
      </c>
      <c r="CX72" s="254" t="str">
        <f>IF(ISNUMBER(FIND(analysismethod9,'III_Plan comp 438.68 {Plan 5}'!AQ$15)),"",'III_Plan comp 438.68 {Plan 5}'!AQ$15&amp;analysismethod9)</f>
        <v/>
      </c>
      <c r="CY72" s="254" t="str">
        <f>IF(ISNUMBER(FIND(analysismethod9,'III_Plan comp 438.68 {Plan 5}'!AR$15)),"",'III_Plan comp 438.68 {Plan 5}'!AR$15&amp;analysismethod9)</f>
        <v/>
      </c>
      <c r="CZ72" s="254" t="str">
        <f>IF(ISNUMBER(FIND(analysismethod9,'III_Plan comp 438.68 {Plan 5}'!AS$15)),"",'III_Plan comp 438.68 {Plan 5}'!AS$15&amp;analysismethod9)</f>
        <v/>
      </c>
      <c r="DA72" s="254" t="str">
        <f>IF(ISNUMBER(FIND(analysismethod9,'III_Plan comp 438.68 {Plan 5}'!AT$15)),"",'III_Plan comp 438.68 {Plan 5}'!AT$15&amp;analysismethod9)</f>
        <v/>
      </c>
      <c r="DB72" s="254" t="str">
        <f>IF(ISNUMBER(FIND(analysismethod9,'III_Plan comp 438.68 {Plan 5}'!AU$15)),"",'III_Plan comp 438.68 {Plan 5}'!AU$15&amp;analysismethod9)</f>
        <v/>
      </c>
      <c r="DC72" s="254" t="str">
        <f>IF(ISNUMBER(FIND(analysismethod9,'III_Plan comp 438.68 {Plan 5}'!AV$15)),"",'III_Plan comp 438.68 {Plan 5}'!AV$15&amp;analysismethod9)</f>
        <v/>
      </c>
      <c r="DD72" s="254" t="str">
        <f>IF(ISNUMBER(FIND(analysismethod9,'III_Plan comp 438.68 {Plan 5}'!AW$15)),"",'III_Plan comp 438.68 {Plan 5}'!AW$15&amp;analysismethod9)</f>
        <v/>
      </c>
      <c r="DE72" s="254" t="str">
        <f>IF(ISNUMBER(FIND(analysismethod9,'III_Plan comp 438.68 {Plan 5}'!AX$15)),"",'III_Plan comp 438.68 {Plan 5}'!AX$15&amp;analysismethod9)</f>
        <v/>
      </c>
      <c r="DF72" s="254" t="str">
        <f>IF(ISNUMBER(FIND(analysismethod9,'III_Plan comp 438.68 {Plan 5}'!AY$15)),"",'III_Plan comp 438.68 {Plan 5}'!AY$15&amp;analysismethod9)</f>
        <v/>
      </c>
      <c r="DG72" s="254" t="str">
        <f>IF(ISNUMBER(FIND(analysismethod9,'III_Plan comp 438.68 {Plan 5}'!AZ$15)),"",'III_Plan comp 438.68 {Plan 5}'!AZ$15&amp;analysismethod9)</f>
        <v/>
      </c>
      <c r="DH72" s="254" t="str">
        <f>IF(ISNUMBER(FIND(analysismethod9,'III_Plan comp 438.68 {Plan 5}'!BA$15)),"",'III_Plan comp 438.68 {Plan 5}'!BA$15&amp;analysismethod9)</f>
        <v/>
      </c>
      <c r="DI72" s="254" t="str">
        <f>IF(ISNUMBER(FIND(analysismethod9,'III_Plan comp 438.68 {Plan 5}'!BB$15)),"",'III_Plan comp 438.68 {Plan 5}'!BB$15&amp;analysismethod9)</f>
        <v/>
      </c>
      <c r="DJ72" s="254" t="str">
        <f>IF(ISNUMBER(FIND(analysismethod9,'III_Plan comp 438.68 {Plan 5}'!BC$15)),"",'III_Plan comp 438.68 {Plan 5}'!BC$15&amp;analysismethod9)</f>
        <v/>
      </c>
      <c r="DK72" s="254" t="str">
        <f>IF(ISNUMBER(FIND(analysismethod9,'III_Plan comp 438.68 {Plan 5}'!BD$15)),"",'III_Plan comp 438.68 {Plan 5}'!BD$15&amp;analysismethod9)</f>
        <v/>
      </c>
      <c r="DL72" s="254" t="str">
        <f>IF(ISNUMBER(FIND(analysismethod9,'III_Plan comp 438.68 {Plan 5}'!BE$15)),"",'III_Plan comp 438.68 {Plan 5}'!BE$15&amp;analysismethod9)</f>
        <v/>
      </c>
      <c r="DM72" s="254" t="str">
        <f>IF(ISNUMBER(FIND(analysismethod9,'III_Plan comp 438.68 {Plan 5}'!BF$15)),"",'III_Plan comp 438.68 {Plan 5}'!BF$15&amp;analysismethod9)</f>
        <v/>
      </c>
      <c r="DN72" s="254" t="str">
        <f>IF(ISNUMBER(FIND(analysismethod9,'III_Plan comp 438.68 {Plan 5}'!BG$15)),"",'III_Plan comp 438.68 {Plan 5}'!BG$15&amp;analysismethod9)</f>
        <v/>
      </c>
      <c r="DO72" s="254" t="str">
        <f>IF(ISNUMBER(FIND(analysismethod9,'III_Plan comp 438.68 {Plan 5}'!BH$15)),"",'III_Plan comp 438.68 {Plan 5}'!BH$15&amp;analysismethod9)</f>
        <v/>
      </c>
      <c r="DP72" s="254" t="str">
        <f>IF(ISNUMBER(FIND(analysismethod9,'III_Plan comp 438.68 {Plan 5}'!BI$15)),"",'III_Plan comp 438.68 {Plan 5}'!BI$15&amp;analysismethod9)</f>
        <v/>
      </c>
      <c r="DQ72" s="254" t="str">
        <f>IF(ISNUMBER(FIND(analysismethod9,'III_Plan comp 438.68 {Plan 5}'!BJ$15)),"",'III_Plan comp 438.68 {Plan 5}'!BJ$15&amp;analysismethod9)</f>
        <v/>
      </c>
      <c r="DR72" s="254" t="str">
        <f>IF(ISNUMBER(FIND(analysismethod9,'III_Plan comp 438.68 {Plan 5}'!BK$15)),"",'III_Plan comp 438.68 {Plan 5}'!BK$15&amp;analysismethod9)</f>
        <v/>
      </c>
      <c r="DS72" s="254" t="str">
        <f>IF(ISNUMBER(FIND(analysismethod9,'III_Plan comp 438.68 {Plan 5}'!BL$15)),"",'III_Plan comp 438.68 {Plan 5}'!BL$15&amp;analysismethod9)</f>
        <v/>
      </c>
      <c r="DT72" s="254" t="str">
        <f>IF(ISNUMBER(FIND(analysismethod9,'III_Plan comp 438.68 {Plan 5}'!BM$15)),"",'III_Plan comp 438.68 {Plan 5}'!BM$15&amp;analysismethod9)</f>
        <v/>
      </c>
      <c r="DU72" s="254" t="str">
        <f>IF(ISNUMBER(FIND(analysismethod9,'III_Plan comp 438.68 {Plan 5}'!BN$15)),"",'III_Plan comp 438.68 {Plan 5}'!BN$15&amp;analysismethod9)</f>
        <v/>
      </c>
      <c r="DV72" s="254" t="str">
        <f>IF(ISNUMBER(FIND(analysismethod9,'III_Plan comp 438.68 {Plan 5}'!BO$15)),"",'III_Plan comp 438.68 {Plan 5}'!BO$15&amp;analysismethod9)</f>
        <v/>
      </c>
      <c r="DW72" s="254" t="str">
        <f>IF(ISNUMBER(FIND(analysismethod9,'III_Plan comp 438.68 {Plan 5}'!BP$15)),"",'III_Plan comp 438.68 {Plan 5}'!BP$15&amp;analysismethod9)</f>
        <v/>
      </c>
      <c r="DX72" s="254" t="str">
        <f>IF(ISNUMBER(FIND(analysismethod9,'III_Plan comp 438.68 {Plan 5}'!BQ$15)),"",'III_Plan comp 438.68 {Plan 5}'!BQ$15&amp;analysismethod9)</f>
        <v/>
      </c>
      <c r="DY72" s="254" t="str">
        <f>IF(ISNUMBER(FIND(analysismethod9,'III_Plan comp 438.68 {Plan 5}'!BR$15)),"",'III_Plan comp 438.68 {Plan 5}'!BR$15&amp;analysismethod9)</f>
        <v/>
      </c>
      <c r="DZ72" s="254" t="str">
        <f>IF(ISNUMBER(FIND(analysismethod9,'III_Plan comp 438.68 {Plan 5}'!BS$15)),"",'III_Plan comp 438.68 {Plan 5}'!BS$15&amp;analysismethod9)</f>
        <v/>
      </c>
      <c r="EA72" s="254" t="str">
        <f>IF(ISNUMBER(FIND(analysismethod9,'III_Plan comp 438.68 {Plan 5}'!BT$15)),"",'III_Plan comp 438.68 {Plan 5}'!BT$15&amp;analysismethod9)</f>
        <v/>
      </c>
      <c r="EB72" s="254" t="str">
        <f>IF(ISNUMBER(FIND(analysismethod9,'III_Plan comp 438.68 {Plan 5}'!BU$15)),"",'III_Plan comp 438.68 {Plan 5}'!BU$15&amp;analysismethod9)</f>
        <v/>
      </c>
      <c r="EC72" s="254" t="str">
        <f>IF(ISNUMBER(FIND(analysismethod9,'III_Plan comp 438.68 {Plan 5}'!BV$15)),"",'III_Plan comp 438.68 {Plan 5}'!BV$15&amp;analysismethod9)</f>
        <v/>
      </c>
      <c r="ED72" s="254" t="str">
        <f>IF(ISNUMBER(FIND(analysismethod9,'III_Plan comp 438.68 {Plan 5}'!BW$15)),"",'III_Plan comp 438.68 {Plan 5}'!BW$15&amp;analysismethod9)</f>
        <v/>
      </c>
      <c r="EE72" s="254" t="str">
        <f>IF(ISNUMBER(FIND(analysismethod9,'III_Plan comp 438.68 {Plan 5}'!BX$15)),"",'III_Plan comp 438.68 {Plan 5}'!BX$15&amp;analysismethod9)</f>
        <v/>
      </c>
      <c r="EF72" s="254" t="str">
        <f>IF(ISNUMBER(FIND(analysismethod9,'III_Plan comp 438.68 {Plan 5}'!BY$15)),"",'III_Plan comp 438.68 {Plan 5}'!BY$15&amp;analysismethod9)</f>
        <v/>
      </c>
      <c r="EG72" s="254" t="str">
        <f>IF(ISNUMBER(FIND(analysismethod9,'III_Plan comp 438.68 {Plan 5}'!BZ$15)),"",'III_Plan comp 438.68 {Plan 5}'!BZ$15&amp;analysismethod9)</f>
        <v/>
      </c>
      <c r="EH72" s="254" t="str">
        <f>IF(ISNUMBER(FIND(analysismethod9,'III_Plan comp 438.68 {Plan 5}'!CA$15)),"",'III_Plan comp 438.68 {Plan 5}'!CA$15&amp;analysismethod9)</f>
        <v/>
      </c>
      <c r="EI72" s="254" t="str">
        <f>IF(ISNUMBER(FIND(analysismethod9,'III_Plan comp 438.68 {Plan 5}'!CB$15)),"",'III_Plan comp 438.68 {Plan 5}'!CB$15&amp;analysismethod9)</f>
        <v/>
      </c>
      <c r="EJ72" s="254" t="str">
        <f>IF(ISNUMBER(FIND(analysismethod9,'III_Plan comp 438.68 {Plan 5}'!CC$15)),"",'III_Plan comp 438.68 {Plan 5}'!CC$15&amp;analysismethod9)</f>
        <v/>
      </c>
      <c r="EK72" s="254" t="str">
        <f>IF(ISNUMBER(FIND(analysismethod9,'III_Plan comp 438.68 {Plan 5}'!CD$15)),"",'III_Plan comp 438.68 {Plan 5}'!CD$15&amp;analysismethod9)</f>
        <v/>
      </c>
      <c r="EL72" s="254" t="str">
        <f>IF(ISNUMBER(FIND(analysismethod9,'III_Plan comp 438.68 {Plan 5}'!CE$15)),"",'III_Plan comp 438.68 {Plan 5}'!CE$15&amp;analysismethod9)</f>
        <v/>
      </c>
      <c r="EM72" s="254" t="str">
        <f>IF(ISNUMBER(FIND(analysismethod9,'III_Plan comp 438.68 {Plan 5}'!CF$15)),"",'III_Plan comp 438.68 {Plan 5}'!CF$15&amp;analysismethod9)</f>
        <v/>
      </c>
      <c r="EN72" s="254" t="str">
        <f>IF(ISNUMBER(FIND(analysismethod9,'III_Plan comp 438.68 {Plan 5}'!CG$15)),"",'III_Plan comp 438.68 {Plan 5}'!CG$15&amp;analysismethod9)</f>
        <v/>
      </c>
      <c r="EO72" s="254" t="str">
        <f>IF(ISNUMBER(FIND(analysismethod9,'III_Plan comp 438.68 {Plan 5}'!CH$15)),"",'III_Plan comp 438.68 {Plan 5}'!CH$15&amp;analysismethod9)</f>
        <v/>
      </c>
      <c r="EP72" s="254" t="str">
        <f>IF(ISNUMBER(FIND(analysismethod9,'III_Plan comp 438.68 {Plan 5}'!CI$15)),"",'III_Plan comp 438.68 {Plan 5}'!CI$15&amp;analysismethod9)</f>
        <v/>
      </c>
      <c r="EQ72" s="254" t="str">
        <f>IF(ISNUMBER(FIND(analysismethod9,'III_Plan comp 438.68 {Plan 5}'!CJ$15)),"",'III_Plan comp 438.68 {Plan 5}'!CJ$15&amp;analysismethod9)</f>
        <v/>
      </c>
      <c r="ER72" s="254" t="str">
        <f>IF(ISNUMBER(FIND(analysismethod9,'III_Plan comp 438.68 {Plan 5}'!CK$15)),"",'III_Plan comp 438.68 {Plan 5}'!CK$15&amp;analysismethod9)</f>
        <v/>
      </c>
      <c r="ES72" s="254" t="str">
        <f>IF(ISNUMBER(FIND(analysismethod9,'III_Plan comp 438.68 {Plan 5}'!CL$15)),"",'III_Plan comp 438.68 {Plan 5}'!CL$15&amp;analysismethod9)</f>
        <v/>
      </c>
      <c r="ET72" s="254" t="str">
        <f>IF(ISNUMBER(FIND(analysismethod9,'III_Plan comp 438.68 {Plan 5}'!CM$15)),"",'III_Plan comp 438.68 {Plan 5}'!CM$15&amp;analysismethod9)</f>
        <v/>
      </c>
      <c r="EU72" s="254" t="str">
        <f>IF(ISNUMBER(FIND(analysismethod9,'III_Plan comp 438.68 {Plan 5}'!CN$15)),"",'III_Plan comp 438.68 {Plan 5}'!CN$15&amp;analysismethod9)</f>
        <v/>
      </c>
      <c r="EV72" s="254" t="str">
        <f>IF(ISNUMBER(FIND(analysismethod9,'III_Plan comp 438.68 {Plan 5}'!CO$15)),"",'III_Plan comp 438.68 {Plan 5}'!CO$15&amp;analysismethod9)</f>
        <v/>
      </c>
      <c r="EW72" s="254" t="str">
        <f>IF(ISNUMBER(FIND(analysismethod9,'III_Plan comp 438.68 {Plan 5}'!CP$15)),"",'III_Plan comp 438.68 {Plan 5}'!CP$15&amp;analysismethod9)</f>
        <v/>
      </c>
      <c r="EX72" s="254" t="str">
        <f>IF(ISNUMBER(FIND(analysismethod9,'III_Plan comp 438.68 {Plan 5}'!CQ$15)),"",'III_Plan comp 438.68 {Plan 5}'!CQ$15&amp;analysismethod9)</f>
        <v/>
      </c>
      <c r="EY72" s="254" t="str">
        <f>IF(ISNUMBER(FIND(analysismethod9,'III_Plan comp 438.68 {Plan 5}'!CR$15)),"",'III_Plan comp 438.68 {Plan 5}'!CR$15&amp;analysismethod9)</f>
        <v/>
      </c>
      <c r="EZ72" s="254" t="str">
        <f>IF(ISNUMBER(FIND(analysismethod9,'III_Plan comp 438.68 {Plan 5}'!CS$15)),"",'III_Plan comp 438.68 {Plan 5}'!CS$15&amp;analysismethod9)</f>
        <v/>
      </c>
      <c r="FA72" s="254" t="str">
        <f>IF(ISNUMBER(FIND(analysismethod9,'III_Plan comp 438.68 {Plan 5}'!CT$15)),"",'III_Plan comp 438.68 {Plan 5}'!CT$15&amp;analysismethod9)</f>
        <v/>
      </c>
      <c r="FB72" s="254" t="str">
        <f>IF(ISNUMBER(FIND(analysismethod9,'III_Plan comp 438.68 {Plan 5}'!CU$15)),"",'III_Plan comp 438.68 {Plan 5}'!CU$15&amp;analysismethod9)</f>
        <v/>
      </c>
      <c r="FC72" s="254" t="str">
        <f>IF(ISNUMBER(FIND(analysismethod9,'III_Plan comp 438.68 {Plan 5}'!CV$15)),"",'III_Plan comp 438.68 {Plan 5}'!CV$15&amp;analysismethod9)</f>
        <v/>
      </c>
      <c r="FD72" s="254" t="str">
        <f>IF(ISNUMBER(FIND(analysismethod9,'III_Plan comp 438.68 {Plan 5}'!CW$15)),"",'III_Plan comp 438.68 {Plan 5}'!CW$15&amp;analysismethod9)</f>
        <v/>
      </c>
      <c r="FE72" s="254" t="str">
        <f>IF(ISNUMBER(FIND(analysismethod9,'III_Plan comp 438.68 {Plan 5}'!CX$15)),"",'III_Plan comp 438.68 {Plan 5}'!CX$15&amp;analysismethod9)</f>
        <v/>
      </c>
      <c r="FF72" s="254" t="str">
        <f>IF(ISNUMBER(FIND(analysismethod9,'III_Plan comp 438.68 {Plan 5}'!CY$15)),"",'III_Plan comp 438.68 {Plan 5}'!CY$15&amp;analysismethod9)</f>
        <v/>
      </c>
      <c r="FG72" s="254" t="str">
        <f>IF(ISNUMBER(FIND(analysismethod9,'III_Plan comp 438.68 {Plan 5}'!CZ$15)),"",'III_Plan comp 438.68 {Plan 5}'!CZ$15&amp;analysismethod9)</f>
        <v/>
      </c>
    </row>
    <row r="73" spans="62:163" ht="14.4" thickBot="1" x14ac:dyDescent="0.3">
      <c r="BK73" s="256" t="str">
        <f>IF('I_State and program information'!$E$91&lt;&gt;"",'I_State and program information'!E152&amp;"; "&amp;CHAR(10)&amp;CHAR(10),"")</f>
        <v/>
      </c>
      <c r="BL73" s="257" t="str">
        <f>IF(ISNUMBER(FIND(analysismethod10,'III_Plan comp 438.68 {Plan 5}'!E$15)),"",'III_Plan comp 438.68 {Plan 5}'!E$15&amp;analysismethod10)</f>
        <v/>
      </c>
      <c r="BM73" s="257" t="str">
        <f>IF(ISNUMBER(FIND(analysismethod10,'III_Plan comp 438.68 {Plan 5}'!F$15)),"",'III_Plan comp 438.68 {Plan 5}'!F$15&amp;analysismethod10)</f>
        <v/>
      </c>
      <c r="BN73" s="257" t="str">
        <f>IF(ISNUMBER(FIND(analysismethod10,'III_Plan comp 438.68 {Plan 5}'!G$15)),"",'III_Plan comp 438.68 {Plan 5}'!G$15&amp;analysismethod10)</f>
        <v/>
      </c>
      <c r="BO73" s="257" t="str">
        <f>IF(ISNUMBER(FIND(analysismethod10,'III_Plan comp 438.68 {Plan 5}'!H$15)),"",'III_Plan comp 438.68 {Plan 5}'!H$15&amp;analysismethod10)</f>
        <v/>
      </c>
      <c r="BP73" s="257" t="str">
        <f>IF(ISNUMBER(FIND(analysismethod10,'III_Plan comp 438.68 {Plan 5}'!I$15)),"",'III_Plan comp 438.68 {Plan 5}'!I$15&amp;analysismethod10)</f>
        <v/>
      </c>
      <c r="BQ73" s="257" t="str">
        <f>IF(ISNUMBER(FIND(analysismethod10,'III_Plan comp 438.68 {Plan 5}'!J$15)),"",'III_Plan comp 438.68 {Plan 5}'!J$15&amp;analysismethod10)</f>
        <v/>
      </c>
      <c r="BR73" s="257" t="str">
        <f>IF(ISNUMBER(FIND(analysismethod10,'III_Plan comp 438.68 {Plan 5}'!K$15)),"",'III_Plan comp 438.68 {Plan 5}'!K$15&amp;analysismethod10)</f>
        <v/>
      </c>
      <c r="BS73" s="257" t="str">
        <f>IF(ISNUMBER(FIND(analysismethod10,'III_Plan comp 438.68 {Plan 5}'!L$15)),"",'III_Plan comp 438.68 {Plan 5}'!L$15&amp;analysismethod10)</f>
        <v/>
      </c>
      <c r="BT73" s="257" t="str">
        <f>IF(ISNUMBER(FIND(analysismethod10,'III_Plan comp 438.68 {Plan 5}'!M$15)),"",'III_Plan comp 438.68 {Plan 5}'!M$15&amp;analysismethod10)</f>
        <v/>
      </c>
      <c r="BU73" s="257" t="str">
        <f>IF(ISNUMBER(FIND(analysismethod10,'III_Plan comp 438.68 {Plan 5}'!N$15)),"",'III_Plan comp 438.68 {Plan 5}'!N$15&amp;analysismethod10)</f>
        <v/>
      </c>
      <c r="BV73" s="257" t="str">
        <f>IF(ISNUMBER(FIND(analysismethod10,'III_Plan comp 438.68 {Plan 5}'!O$15)),"",'III_Plan comp 438.68 {Plan 5}'!O$15&amp;analysismethod10)</f>
        <v/>
      </c>
      <c r="BW73" s="257" t="str">
        <f>IF(ISNUMBER(FIND(analysismethod10,'III_Plan comp 438.68 {Plan 5}'!P$15)),"",'III_Plan comp 438.68 {Plan 5}'!P$15&amp;analysismethod10)</f>
        <v/>
      </c>
      <c r="BX73" s="257" t="str">
        <f>IF(ISNUMBER(FIND(analysismethod10,'III_Plan comp 438.68 {Plan 5}'!Q$15)),"",'III_Plan comp 438.68 {Plan 5}'!Q$15&amp;analysismethod10)</f>
        <v/>
      </c>
      <c r="BY73" s="257" t="str">
        <f>IF(ISNUMBER(FIND(analysismethod10,'III_Plan comp 438.68 {Plan 5}'!R$15)),"",'III_Plan comp 438.68 {Plan 5}'!R$15&amp;analysismethod10)</f>
        <v/>
      </c>
      <c r="BZ73" s="257" t="str">
        <f>IF(ISNUMBER(FIND(analysismethod10,'III_Plan comp 438.68 {Plan 5}'!S$15)),"",'III_Plan comp 438.68 {Plan 5}'!S$15&amp;analysismethod10)</f>
        <v/>
      </c>
      <c r="CA73" s="257" t="str">
        <f>IF(ISNUMBER(FIND(analysismethod10,'III_Plan comp 438.68 {Plan 5}'!T$15)),"",'III_Plan comp 438.68 {Plan 5}'!T$15&amp;analysismethod10)</f>
        <v/>
      </c>
      <c r="CB73" s="257" t="str">
        <f>IF(ISNUMBER(FIND(analysismethod10,'III_Plan comp 438.68 {Plan 5}'!U$15)),"",'III_Plan comp 438.68 {Plan 5}'!U$15&amp;analysismethod10)</f>
        <v/>
      </c>
      <c r="CC73" s="257" t="str">
        <f>IF(ISNUMBER(FIND(analysismethod10,'III_Plan comp 438.68 {Plan 5}'!V$15)),"",'III_Plan comp 438.68 {Plan 5}'!V$15&amp;analysismethod10)</f>
        <v/>
      </c>
      <c r="CD73" s="257" t="str">
        <f>IF(ISNUMBER(FIND(analysismethod10,'III_Plan comp 438.68 {Plan 5}'!W$15)),"",'III_Plan comp 438.68 {Plan 5}'!W$15&amp;analysismethod10)</f>
        <v/>
      </c>
      <c r="CE73" s="257" t="str">
        <f>IF(ISNUMBER(FIND(analysismethod10,'III_Plan comp 438.68 {Plan 5}'!X$15)),"",'III_Plan comp 438.68 {Plan 5}'!X$15&amp;analysismethod10)</f>
        <v/>
      </c>
      <c r="CF73" s="257" t="str">
        <f>IF(ISNUMBER(FIND(analysismethod10,'III_Plan comp 438.68 {Plan 5}'!Y$15)),"",'III_Plan comp 438.68 {Plan 5}'!Y$15&amp;analysismethod10)</f>
        <v/>
      </c>
      <c r="CG73" s="257" t="str">
        <f>IF(ISNUMBER(FIND(analysismethod10,'III_Plan comp 438.68 {Plan 5}'!Z$15)),"",'III_Plan comp 438.68 {Plan 5}'!Z$15&amp;analysismethod10)</f>
        <v/>
      </c>
      <c r="CH73" s="257" t="str">
        <f>IF(ISNUMBER(FIND(analysismethod10,'III_Plan comp 438.68 {Plan 5}'!AA$15)),"",'III_Plan comp 438.68 {Plan 5}'!AA$15&amp;analysismethod10)</f>
        <v/>
      </c>
      <c r="CI73" s="257" t="str">
        <f>IF(ISNUMBER(FIND(analysismethod10,'III_Plan comp 438.68 {Plan 5}'!AB$15)),"",'III_Plan comp 438.68 {Plan 5}'!AB$15&amp;analysismethod10)</f>
        <v/>
      </c>
      <c r="CJ73" s="257" t="str">
        <f>IF(ISNUMBER(FIND(analysismethod10,'III_Plan comp 438.68 {Plan 5}'!AC$15)),"",'III_Plan comp 438.68 {Plan 5}'!AC$15&amp;analysismethod10)</f>
        <v/>
      </c>
      <c r="CK73" s="257" t="str">
        <f>IF(ISNUMBER(FIND(analysismethod10,'III_Plan comp 438.68 {Plan 5}'!AD$15)),"",'III_Plan comp 438.68 {Plan 5}'!AD$15&amp;analysismethod10)</f>
        <v/>
      </c>
      <c r="CL73" s="257" t="str">
        <f>IF(ISNUMBER(FIND(analysismethod10,'III_Plan comp 438.68 {Plan 5}'!AE$15)),"",'III_Plan comp 438.68 {Plan 5}'!AE$15&amp;analysismethod10)</f>
        <v/>
      </c>
      <c r="CM73" s="257" t="str">
        <f>IF(ISNUMBER(FIND(analysismethod10,'III_Plan comp 438.68 {Plan 5}'!AF$15)),"",'III_Plan comp 438.68 {Plan 5}'!AF$15&amp;analysismethod10)</f>
        <v/>
      </c>
      <c r="CN73" s="257" t="str">
        <f>IF(ISNUMBER(FIND(analysismethod10,'III_Plan comp 438.68 {Plan 5}'!AG$15)),"",'III_Plan comp 438.68 {Plan 5}'!AG$15&amp;analysismethod10)</f>
        <v/>
      </c>
      <c r="CO73" s="257" t="str">
        <f>IF(ISNUMBER(FIND(analysismethod10,'III_Plan comp 438.68 {Plan 5}'!AH$15)),"",'III_Plan comp 438.68 {Plan 5}'!AH$15&amp;analysismethod10)</f>
        <v/>
      </c>
      <c r="CP73" s="257" t="str">
        <f>IF(ISNUMBER(FIND(analysismethod10,'III_Plan comp 438.68 {Plan 5}'!AI$15)),"",'III_Plan comp 438.68 {Plan 5}'!AI$15&amp;analysismethod10)</f>
        <v/>
      </c>
      <c r="CQ73" s="257" t="str">
        <f>IF(ISNUMBER(FIND(analysismethod10,'III_Plan comp 438.68 {Plan 5}'!AJ$15)),"",'III_Plan comp 438.68 {Plan 5}'!AJ$15&amp;analysismethod10)</f>
        <v/>
      </c>
      <c r="CR73" s="257" t="str">
        <f>IF(ISNUMBER(FIND(analysismethod10,'III_Plan comp 438.68 {Plan 5}'!AK$15)),"",'III_Plan comp 438.68 {Plan 5}'!AK$15&amp;analysismethod10)</f>
        <v/>
      </c>
      <c r="CS73" s="257" t="str">
        <f>IF(ISNUMBER(FIND(analysismethod10,'III_Plan comp 438.68 {Plan 5}'!AL$15)),"",'III_Plan comp 438.68 {Plan 5}'!AL$15&amp;analysismethod10)</f>
        <v/>
      </c>
      <c r="CT73" s="257" t="str">
        <f>IF(ISNUMBER(FIND(analysismethod10,'III_Plan comp 438.68 {Plan 5}'!AM$15)),"",'III_Plan comp 438.68 {Plan 5}'!AM$15&amp;analysismethod10)</f>
        <v/>
      </c>
      <c r="CU73" s="257" t="str">
        <f>IF(ISNUMBER(FIND(analysismethod10,'III_Plan comp 438.68 {Plan 5}'!AN$15)),"",'III_Plan comp 438.68 {Plan 5}'!AN$15&amp;analysismethod10)</f>
        <v/>
      </c>
      <c r="CV73" s="257" t="str">
        <f>IF(ISNUMBER(FIND(analysismethod10,'III_Plan comp 438.68 {Plan 5}'!AO$15)),"",'III_Plan comp 438.68 {Plan 5}'!AO$15&amp;analysismethod10)</f>
        <v/>
      </c>
      <c r="CW73" s="257" t="str">
        <f>IF(ISNUMBER(FIND(analysismethod10,'III_Plan comp 438.68 {Plan 5}'!AP$15)),"",'III_Plan comp 438.68 {Plan 5}'!AP$15&amp;analysismethod10)</f>
        <v/>
      </c>
      <c r="CX73" s="257" t="str">
        <f>IF(ISNUMBER(FIND(analysismethod10,'III_Plan comp 438.68 {Plan 5}'!AQ$15)),"",'III_Plan comp 438.68 {Plan 5}'!AQ$15&amp;analysismethod10)</f>
        <v/>
      </c>
      <c r="CY73" s="257" t="str">
        <f>IF(ISNUMBER(FIND(analysismethod10,'III_Plan comp 438.68 {Plan 5}'!AR$15)),"",'III_Plan comp 438.68 {Plan 5}'!AR$15&amp;analysismethod10)</f>
        <v/>
      </c>
      <c r="CZ73" s="257" t="str">
        <f>IF(ISNUMBER(FIND(analysismethod10,'III_Plan comp 438.68 {Plan 5}'!AS$15)),"",'III_Plan comp 438.68 {Plan 5}'!AS$15&amp;analysismethod10)</f>
        <v/>
      </c>
      <c r="DA73" s="257" t="str">
        <f>IF(ISNUMBER(FIND(analysismethod10,'III_Plan comp 438.68 {Plan 5}'!AT$15)),"",'III_Plan comp 438.68 {Plan 5}'!AT$15&amp;analysismethod10)</f>
        <v/>
      </c>
      <c r="DB73" s="257" t="str">
        <f>IF(ISNUMBER(FIND(analysismethod10,'III_Plan comp 438.68 {Plan 5}'!AU$15)),"",'III_Plan comp 438.68 {Plan 5}'!AU$15&amp;analysismethod10)</f>
        <v/>
      </c>
      <c r="DC73" s="257" t="str">
        <f>IF(ISNUMBER(FIND(analysismethod10,'III_Plan comp 438.68 {Plan 5}'!AV$15)),"",'III_Plan comp 438.68 {Plan 5}'!AV$15&amp;analysismethod10)</f>
        <v/>
      </c>
      <c r="DD73" s="257" t="str">
        <f>IF(ISNUMBER(FIND(analysismethod10,'III_Plan comp 438.68 {Plan 5}'!AW$15)),"",'III_Plan comp 438.68 {Plan 5}'!AW$15&amp;analysismethod10)</f>
        <v/>
      </c>
      <c r="DE73" s="257" t="str">
        <f>IF(ISNUMBER(FIND(analysismethod10,'III_Plan comp 438.68 {Plan 5}'!AX$15)),"",'III_Plan comp 438.68 {Plan 5}'!AX$15&amp;analysismethod10)</f>
        <v/>
      </c>
      <c r="DF73" s="257" t="str">
        <f>IF(ISNUMBER(FIND(analysismethod10,'III_Plan comp 438.68 {Plan 5}'!AY$15)),"",'III_Plan comp 438.68 {Plan 5}'!AY$15&amp;analysismethod10)</f>
        <v/>
      </c>
      <c r="DG73" s="257" t="str">
        <f>IF(ISNUMBER(FIND(analysismethod10,'III_Plan comp 438.68 {Plan 5}'!AZ$15)),"",'III_Plan comp 438.68 {Plan 5}'!AZ$15&amp;analysismethod10)</f>
        <v/>
      </c>
      <c r="DH73" s="257" t="str">
        <f>IF(ISNUMBER(FIND(analysismethod10,'III_Plan comp 438.68 {Plan 5}'!BA$15)),"",'III_Plan comp 438.68 {Plan 5}'!BA$15&amp;analysismethod10)</f>
        <v/>
      </c>
      <c r="DI73" s="257" t="str">
        <f>IF(ISNUMBER(FIND(analysismethod10,'III_Plan comp 438.68 {Plan 5}'!BB$15)),"",'III_Plan comp 438.68 {Plan 5}'!BB$15&amp;analysismethod10)</f>
        <v/>
      </c>
      <c r="DJ73" s="257" t="str">
        <f>IF(ISNUMBER(FIND(analysismethod10,'III_Plan comp 438.68 {Plan 5}'!BC$15)),"",'III_Plan comp 438.68 {Plan 5}'!BC$15&amp;analysismethod10)</f>
        <v/>
      </c>
      <c r="DK73" s="257" t="str">
        <f>IF(ISNUMBER(FIND(analysismethod10,'III_Plan comp 438.68 {Plan 5}'!BD$15)),"",'III_Plan comp 438.68 {Plan 5}'!BD$15&amp;analysismethod10)</f>
        <v/>
      </c>
      <c r="DL73" s="257" t="str">
        <f>IF(ISNUMBER(FIND(analysismethod10,'III_Plan comp 438.68 {Plan 5}'!BE$15)),"",'III_Plan comp 438.68 {Plan 5}'!BE$15&amp;analysismethod10)</f>
        <v/>
      </c>
      <c r="DM73" s="257" t="str">
        <f>IF(ISNUMBER(FIND(analysismethod10,'III_Plan comp 438.68 {Plan 5}'!BF$15)),"",'III_Plan comp 438.68 {Plan 5}'!BF$15&amp;analysismethod10)</f>
        <v/>
      </c>
      <c r="DN73" s="257" t="str">
        <f>IF(ISNUMBER(FIND(analysismethod10,'III_Plan comp 438.68 {Plan 5}'!BG$15)),"",'III_Plan comp 438.68 {Plan 5}'!BG$15&amp;analysismethod10)</f>
        <v/>
      </c>
      <c r="DO73" s="257" t="str">
        <f>IF(ISNUMBER(FIND(analysismethod10,'III_Plan comp 438.68 {Plan 5}'!BH$15)),"",'III_Plan comp 438.68 {Plan 5}'!BH$15&amp;analysismethod10)</f>
        <v/>
      </c>
      <c r="DP73" s="257" t="str">
        <f>IF(ISNUMBER(FIND(analysismethod10,'III_Plan comp 438.68 {Plan 5}'!BI$15)),"",'III_Plan comp 438.68 {Plan 5}'!BI$15&amp;analysismethod10)</f>
        <v/>
      </c>
      <c r="DQ73" s="257" t="str">
        <f>IF(ISNUMBER(FIND(analysismethod10,'III_Plan comp 438.68 {Plan 5}'!BJ$15)),"",'III_Plan comp 438.68 {Plan 5}'!BJ$15&amp;analysismethod10)</f>
        <v/>
      </c>
      <c r="DR73" s="257" t="str">
        <f>IF(ISNUMBER(FIND(analysismethod10,'III_Plan comp 438.68 {Plan 5}'!BK$15)),"",'III_Plan comp 438.68 {Plan 5}'!BK$15&amp;analysismethod10)</f>
        <v/>
      </c>
      <c r="DS73" s="257" t="str">
        <f>IF(ISNUMBER(FIND(analysismethod10,'III_Plan comp 438.68 {Plan 5}'!BL$15)),"",'III_Plan comp 438.68 {Plan 5}'!BL$15&amp;analysismethod10)</f>
        <v/>
      </c>
      <c r="DT73" s="257" t="str">
        <f>IF(ISNUMBER(FIND(analysismethod10,'III_Plan comp 438.68 {Plan 5}'!BM$15)),"",'III_Plan comp 438.68 {Plan 5}'!BM$15&amp;analysismethod10)</f>
        <v/>
      </c>
      <c r="DU73" s="257" t="str">
        <f>IF(ISNUMBER(FIND(analysismethod10,'III_Plan comp 438.68 {Plan 5}'!BN$15)),"",'III_Plan comp 438.68 {Plan 5}'!BN$15&amp;analysismethod10)</f>
        <v/>
      </c>
      <c r="DV73" s="257" t="str">
        <f>IF(ISNUMBER(FIND(analysismethod10,'III_Plan comp 438.68 {Plan 5}'!BO$15)),"",'III_Plan comp 438.68 {Plan 5}'!BO$15&amp;analysismethod10)</f>
        <v/>
      </c>
      <c r="DW73" s="257" t="str">
        <f>IF(ISNUMBER(FIND(analysismethod10,'III_Plan comp 438.68 {Plan 5}'!BP$15)),"",'III_Plan comp 438.68 {Plan 5}'!BP$15&amp;analysismethod10)</f>
        <v/>
      </c>
      <c r="DX73" s="257" t="str">
        <f>IF(ISNUMBER(FIND(analysismethod10,'III_Plan comp 438.68 {Plan 5}'!BQ$15)),"",'III_Plan comp 438.68 {Plan 5}'!BQ$15&amp;analysismethod10)</f>
        <v/>
      </c>
      <c r="DY73" s="257" t="str">
        <f>IF(ISNUMBER(FIND(analysismethod10,'III_Plan comp 438.68 {Plan 5}'!BR$15)),"",'III_Plan comp 438.68 {Plan 5}'!BR$15&amp;analysismethod10)</f>
        <v/>
      </c>
      <c r="DZ73" s="257" t="str">
        <f>IF(ISNUMBER(FIND(analysismethod10,'III_Plan comp 438.68 {Plan 5}'!BS$15)),"",'III_Plan comp 438.68 {Plan 5}'!BS$15&amp;analysismethod10)</f>
        <v/>
      </c>
      <c r="EA73" s="257" t="str">
        <f>IF(ISNUMBER(FIND(analysismethod10,'III_Plan comp 438.68 {Plan 5}'!BT$15)),"",'III_Plan comp 438.68 {Plan 5}'!BT$15&amp;analysismethod10)</f>
        <v/>
      </c>
      <c r="EB73" s="257" t="str">
        <f>IF(ISNUMBER(FIND(analysismethod10,'III_Plan comp 438.68 {Plan 5}'!BU$15)),"",'III_Plan comp 438.68 {Plan 5}'!BU$15&amp;analysismethod10)</f>
        <v/>
      </c>
      <c r="EC73" s="257" t="str">
        <f>IF(ISNUMBER(FIND(analysismethod10,'III_Plan comp 438.68 {Plan 5}'!BV$15)),"",'III_Plan comp 438.68 {Plan 5}'!BV$15&amp;analysismethod10)</f>
        <v/>
      </c>
      <c r="ED73" s="257" t="str">
        <f>IF(ISNUMBER(FIND(analysismethod10,'III_Plan comp 438.68 {Plan 5}'!BW$15)),"",'III_Plan comp 438.68 {Plan 5}'!BW$15&amp;analysismethod10)</f>
        <v/>
      </c>
      <c r="EE73" s="257" t="str">
        <f>IF(ISNUMBER(FIND(analysismethod10,'III_Plan comp 438.68 {Plan 5}'!BX$15)),"",'III_Plan comp 438.68 {Plan 5}'!BX$15&amp;analysismethod10)</f>
        <v/>
      </c>
      <c r="EF73" s="257" t="str">
        <f>IF(ISNUMBER(FIND(analysismethod10,'III_Plan comp 438.68 {Plan 5}'!BY$15)),"",'III_Plan comp 438.68 {Plan 5}'!BY$15&amp;analysismethod10)</f>
        <v/>
      </c>
      <c r="EG73" s="257" t="str">
        <f>IF(ISNUMBER(FIND(analysismethod10,'III_Plan comp 438.68 {Plan 5}'!BZ$15)),"",'III_Plan comp 438.68 {Plan 5}'!BZ$15&amp;analysismethod10)</f>
        <v/>
      </c>
      <c r="EH73" s="257" t="str">
        <f>IF(ISNUMBER(FIND(analysismethod10,'III_Plan comp 438.68 {Plan 5}'!CA$15)),"",'III_Plan comp 438.68 {Plan 5}'!CA$15&amp;analysismethod10)</f>
        <v/>
      </c>
      <c r="EI73" s="257" t="str">
        <f>IF(ISNUMBER(FIND(analysismethod10,'III_Plan comp 438.68 {Plan 5}'!CB$15)),"",'III_Plan comp 438.68 {Plan 5}'!CB$15&amp;analysismethod10)</f>
        <v/>
      </c>
      <c r="EJ73" s="257" t="str">
        <f>IF(ISNUMBER(FIND(analysismethod10,'III_Plan comp 438.68 {Plan 5}'!CC$15)),"",'III_Plan comp 438.68 {Plan 5}'!CC$15&amp;analysismethod10)</f>
        <v/>
      </c>
      <c r="EK73" s="257" t="str">
        <f>IF(ISNUMBER(FIND(analysismethod10,'III_Plan comp 438.68 {Plan 5}'!CD$15)),"",'III_Plan comp 438.68 {Plan 5}'!CD$15&amp;analysismethod10)</f>
        <v/>
      </c>
      <c r="EL73" s="257" t="str">
        <f>IF(ISNUMBER(FIND(analysismethod10,'III_Plan comp 438.68 {Plan 5}'!CE$15)),"",'III_Plan comp 438.68 {Plan 5}'!CE$15&amp;analysismethod10)</f>
        <v/>
      </c>
      <c r="EM73" s="257" t="str">
        <f>IF(ISNUMBER(FIND(analysismethod10,'III_Plan comp 438.68 {Plan 5}'!CF$15)),"",'III_Plan comp 438.68 {Plan 5}'!CF$15&amp;analysismethod10)</f>
        <v/>
      </c>
      <c r="EN73" s="257" t="str">
        <f>IF(ISNUMBER(FIND(analysismethod10,'III_Plan comp 438.68 {Plan 5}'!CG$15)),"",'III_Plan comp 438.68 {Plan 5}'!CG$15&amp;analysismethod10)</f>
        <v/>
      </c>
      <c r="EO73" s="257" t="str">
        <f>IF(ISNUMBER(FIND(analysismethod10,'III_Plan comp 438.68 {Plan 5}'!CH$15)),"",'III_Plan comp 438.68 {Plan 5}'!CH$15&amp;analysismethod10)</f>
        <v/>
      </c>
      <c r="EP73" s="257" t="str">
        <f>IF(ISNUMBER(FIND(analysismethod10,'III_Plan comp 438.68 {Plan 5}'!CI$15)),"",'III_Plan comp 438.68 {Plan 5}'!CI$15&amp;analysismethod10)</f>
        <v/>
      </c>
      <c r="EQ73" s="257" t="str">
        <f>IF(ISNUMBER(FIND(analysismethod10,'III_Plan comp 438.68 {Plan 5}'!CJ$15)),"",'III_Plan comp 438.68 {Plan 5}'!CJ$15&amp;analysismethod10)</f>
        <v/>
      </c>
      <c r="ER73" s="257" t="str">
        <f>IF(ISNUMBER(FIND(analysismethod10,'III_Plan comp 438.68 {Plan 5}'!CK$15)),"",'III_Plan comp 438.68 {Plan 5}'!CK$15&amp;analysismethod10)</f>
        <v/>
      </c>
      <c r="ES73" s="257" t="str">
        <f>IF(ISNUMBER(FIND(analysismethod10,'III_Plan comp 438.68 {Plan 5}'!CL$15)),"",'III_Plan comp 438.68 {Plan 5}'!CL$15&amp;analysismethod10)</f>
        <v/>
      </c>
      <c r="ET73" s="257" t="str">
        <f>IF(ISNUMBER(FIND(analysismethod10,'III_Plan comp 438.68 {Plan 5}'!CM$15)),"",'III_Plan comp 438.68 {Plan 5}'!CM$15&amp;analysismethod10)</f>
        <v/>
      </c>
      <c r="EU73" s="257" t="str">
        <f>IF(ISNUMBER(FIND(analysismethod10,'III_Plan comp 438.68 {Plan 5}'!CN$15)),"",'III_Plan comp 438.68 {Plan 5}'!CN$15&amp;analysismethod10)</f>
        <v/>
      </c>
      <c r="EV73" s="257" t="str">
        <f>IF(ISNUMBER(FIND(analysismethod10,'III_Plan comp 438.68 {Plan 5}'!CO$15)),"",'III_Plan comp 438.68 {Plan 5}'!CO$15&amp;analysismethod10)</f>
        <v/>
      </c>
      <c r="EW73" s="257" t="str">
        <f>IF(ISNUMBER(FIND(analysismethod10,'III_Plan comp 438.68 {Plan 5}'!CP$15)),"",'III_Plan comp 438.68 {Plan 5}'!CP$15&amp;analysismethod10)</f>
        <v/>
      </c>
      <c r="EX73" s="257" t="str">
        <f>IF(ISNUMBER(FIND(analysismethod10,'III_Plan comp 438.68 {Plan 5}'!CQ$15)),"",'III_Plan comp 438.68 {Plan 5}'!CQ$15&amp;analysismethod10)</f>
        <v/>
      </c>
      <c r="EY73" s="257" t="str">
        <f>IF(ISNUMBER(FIND(analysismethod10,'III_Plan comp 438.68 {Plan 5}'!CR$15)),"",'III_Plan comp 438.68 {Plan 5}'!CR$15&amp;analysismethod10)</f>
        <v/>
      </c>
      <c r="EZ73" s="257" t="str">
        <f>IF(ISNUMBER(FIND(analysismethod10,'III_Plan comp 438.68 {Plan 5}'!CS$15)),"",'III_Plan comp 438.68 {Plan 5}'!CS$15&amp;analysismethod10)</f>
        <v/>
      </c>
      <c r="FA73" s="257" t="str">
        <f>IF(ISNUMBER(FIND(analysismethod10,'III_Plan comp 438.68 {Plan 5}'!CT$15)),"",'III_Plan comp 438.68 {Plan 5}'!CT$15&amp;analysismethod10)</f>
        <v/>
      </c>
      <c r="FB73" s="257" t="str">
        <f>IF(ISNUMBER(FIND(analysismethod10,'III_Plan comp 438.68 {Plan 5}'!CU$15)),"",'III_Plan comp 438.68 {Plan 5}'!CU$15&amp;analysismethod10)</f>
        <v/>
      </c>
      <c r="FC73" s="257" t="str">
        <f>IF(ISNUMBER(FIND(analysismethod10,'III_Plan comp 438.68 {Plan 5}'!CV$15)),"",'III_Plan comp 438.68 {Plan 5}'!CV$15&amp;analysismethod10)</f>
        <v/>
      </c>
      <c r="FD73" s="257" t="str">
        <f>IF(ISNUMBER(FIND(analysismethod10,'III_Plan comp 438.68 {Plan 5}'!CW$15)),"",'III_Plan comp 438.68 {Plan 5}'!CW$15&amp;analysismethod10)</f>
        <v/>
      </c>
      <c r="FE73" s="257" t="str">
        <f>IF(ISNUMBER(FIND(analysismethod10,'III_Plan comp 438.68 {Plan 5}'!CX$15)),"",'III_Plan comp 438.68 {Plan 5}'!CX$15&amp;analysismethod10)</f>
        <v/>
      </c>
      <c r="FF73" s="257" t="str">
        <f>IF(ISNUMBER(FIND(analysismethod10,'III_Plan comp 438.68 {Plan 5}'!CY$15)),"",'III_Plan comp 438.68 {Plan 5}'!CY$15&amp;analysismethod10)</f>
        <v/>
      </c>
      <c r="FG73" s="257" t="str">
        <f>IF(ISNUMBER(FIND(analysismethod10,'III_Plan comp 438.68 {Plan 5}'!CZ$15)),"",'III_Plan comp 438.68 {Plan 5}'!CZ$15&amp;analysismethod10)</f>
        <v/>
      </c>
    </row>
    <row r="74" spans="62:163" ht="14.4" thickTop="1" x14ac:dyDescent="0.25"/>
    <row r="75" spans="62:163" ht="14.4" thickBot="1" x14ac:dyDescent="0.3"/>
    <row r="76" spans="62:163" ht="14.4" thickTop="1" x14ac:dyDescent="0.25">
      <c r="BJ76" s="271" t="s">
        <v>156</v>
      </c>
      <c r="BK76" s="250" t="str">
        <f>IF('I_State and program information'!$E$50="Yes","Geomapping"&amp;"; "&amp;CHAR(10)&amp;CHAR(10),"")</f>
        <v/>
      </c>
      <c r="BL76" s="251" t="str">
        <f>IF(ISNUMBER(FIND(analysismethod1,'III_Plan comp 438.68 {Plan 6}'!E$15)),"",'III_Plan comp 438.68 {Plan 6}'!E$15&amp;analysismethod1)</f>
        <v/>
      </c>
      <c r="BM76" s="251" t="str">
        <f>IF(ISNUMBER(FIND(analysismethod1,'III_Plan comp 438.68 {Plan 6}'!F$15)),"",'III_Plan comp 438.68 {Plan 6}'!F$15&amp;analysismethod1)</f>
        <v/>
      </c>
      <c r="BN76" s="251" t="str">
        <f>IF(ISNUMBER(FIND(analysismethod1,'III_Plan comp 438.68 {Plan 6}'!G$15)),"",'III_Plan comp 438.68 {Plan 6}'!G$15&amp;analysismethod1)</f>
        <v/>
      </c>
      <c r="BO76" s="251" t="str">
        <f>IF(ISNUMBER(FIND(analysismethod1,'III_Plan comp 438.68 {Plan 6}'!H$15)),"",'III_Plan comp 438.68 {Plan 6}'!H$15&amp;analysismethod1)</f>
        <v/>
      </c>
      <c r="BP76" s="251" t="str">
        <f>IF(ISNUMBER(FIND(analysismethod1,'III_Plan comp 438.68 {Plan 6}'!I$15)),"",'III_Plan comp 438.68 {Plan 6}'!I$15&amp;analysismethod1)</f>
        <v/>
      </c>
      <c r="BQ76" s="251" t="str">
        <f>IF(ISNUMBER(FIND(analysismethod1,'III_Plan comp 438.68 {Plan 6}'!J$15)),"",'III_Plan comp 438.68 {Plan 6}'!J$15&amp;analysismethod1)</f>
        <v/>
      </c>
      <c r="BR76" s="251" t="str">
        <f>IF(ISNUMBER(FIND(analysismethod1,'III_Plan comp 438.68 {Plan 6}'!K$15)),"",'III_Plan comp 438.68 {Plan 6}'!K$15&amp;analysismethod1)</f>
        <v/>
      </c>
      <c r="BS76" s="251" t="str">
        <f>IF(ISNUMBER(FIND(analysismethod1,'III_Plan comp 438.68 {Plan 6}'!L$15)),"",'III_Plan comp 438.68 {Plan 6}'!L$15&amp;analysismethod1)</f>
        <v/>
      </c>
      <c r="BT76" s="251" t="str">
        <f>IF(ISNUMBER(FIND(analysismethod1,'III_Plan comp 438.68 {Plan 6}'!M$15)),"",'III_Plan comp 438.68 {Plan 6}'!M$15&amp;analysismethod1)</f>
        <v/>
      </c>
      <c r="BU76" s="251" t="str">
        <f>IF(ISNUMBER(FIND(analysismethod1,'III_Plan comp 438.68 {Plan 6}'!N$15)),"",'III_Plan comp 438.68 {Plan 6}'!N$15&amp;analysismethod1)</f>
        <v/>
      </c>
      <c r="BV76" s="251" t="str">
        <f>IF(ISNUMBER(FIND(analysismethod1,'III_Plan comp 438.68 {Plan 6}'!O$15)),"",'III_Plan comp 438.68 {Plan 6}'!O$15&amp;analysismethod1)</f>
        <v/>
      </c>
      <c r="BW76" s="251" t="str">
        <f>IF(ISNUMBER(FIND(analysismethod1,'III_Plan comp 438.68 {Plan 6}'!P$15)),"",'III_Plan comp 438.68 {Plan 6}'!P$15&amp;analysismethod1)</f>
        <v/>
      </c>
      <c r="BX76" s="251" t="str">
        <f>IF(ISNUMBER(FIND(analysismethod1,'III_Plan comp 438.68 {Plan 6}'!Q$15)),"",'III_Plan comp 438.68 {Plan 6}'!Q$15&amp;analysismethod1)</f>
        <v/>
      </c>
      <c r="BY76" s="251" t="str">
        <f>IF(ISNUMBER(FIND(analysismethod1,'III_Plan comp 438.68 {Plan 6}'!R$15)),"",'III_Plan comp 438.68 {Plan 6}'!R$15&amp;analysismethod1)</f>
        <v/>
      </c>
      <c r="BZ76" s="251" t="str">
        <f>IF(ISNUMBER(FIND(analysismethod1,'III_Plan comp 438.68 {Plan 6}'!S$15)),"",'III_Plan comp 438.68 {Plan 6}'!S$15&amp;analysismethod1)</f>
        <v/>
      </c>
      <c r="CA76" s="251" t="str">
        <f>IF(ISNUMBER(FIND(analysismethod1,'III_Plan comp 438.68 {Plan 6}'!T$15)),"",'III_Plan comp 438.68 {Plan 6}'!T$15&amp;analysismethod1)</f>
        <v/>
      </c>
      <c r="CB76" s="251" t="str">
        <f>IF(ISNUMBER(FIND(analysismethod1,'III_Plan comp 438.68 {Plan 6}'!U$15)),"",'III_Plan comp 438.68 {Plan 6}'!U$15&amp;analysismethod1)</f>
        <v/>
      </c>
      <c r="CC76" s="251" t="str">
        <f>IF(ISNUMBER(FIND(analysismethod1,'III_Plan comp 438.68 {Plan 6}'!V$15)),"",'III_Plan comp 438.68 {Plan 6}'!V$15&amp;analysismethod1)</f>
        <v/>
      </c>
      <c r="CD76" s="251" t="str">
        <f>IF(ISNUMBER(FIND(analysismethod1,'III_Plan comp 438.68 {Plan 6}'!W$15)),"",'III_Plan comp 438.68 {Plan 6}'!W$15&amp;analysismethod1)</f>
        <v/>
      </c>
      <c r="CE76" s="251" t="str">
        <f>IF(ISNUMBER(FIND(analysismethod1,'III_Plan comp 438.68 {Plan 6}'!X$15)),"",'III_Plan comp 438.68 {Plan 6}'!X$15&amp;analysismethod1)</f>
        <v/>
      </c>
      <c r="CF76" s="251" t="str">
        <f>IF(ISNUMBER(FIND(analysismethod1,'III_Plan comp 438.68 {Plan 6}'!Y$15)),"",'III_Plan comp 438.68 {Plan 6}'!Y$15&amp;analysismethod1)</f>
        <v/>
      </c>
      <c r="CG76" s="251" t="str">
        <f>IF(ISNUMBER(FIND(analysismethod1,'III_Plan comp 438.68 {Plan 6}'!Z$15)),"",'III_Plan comp 438.68 {Plan 6}'!Z$15&amp;analysismethod1)</f>
        <v/>
      </c>
      <c r="CH76" s="251" t="str">
        <f>IF(ISNUMBER(FIND(analysismethod1,'III_Plan comp 438.68 {Plan 6}'!AA$15)),"",'III_Plan comp 438.68 {Plan 6}'!AA$15&amp;analysismethod1)</f>
        <v/>
      </c>
      <c r="CI76" s="251" t="str">
        <f>IF(ISNUMBER(FIND(analysismethod1,'III_Plan comp 438.68 {Plan 6}'!AB$15)),"",'III_Plan comp 438.68 {Plan 6}'!AB$15&amp;analysismethod1)</f>
        <v/>
      </c>
      <c r="CJ76" s="251" t="str">
        <f>IF(ISNUMBER(FIND(analysismethod1,'III_Plan comp 438.68 {Plan 6}'!AC$15)),"",'III_Plan comp 438.68 {Plan 6}'!AC$15&amp;analysismethod1)</f>
        <v/>
      </c>
      <c r="CK76" s="251" t="str">
        <f>IF(ISNUMBER(FIND(analysismethod1,'III_Plan comp 438.68 {Plan 6}'!AD$15)),"",'III_Plan comp 438.68 {Plan 6}'!AD$15&amp;analysismethod1)</f>
        <v/>
      </c>
      <c r="CL76" s="251" t="str">
        <f>IF(ISNUMBER(FIND(analysismethod1,'III_Plan comp 438.68 {Plan 6}'!AE$15)),"",'III_Plan comp 438.68 {Plan 6}'!AE$15&amp;analysismethod1)</f>
        <v/>
      </c>
      <c r="CM76" s="251" t="str">
        <f>IF(ISNUMBER(FIND(analysismethod1,'III_Plan comp 438.68 {Plan 6}'!AF$15)),"",'III_Plan comp 438.68 {Plan 6}'!AF$15&amp;analysismethod1)</f>
        <v/>
      </c>
      <c r="CN76" s="251" t="str">
        <f>IF(ISNUMBER(FIND(analysismethod1,'III_Plan comp 438.68 {Plan 6}'!AG$15)),"",'III_Plan comp 438.68 {Plan 6}'!AG$15&amp;analysismethod1)</f>
        <v/>
      </c>
      <c r="CO76" s="251" t="str">
        <f>IF(ISNUMBER(FIND(analysismethod1,'III_Plan comp 438.68 {Plan 6}'!AH$15)),"",'III_Plan comp 438.68 {Plan 6}'!AH$15&amp;analysismethod1)</f>
        <v/>
      </c>
      <c r="CP76" s="251" t="str">
        <f>IF(ISNUMBER(FIND(analysismethod1,'III_Plan comp 438.68 {Plan 6}'!AI$15)),"",'III_Plan comp 438.68 {Plan 6}'!AI$15&amp;analysismethod1)</f>
        <v/>
      </c>
      <c r="CQ76" s="251" t="str">
        <f>IF(ISNUMBER(FIND(analysismethod1,'III_Plan comp 438.68 {Plan 6}'!AJ$15)),"",'III_Plan comp 438.68 {Plan 6}'!AJ$15&amp;analysismethod1)</f>
        <v/>
      </c>
      <c r="CR76" s="251" t="str">
        <f>IF(ISNUMBER(FIND(analysismethod1,'III_Plan comp 438.68 {Plan 6}'!AK$15)),"",'III_Plan comp 438.68 {Plan 6}'!AK$15&amp;analysismethod1)</f>
        <v/>
      </c>
      <c r="CS76" s="251" t="str">
        <f>IF(ISNUMBER(FIND(analysismethod1,'III_Plan comp 438.68 {Plan 6}'!AL$15)),"",'III_Plan comp 438.68 {Plan 6}'!AL$15&amp;analysismethod1)</f>
        <v/>
      </c>
      <c r="CT76" s="251" t="str">
        <f>IF(ISNUMBER(FIND(analysismethod1,'III_Plan comp 438.68 {Plan 6}'!AM$15)),"",'III_Plan comp 438.68 {Plan 6}'!AM$15&amp;analysismethod1)</f>
        <v/>
      </c>
      <c r="CU76" s="251" t="str">
        <f>IF(ISNUMBER(FIND(analysismethod1,'III_Plan comp 438.68 {Plan 6}'!AN$15)),"",'III_Plan comp 438.68 {Plan 6}'!AN$15&amp;analysismethod1)</f>
        <v/>
      </c>
      <c r="CV76" s="251" t="str">
        <f>IF(ISNUMBER(FIND(analysismethod1,'III_Plan comp 438.68 {Plan 6}'!AO$15)),"",'III_Plan comp 438.68 {Plan 6}'!AO$15&amp;analysismethod1)</f>
        <v/>
      </c>
      <c r="CW76" s="251" t="str">
        <f>IF(ISNUMBER(FIND(analysismethod1,'III_Plan comp 438.68 {Plan 6}'!AP$15)),"",'III_Plan comp 438.68 {Plan 6}'!AP$15&amp;analysismethod1)</f>
        <v/>
      </c>
      <c r="CX76" s="251" t="str">
        <f>IF(ISNUMBER(FIND(analysismethod1,'III_Plan comp 438.68 {Plan 6}'!AQ$15)),"",'III_Plan comp 438.68 {Plan 6}'!AQ$15&amp;analysismethod1)</f>
        <v/>
      </c>
      <c r="CY76" s="251" t="str">
        <f>IF(ISNUMBER(FIND(analysismethod1,'III_Plan comp 438.68 {Plan 6}'!AR$15)),"",'III_Plan comp 438.68 {Plan 6}'!AR$15&amp;analysismethod1)</f>
        <v/>
      </c>
      <c r="CZ76" s="251" t="str">
        <f>IF(ISNUMBER(FIND(analysismethod1,'III_Plan comp 438.68 {Plan 6}'!AS$15)),"",'III_Plan comp 438.68 {Plan 6}'!AS$15&amp;analysismethod1)</f>
        <v/>
      </c>
      <c r="DA76" s="251" t="str">
        <f>IF(ISNUMBER(FIND(analysismethod1,'III_Plan comp 438.68 {Plan 6}'!AT$15)),"",'III_Plan comp 438.68 {Plan 6}'!AT$15&amp;analysismethod1)</f>
        <v/>
      </c>
      <c r="DB76" s="251" t="str">
        <f>IF(ISNUMBER(FIND(analysismethod1,'III_Plan comp 438.68 {Plan 6}'!AU$15)),"",'III_Plan comp 438.68 {Plan 6}'!AU$15&amp;analysismethod1)</f>
        <v/>
      </c>
      <c r="DC76" s="251" t="str">
        <f>IF(ISNUMBER(FIND(analysismethod1,'III_Plan comp 438.68 {Plan 6}'!AV$15)),"",'III_Plan comp 438.68 {Plan 6}'!AV$15&amp;analysismethod1)</f>
        <v/>
      </c>
      <c r="DD76" s="251" t="str">
        <f>IF(ISNUMBER(FIND(analysismethod1,'III_Plan comp 438.68 {Plan 6}'!AW$15)),"",'III_Plan comp 438.68 {Plan 6}'!AW$15&amp;analysismethod1)</f>
        <v/>
      </c>
      <c r="DE76" s="251" t="str">
        <f>IF(ISNUMBER(FIND(analysismethod1,'III_Plan comp 438.68 {Plan 6}'!AX$15)),"",'III_Plan comp 438.68 {Plan 6}'!AX$15&amp;analysismethod1)</f>
        <v/>
      </c>
      <c r="DF76" s="251" t="str">
        <f>IF(ISNUMBER(FIND(analysismethod1,'III_Plan comp 438.68 {Plan 6}'!AY$15)),"",'III_Plan comp 438.68 {Plan 6}'!AY$15&amp;analysismethod1)</f>
        <v/>
      </c>
      <c r="DG76" s="251" t="str">
        <f>IF(ISNUMBER(FIND(analysismethod1,'III_Plan comp 438.68 {Plan 6}'!AZ$15)),"",'III_Plan comp 438.68 {Plan 6}'!AZ$15&amp;analysismethod1)</f>
        <v/>
      </c>
      <c r="DH76" s="251" t="str">
        <f>IF(ISNUMBER(FIND(analysismethod1,'III_Plan comp 438.68 {Plan 6}'!BA$15)),"",'III_Plan comp 438.68 {Plan 6}'!BA$15&amp;analysismethod1)</f>
        <v/>
      </c>
      <c r="DI76" s="251" t="str">
        <f>IF(ISNUMBER(FIND(analysismethod1,'III_Plan comp 438.68 {Plan 6}'!BB$15)),"",'III_Plan comp 438.68 {Plan 6}'!BB$15&amp;analysismethod1)</f>
        <v/>
      </c>
      <c r="DJ76" s="251" t="str">
        <f>IF(ISNUMBER(FIND(analysismethod1,'III_Plan comp 438.68 {Plan 6}'!BC$15)),"",'III_Plan comp 438.68 {Plan 6}'!BC$15&amp;analysismethod1)</f>
        <v/>
      </c>
      <c r="DK76" s="251" t="str">
        <f>IF(ISNUMBER(FIND(analysismethod1,'III_Plan comp 438.68 {Plan 6}'!BD$15)),"",'III_Plan comp 438.68 {Plan 6}'!BD$15&amp;analysismethod1)</f>
        <v/>
      </c>
      <c r="DL76" s="251" t="str">
        <f>IF(ISNUMBER(FIND(analysismethod1,'III_Plan comp 438.68 {Plan 6}'!BE$15)),"",'III_Plan comp 438.68 {Plan 6}'!BE$15&amp;analysismethod1)</f>
        <v/>
      </c>
      <c r="DM76" s="251" t="str">
        <f>IF(ISNUMBER(FIND(analysismethod1,'III_Plan comp 438.68 {Plan 6}'!BF$15)),"",'III_Plan comp 438.68 {Plan 6}'!BF$15&amp;analysismethod1)</f>
        <v/>
      </c>
      <c r="DN76" s="251" t="str">
        <f>IF(ISNUMBER(FIND(analysismethod1,'III_Plan comp 438.68 {Plan 6}'!BG$15)),"",'III_Plan comp 438.68 {Plan 6}'!BG$15&amp;analysismethod1)</f>
        <v/>
      </c>
      <c r="DO76" s="251" t="str">
        <f>IF(ISNUMBER(FIND(analysismethod1,'III_Plan comp 438.68 {Plan 6}'!BH$15)),"",'III_Plan comp 438.68 {Plan 6}'!BH$15&amp;analysismethod1)</f>
        <v/>
      </c>
      <c r="DP76" s="251" t="str">
        <f>IF(ISNUMBER(FIND(analysismethod1,'III_Plan comp 438.68 {Plan 6}'!BI$15)),"",'III_Plan comp 438.68 {Plan 6}'!BI$15&amp;analysismethod1)</f>
        <v/>
      </c>
      <c r="DQ76" s="251" t="str">
        <f>IF(ISNUMBER(FIND(analysismethod1,'III_Plan comp 438.68 {Plan 6}'!BJ$15)),"",'III_Plan comp 438.68 {Plan 6}'!BJ$15&amp;analysismethod1)</f>
        <v/>
      </c>
      <c r="DR76" s="251" t="str">
        <f>IF(ISNUMBER(FIND(analysismethod1,'III_Plan comp 438.68 {Plan 6}'!BK$15)),"",'III_Plan comp 438.68 {Plan 6}'!BK$15&amp;analysismethod1)</f>
        <v/>
      </c>
      <c r="DS76" s="251" t="str">
        <f>IF(ISNUMBER(FIND(analysismethod1,'III_Plan comp 438.68 {Plan 6}'!BL$15)),"",'III_Plan comp 438.68 {Plan 6}'!BL$15&amp;analysismethod1)</f>
        <v/>
      </c>
      <c r="DT76" s="251" t="str">
        <f>IF(ISNUMBER(FIND(analysismethod1,'III_Plan comp 438.68 {Plan 6}'!BM$15)),"",'III_Plan comp 438.68 {Plan 6}'!BM$15&amp;analysismethod1)</f>
        <v/>
      </c>
      <c r="DU76" s="251" t="str">
        <f>IF(ISNUMBER(FIND(analysismethod1,'III_Plan comp 438.68 {Plan 6}'!BN$15)),"",'III_Plan comp 438.68 {Plan 6}'!BN$15&amp;analysismethod1)</f>
        <v/>
      </c>
      <c r="DV76" s="251" t="str">
        <f>IF(ISNUMBER(FIND(analysismethod1,'III_Plan comp 438.68 {Plan 6}'!BO$15)),"",'III_Plan comp 438.68 {Plan 6}'!BO$15&amp;analysismethod1)</f>
        <v/>
      </c>
      <c r="DW76" s="251" t="str">
        <f>IF(ISNUMBER(FIND(analysismethod1,'III_Plan comp 438.68 {Plan 6}'!BP$15)),"",'III_Plan comp 438.68 {Plan 6}'!BP$15&amp;analysismethod1)</f>
        <v/>
      </c>
      <c r="DX76" s="251" t="str">
        <f>IF(ISNUMBER(FIND(analysismethod1,'III_Plan comp 438.68 {Plan 6}'!BQ$15)),"",'III_Plan comp 438.68 {Plan 6}'!BQ$15&amp;analysismethod1)</f>
        <v/>
      </c>
      <c r="DY76" s="251" t="str">
        <f>IF(ISNUMBER(FIND(analysismethod1,'III_Plan comp 438.68 {Plan 6}'!BR$15)),"",'III_Plan comp 438.68 {Plan 6}'!BR$15&amp;analysismethod1)</f>
        <v/>
      </c>
      <c r="DZ76" s="251" t="str">
        <f>IF(ISNUMBER(FIND(analysismethod1,'III_Plan comp 438.68 {Plan 6}'!BS$15)),"",'III_Plan comp 438.68 {Plan 6}'!BS$15&amp;analysismethod1)</f>
        <v/>
      </c>
      <c r="EA76" s="251" t="str">
        <f>IF(ISNUMBER(FIND(analysismethod1,'III_Plan comp 438.68 {Plan 6}'!BT$15)),"",'III_Plan comp 438.68 {Plan 6}'!BT$15&amp;analysismethod1)</f>
        <v/>
      </c>
      <c r="EB76" s="251" t="str">
        <f>IF(ISNUMBER(FIND(analysismethod1,'III_Plan comp 438.68 {Plan 6}'!BU$15)),"",'III_Plan comp 438.68 {Plan 6}'!BU$15&amp;analysismethod1)</f>
        <v/>
      </c>
      <c r="EC76" s="251" t="str">
        <f>IF(ISNUMBER(FIND(analysismethod1,'III_Plan comp 438.68 {Plan 6}'!BV$15)),"",'III_Plan comp 438.68 {Plan 6}'!BV$15&amp;analysismethod1)</f>
        <v/>
      </c>
      <c r="ED76" s="251" t="str">
        <f>IF(ISNUMBER(FIND(analysismethod1,'III_Plan comp 438.68 {Plan 6}'!BW$15)),"",'III_Plan comp 438.68 {Plan 6}'!BW$15&amp;analysismethod1)</f>
        <v/>
      </c>
      <c r="EE76" s="251" t="str">
        <f>IF(ISNUMBER(FIND(analysismethod1,'III_Plan comp 438.68 {Plan 6}'!BX$15)),"",'III_Plan comp 438.68 {Plan 6}'!BX$15&amp;analysismethod1)</f>
        <v/>
      </c>
      <c r="EF76" s="251" t="str">
        <f>IF(ISNUMBER(FIND(analysismethod1,'III_Plan comp 438.68 {Plan 6}'!BY$15)),"",'III_Plan comp 438.68 {Plan 6}'!BY$15&amp;analysismethod1)</f>
        <v/>
      </c>
      <c r="EG76" s="251" t="str">
        <f>IF(ISNUMBER(FIND(analysismethod1,'III_Plan comp 438.68 {Plan 6}'!BZ$15)),"",'III_Plan comp 438.68 {Plan 6}'!BZ$15&amp;analysismethod1)</f>
        <v/>
      </c>
      <c r="EH76" s="251" t="str">
        <f>IF(ISNUMBER(FIND(analysismethod1,'III_Plan comp 438.68 {Plan 6}'!CA$15)),"",'III_Plan comp 438.68 {Plan 6}'!CA$15&amp;analysismethod1)</f>
        <v/>
      </c>
      <c r="EI76" s="251" t="str">
        <f>IF(ISNUMBER(FIND(analysismethod1,'III_Plan comp 438.68 {Plan 6}'!CB$15)),"",'III_Plan comp 438.68 {Plan 6}'!CB$15&amp;analysismethod1)</f>
        <v/>
      </c>
      <c r="EJ76" s="251" t="str">
        <f>IF(ISNUMBER(FIND(analysismethod1,'III_Plan comp 438.68 {Plan 6}'!CC$15)),"",'III_Plan comp 438.68 {Plan 6}'!CC$15&amp;analysismethod1)</f>
        <v/>
      </c>
      <c r="EK76" s="251" t="str">
        <f>IF(ISNUMBER(FIND(analysismethod1,'III_Plan comp 438.68 {Plan 6}'!CD$15)),"",'III_Plan comp 438.68 {Plan 6}'!CD$15&amp;analysismethod1)</f>
        <v/>
      </c>
      <c r="EL76" s="251" t="str">
        <f>IF(ISNUMBER(FIND(analysismethod1,'III_Plan comp 438.68 {Plan 6}'!CE$15)),"",'III_Plan comp 438.68 {Plan 6}'!CE$15&amp;analysismethod1)</f>
        <v/>
      </c>
      <c r="EM76" s="251" t="str">
        <f>IF(ISNUMBER(FIND(analysismethod1,'III_Plan comp 438.68 {Plan 6}'!CF$15)),"",'III_Plan comp 438.68 {Plan 6}'!CF$15&amp;analysismethod1)</f>
        <v/>
      </c>
      <c r="EN76" s="251" t="str">
        <f>IF(ISNUMBER(FIND(analysismethod1,'III_Plan comp 438.68 {Plan 6}'!CG$15)),"",'III_Plan comp 438.68 {Plan 6}'!CG$15&amp;analysismethod1)</f>
        <v/>
      </c>
      <c r="EO76" s="251" t="str">
        <f>IF(ISNUMBER(FIND(analysismethod1,'III_Plan comp 438.68 {Plan 6}'!CH$15)),"",'III_Plan comp 438.68 {Plan 6}'!CH$15&amp;analysismethod1)</f>
        <v/>
      </c>
      <c r="EP76" s="251" t="str">
        <f>IF(ISNUMBER(FIND(analysismethod1,'III_Plan comp 438.68 {Plan 6}'!CI$15)),"",'III_Plan comp 438.68 {Plan 6}'!CI$15&amp;analysismethod1)</f>
        <v/>
      </c>
      <c r="EQ76" s="251" t="str">
        <f>IF(ISNUMBER(FIND(analysismethod1,'III_Plan comp 438.68 {Plan 6}'!CJ$15)),"",'III_Plan comp 438.68 {Plan 6}'!CJ$15&amp;analysismethod1)</f>
        <v/>
      </c>
      <c r="ER76" s="251" t="str">
        <f>IF(ISNUMBER(FIND(analysismethod1,'III_Plan comp 438.68 {Plan 6}'!CK$15)),"",'III_Plan comp 438.68 {Plan 6}'!CK$15&amp;analysismethod1)</f>
        <v/>
      </c>
      <c r="ES76" s="251" t="str">
        <f>IF(ISNUMBER(FIND(analysismethod1,'III_Plan comp 438.68 {Plan 6}'!CL$15)),"",'III_Plan comp 438.68 {Plan 6}'!CL$15&amp;analysismethod1)</f>
        <v/>
      </c>
      <c r="ET76" s="251" t="str">
        <f>IF(ISNUMBER(FIND(analysismethod1,'III_Plan comp 438.68 {Plan 6}'!CM$15)),"",'III_Plan comp 438.68 {Plan 6}'!CM$15&amp;analysismethod1)</f>
        <v/>
      </c>
      <c r="EU76" s="251" t="str">
        <f>IF(ISNUMBER(FIND(analysismethod1,'III_Plan comp 438.68 {Plan 6}'!CN$15)),"",'III_Plan comp 438.68 {Plan 6}'!CN$15&amp;analysismethod1)</f>
        <v/>
      </c>
      <c r="EV76" s="251" t="str">
        <f>IF(ISNUMBER(FIND(analysismethod1,'III_Plan comp 438.68 {Plan 6}'!CO$15)),"",'III_Plan comp 438.68 {Plan 6}'!CO$15&amp;analysismethod1)</f>
        <v/>
      </c>
      <c r="EW76" s="251" t="str">
        <f>IF(ISNUMBER(FIND(analysismethod1,'III_Plan comp 438.68 {Plan 6}'!CP$15)),"",'III_Plan comp 438.68 {Plan 6}'!CP$15&amp;analysismethod1)</f>
        <v/>
      </c>
      <c r="EX76" s="251" t="str">
        <f>IF(ISNUMBER(FIND(analysismethod1,'III_Plan comp 438.68 {Plan 6}'!CQ$15)),"",'III_Plan comp 438.68 {Plan 6}'!CQ$15&amp;analysismethod1)</f>
        <v/>
      </c>
      <c r="EY76" s="251" t="str">
        <f>IF(ISNUMBER(FIND(analysismethod1,'III_Plan comp 438.68 {Plan 6}'!CR$15)),"",'III_Plan comp 438.68 {Plan 6}'!CR$15&amp;analysismethod1)</f>
        <v/>
      </c>
      <c r="EZ76" s="251" t="str">
        <f>IF(ISNUMBER(FIND(analysismethod1,'III_Plan comp 438.68 {Plan 6}'!CS$15)),"",'III_Plan comp 438.68 {Plan 6}'!CS$15&amp;analysismethod1)</f>
        <v/>
      </c>
      <c r="FA76" s="251" t="str">
        <f>IF(ISNUMBER(FIND(analysismethod1,'III_Plan comp 438.68 {Plan 6}'!CT$15)),"",'III_Plan comp 438.68 {Plan 6}'!CT$15&amp;analysismethod1)</f>
        <v/>
      </c>
      <c r="FB76" s="251" t="str">
        <f>IF(ISNUMBER(FIND(analysismethod1,'III_Plan comp 438.68 {Plan 6}'!CU$15)),"",'III_Plan comp 438.68 {Plan 6}'!CU$15&amp;analysismethod1)</f>
        <v/>
      </c>
      <c r="FC76" s="251" t="str">
        <f>IF(ISNUMBER(FIND(analysismethod1,'III_Plan comp 438.68 {Plan 6}'!CV$15)),"",'III_Plan comp 438.68 {Plan 6}'!CV$15&amp;analysismethod1)</f>
        <v/>
      </c>
      <c r="FD76" s="251" t="str">
        <f>IF(ISNUMBER(FIND(analysismethod1,'III_Plan comp 438.68 {Plan 6}'!CW$15)),"",'III_Plan comp 438.68 {Plan 6}'!CW$15&amp;analysismethod1)</f>
        <v/>
      </c>
      <c r="FE76" s="251" t="str">
        <f>IF(ISNUMBER(FIND(analysismethod1,'III_Plan comp 438.68 {Plan 6}'!CX$15)),"",'III_Plan comp 438.68 {Plan 6}'!CX$15&amp;analysismethod1)</f>
        <v/>
      </c>
      <c r="FF76" s="251" t="str">
        <f>IF(ISNUMBER(FIND(analysismethod1,'III_Plan comp 438.68 {Plan 6}'!CY$15)),"",'III_Plan comp 438.68 {Plan 6}'!CY$15&amp;analysismethod1)</f>
        <v/>
      </c>
      <c r="FG76" s="251" t="str">
        <f>IF(ISNUMBER(FIND(analysismethod1,'III_Plan comp 438.68 {Plan 6}'!CZ$15)),"",'III_Plan comp 438.68 {Plan 6}'!CZ$15&amp;analysismethod1)</f>
        <v/>
      </c>
    </row>
    <row r="77" spans="62:163" x14ac:dyDescent="0.25">
      <c r="BK77" s="253" t="str">
        <f>IF('I_State and program information'!$E$54="Yes","Plan Provider Directory Review"&amp;"; "&amp;CHAR(10)&amp;CHAR(10),"")</f>
        <v/>
      </c>
      <c r="BL77" s="254" t="str">
        <f>IF(ISNUMBER(FIND(analysismethod2,'III_Plan comp 438.68 {Plan 6}'!E$15)),"",'III_Plan comp 438.68 {Plan 6}'!E$15&amp;analysismethod2)</f>
        <v/>
      </c>
      <c r="BM77" s="254" t="str">
        <f>IF(ISNUMBER(FIND(analysismethod2,'III_Plan comp 438.68 {Plan 6}'!F$15)),"",'III_Plan comp 438.68 {Plan 6}'!F$15&amp;analysismethod2)</f>
        <v/>
      </c>
      <c r="BN77" s="254" t="str">
        <f>IF(ISNUMBER(FIND(analysismethod2,'III_Plan comp 438.68 {Plan 6}'!G$15)),"",'III_Plan comp 438.68 {Plan 6}'!G$15&amp;analysismethod2)</f>
        <v/>
      </c>
      <c r="BO77" s="254" t="str">
        <f>IF(ISNUMBER(FIND(analysismethod2,'III_Plan comp 438.68 {Plan 6}'!H$15)),"",'III_Plan comp 438.68 {Plan 6}'!H$15&amp;analysismethod2)</f>
        <v/>
      </c>
      <c r="BP77" s="254" t="str">
        <f>IF(ISNUMBER(FIND(analysismethod2,'III_Plan comp 438.68 {Plan 6}'!I$15)),"",'III_Plan comp 438.68 {Plan 6}'!I$15&amp;analysismethod2)</f>
        <v/>
      </c>
      <c r="BQ77" s="254" t="str">
        <f>IF(ISNUMBER(FIND(analysismethod2,'III_Plan comp 438.68 {Plan 6}'!J$15)),"",'III_Plan comp 438.68 {Plan 6}'!J$15&amp;analysismethod2)</f>
        <v/>
      </c>
      <c r="BR77" s="254" t="str">
        <f>IF(ISNUMBER(FIND(analysismethod2,'III_Plan comp 438.68 {Plan 6}'!K$15)),"",'III_Plan comp 438.68 {Plan 6}'!K$15&amp;analysismethod2)</f>
        <v/>
      </c>
      <c r="BS77" s="254" t="str">
        <f>IF(ISNUMBER(FIND(analysismethod2,'III_Plan comp 438.68 {Plan 6}'!L$15)),"",'III_Plan comp 438.68 {Plan 6}'!L$15&amp;analysismethod2)</f>
        <v/>
      </c>
      <c r="BT77" s="254" t="str">
        <f>IF(ISNUMBER(FIND(analysismethod2,'III_Plan comp 438.68 {Plan 6}'!M$15)),"",'III_Plan comp 438.68 {Plan 6}'!M$15&amp;analysismethod2)</f>
        <v/>
      </c>
      <c r="BU77" s="254" t="str">
        <f>IF(ISNUMBER(FIND(analysismethod2,'III_Plan comp 438.68 {Plan 6}'!N$15)),"",'III_Plan comp 438.68 {Plan 6}'!N$15&amp;analysismethod2)</f>
        <v/>
      </c>
      <c r="BV77" s="254" t="str">
        <f>IF(ISNUMBER(FIND(analysismethod2,'III_Plan comp 438.68 {Plan 6}'!O$15)),"",'III_Plan comp 438.68 {Plan 6}'!O$15&amp;analysismethod2)</f>
        <v/>
      </c>
      <c r="BW77" s="254" t="str">
        <f>IF(ISNUMBER(FIND(analysismethod2,'III_Plan comp 438.68 {Plan 6}'!P$15)),"",'III_Plan comp 438.68 {Plan 6}'!P$15&amp;analysismethod2)</f>
        <v/>
      </c>
      <c r="BX77" s="254" t="str">
        <f>IF(ISNUMBER(FIND(analysismethod2,'III_Plan comp 438.68 {Plan 6}'!Q$15)),"",'III_Plan comp 438.68 {Plan 6}'!Q$15&amp;analysismethod2)</f>
        <v/>
      </c>
      <c r="BY77" s="254" t="str">
        <f>IF(ISNUMBER(FIND(analysismethod2,'III_Plan comp 438.68 {Plan 6}'!R$15)),"",'III_Plan comp 438.68 {Plan 6}'!R$15&amp;analysismethod2)</f>
        <v/>
      </c>
      <c r="BZ77" s="254" t="str">
        <f>IF(ISNUMBER(FIND(analysismethod2,'III_Plan comp 438.68 {Plan 6}'!S$15)),"",'III_Plan comp 438.68 {Plan 6}'!S$15&amp;analysismethod2)</f>
        <v/>
      </c>
      <c r="CA77" s="254" t="str">
        <f>IF(ISNUMBER(FIND(analysismethod2,'III_Plan comp 438.68 {Plan 6}'!T$15)),"",'III_Plan comp 438.68 {Plan 6}'!T$15&amp;analysismethod2)</f>
        <v/>
      </c>
      <c r="CB77" s="254" t="str">
        <f>IF(ISNUMBER(FIND(analysismethod2,'III_Plan comp 438.68 {Plan 6}'!U$15)),"",'III_Plan comp 438.68 {Plan 6}'!U$15&amp;analysismethod2)</f>
        <v/>
      </c>
      <c r="CC77" s="254" t="str">
        <f>IF(ISNUMBER(FIND(analysismethod2,'III_Plan comp 438.68 {Plan 6}'!V$15)),"",'III_Plan comp 438.68 {Plan 6}'!V$15&amp;analysismethod2)</f>
        <v/>
      </c>
      <c r="CD77" s="254" t="str">
        <f>IF(ISNUMBER(FIND(analysismethod2,'III_Plan comp 438.68 {Plan 6}'!W$15)),"",'III_Plan comp 438.68 {Plan 6}'!W$15&amp;analysismethod2)</f>
        <v/>
      </c>
      <c r="CE77" s="254" t="str">
        <f>IF(ISNUMBER(FIND(analysismethod2,'III_Plan comp 438.68 {Plan 6}'!X$15)),"",'III_Plan comp 438.68 {Plan 6}'!X$15&amp;analysismethod2)</f>
        <v/>
      </c>
      <c r="CF77" s="254" t="str">
        <f>IF(ISNUMBER(FIND(analysismethod2,'III_Plan comp 438.68 {Plan 6}'!Y$15)),"",'III_Plan comp 438.68 {Plan 6}'!Y$15&amp;analysismethod2)</f>
        <v/>
      </c>
      <c r="CG77" s="254" t="str">
        <f>IF(ISNUMBER(FIND(analysismethod2,'III_Plan comp 438.68 {Plan 6}'!Z$15)),"",'III_Plan comp 438.68 {Plan 6}'!Z$15&amp;analysismethod2)</f>
        <v/>
      </c>
      <c r="CH77" s="254" t="str">
        <f>IF(ISNUMBER(FIND(analysismethod2,'III_Plan comp 438.68 {Plan 6}'!AA$15)),"",'III_Plan comp 438.68 {Plan 6}'!AA$15&amp;analysismethod2)</f>
        <v/>
      </c>
      <c r="CI77" s="254" t="str">
        <f>IF(ISNUMBER(FIND(analysismethod2,'III_Plan comp 438.68 {Plan 6}'!AB$15)),"",'III_Plan comp 438.68 {Plan 6}'!AB$15&amp;analysismethod2)</f>
        <v/>
      </c>
      <c r="CJ77" s="254" t="str">
        <f>IF(ISNUMBER(FIND(analysismethod2,'III_Plan comp 438.68 {Plan 6}'!AC$15)),"",'III_Plan comp 438.68 {Plan 6}'!AC$15&amp;analysismethod2)</f>
        <v/>
      </c>
      <c r="CK77" s="254" t="str">
        <f>IF(ISNUMBER(FIND(analysismethod2,'III_Plan comp 438.68 {Plan 6}'!AD$15)),"",'III_Plan comp 438.68 {Plan 6}'!AD$15&amp;analysismethod2)</f>
        <v/>
      </c>
      <c r="CL77" s="254" t="str">
        <f>IF(ISNUMBER(FIND(analysismethod2,'III_Plan comp 438.68 {Plan 6}'!AE$15)),"",'III_Plan comp 438.68 {Plan 6}'!AE$15&amp;analysismethod2)</f>
        <v/>
      </c>
      <c r="CM77" s="254" t="str">
        <f>IF(ISNUMBER(FIND(analysismethod2,'III_Plan comp 438.68 {Plan 6}'!AF$15)),"",'III_Plan comp 438.68 {Plan 6}'!AF$15&amp;analysismethod2)</f>
        <v/>
      </c>
      <c r="CN77" s="254" t="str">
        <f>IF(ISNUMBER(FIND(analysismethod2,'III_Plan comp 438.68 {Plan 6}'!AG$15)),"",'III_Plan comp 438.68 {Plan 6}'!AG$15&amp;analysismethod2)</f>
        <v/>
      </c>
      <c r="CO77" s="254" t="str">
        <f>IF(ISNUMBER(FIND(analysismethod2,'III_Plan comp 438.68 {Plan 6}'!AH$15)),"",'III_Plan comp 438.68 {Plan 6}'!AH$15&amp;analysismethod2)</f>
        <v/>
      </c>
      <c r="CP77" s="254" t="str">
        <f>IF(ISNUMBER(FIND(analysismethod2,'III_Plan comp 438.68 {Plan 6}'!AI$15)),"",'III_Plan comp 438.68 {Plan 6}'!AI$15&amp;analysismethod2)</f>
        <v/>
      </c>
      <c r="CQ77" s="254" t="str">
        <f>IF(ISNUMBER(FIND(analysismethod2,'III_Plan comp 438.68 {Plan 6}'!AJ$15)),"",'III_Plan comp 438.68 {Plan 6}'!AJ$15&amp;analysismethod2)</f>
        <v/>
      </c>
      <c r="CR77" s="254" t="str">
        <f>IF(ISNUMBER(FIND(analysismethod2,'III_Plan comp 438.68 {Plan 6}'!AK$15)),"",'III_Plan comp 438.68 {Plan 6}'!AK$15&amp;analysismethod2)</f>
        <v/>
      </c>
      <c r="CS77" s="254" t="str">
        <f>IF(ISNUMBER(FIND(analysismethod2,'III_Plan comp 438.68 {Plan 6}'!AL$15)),"",'III_Plan comp 438.68 {Plan 6}'!AL$15&amp;analysismethod2)</f>
        <v/>
      </c>
      <c r="CT77" s="254" t="str">
        <f>IF(ISNUMBER(FIND(analysismethod2,'III_Plan comp 438.68 {Plan 6}'!AM$15)),"",'III_Plan comp 438.68 {Plan 6}'!AM$15&amp;analysismethod2)</f>
        <v/>
      </c>
      <c r="CU77" s="254" t="str">
        <f>IF(ISNUMBER(FIND(analysismethod2,'III_Plan comp 438.68 {Plan 6}'!AN$15)),"",'III_Plan comp 438.68 {Plan 6}'!AN$15&amp;analysismethod2)</f>
        <v/>
      </c>
      <c r="CV77" s="254" t="str">
        <f>IF(ISNUMBER(FIND(analysismethod2,'III_Plan comp 438.68 {Plan 6}'!AO$15)),"",'III_Plan comp 438.68 {Plan 6}'!AO$15&amp;analysismethod2)</f>
        <v/>
      </c>
      <c r="CW77" s="254" t="str">
        <f>IF(ISNUMBER(FIND(analysismethod2,'III_Plan comp 438.68 {Plan 6}'!AP$15)),"",'III_Plan comp 438.68 {Plan 6}'!AP$15&amp;analysismethod2)</f>
        <v/>
      </c>
      <c r="CX77" s="254" t="str">
        <f>IF(ISNUMBER(FIND(analysismethod2,'III_Plan comp 438.68 {Plan 6}'!AQ$15)),"",'III_Plan comp 438.68 {Plan 6}'!AQ$15&amp;analysismethod2)</f>
        <v/>
      </c>
      <c r="CY77" s="254" t="str">
        <f>IF(ISNUMBER(FIND(analysismethod2,'III_Plan comp 438.68 {Plan 6}'!AR$15)),"",'III_Plan comp 438.68 {Plan 6}'!AR$15&amp;analysismethod2)</f>
        <v/>
      </c>
      <c r="CZ77" s="254" t="str">
        <f>IF(ISNUMBER(FIND(analysismethod2,'III_Plan comp 438.68 {Plan 6}'!AS$15)),"",'III_Plan comp 438.68 {Plan 6}'!AS$15&amp;analysismethod2)</f>
        <v/>
      </c>
      <c r="DA77" s="254" t="str">
        <f>IF(ISNUMBER(FIND(analysismethod2,'III_Plan comp 438.68 {Plan 6}'!AT$15)),"",'III_Plan comp 438.68 {Plan 6}'!AT$15&amp;analysismethod2)</f>
        <v/>
      </c>
      <c r="DB77" s="254" t="str">
        <f>IF(ISNUMBER(FIND(analysismethod2,'III_Plan comp 438.68 {Plan 6}'!AU$15)),"",'III_Plan comp 438.68 {Plan 6}'!AU$15&amp;analysismethod2)</f>
        <v/>
      </c>
      <c r="DC77" s="254" t="str">
        <f>IF(ISNUMBER(FIND(analysismethod2,'III_Plan comp 438.68 {Plan 6}'!AV$15)),"",'III_Plan comp 438.68 {Plan 6}'!AV$15&amp;analysismethod2)</f>
        <v/>
      </c>
      <c r="DD77" s="254" t="str">
        <f>IF(ISNUMBER(FIND(analysismethod2,'III_Plan comp 438.68 {Plan 6}'!AW$15)),"",'III_Plan comp 438.68 {Plan 6}'!AW$15&amp;analysismethod2)</f>
        <v/>
      </c>
      <c r="DE77" s="254" t="str">
        <f>IF(ISNUMBER(FIND(analysismethod2,'III_Plan comp 438.68 {Plan 6}'!AX$15)),"",'III_Plan comp 438.68 {Plan 6}'!AX$15&amp;analysismethod2)</f>
        <v/>
      </c>
      <c r="DF77" s="254" t="str">
        <f>IF(ISNUMBER(FIND(analysismethod2,'III_Plan comp 438.68 {Plan 6}'!AY$15)),"",'III_Plan comp 438.68 {Plan 6}'!AY$15&amp;analysismethod2)</f>
        <v/>
      </c>
      <c r="DG77" s="254" t="str">
        <f>IF(ISNUMBER(FIND(analysismethod2,'III_Plan comp 438.68 {Plan 6}'!AZ$15)),"",'III_Plan comp 438.68 {Plan 6}'!AZ$15&amp;analysismethod2)</f>
        <v/>
      </c>
      <c r="DH77" s="254" t="str">
        <f>IF(ISNUMBER(FIND(analysismethod2,'III_Plan comp 438.68 {Plan 6}'!BA$15)),"",'III_Plan comp 438.68 {Plan 6}'!BA$15&amp;analysismethod2)</f>
        <v/>
      </c>
      <c r="DI77" s="254" t="str">
        <f>IF(ISNUMBER(FIND(analysismethod2,'III_Plan comp 438.68 {Plan 6}'!BB$15)),"",'III_Plan comp 438.68 {Plan 6}'!BB$15&amp;analysismethod2)</f>
        <v/>
      </c>
      <c r="DJ77" s="254" t="str">
        <f>IF(ISNUMBER(FIND(analysismethod2,'III_Plan comp 438.68 {Plan 6}'!BC$15)),"",'III_Plan comp 438.68 {Plan 6}'!BC$15&amp;analysismethod2)</f>
        <v/>
      </c>
      <c r="DK77" s="254" t="str">
        <f>IF(ISNUMBER(FIND(analysismethod2,'III_Plan comp 438.68 {Plan 6}'!BD$15)),"",'III_Plan comp 438.68 {Plan 6}'!BD$15&amp;analysismethod2)</f>
        <v/>
      </c>
      <c r="DL77" s="254" t="str">
        <f>IF(ISNUMBER(FIND(analysismethod2,'III_Plan comp 438.68 {Plan 6}'!BE$15)),"",'III_Plan comp 438.68 {Plan 6}'!BE$15&amp;analysismethod2)</f>
        <v/>
      </c>
      <c r="DM77" s="254" t="str">
        <f>IF(ISNUMBER(FIND(analysismethod2,'III_Plan comp 438.68 {Plan 6}'!BF$15)),"",'III_Plan comp 438.68 {Plan 6}'!BF$15&amp;analysismethod2)</f>
        <v/>
      </c>
      <c r="DN77" s="254" t="str">
        <f>IF(ISNUMBER(FIND(analysismethod2,'III_Plan comp 438.68 {Plan 6}'!BG$15)),"",'III_Plan comp 438.68 {Plan 6}'!BG$15&amp;analysismethod2)</f>
        <v/>
      </c>
      <c r="DO77" s="254" t="str">
        <f>IF(ISNUMBER(FIND(analysismethod2,'III_Plan comp 438.68 {Plan 6}'!BH$15)),"",'III_Plan comp 438.68 {Plan 6}'!BH$15&amp;analysismethod2)</f>
        <v/>
      </c>
      <c r="DP77" s="254" t="str">
        <f>IF(ISNUMBER(FIND(analysismethod2,'III_Plan comp 438.68 {Plan 6}'!BI$15)),"",'III_Plan comp 438.68 {Plan 6}'!BI$15&amp;analysismethod2)</f>
        <v/>
      </c>
      <c r="DQ77" s="254" t="str">
        <f>IF(ISNUMBER(FIND(analysismethod2,'III_Plan comp 438.68 {Plan 6}'!BJ$15)),"",'III_Plan comp 438.68 {Plan 6}'!BJ$15&amp;analysismethod2)</f>
        <v/>
      </c>
      <c r="DR77" s="254" t="str">
        <f>IF(ISNUMBER(FIND(analysismethod2,'III_Plan comp 438.68 {Plan 6}'!BK$15)),"",'III_Plan comp 438.68 {Plan 6}'!BK$15&amp;analysismethod2)</f>
        <v/>
      </c>
      <c r="DS77" s="254" t="str">
        <f>IF(ISNUMBER(FIND(analysismethod2,'III_Plan comp 438.68 {Plan 6}'!BL$15)),"",'III_Plan comp 438.68 {Plan 6}'!BL$15&amp;analysismethod2)</f>
        <v/>
      </c>
      <c r="DT77" s="254" t="str">
        <f>IF(ISNUMBER(FIND(analysismethod2,'III_Plan comp 438.68 {Plan 6}'!BM$15)),"",'III_Plan comp 438.68 {Plan 6}'!BM$15&amp;analysismethod2)</f>
        <v/>
      </c>
      <c r="DU77" s="254" t="str">
        <f>IF(ISNUMBER(FIND(analysismethod2,'III_Plan comp 438.68 {Plan 6}'!BN$15)),"",'III_Plan comp 438.68 {Plan 6}'!BN$15&amp;analysismethod2)</f>
        <v/>
      </c>
      <c r="DV77" s="254" t="str">
        <f>IF(ISNUMBER(FIND(analysismethod2,'III_Plan comp 438.68 {Plan 6}'!BO$15)),"",'III_Plan comp 438.68 {Plan 6}'!BO$15&amp;analysismethod2)</f>
        <v/>
      </c>
      <c r="DW77" s="254" t="str">
        <f>IF(ISNUMBER(FIND(analysismethod2,'III_Plan comp 438.68 {Plan 6}'!BP$15)),"",'III_Plan comp 438.68 {Plan 6}'!BP$15&amp;analysismethod2)</f>
        <v/>
      </c>
      <c r="DX77" s="254" t="str">
        <f>IF(ISNUMBER(FIND(analysismethod2,'III_Plan comp 438.68 {Plan 6}'!BQ$15)),"",'III_Plan comp 438.68 {Plan 6}'!BQ$15&amp;analysismethod2)</f>
        <v/>
      </c>
      <c r="DY77" s="254" t="str">
        <f>IF(ISNUMBER(FIND(analysismethod2,'III_Plan comp 438.68 {Plan 6}'!BR$15)),"",'III_Plan comp 438.68 {Plan 6}'!BR$15&amp;analysismethod2)</f>
        <v/>
      </c>
      <c r="DZ77" s="254" t="str">
        <f>IF(ISNUMBER(FIND(analysismethod2,'III_Plan comp 438.68 {Plan 6}'!BS$15)),"",'III_Plan comp 438.68 {Plan 6}'!BS$15&amp;analysismethod2)</f>
        <v/>
      </c>
      <c r="EA77" s="254" t="str">
        <f>IF(ISNUMBER(FIND(analysismethod2,'III_Plan comp 438.68 {Plan 6}'!BT$15)),"",'III_Plan comp 438.68 {Plan 6}'!BT$15&amp;analysismethod2)</f>
        <v/>
      </c>
      <c r="EB77" s="254" t="str">
        <f>IF(ISNUMBER(FIND(analysismethod2,'III_Plan comp 438.68 {Plan 6}'!BU$15)),"",'III_Plan comp 438.68 {Plan 6}'!BU$15&amp;analysismethod2)</f>
        <v/>
      </c>
      <c r="EC77" s="254" t="str">
        <f>IF(ISNUMBER(FIND(analysismethod2,'III_Plan comp 438.68 {Plan 6}'!BV$15)),"",'III_Plan comp 438.68 {Plan 6}'!BV$15&amp;analysismethod2)</f>
        <v/>
      </c>
      <c r="ED77" s="254" t="str">
        <f>IF(ISNUMBER(FIND(analysismethod2,'III_Plan comp 438.68 {Plan 6}'!BW$15)),"",'III_Plan comp 438.68 {Plan 6}'!BW$15&amp;analysismethod2)</f>
        <v/>
      </c>
      <c r="EE77" s="254" t="str">
        <f>IF(ISNUMBER(FIND(analysismethod2,'III_Plan comp 438.68 {Plan 6}'!BX$15)),"",'III_Plan comp 438.68 {Plan 6}'!BX$15&amp;analysismethod2)</f>
        <v/>
      </c>
      <c r="EF77" s="254" t="str">
        <f>IF(ISNUMBER(FIND(analysismethod2,'III_Plan comp 438.68 {Plan 6}'!BY$15)),"",'III_Plan comp 438.68 {Plan 6}'!BY$15&amp;analysismethod2)</f>
        <v/>
      </c>
      <c r="EG77" s="254" t="str">
        <f>IF(ISNUMBER(FIND(analysismethod2,'III_Plan comp 438.68 {Plan 6}'!BZ$15)),"",'III_Plan comp 438.68 {Plan 6}'!BZ$15&amp;analysismethod2)</f>
        <v/>
      </c>
      <c r="EH77" s="254" t="str">
        <f>IF(ISNUMBER(FIND(analysismethod2,'III_Plan comp 438.68 {Plan 6}'!CA$15)),"",'III_Plan comp 438.68 {Plan 6}'!CA$15&amp;analysismethod2)</f>
        <v/>
      </c>
      <c r="EI77" s="254" t="str">
        <f>IF(ISNUMBER(FIND(analysismethod2,'III_Plan comp 438.68 {Plan 6}'!CB$15)),"",'III_Plan comp 438.68 {Plan 6}'!CB$15&amp;analysismethod2)</f>
        <v/>
      </c>
      <c r="EJ77" s="254" t="str">
        <f>IF(ISNUMBER(FIND(analysismethod2,'III_Plan comp 438.68 {Plan 6}'!CC$15)),"",'III_Plan comp 438.68 {Plan 6}'!CC$15&amp;analysismethod2)</f>
        <v/>
      </c>
      <c r="EK77" s="254" t="str">
        <f>IF(ISNUMBER(FIND(analysismethod2,'III_Plan comp 438.68 {Plan 6}'!CD$15)),"",'III_Plan comp 438.68 {Plan 6}'!CD$15&amp;analysismethod2)</f>
        <v/>
      </c>
      <c r="EL77" s="254" t="str">
        <f>IF(ISNUMBER(FIND(analysismethod2,'III_Plan comp 438.68 {Plan 6}'!CE$15)),"",'III_Plan comp 438.68 {Plan 6}'!CE$15&amp;analysismethod2)</f>
        <v/>
      </c>
      <c r="EM77" s="254" t="str">
        <f>IF(ISNUMBER(FIND(analysismethod2,'III_Plan comp 438.68 {Plan 6}'!CF$15)),"",'III_Plan comp 438.68 {Plan 6}'!CF$15&amp;analysismethod2)</f>
        <v/>
      </c>
      <c r="EN77" s="254" t="str">
        <f>IF(ISNUMBER(FIND(analysismethod2,'III_Plan comp 438.68 {Plan 6}'!CG$15)),"",'III_Plan comp 438.68 {Plan 6}'!CG$15&amp;analysismethod2)</f>
        <v/>
      </c>
      <c r="EO77" s="254" t="str">
        <f>IF(ISNUMBER(FIND(analysismethod2,'III_Plan comp 438.68 {Plan 6}'!CH$15)),"",'III_Plan comp 438.68 {Plan 6}'!CH$15&amp;analysismethod2)</f>
        <v/>
      </c>
      <c r="EP77" s="254" t="str">
        <f>IF(ISNUMBER(FIND(analysismethod2,'III_Plan comp 438.68 {Plan 6}'!CI$15)),"",'III_Plan comp 438.68 {Plan 6}'!CI$15&amp;analysismethod2)</f>
        <v/>
      </c>
      <c r="EQ77" s="254" t="str">
        <f>IF(ISNUMBER(FIND(analysismethod2,'III_Plan comp 438.68 {Plan 6}'!CJ$15)),"",'III_Plan comp 438.68 {Plan 6}'!CJ$15&amp;analysismethod2)</f>
        <v/>
      </c>
      <c r="ER77" s="254" t="str">
        <f>IF(ISNUMBER(FIND(analysismethod2,'III_Plan comp 438.68 {Plan 6}'!CK$15)),"",'III_Plan comp 438.68 {Plan 6}'!CK$15&amp;analysismethod2)</f>
        <v/>
      </c>
      <c r="ES77" s="254" t="str">
        <f>IF(ISNUMBER(FIND(analysismethod2,'III_Plan comp 438.68 {Plan 6}'!CL$15)),"",'III_Plan comp 438.68 {Plan 6}'!CL$15&amp;analysismethod2)</f>
        <v/>
      </c>
      <c r="ET77" s="254" t="str">
        <f>IF(ISNUMBER(FIND(analysismethod2,'III_Plan comp 438.68 {Plan 6}'!CM$15)),"",'III_Plan comp 438.68 {Plan 6}'!CM$15&amp;analysismethod2)</f>
        <v/>
      </c>
      <c r="EU77" s="254" t="str">
        <f>IF(ISNUMBER(FIND(analysismethod2,'III_Plan comp 438.68 {Plan 6}'!CN$15)),"",'III_Plan comp 438.68 {Plan 6}'!CN$15&amp;analysismethod2)</f>
        <v/>
      </c>
      <c r="EV77" s="254" t="str">
        <f>IF(ISNUMBER(FIND(analysismethod2,'III_Plan comp 438.68 {Plan 6}'!CO$15)),"",'III_Plan comp 438.68 {Plan 6}'!CO$15&amp;analysismethod2)</f>
        <v/>
      </c>
      <c r="EW77" s="254" t="str">
        <f>IF(ISNUMBER(FIND(analysismethod2,'III_Plan comp 438.68 {Plan 6}'!CP$15)),"",'III_Plan comp 438.68 {Plan 6}'!CP$15&amp;analysismethod2)</f>
        <v/>
      </c>
      <c r="EX77" s="254" t="str">
        <f>IF(ISNUMBER(FIND(analysismethod2,'III_Plan comp 438.68 {Plan 6}'!CQ$15)),"",'III_Plan comp 438.68 {Plan 6}'!CQ$15&amp;analysismethod2)</f>
        <v/>
      </c>
      <c r="EY77" s="254" t="str">
        <f>IF(ISNUMBER(FIND(analysismethod2,'III_Plan comp 438.68 {Plan 6}'!CR$15)),"",'III_Plan comp 438.68 {Plan 6}'!CR$15&amp;analysismethod2)</f>
        <v/>
      </c>
      <c r="EZ77" s="254" t="str">
        <f>IF(ISNUMBER(FIND(analysismethod2,'III_Plan comp 438.68 {Plan 6}'!CS$15)),"",'III_Plan comp 438.68 {Plan 6}'!CS$15&amp;analysismethod2)</f>
        <v/>
      </c>
      <c r="FA77" s="254" t="str">
        <f>IF(ISNUMBER(FIND(analysismethod2,'III_Plan comp 438.68 {Plan 6}'!CT$15)),"",'III_Plan comp 438.68 {Plan 6}'!CT$15&amp;analysismethod2)</f>
        <v/>
      </c>
      <c r="FB77" s="254" t="str">
        <f>IF(ISNUMBER(FIND(analysismethod2,'III_Plan comp 438.68 {Plan 6}'!CU$15)),"",'III_Plan comp 438.68 {Plan 6}'!CU$15&amp;analysismethod2)</f>
        <v/>
      </c>
      <c r="FC77" s="254" t="str">
        <f>IF(ISNUMBER(FIND(analysismethod2,'III_Plan comp 438.68 {Plan 6}'!CV$15)),"",'III_Plan comp 438.68 {Plan 6}'!CV$15&amp;analysismethod2)</f>
        <v/>
      </c>
      <c r="FD77" s="254" t="str">
        <f>IF(ISNUMBER(FIND(analysismethod2,'III_Plan comp 438.68 {Plan 6}'!CW$15)),"",'III_Plan comp 438.68 {Plan 6}'!CW$15&amp;analysismethod2)</f>
        <v/>
      </c>
      <c r="FE77" s="254" t="str">
        <f>IF(ISNUMBER(FIND(analysismethod2,'III_Plan comp 438.68 {Plan 6}'!CX$15)),"",'III_Plan comp 438.68 {Plan 6}'!CX$15&amp;analysismethod2)</f>
        <v/>
      </c>
      <c r="FF77" s="254" t="str">
        <f>IF(ISNUMBER(FIND(analysismethod2,'III_Plan comp 438.68 {Plan 6}'!CY$15)),"",'III_Plan comp 438.68 {Plan 6}'!CY$15&amp;analysismethod2)</f>
        <v/>
      </c>
      <c r="FG77" s="254" t="str">
        <f>IF(ISNUMBER(FIND(analysismethod2,'III_Plan comp 438.68 {Plan 6}'!CZ$15)),"",'III_Plan comp 438.68 {Plan 6}'!CZ$15&amp;analysismethod2)</f>
        <v/>
      </c>
    </row>
    <row r="78" spans="62:163" x14ac:dyDescent="0.25">
      <c r="BK78" s="253" t="str">
        <f>IF('I_State and program information'!$E$58="Yes","Secret Shopper: Network Participation"&amp;"; "&amp;CHAR(10)&amp;CHAR(10),"")</f>
        <v/>
      </c>
      <c r="BL78" s="254" t="str">
        <f>IF(ISNUMBER(FIND(analysismethod3,'III_Plan comp 438.68 {Plan 6}'!E$15)),"",'III_Plan comp 438.68 {Plan 6}'!E$15&amp;analysismethod3)</f>
        <v/>
      </c>
      <c r="BM78" s="254" t="str">
        <f>IF(ISNUMBER(FIND(analysismethod3,'III_Plan comp 438.68 {Plan 6}'!F$15)),"",'III_Plan comp 438.68 {Plan 6}'!F$15&amp;analysismethod3)</f>
        <v/>
      </c>
      <c r="BN78" s="254" t="str">
        <f>IF(ISNUMBER(FIND(analysismethod3,'III_Plan comp 438.68 {Plan 6}'!G$15)),"",'III_Plan comp 438.68 {Plan 6}'!G$15&amp;analysismethod3)</f>
        <v/>
      </c>
      <c r="BO78" s="254" t="str">
        <f>IF(ISNUMBER(FIND(analysismethod3,'III_Plan comp 438.68 {Plan 6}'!H$15)),"",'III_Plan comp 438.68 {Plan 6}'!H$15&amp;analysismethod3)</f>
        <v/>
      </c>
      <c r="BP78" s="254" t="str">
        <f>IF(ISNUMBER(FIND(analysismethod3,'III_Plan comp 438.68 {Plan 6}'!I$15)),"",'III_Plan comp 438.68 {Plan 6}'!I$15&amp;analysismethod3)</f>
        <v/>
      </c>
      <c r="BQ78" s="254" t="str">
        <f>IF(ISNUMBER(FIND(analysismethod3,'III_Plan comp 438.68 {Plan 6}'!J$15)),"",'III_Plan comp 438.68 {Plan 6}'!J$15&amp;analysismethod3)</f>
        <v/>
      </c>
      <c r="BR78" s="254" t="str">
        <f>IF(ISNUMBER(FIND(analysismethod3,'III_Plan comp 438.68 {Plan 6}'!K$15)),"",'III_Plan comp 438.68 {Plan 6}'!K$15&amp;analysismethod3)</f>
        <v/>
      </c>
      <c r="BS78" s="254" t="str">
        <f>IF(ISNUMBER(FIND(analysismethod3,'III_Plan comp 438.68 {Plan 6}'!L$15)),"",'III_Plan comp 438.68 {Plan 6}'!L$15&amp;analysismethod3)</f>
        <v/>
      </c>
      <c r="BT78" s="254" t="str">
        <f>IF(ISNUMBER(FIND(analysismethod3,'III_Plan comp 438.68 {Plan 6}'!M$15)),"",'III_Plan comp 438.68 {Plan 6}'!M$15&amp;analysismethod3)</f>
        <v/>
      </c>
      <c r="BU78" s="254" t="str">
        <f>IF(ISNUMBER(FIND(analysismethod3,'III_Plan comp 438.68 {Plan 6}'!N$15)),"",'III_Plan comp 438.68 {Plan 6}'!N$15&amp;analysismethod3)</f>
        <v/>
      </c>
      <c r="BV78" s="254" t="str">
        <f>IF(ISNUMBER(FIND(analysismethod3,'III_Plan comp 438.68 {Plan 6}'!O$15)),"",'III_Plan comp 438.68 {Plan 6}'!O$15&amp;analysismethod3)</f>
        <v/>
      </c>
      <c r="BW78" s="254" t="str">
        <f>IF(ISNUMBER(FIND(analysismethod3,'III_Plan comp 438.68 {Plan 6}'!P$15)),"",'III_Plan comp 438.68 {Plan 6}'!P$15&amp;analysismethod3)</f>
        <v/>
      </c>
      <c r="BX78" s="254" t="str">
        <f>IF(ISNUMBER(FIND(analysismethod3,'III_Plan comp 438.68 {Plan 6}'!Q$15)),"",'III_Plan comp 438.68 {Plan 6}'!Q$15&amp;analysismethod3)</f>
        <v/>
      </c>
      <c r="BY78" s="254" t="str">
        <f>IF(ISNUMBER(FIND(analysismethod3,'III_Plan comp 438.68 {Plan 6}'!R$15)),"",'III_Plan comp 438.68 {Plan 6}'!R$15&amp;analysismethod3)</f>
        <v/>
      </c>
      <c r="BZ78" s="254" t="str">
        <f>IF(ISNUMBER(FIND(analysismethod3,'III_Plan comp 438.68 {Plan 6}'!S$15)),"",'III_Plan comp 438.68 {Plan 6}'!S$15&amp;analysismethod3)</f>
        <v/>
      </c>
      <c r="CA78" s="254" t="str">
        <f>IF(ISNUMBER(FIND(analysismethod3,'III_Plan comp 438.68 {Plan 6}'!T$15)),"",'III_Plan comp 438.68 {Plan 6}'!T$15&amp;analysismethod3)</f>
        <v/>
      </c>
      <c r="CB78" s="254" t="str">
        <f>IF(ISNUMBER(FIND(analysismethod3,'III_Plan comp 438.68 {Plan 6}'!U$15)),"",'III_Plan comp 438.68 {Plan 6}'!U$15&amp;analysismethod3)</f>
        <v/>
      </c>
      <c r="CC78" s="254" t="str">
        <f>IF(ISNUMBER(FIND(analysismethod3,'III_Plan comp 438.68 {Plan 6}'!V$15)),"",'III_Plan comp 438.68 {Plan 6}'!V$15&amp;analysismethod3)</f>
        <v/>
      </c>
      <c r="CD78" s="254" t="str">
        <f>IF(ISNUMBER(FIND(analysismethod3,'III_Plan comp 438.68 {Plan 6}'!W$15)),"",'III_Plan comp 438.68 {Plan 6}'!W$15&amp;analysismethod3)</f>
        <v/>
      </c>
      <c r="CE78" s="254" t="str">
        <f>IF(ISNUMBER(FIND(analysismethod3,'III_Plan comp 438.68 {Plan 6}'!X$15)),"",'III_Plan comp 438.68 {Plan 6}'!X$15&amp;analysismethod3)</f>
        <v/>
      </c>
      <c r="CF78" s="254" t="str">
        <f>IF(ISNUMBER(FIND(analysismethod3,'III_Plan comp 438.68 {Plan 6}'!Y$15)),"",'III_Plan comp 438.68 {Plan 6}'!Y$15&amp;analysismethod3)</f>
        <v/>
      </c>
      <c r="CG78" s="254" t="str">
        <f>IF(ISNUMBER(FIND(analysismethod3,'III_Plan comp 438.68 {Plan 6}'!Z$15)),"",'III_Plan comp 438.68 {Plan 6}'!Z$15&amp;analysismethod3)</f>
        <v/>
      </c>
      <c r="CH78" s="254" t="str">
        <f>IF(ISNUMBER(FIND(analysismethod3,'III_Plan comp 438.68 {Plan 6}'!AA$15)),"",'III_Plan comp 438.68 {Plan 6}'!AA$15&amp;analysismethod3)</f>
        <v/>
      </c>
      <c r="CI78" s="254" t="str">
        <f>IF(ISNUMBER(FIND(analysismethod3,'III_Plan comp 438.68 {Plan 6}'!AB$15)),"",'III_Plan comp 438.68 {Plan 6}'!AB$15&amp;analysismethod3)</f>
        <v/>
      </c>
      <c r="CJ78" s="254" t="str">
        <f>IF(ISNUMBER(FIND(analysismethod3,'III_Plan comp 438.68 {Plan 6}'!AC$15)),"",'III_Plan comp 438.68 {Plan 6}'!AC$15&amp;analysismethod3)</f>
        <v/>
      </c>
      <c r="CK78" s="254" t="str">
        <f>IF(ISNUMBER(FIND(analysismethod3,'III_Plan comp 438.68 {Plan 6}'!AD$15)),"",'III_Plan comp 438.68 {Plan 6}'!AD$15&amp;analysismethod3)</f>
        <v/>
      </c>
      <c r="CL78" s="254" t="str">
        <f>IF(ISNUMBER(FIND(analysismethod3,'III_Plan comp 438.68 {Plan 6}'!AE$15)),"",'III_Plan comp 438.68 {Plan 6}'!AE$15&amp;analysismethod3)</f>
        <v/>
      </c>
      <c r="CM78" s="254" t="str">
        <f>IF(ISNUMBER(FIND(analysismethod3,'III_Plan comp 438.68 {Plan 6}'!AF$15)),"",'III_Plan comp 438.68 {Plan 6}'!AF$15&amp;analysismethod3)</f>
        <v/>
      </c>
      <c r="CN78" s="254" t="str">
        <f>IF(ISNUMBER(FIND(analysismethod3,'III_Plan comp 438.68 {Plan 6}'!AG$15)),"",'III_Plan comp 438.68 {Plan 6}'!AG$15&amp;analysismethod3)</f>
        <v/>
      </c>
      <c r="CO78" s="254" t="str">
        <f>IF(ISNUMBER(FIND(analysismethod3,'III_Plan comp 438.68 {Plan 6}'!AH$15)),"",'III_Plan comp 438.68 {Plan 6}'!AH$15&amp;analysismethod3)</f>
        <v/>
      </c>
      <c r="CP78" s="254" t="str">
        <f>IF(ISNUMBER(FIND(analysismethod3,'III_Plan comp 438.68 {Plan 6}'!AI$15)),"",'III_Plan comp 438.68 {Plan 6}'!AI$15&amp;analysismethod3)</f>
        <v/>
      </c>
      <c r="CQ78" s="254" t="str">
        <f>IF(ISNUMBER(FIND(analysismethod3,'III_Plan comp 438.68 {Plan 6}'!AJ$15)),"",'III_Plan comp 438.68 {Plan 6}'!AJ$15&amp;analysismethod3)</f>
        <v/>
      </c>
      <c r="CR78" s="254" t="str">
        <f>IF(ISNUMBER(FIND(analysismethod3,'III_Plan comp 438.68 {Plan 6}'!AK$15)),"",'III_Plan comp 438.68 {Plan 6}'!AK$15&amp;analysismethod3)</f>
        <v/>
      </c>
      <c r="CS78" s="254" t="str">
        <f>IF(ISNUMBER(FIND(analysismethod3,'III_Plan comp 438.68 {Plan 6}'!AL$15)),"",'III_Plan comp 438.68 {Plan 6}'!AL$15&amp;analysismethod3)</f>
        <v/>
      </c>
      <c r="CT78" s="254" t="str">
        <f>IF(ISNUMBER(FIND(analysismethod3,'III_Plan comp 438.68 {Plan 6}'!AM$15)),"",'III_Plan comp 438.68 {Plan 6}'!AM$15&amp;analysismethod3)</f>
        <v/>
      </c>
      <c r="CU78" s="254" t="str">
        <f>IF(ISNUMBER(FIND(analysismethod3,'III_Plan comp 438.68 {Plan 6}'!AN$15)),"",'III_Plan comp 438.68 {Plan 6}'!AN$15&amp;analysismethod3)</f>
        <v/>
      </c>
      <c r="CV78" s="254" t="str">
        <f>IF(ISNUMBER(FIND(analysismethod3,'III_Plan comp 438.68 {Plan 6}'!AO$15)),"",'III_Plan comp 438.68 {Plan 6}'!AO$15&amp;analysismethod3)</f>
        <v/>
      </c>
      <c r="CW78" s="254" t="str">
        <f>IF(ISNUMBER(FIND(analysismethod3,'III_Plan comp 438.68 {Plan 6}'!AP$15)),"",'III_Plan comp 438.68 {Plan 6}'!AP$15&amp;analysismethod3)</f>
        <v/>
      </c>
      <c r="CX78" s="254" t="str">
        <f>IF(ISNUMBER(FIND(analysismethod3,'III_Plan comp 438.68 {Plan 6}'!AQ$15)),"",'III_Plan comp 438.68 {Plan 6}'!AQ$15&amp;analysismethod3)</f>
        <v/>
      </c>
      <c r="CY78" s="254" t="str">
        <f>IF(ISNUMBER(FIND(analysismethod3,'III_Plan comp 438.68 {Plan 6}'!AR$15)),"",'III_Plan comp 438.68 {Plan 6}'!AR$15&amp;analysismethod3)</f>
        <v/>
      </c>
      <c r="CZ78" s="254" t="str">
        <f>IF(ISNUMBER(FIND(analysismethod3,'III_Plan comp 438.68 {Plan 6}'!AS$15)),"",'III_Plan comp 438.68 {Plan 6}'!AS$15&amp;analysismethod3)</f>
        <v/>
      </c>
      <c r="DA78" s="254" t="str">
        <f>IF(ISNUMBER(FIND(analysismethod3,'III_Plan comp 438.68 {Plan 6}'!AT$15)),"",'III_Plan comp 438.68 {Plan 6}'!AT$15&amp;analysismethod3)</f>
        <v/>
      </c>
      <c r="DB78" s="254" t="str">
        <f>IF(ISNUMBER(FIND(analysismethod3,'III_Plan comp 438.68 {Plan 6}'!AU$15)),"",'III_Plan comp 438.68 {Plan 6}'!AU$15&amp;analysismethod3)</f>
        <v/>
      </c>
      <c r="DC78" s="254" t="str">
        <f>IF(ISNUMBER(FIND(analysismethod3,'III_Plan comp 438.68 {Plan 6}'!AV$15)),"",'III_Plan comp 438.68 {Plan 6}'!AV$15&amp;analysismethod3)</f>
        <v/>
      </c>
      <c r="DD78" s="254" t="str">
        <f>IF(ISNUMBER(FIND(analysismethod3,'III_Plan comp 438.68 {Plan 6}'!AW$15)),"",'III_Plan comp 438.68 {Plan 6}'!AW$15&amp;analysismethod3)</f>
        <v/>
      </c>
      <c r="DE78" s="254" t="str">
        <f>IF(ISNUMBER(FIND(analysismethod3,'III_Plan comp 438.68 {Plan 6}'!AX$15)),"",'III_Plan comp 438.68 {Plan 6}'!AX$15&amp;analysismethod3)</f>
        <v/>
      </c>
      <c r="DF78" s="254" t="str">
        <f>IF(ISNUMBER(FIND(analysismethod3,'III_Plan comp 438.68 {Plan 6}'!AY$15)),"",'III_Plan comp 438.68 {Plan 6}'!AY$15&amp;analysismethod3)</f>
        <v/>
      </c>
      <c r="DG78" s="254" t="str">
        <f>IF(ISNUMBER(FIND(analysismethod3,'III_Plan comp 438.68 {Plan 6}'!AZ$15)),"",'III_Plan comp 438.68 {Plan 6}'!AZ$15&amp;analysismethod3)</f>
        <v/>
      </c>
      <c r="DH78" s="254" t="str">
        <f>IF(ISNUMBER(FIND(analysismethod3,'III_Plan comp 438.68 {Plan 6}'!BA$15)),"",'III_Plan comp 438.68 {Plan 6}'!BA$15&amp;analysismethod3)</f>
        <v/>
      </c>
      <c r="DI78" s="254" t="str">
        <f>IF(ISNUMBER(FIND(analysismethod3,'III_Plan comp 438.68 {Plan 6}'!BB$15)),"",'III_Plan comp 438.68 {Plan 6}'!BB$15&amp;analysismethod3)</f>
        <v/>
      </c>
      <c r="DJ78" s="254" t="str">
        <f>IF(ISNUMBER(FIND(analysismethod3,'III_Plan comp 438.68 {Plan 6}'!BC$15)),"",'III_Plan comp 438.68 {Plan 6}'!BC$15&amp;analysismethod3)</f>
        <v/>
      </c>
      <c r="DK78" s="254" t="str">
        <f>IF(ISNUMBER(FIND(analysismethod3,'III_Plan comp 438.68 {Plan 6}'!BD$15)),"",'III_Plan comp 438.68 {Plan 6}'!BD$15&amp;analysismethod3)</f>
        <v/>
      </c>
      <c r="DL78" s="254" t="str">
        <f>IF(ISNUMBER(FIND(analysismethod3,'III_Plan comp 438.68 {Plan 6}'!BE$15)),"",'III_Plan comp 438.68 {Plan 6}'!BE$15&amp;analysismethod3)</f>
        <v/>
      </c>
      <c r="DM78" s="254" t="str">
        <f>IF(ISNUMBER(FIND(analysismethod3,'III_Plan comp 438.68 {Plan 6}'!BF$15)),"",'III_Plan comp 438.68 {Plan 6}'!BF$15&amp;analysismethod3)</f>
        <v/>
      </c>
      <c r="DN78" s="254" t="str">
        <f>IF(ISNUMBER(FIND(analysismethod3,'III_Plan comp 438.68 {Plan 6}'!BG$15)),"",'III_Plan comp 438.68 {Plan 6}'!BG$15&amp;analysismethod3)</f>
        <v/>
      </c>
      <c r="DO78" s="254" t="str">
        <f>IF(ISNUMBER(FIND(analysismethod3,'III_Plan comp 438.68 {Plan 6}'!BH$15)),"",'III_Plan comp 438.68 {Plan 6}'!BH$15&amp;analysismethod3)</f>
        <v/>
      </c>
      <c r="DP78" s="254" t="str">
        <f>IF(ISNUMBER(FIND(analysismethod3,'III_Plan comp 438.68 {Plan 6}'!BI$15)),"",'III_Plan comp 438.68 {Plan 6}'!BI$15&amp;analysismethod3)</f>
        <v/>
      </c>
      <c r="DQ78" s="254" t="str">
        <f>IF(ISNUMBER(FIND(analysismethod3,'III_Plan comp 438.68 {Plan 6}'!BJ$15)),"",'III_Plan comp 438.68 {Plan 6}'!BJ$15&amp;analysismethod3)</f>
        <v/>
      </c>
      <c r="DR78" s="254" t="str">
        <f>IF(ISNUMBER(FIND(analysismethod3,'III_Plan comp 438.68 {Plan 6}'!BK$15)),"",'III_Plan comp 438.68 {Plan 6}'!BK$15&amp;analysismethod3)</f>
        <v/>
      </c>
      <c r="DS78" s="254" t="str">
        <f>IF(ISNUMBER(FIND(analysismethod3,'III_Plan comp 438.68 {Plan 6}'!BL$15)),"",'III_Plan comp 438.68 {Plan 6}'!BL$15&amp;analysismethod3)</f>
        <v/>
      </c>
      <c r="DT78" s="254" t="str">
        <f>IF(ISNUMBER(FIND(analysismethod3,'III_Plan comp 438.68 {Plan 6}'!BM$15)),"",'III_Plan comp 438.68 {Plan 6}'!BM$15&amp;analysismethod3)</f>
        <v/>
      </c>
      <c r="DU78" s="254" t="str">
        <f>IF(ISNUMBER(FIND(analysismethod3,'III_Plan comp 438.68 {Plan 6}'!BN$15)),"",'III_Plan comp 438.68 {Plan 6}'!BN$15&amp;analysismethod3)</f>
        <v/>
      </c>
      <c r="DV78" s="254" t="str">
        <f>IF(ISNUMBER(FIND(analysismethod3,'III_Plan comp 438.68 {Plan 6}'!BO$15)),"",'III_Plan comp 438.68 {Plan 6}'!BO$15&amp;analysismethod3)</f>
        <v/>
      </c>
      <c r="DW78" s="254" t="str">
        <f>IF(ISNUMBER(FIND(analysismethod3,'III_Plan comp 438.68 {Plan 6}'!BP$15)),"",'III_Plan comp 438.68 {Plan 6}'!BP$15&amp;analysismethod3)</f>
        <v/>
      </c>
      <c r="DX78" s="254" t="str">
        <f>IF(ISNUMBER(FIND(analysismethod3,'III_Plan comp 438.68 {Plan 6}'!BQ$15)),"",'III_Plan comp 438.68 {Plan 6}'!BQ$15&amp;analysismethod3)</f>
        <v/>
      </c>
      <c r="DY78" s="254" t="str">
        <f>IF(ISNUMBER(FIND(analysismethod3,'III_Plan comp 438.68 {Plan 6}'!BR$15)),"",'III_Plan comp 438.68 {Plan 6}'!BR$15&amp;analysismethod3)</f>
        <v/>
      </c>
      <c r="DZ78" s="254" t="str">
        <f>IF(ISNUMBER(FIND(analysismethod3,'III_Plan comp 438.68 {Plan 6}'!BS$15)),"",'III_Plan comp 438.68 {Plan 6}'!BS$15&amp;analysismethod3)</f>
        <v/>
      </c>
      <c r="EA78" s="254" t="str">
        <f>IF(ISNUMBER(FIND(analysismethod3,'III_Plan comp 438.68 {Plan 6}'!BT$15)),"",'III_Plan comp 438.68 {Plan 6}'!BT$15&amp;analysismethod3)</f>
        <v/>
      </c>
      <c r="EB78" s="254" t="str">
        <f>IF(ISNUMBER(FIND(analysismethod3,'III_Plan comp 438.68 {Plan 6}'!BU$15)),"",'III_Plan comp 438.68 {Plan 6}'!BU$15&amp;analysismethod3)</f>
        <v/>
      </c>
      <c r="EC78" s="254" t="str">
        <f>IF(ISNUMBER(FIND(analysismethod3,'III_Plan comp 438.68 {Plan 6}'!BV$15)),"",'III_Plan comp 438.68 {Plan 6}'!BV$15&amp;analysismethod3)</f>
        <v/>
      </c>
      <c r="ED78" s="254" t="str">
        <f>IF(ISNUMBER(FIND(analysismethod3,'III_Plan comp 438.68 {Plan 6}'!BW$15)),"",'III_Plan comp 438.68 {Plan 6}'!BW$15&amp;analysismethod3)</f>
        <v/>
      </c>
      <c r="EE78" s="254" t="str">
        <f>IF(ISNUMBER(FIND(analysismethod3,'III_Plan comp 438.68 {Plan 6}'!BX$15)),"",'III_Plan comp 438.68 {Plan 6}'!BX$15&amp;analysismethod3)</f>
        <v/>
      </c>
      <c r="EF78" s="254" t="str">
        <f>IF(ISNUMBER(FIND(analysismethod3,'III_Plan comp 438.68 {Plan 6}'!BY$15)),"",'III_Plan comp 438.68 {Plan 6}'!BY$15&amp;analysismethod3)</f>
        <v/>
      </c>
      <c r="EG78" s="254" t="str">
        <f>IF(ISNUMBER(FIND(analysismethod3,'III_Plan comp 438.68 {Plan 6}'!BZ$15)),"",'III_Plan comp 438.68 {Plan 6}'!BZ$15&amp;analysismethod3)</f>
        <v/>
      </c>
      <c r="EH78" s="254" t="str">
        <f>IF(ISNUMBER(FIND(analysismethod3,'III_Plan comp 438.68 {Plan 6}'!CA$15)),"",'III_Plan comp 438.68 {Plan 6}'!CA$15&amp;analysismethod3)</f>
        <v/>
      </c>
      <c r="EI78" s="254" t="str">
        <f>IF(ISNUMBER(FIND(analysismethod3,'III_Plan comp 438.68 {Plan 6}'!CB$15)),"",'III_Plan comp 438.68 {Plan 6}'!CB$15&amp;analysismethod3)</f>
        <v/>
      </c>
      <c r="EJ78" s="254" t="str">
        <f>IF(ISNUMBER(FIND(analysismethod3,'III_Plan comp 438.68 {Plan 6}'!CC$15)),"",'III_Plan comp 438.68 {Plan 6}'!CC$15&amp;analysismethod3)</f>
        <v/>
      </c>
      <c r="EK78" s="254" t="str">
        <f>IF(ISNUMBER(FIND(analysismethod3,'III_Plan comp 438.68 {Plan 6}'!CD$15)),"",'III_Plan comp 438.68 {Plan 6}'!CD$15&amp;analysismethod3)</f>
        <v/>
      </c>
      <c r="EL78" s="254" t="str">
        <f>IF(ISNUMBER(FIND(analysismethod3,'III_Plan comp 438.68 {Plan 6}'!CE$15)),"",'III_Plan comp 438.68 {Plan 6}'!CE$15&amp;analysismethod3)</f>
        <v/>
      </c>
      <c r="EM78" s="254" t="str">
        <f>IF(ISNUMBER(FIND(analysismethod3,'III_Plan comp 438.68 {Plan 6}'!CF$15)),"",'III_Plan comp 438.68 {Plan 6}'!CF$15&amp;analysismethod3)</f>
        <v/>
      </c>
      <c r="EN78" s="254" t="str">
        <f>IF(ISNUMBER(FIND(analysismethod3,'III_Plan comp 438.68 {Plan 6}'!CG$15)),"",'III_Plan comp 438.68 {Plan 6}'!CG$15&amp;analysismethod3)</f>
        <v/>
      </c>
      <c r="EO78" s="254" t="str">
        <f>IF(ISNUMBER(FIND(analysismethod3,'III_Plan comp 438.68 {Plan 6}'!CH$15)),"",'III_Plan comp 438.68 {Plan 6}'!CH$15&amp;analysismethod3)</f>
        <v/>
      </c>
      <c r="EP78" s="254" t="str">
        <f>IF(ISNUMBER(FIND(analysismethod3,'III_Plan comp 438.68 {Plan 6}'!CI$15)),"",'III_Plan comp 438.68 {Plan 6}'!CI$15&amp;analysismethod3)</f>
        <v/>
      </c>
      <c r="EQ78" s="254" t="str">
        <f>IF(ISNUMBER(FIND(analysismethod3,'III_Plan comp 438.68 {Plan 6}'!CJ$15)),"",'III_Plan comp 438.68 {Plan 6}'!CJ$15&amp;analysismethod3)</f>
        <v/>
      </c>
      <c r="ER78" s="254" t="str">
        <f>IF(ISNUMBER(FIND(analysismethod3,'III_Plan comp 438.68 {Plan 6}'!CK$15)),"",'III_Plan comp 438.68 {Plan 6}'!CK$15&amp;analysismethod3)</f>
        <v/>
      </c>
      <c r="ES78" s="254" t="str">
        <f>IF(ISNUMBER(FIND(analysismethod3,'III_Plan comp 438.68 {Plan 6}'!CL$15)),"",'III_Plan comp 438.68 {Plan 6}'!CL$15&amp;analysismethod3)</f>
        <v/>
      </c>
      <c r="ET78" s="254" t="str">
        <f>IF(ISNUMBER(FIND(analysismethod3,'III_Plan comp 438.68 {Plan 6}'!CM$15)),"",'III_Plan comp 438.68 {Plan 6}'!CM$15&amp;analysismethod3)</f>
        <v/>
      </c>
      <c r="EU78" s="254" t="str">
        <f>IF(ISNUMBER(FIND(analysismethod3,'III_Plan comp 438.68 {Plan 6}'!CN$15)),"",'III_Plan comp 438.68 {Plan 6}'!CN$15&amp;analysismethod3)</f>
        <v/>
      </c>
      <c r="EV78" s="254" t="str">
        <f>IF(ISNUMBER(FIND(analysismethod3,'III_Plan comp 438.68 {Plan 6}'!CO$15)),"",'III_Plan comp 438.68 {Plan 6}'!CO$15&amp;analysismethod3)</f>
        <v/>
      </c>
      <c r="EW78" s="254" t="str">
        <f>IF(ISNUMBER(FIND(analysismethod3,'III_Plan comp 438.68 {Plan 6}'!CP$15)),"",'III_Plan comp 438.68 {Plan 6}'!CP$15&amp;analysismethod3)</f>
        <v/>
      </c>
      <c r="EX78" s="254" t="str">
        <f>IF(ISNUMBER(FIND(analysismethod3,'III_Plan comp 438.68 {Plan 6}'!CQ$15)),"",'III_Plan comp 438.68 {Plan 6}'!CQ$15&amp;analysismethod3)</f>
        <v/>
      </c>
      <c r="EY78" s="254" t="str">
        <f>IF(ISNUMBER(FIND(analysismethod3,'III_Plan comp 438.68 {Plan 6}'!CR$15)),"",'III_Plan comp 438.68 {Plan 6}'!CR$15&amp;analysismethod3)</f>
        <v/>
      </c>
      <c r="EZ78" s="254" t="str">
        <f>IF(ISNUMBER(FIND(analysismethod3,'III_Plan comp 438.68 {Plan 6}'!CS$15)),"",'III_Plan comp 438.68 {Plan 6}'!CS$15&amp;analysismethod3)</f>
        <v/>
      </c>
      <c r="FA78" s="254" t="str">
        <f>IF(ISNUMBER(FIND(analysismethod3,'III_Plan comp 438.68 {Plan 6}'!CT$15)),"",'III_Plan comp 438.68 {Plan 6}'!CT$15&amp;analysismethod3)</f>
        <v/>
      </c>
      <c r="FB78" s="254" t="str">
        <f>IF(ISNUMBER(FIND(analysismethod3,'III_Plan comp 438.68 {Plan 6}'!CU$15)),"",'III_Plan comp 438.68 {Plan 6}'!CU$15&amp;analysismethod3)</f>
        <v/>
      </c>
      <c r="FC78" s="254" t="str">
        <f>IF(ISNUMBER(FIND(analysismethod3,'III_Plan comp 438.68 {Plan 6}'!CV$15)),"",'III_Plan comp 438.68 {Plan 6}'!CV$15&amp;analysismethod3)</f>
        <v/>
      </c>
      <c r="FD78" s="254" t="str">
        <f>IF(ISNUMBER(FIND(analysismethod3,'III_Plan comp 438.68 {Plan 6}'!CW$15)),"",'III_Plan comp 438.68 {Plan 6}'!CW$15&amp;analysismethod3)</f>
        <v/>
      </c>
      <c r="FE78" s="254" t="str">
        <f>IF(ISNUMBER(FIND(analysismethod3,'III_Plan comp 438.68 {Plan 6}'!CX$15)),"",'III_Plan comp 438.68 {Plan 6}'!CX$15&amp;analysismethod3)</f>
        <v/>
      </c>
      <c r="FF78" s="254" t="str">
        <f>IF(ISNUMBER(FIND(analysismethod3,'III_Plan comp 438.68 {Plan 6}'!CY$15)),"",'III_Plan comp 438.68 {Plan 6}'!CY$15&amp;analysismethod3)</f>
        <v/>
      </c>
      <c r="FG78" s="254" t="str">
        <f>IF(ISNUMBER(FIND(analysismethod3,'III_Plan comp 438.68 {Plan 6}'!CZ$15)),"",'III_Plan comp 438.68 {Plan 6}'!CZ$15&amp;analysismethod3)</f>
        <v/>
      </c>
    </row>
    <row r="79" spans="62:163" x14ac:dyDescent="0.25">
      <c r="BK79" s="253" t="str">
        <f>IF('I_State and program information'!$E$62="Yes","Secret Shopper: Appointment Availability"&amp;"; "&amp;CHAR(10)&amp;CHAR(10),"")</f>
        <v/>
      </c>
      <c r="BL79" s="254" t="str">
        <f>IF(ISNUMBER(FIND(analysismethod4,'III_Plan comp 438.68 {Plan 6}'!E$15)),"",'III_Plan comp 438.68 {Plan 6}'!E$15&amp;analysismethod4)</f>
        <v/>
      </c>
      <c r="BM79" s="254" t="str">
        <f>IF(ISNUMBER(FIND(analysismethod4,'III_Plan comp 438.68 {Plan 6}'!F$15)),"",'III_Plan comp 438.68 {Plan 6}'!F$15&amp;analysismethod4)</f>
        <v/>
      </c>
      <c r="BN79" s="254" t="str">
        <f>IF(ISNUMBER(FIND(analysismethod4,'III_Plan comp 438.68 {Plan 6}'!G$15)),"",'III_Plan comp 438.68 {Plan 6}'!G$15&amp;analysismethod4)</f>
        <v/>
      </c>
      <c r="BO79" s="254" t="str">
        <f>IF(ISNUMBER(FIND(analysismethod4,'III_Plan comp 438.68 {Plan 6}'!H$15)),"",'III_Plan comp 438.68 {Plan 6}'!H$15&amp;analysismethod4)</f>
        <v/>
      </c>
      <c r="BP79" s="254" t="str">
        <f>IF(ISNUMBER(FIND(analysismethod4,'III_Plan comp 438.68 {Plan 6}'!I$15)),"",'III_Plan comp 438.68 {Plan 6}'!I$15&amp;analysismethod4)</f>
        <v/>
      </c>
      <c r="BQ79" s="254" t="str">
        <f>IF(ISNUMBER(FIND(analysismethod4,'III_Plan comp 438.68 {Plan 6}'!J$15)),"",'III_Plan comp 438.68 {Plan 6}'!J$15&amp;analysismethod4)</f>
        <v/>
      </c>
      <c r="BR79" s="254" t="str">
        <f>IF(ISNUMBER(FIND(analysismethod4,'III_Plan comp 438.68 {Plan 6}'!K$15)),"",'III_Plan comp 438.68 {Plan 6}'!K$15&amp;analysismethod4)</f>
        <v/>
      </c>
      <c r="BS79" s="254" t="str">
        <f>IF(ISNUMBER(FIND(analysismethod4,'III_Plan comp 438.68 {Plan 6}'!L$15)),"",'III_Plan comp 438.68 {Plan 6}'!L$15&amp;analysismethod4)</f>
        <v/>
      </c>
      <c r="BT79" s="254" t="str">
        <f>IF(ISNUMBER(FIND(analysismethod4,'III_Plan comp 438.68 {Plan 6}'!M$15)),"",'III_Plan comp 438.68 {Plan 6}'!M$15&amp;analysismethod4)</f>
        <v/>
      </c>
      <c r="BU79" s="254" t="str">
        <f>IF(ISNUMBER(FIND(analysismethod4,'III_Plan comp 438.68 {Plan 6}'!N$15)),"",'III_Plan comp 438.68 {Plan 6}'!N$15&amp;analysismethod4)</f>
        <v/>
      </c>
      <c r="BV79" s="254" t="str">
        <f>IF(ISNUMBER(FIND(analysismethod4,'III_Plan comp 438.68 {Plan 6}'!O$15)),"",'III_Plan comp 438.68 {Plan 6}'!O$15&amp;analysismethod4)</f>
        <v/>
      </c>
      <c r="BW79" s="254" t="str">
        <f>IF(ISNUMBER(FIND(analysismethod4,'III_Plan comp 438.68 {Plan 6}'!P$15)),"",'III_Plan comp 438.68 {Plan 6}'!P$15&amp;analysismethod4)</f>
        <v/>
      </c>
      <c r="BX79" s="254" t="str">
        <f>IF(ISNUMBER(FIND(analysismethod4,'III_Plan comp 438.68 {Plan 6}'!Q$15)),"",'III_Plan comp 438.68 {Plan 6}'!Q$15&amp;analysismethod4)</f>
        <v/>
      </c>
      <c r="BY79" s="254" t="str">
        <f>IF(ISNUMBER(FIND(analysismethod4,'III_Plan comp 438.68 {Plan 6}'!R$15)),"",'III_Plan comp 438.68 {Plan 6}'!R$15&amp;analysismethod4)</f>
        <v/>
      </c>
      <c r="BZ79" s="254" t="str">
        <f>IF(ISNUMBER(FIND(analysismethod4,'III_Plan comp 438.68 {Plan 6}'!S$15)),"",'III_Plan comp 438.68 {Plan 6}'!S$15&amp;analysismethod4)</f>
        <v/>
      </c>
      <c r="CA79" s="254" t="str">
        <f>IF(ISNUMBER(FIND(analysismethod4,'III_Plan comp 438.68 {Plan 6}'!T$15)),"",'III_Plan comp 438.68 {Plan 6}'!T$15&amp;analysismethod4)</f>
        <v/>
      </c>
      <c r="CB79" s="254" t="str">
        <f>IF(ISNUMBER(FIND(analysismethod4,'III_Plan comp 438.68 {Plan 6}'!U$15)),"",'III_Plan comp 438.68 {Plan 6}'!U$15&amp;analysismethod4)</f>
        <v/>
      </c>
      <c r="CC79" s="254" t="str">
        <f>IF(ISNUMBER(FIND(analysismethod4,'III_Plan comp 438.68 {Plan 6}'!V$15)),"",'III_Plan comp 438.68 {Plan 6}'!V$15&amp;analysismethod4)</f>
        <v/>
      </c>
      <c r="CD79" s="254" t="str">
        <f>IF(ISNUMBER(FIND(analysismethod4,'III_Plan comp 438.68 {Plan 6}'!W$15)),"",'III_Plan comp 438.68 {Plan 6}'!W$15&amp;analysismethod4)</f>
        <v/>
      </c>
      <c r="CE79" s="254" t="str">
        <f>IF(ISNUMBER(FIND(analysismethod4,'III_Plan comp 438.68 {Plan 6}'!X$15)),"",'III_Plan comp 438.68 {Plan 6}'!X$15&amp;analysismethod4)</f>
        <v/>
      </c>
      <c r="CF79" s="254" t="str">
        <f>IF(ISNUMBER(FIND(analysismethod4,'III_Plan comp 438.68 {Plan 6}'!Y$15)),"",'III_Plan comp 438.68 {Plan 6}'!Y$15&amp;analysismethod4)</f>
        <v/>
      </c>
      <c r="CG79" s="254" t="str">
        <f>IF(ISNUMBER(FIND(analysismethod4,'III_Plan comp 438.68 {Plan 6}'!Z$15)),"",'III_Plan comp 438.68 {Plan 6}'!Z$15&amp;analysismethod4)</f>
        <v/>
      </c>
      <c r="CH79" s="254" t="str">
        <f>IF(ISNUMBER(FIND(analysismethod4,'III_Plan comp 438.68 {Plan 6}'!AA$15)),"",'III_Plan comp 438.68 {Plan 6}'!AA$15&amp;analysismethod4)</f>
        <v/>
      </c>
      <c r="CI79" s="254" t="str">
        <f>IF(ISNUMBER(FIND(analysismethod4,'III_Plan comp 438.68 {Plan 6}'!AB$15)),"",'III_Plan comp 438.68 {Plan 6}'!AB$15&amp;analysismethod4)</f>
        <v/>
      </c>
      <c r="CJ79" s="254" t="str">
        <f>IF(ISNUMBER(FIND(analysismethod4,'III_Plan comp 438.68 {Plan 6}'!AC$15)),"",'III_Plan comp 438.68 {Plan 6}'!AC$15&amp;analysismethod4)</f>
        <v/>
      </c>
      <c r="CK79" s="254" t="str">
        <f>IF(ISNUMBER(FIND(analysismethod4,'III_Plan comp 438.68 {Plan 6}'!AD$15)),"",'III_Plan comp 438.68 {Plan 6}'!AD$15&amp;analysismethod4)</f>
        <v/>
      </c>
      <c r="CL79" s="254" t="str">
        <f>IF(ISNUMBER(FIND(analysismethod4,'III_Plan comp 438.68 {Plan 6}'!AE$15)),"",'III_Plan comp 438.68 {Plan 6}'!AE$15&amp;analysismethod4)</f>
        <v/>
      </c>
      <c r="CM79" s="254" t="str">
        <f>IF(ISNUMBER(FIND(analysismethod4,'III_Plan comp 438.68 {Plan 6}'!AF$15)),"",'III_Plan comp 438.68 {Plan 6}'!AF$15&amp;analysismethod4)</f>
        <v/>
      </c>
      <c r="CN79" s="254" t="str">
        <f>IF(ISNUMBER(FIND(analysismethod4,'III_Plan comp 438.68 {Plan 6}'!AG$15)),"",'III_Plan comp 438.68 {Plan 6}'!AG$15&amp;analysismethod4)</f>
        <v/>
      </c>
      <c r="CO79" s="254" t="str">
        <f>IF(ISNUMBER(FIND(analysismethod4,'III_Plan comp 438.68 {Plan 6}'!AH$15)),"",'III_Plan comp 438.68 {Plan 6}'!AH$15&amp;analysismethod4)</f>
        <v/>
      </c>
      <c r="CP79" s="254" t="str">
        <f>IF(ISNUMBER(FIND(analysismethod4,'III_Plan comp 438.68 {Plan 6}'!AI$15)),"",'III_Plan comp 438.68 {Plan 6}'!AI$15&amp;analysismethod4)</f>
        <v/>
      </c>
      <c r="CQ79" s="254" t="str">
        <f>IF(ISNUMBER(FIND(analysismethod4,'III_Plan comp 438.68 {Plan 6}'!AJ$15)),"",'III_Plan comp 438.68 {Plan 6}'!AJ$15&amp;analysismethod4)</f>
        <v/>
      </c>
      <c r="CR79" s="254" t="str">
        <f>IF(ISNUMBER(FIND(analysismethod4,'III_Plan comp 438.68 {Plan 6}'!AK$15)),"",'III_Plan comp 438.68 {Plan 6}'!AK$15&amp;analysismethod4)</f>
        <v/>
      </c>
      <c r="CS79" s="254" t="str">
        <f>IF(ISNUMBER(FIND(analysismethod4,'III_Plan comp 438.68 {Plan 6}'!AL$15)),"",'III_Plan comp 438.68 {Plan 6}'!AL$15&amp;analysismethod4)</f>
        <v/>
      </c>
      <c r="CT79" s="254" t="str">
        <f>IF(ISNUMBER(FIND(analysismethod4,'III_Plan comp 438.68 {Plan 6}'!AM$15)),"",'III_Plan comp 438.68 {Plan 6}'!AM$15&amp;analysismethod4)</f>
        <v/>
      </c>
      <c r="CU79" s="254" t="str">
        <f>IF(ISNUMBER(FIND(analysismethod4,'III_Plan comp 438.68 {Plan 6}'!AN$15)),"",'III_Plan comp 438.68 {Plan 6}'!AN$15&amp;analysismethod4)</f>
        <v/>
      </c>
      <c r="CV79" s="254" t="str">
        <f>IF(ISNUMBER(FIND(analysismethod4,'III_Plan comp 438.68 {Plan 6}'!AO$15)),"",'III_Plan comp 438.68 {Plan 6}'!AO$15&amp;analysismethod4)</f>
        <v/>
      </c>
      <c r="CW79" s="254" t="str">
        <f>IF(ISNUMBER(FIND(analysismethod4,'III_Plan comp 438.68 {Plan 6}'!AP$15)),"",'III_Plan comp 438.68 {Plan 6}'!AP$15&amp;analysismethod4)</f>
        <v/>
      </c>
      <c r="CX79" s="254" t="str">
        <f>IF(ISNUMBER(FIND(analysismethod4,'III_Plan comp 438.68 {Plan 6}'!AQ$15)),"",'III_Plan comp 438.68 {Plan 6}'!AQ$15&amp;analysismethod4)</f>
        <v/>
      </c>
      <c r="CY79" s="254" t="str">
        <f>IF(ISNUMBER(FIND(analysismethod4,'III_Plan comp 438.68 {Plan 6}'!AR$15)),"",'III_Plan comp 438.68 {Plan 6}'!AR$15&amp;analysismethod4)</f>
        <v/>
      </c>
      <c r="CZ79" s="254" t="str">
        <f>IF(ISNUMBER(FIND(analysismethod4,'III_Plan comp 438.68 {Plan 6}'!AS$15)),"",'III_Plan comp 438.68 {Plan 6}'!AS$15&amp;analysismethod4)</f>
        <v/>
      </c>
      <c r="DA79" s="254" t="str">
        <f>IF(ISNUMBER(FIND(analysismethod4,'III_Plan comp 438.68 {Plan 6}'!AT$15)),"",'III_Plan comp 438.68 {Plan 6}'!AT$15&amp;analysismethod4)</f>
        <v/>
      </c>
      <c r="DB79" s="254" t="str">
        <f>IF(ISNUMBER(FIND(analysismethod4,'III_Plan comp 438.68 {Plan 6}'!AU$15)),"",'III_Plan comp 438.68 {Plan 6}'!AU$15&amp;analysismethod4)</f>
        <v/>
      </c>
      <c r="DC79" s="254" t="str">
        <f>IF(ISNUMBER(FIND(analysismethod4,'III_Plan comp 438.68 {Plan 6}'!AV$15)),"",'III_Plan comp 438.68 {Plan 6}'!AV$15&amp;analysismethod4)</f>
        <v/>
      </c>
      <c r="DD79" s="254" t="str">
        <f>IF(ISNUMBER(FIND(analysismethod4,'III_Plan comp 438.68 {Plan 6}'!AW$15)),"",'III_Plan comp 438.68 {Plan 6}'!AW$15&amp;analysismethod4)</f>
        <v/>
      </c>
      <c r="DE79" s="254" t="str">
        <f>IF(ISNUMBER(FIND(analysismethod4,'III_Plan comp 438.68 {Plan 6}'!AX$15)),"",'III_Plan comp 438.68 {Plan 6}'!AX$15&amp;analysismethod4)</f>
        <v/>
      </c>
      <c r="DF79" s="254" t="str">
        <f>IF(ISNUMBER(FIND(analysismethod4,'III_Plan comp 438.68 {Plan 6}'!AY$15)),"",'III_Plan comp 438.68 {Plan 6}'!AY$15&amp;analysismethod4)</f>
        <v/>
      </c>
      <c r="DG79" s="254" t="str">
        <f>IF(ISNUMBER(FIND(analysismethod4,'III_Plan comp 438.68 {Plan 6}'!AZ$15)),"",'III_Plan comp 438.68 {Plan 6}'!AZ$15&amp;analysismethod4)</f>
        <v/>
      </c>
      <c r="DH79" s="254" t="str">
        <f>IF(ISNUMBER(FIND(analysismethod4,'III_Plan comp 438.68 {Plan 6}'!BA$15)),"",'III_Plan comp 438.68 {Plan 6}'!BA$15&amp;analysismethod4)</f>
        <v/>
      </c>
      <c r="DI79" s="254" t="str">
        <f>IF(ISNUMBER(FIND(analysismethod4,'III_Plan comp 438.68 {Plan 6}'!BB$15)),"",'III_Plan comp 438.68 {Plan 6}'!BB$15&amp;analysismethod4)</f>
        <v/>
      </c>
      <c r="DJ79" s="254" t="str">
        <f>IF(ISNUMBER(FIND(analysismethod4,'III_Plan comp 438.68 {Plan 6}'!BC$15)),"",'III_Plan comp 438.68 {Plan 6}'!BC$15&amp;analysismethod4)</f>
        <v/>
      </c>
      <c r="DK79" s="254" t="str">
        <f>IF(ISNUMBER(FIND(analysismethod4,'III_Plan comp 438.68 {Plan 6}'!BD$15)),"",'III_Plan comp 438.68 {Plan 6}'!BD$15&amp;analysismethod4)</f>
        <v/>
      </c>
      <c r="DL79" s="254" t="str">
        <f>IF(ISNUMBER(FIND(analysismethod4,'III_Plan comp 438.68 {Plan 6}'!BE$15)),"",'III_Plan comp 438.68 {Plan 6}'!BE$15&amp;analysismethod4)</f>
        <v/>
      </c>
      <c r="DM79" s="254" t="str">
        <f>IF(ISNUMBER(FIND(analysismethod4,'III_Plan comp 438.68 {Plan 6}'!BF$15)),"",'III_Plan comp 438.68 {Plan 6}'!BF$15&amp;analysismethod4)</f>
        <v/>
      </c>
      <c r="DN79" s="254" t="str">
        <f>IF(ISNUMBER(FIND(analysismethod4,'III_Plan comp 438.68 {Plan 6}'!BG$15)),"",'III_Plan comp 438.68 {Plan 6}'!BG$15&amp;analysismethod4)</f>
        <v/>
      </c>
      <c r="DO79" s="254" t="str">
        <f>IF(ISNUMBER(FIND(analysismethod4,'III_Plan comp 438.68 {Plan 6}'!BH$15)),"",'III_Plan comp 438.68 {Plan 6}'!BH$15&amp;analysismethod4)</f>
        <v/>
      </c>
      <c r="DP79" s="254" t="str">
        <f>IF(ISNUMBER(FIND(analysismethod4,'III_Plan comp 438.68 {Plan 6}'!BI$15)),"",'III_Plan comp 438.68 {Plan 6}'!BI$15&amp;analysismethod4)</f>
        <v/>
      </c>
      <c r="DQ79" s="254" t="str">
        <f>IF(ISNUMBER(FIND(analysismethod4,'III_Plan comp 438.68 {Plan 6}'!BJ$15)),"",'III_Plan comp 438.68 {Plan 6}'!BJ$15&amp;analysismethod4)</f>
        <v/>
      </c>
      <c r="DR79" s="254" t="str">
        <f>IF(ISNUMBER(FIND(analysismethod4,'III_Plan comp 438.68 {Plan 6}'!BK$15)),"",'III_Plan comp 438.68 {Plan 6}'!BK$15&amp;analysismethod4)</f>
        <v/>
      </c>
      <c r="DS79" s="254" t="str">
        <f>IF(ISNUMBER(FIND(analysismethod4,'III_Plan comp 438.68 {Plan 6}'!BL$15)),"",'III_Plan comp 438.68 {Plan 6}'!BL$15&amp;analysismethod4)</f>
        <v/>
      </c>
      <c r="DT79" s="254" t="str">
        <f>IF(ISNUMBER(FIND(analysismethod4,'III_Plan comp 438.68 {Plan 6}'!BM$15)),"",'III_Plan comp 438.68 {Plan 6}'!BM$15&amp;analysismethod4)</f>
        <v/>
      </c>
      <c r="DU79" s="254" t="str">
        <f>IF(ISNUMBER(FIND(analysismethod4,'III_Plan comp 438.68 {Plan 6}'!BN$15)),"",'III_Plan comp 438.68 {Plan 6}'!BN$15&amp;analysismethod4)</f>
        <v/>
      </c>
      <c r="DV79" s="254" t="str">
        <f>IF(ISNUMBER(FIND(analysismethod4,'III_Plan comp 438.68 {Plan 6}'!BO$15)),"",'III_Plan comp 438.68 {Plan 6}'!BO$15&amp;analysismethod4)</f>
        <v/>
      </c>
      <c r="DW79" s="254" t="str">
        <f>IF(ISNUMBER(FIND(analysismethod4,'III_Plan comp 438.68 {Plan 6}'!BP$15)),"",'III_Plan comp 438.68 {Plan 6}'!BP$15&amp;analysismethod4)</f>
        <v/>
      </c>
      <c r="DX79" s="254" t="str">
        <f>IF(ISNUMBER(FIND(analysismethod4,'III_Plan comp 438.68 {Plan 6}'!BQ$15)),"",'III_Plan comp 438.68 {Plan 6}'!BQ$15&amp;analysismethod4)</f>
        <v/>
      </c>
      <c r="DY79" s="254" t="str">
        <f>IF(ISNUMBER(FIND(analysismethod4,'III_Plan comp 438.68 {Plan 6}'!BR$15)),"",'III_Plan comp 438.68 {Plan 6}'!BR$15&amp;analysismethod4)</f>
        <v/>
      </c>
      <c r="DZ79" s="254" t="str">
        <f>IF(ISNUMBER(FIND(analysismethod4,'III_Plan comp 438.68 {Plan 6}'!BS$15)),"",'III_Plan comp 438.68 {Plan 6}'!BS$15&amp;analysismethod4)</f>
        <v/>
      </c>
      <c r="EA79" s="254" t="str">
        <f>IF(ISNUMBER(FIND(analysismethod4,'III_Plan comp 438.68 {Plan 6}'!BT$15)),"",'III_Plan comp 438.68 {Plan 6}'!BT$15&amp;analysismethod4)</f>
        <v/>
      </c>
      <c r="EB79" s="254" t="str">
        <f>IF(ISNUMBER(FIND(analysismethod4,'III_Plan comp 438.68 {Plan 6}'!BU$15)),"",'III_Plan comp 438.68 {Plan 6}'!BU$15&amp;analysismethod4)</f>
        <v/>
      </c>
      <c r="EC79" s="254" t="str">
        <f>IF(ISNUMBER(FIND(analysismethod4,'III_Plan comp 438.68 {Plan 6}'!BV$15)),"",'III_Plan comp 438.68 {Plan 6}'!BV$15&amp;analysismethod4)</f>
        <v/>
      </c>
      <c r="ED79" s="254" t="str">
        <f>IF(ISNUMBER(FIND(analysismethod4,'III_Plan comp 438.68 {Plan 6}'!BW$15)),"",'III_Plan comp 438.68 {Plan 6}'!BW$15&amp;analysismethod4)</f>
        <v/>
      </c>
      <c r="EE79" s="254" t="str">
        <f>IF(ISNUMBER(FIND(analysismethod4,'III_Plan comp 438.68 {Plan 6}'!BX$15)),"",'III_Plan comp 438.68 {Plan 6}'!BX$15&amp;analysismethod4)</f>
        <v/>
      </c>
      <c r="EF79" s="254" t="str">
        <f>IF(ISNUMBER(FIND(analysismethod4,'III_Plan comp 438.68 {Plan 6}'!BY$15)),"",'III_Plan comp 438.68 {Plan 6}'!BY$15&amp;analysismethod4)</f>
        <v/>
      </c>
      <c r="EG79" s="254" t="str">
        <f>IF(ISNUMBER(FIND(analysismethod4,'III_Plan comp 438.68 {Plan 6}'!BZ$15)),"",'III_Plan comp 438.68 {Plan 6}'!BZ$15&amp;analysismethod4)</f>
        <v/>
      </c>
      <c r="EH79" s="254" t="str">
        <f>IF(ISNUMBER(FIND(analysismethod4,'III_Plan comp 438.68 {Plan 6}'!CA$15)),"",'III_Plan comp 438.68 {Plan 6}'!CA$15&amp;analysismethod4)</f>
        <v/>
      </c>
      <c r="EI79" s="254" t="str">
        <f>IF(ISNUMBER(FIND(analysismethod4,'III_Plan comp 438.68 {Plan 6}'!CB$15)),"",'III_Plan comp 438.68 {Plan 6}'!CB$15&amp;analysismethod4)</f>
        <v/>
      </c>
      <c r="EJ79" s="254" t="str">
        <f>IF(ISNUMBER(FIND(analysismethod4,'III_Plan comp 438.68 {Plan 6}'!CC$15)),"",'III_Plan comp 438.68 {Plan 6}'!CC$15&amp;analysismethod4)</f>
        <v/>
      </c>
      <c r="EK79" s="254" t="str">
        <f>IF(ISNUMBER(FIND(analysismethod4,'III_Plan comp 438.68 {Plan 6}'!CD$15)),"",'III_Plan comp 438.68 {Plan 6}'!CD$15&amp;analysismethod4)</f>
        <v/>
      </c>
      <c r="EL79" s="254" t="str">
        <f>IF(ISNUMBER(FIND(analysismethod4,'III_Plan comp 438.68 {Plan 6}'!CE$15)),"",'III_Plan comp 438.68 {Plan 6}'!CE$15&amp;analysismethod4)</f>
        <v/>
      </c>
      <c r="EM79" s="254" t="str">
        <f>IF(ISNUMBER(FIND(analysismethod4,'III_Plan comp 438.68 {Plan 6}'!CF$15)),"",'III_Plan comp 438.68 {Plan 6}'!CF$15&amp;analysismethod4)</f>
        <v/>
      </c>
      <c r="EN79" s="254" t="str">
        <f>IF(ISNUMBER(FIND(analysismethod4,'III_Plan comp 438.68 {Plan 6}'!CG$15)),"",'III_Plan comp 438.68 {Plan 6}'!CG$15&amp;analysismethod4)</f>
        <v/>
      </c>
      <c r="EO79" s="254" t="str">
        <f>IF(ISNUMBER(FIND(analysismethod4,'III_Plan comp 438.68 {Plan 6}'!CH$15)),"",'III_Plan comp 438.68 {Plan 6}'!CH$15&amp;analysismethod4)</f>
        <v/>
      </c>
      <c r="EP79" s="254" t="str">
        <f>IF(ISNUMBER(FIND(analysismethod4,'III_Plan comp 438.68 {Plan 6}'!CI$15)),"",'III_Plan comp 438.68 {Plan 6}'!CI$15&amp;analysismethod4)</f>
        <v/>
      </c>
      <c r="EQ79" s="254" t="str">
        <f>IF(ISNUMBER(FIND(analysismethod4,'III_Plan comp 438.68 {Plan 6}'!CJ$15)),"",'III_Plan comp 438.68 {Plan 6}'!CJ$15&amp;analysismethod4)</f>
        <v/>
      </c>
      <c r="ER79" s="254" t="str">
        <f>IF(ISNUMBER(FIND(analysismethod4,'III_Plan comp 438.68 {Plan 6}'!CK$15)),"",'III_Plan comp 438.68 {Plan 6}'!CK$15&amp;analysismethod4)</f>
        <v/>
      </c>
      <c r="ES79" s="254" t="str">
        <f>IF(ISNUMBER(FIND(analysismethod4,'III_Plan comp 438.68 {Plan 6}'!CL$15)),"",'III_Plan comp 438.68 {Plan 6}'!CL$15&amp;analysismethod4)</f>
        <v/>
      </c>
      <c r="ET79" s="254" t="str">
        <f>IF(ISNUMBER(FIND(analysismethod4,'III_Plan comp 438.68 {Plan 6}'!CM$15)),"",'III_Plan comp 438.68 {Plan 6}'!CM$15&amp;analysismethod4)</f>
        <v/>
      </c>
      <c r="EU79" s="254" t="str">
        <f>IF(ISNUMBER(FIND(analysismethod4,'III_Plan comp 438.68 {Plan 6}'!CN$15)),"",'III_Plan comp 438.68 {Plan 6}'!CN$15&amp;analysismethod4)</f>
        <v/>
      </c>
      <c r="EV79" s="254" t="str">
        <f>IF(ISNUMBER(FIND(analysismethod4,'III_Plan comp 438.68 {Plan 6}'!CO$15)),"",'III_Plan comp 438.68 {Plan 6}'!CO$15&amp;analysismethod4)</f>
        <v/>
      </c>
      <c r="EW79" s="254" t="str">
        <f>IF(ISNUMBER(FIND(analysismethod4,'III_Plan comp 438.68 {Plan 6}'!CP$15)),"",'III_Plan comp 438.68 {Plan 6}'!CP$15&amp;analysismethod4)</f>
        <v/>
      </c>
      <c r="EX79" s="254" t="str">
        <f>IF(ISNUMBER(FIND(analysismethod4,'III_Plan comp 438.68 {Plan 6}'!CQ$15)),"",'III_Plan comp 438.68 {Plan 6}'!CQ$15&amp;analysismethod4)</f>
        <v/>
      </c>
      <c r="EY79" s="254" t="str">
        <f>IF(ISNUMBER(FIND(analysismethod4,'III_Plan comp 438.68 {Plan 6}'!CR$15)),"",'III_Plan comp 438.68 {Plan 6}'!CR$15&amp;analysismethod4)</f>
        <v/>
      </c>
      <c r="EZ79" s="254" t="str">
        <f>IF(ISNUMBER(FIND(analysismethod4,'III_Plan comp 438.68 {Plan 6}'!CS$15)),"",'III_Plan comp 438.68 {Plan 6}'!CS$15&amp;analysismethod4)</f>
        <v/>
      </c>
      <c r="FA79" s="254" t="str">
        <f>IF(ISNUMBER(FIND(analysismethod4,'III_Plan comp 438.68 {Plan 6}'!CT$15)),"",'III_Plan comp 438.68 {Plan 6}'!CT$15&amp;analysismethod4)</f>
        <v/>
      </c>
      <c r="FB79" s="254" t="str">
        <f>IF(ISNUMBER(FIND(analysismethod4,'III_Plan comp 438.68 {Plan 6}'!CU$15)),"",'III_Plan comp 438.68 {Plan 6}'!CU$15&amp;analysismethod4)</f>
        <v/>
      </c>
      <c r="FC79" s="254" t="str">
        <f>IF(ISNUMBER(FIND(analysismethod4,'III_Plan comp 438.68 {Plan 6}'!CV$15)),"",'III_Plan comp 438.68 {Plan 6}'!CV$15&amp;analysismethod4)</f>
        <v/>
      </c>
      <c r="FD79" s="254" t="str">
        <f>IF(ISNUMBER(FIND(analysismethod4,'III_Plan comp 438.68 {Plan 6}'!CW$15)),"",'III_Plan comp 438.68 {Plan 6}'!CW$15&amp;analysismethod4)</f>
        <v/>
      </c>
      <c r="FE79" s="254" t="str">
        <f>IF(ISNUMBER(FIND(analysismethod4,'III_Plan comp 438.68 {Plan 6}'!CX$15)),"",'III_Plan comp 438.68 {Plan 6}'!CX$15&amp;analysismethod4)</f>
        <v/>
      </c>
      <c r="FF79" s="254" t="str">
        <f>IF(ISNUMBER(FIND(analysismethod4,'III_Plan comp 438.68 {Plan 6}'!CY$15)),"",'III_Plan comp 438.68 {Plan 6}'!CY$15&amp;analysismethod4)</f>
        <v/>
      </c>
      <c r="FG79" s="254" t="str">
        <f>IF(ISNUMBER(FIND(analysismethod4,'III_Plan comp 438.68 {Plan 6}'!CZ$15)),"",'III_Plan comp 438.68 {Plan 6}'!CZ$15&amp;analysismethod4)</f>
        <v/>
      </c>
    </row>
    <row r="80" spans="62:163" x14ac:dyDescent="0.25">
      <c r="BK80" s="253" t="str">
        <f>IF('I_State and program information'!$E$66="Yes","EVV Data Analysis"&amp;"; "&amp;CHAR(10)&amp;CHAR(10),"")</f>
        <v/>
      </c>
      <c r="BL80" s="254" t="str">
        <f>IF(ISNUMBER(FIND(analysismethod5,'III_Plan comp 438.68 {Plan 6}'!E$15)),"",'III_Plan comp 438.68 {Plan 6}'!E$15&amp;analysismethod5)</f>
        <v/>
      </c>
      <c r="BM80" s="254" t="str">
        <f>IF(ISNUMBER(FIND(analysismethod5,'III_Plan comp 438.68 {Plan 6}'!F$15)),"",'III_Plan comp 438.68 {Plan 6}'!F$15&amp;analysismethod5)</f>
        <v/>
      </c>
      <c r="BN80" s="254" t="str">
        <f>IF(ISNUMBER(FIND(analysismethod5,'III_Plan comp 438.68 {Plan 6}'!G$15)),"",'III_Plan comp 438.68 {Plan 6}'!G$15&amp;analysismethod5)</f>
        <v/>
      </c>
      <c r="BO80" s="254" t="str">
        <f>IF(ISNUMBER(FIND(analysismethod5,'III_Plan comp 438.68 {Plan 6}'!H$15)),"",'III_Plan comp 438.68 {Plan 6}'!H$15&amp;analysismethod5)</f>
        <v/>
      </c>
      <c r="BP80" s="254" t="str">
        <f>IF(ISNUMBER(FIND(analysismethod5,'III_Plan comp 438.68 {Plan 6}'!I$15)),"",'III_Plan comp 438.68 {Plan 6}'!I$15&amp;analysismethod5)</f>
        <v/>
      </c>
      <c r="BQ80" s="254" t="str">
        <f>IF(ISNUMBER(FIND(analysismethod5,'III_Plan comp 438.68 {Plan 6}'!J$15)),"",'III_Plan comp 438.68 {Plan 6}'!J$15&amp;analysismethod5)</f>
        <v/>
      </c>
      <c r="BR80" s="254" t="str">
        <f>IF(ISNUMBER(FIND(analysismethod5,'III_Plan comp 438.68 {Plan 6}'!K$15)),"",'III_Plan comp 438.68 {Plan 6}'!K$15&amp;analysismethod5)</f>
        <v/>
      </c>
      <c r="BS80" s="254" t="str">
        <f>IF(ISNUMBER(FIND(analysismethod5,'III_Plan comp 438.68 {Plan 6}'!L$15)),"",'III_Plan comp 438.68 {Plan 6}'!L$15&amp;analysismethod5)</f>
        <v/>
      </c>
      <c r="BT80" s="254" t="str">
        <f>IF(ISNUMBER(FIND(analysismethod5,'III_Plan comp 438.68 {Plan 6}'!M$15)),"",'III_Plan comp 438.68 {Plan 6}'!M$15&amp;analysismethod5)</f>
        <v/>
      </c>
      <c r="BU80" s="254" t="str">
        <f>IF(ISNUMBER(FIND(analysismethod5,'III_Plan comp 438.68 {Plan 6}'!N$15)),"",'III_Plan comp 438.68 {Plan 6}'!N$15&amp;analysismethod5)</f>
        <v/>
      </c>
      <c r="BV80" s="254" t="str">
        <f>IF(ISNUMBER(FIND(analysismethod5,'III_Plan comp 438.68 {Plan 6}'!O$15)),"",'III_Plan comp 438.68 {Plan 6}'!O$15&amp;analysismethod5)</f>
        <v/>
      </c>
      <c r="BW80" s="254" t="str">
        <f>IF(ISNUMBER(FIND(analysismethod5,'III_Plan comp 438.68 {Plan 6}'!P$15)),"",'III_Plan comp 438.68 {Plan 6}'!P$15&amp;analysismethod5)</f>
        <v/>
      </c>
      <c r="BX80" s="254" t="str">
        <f>IF(ISNUMBER(FIND(analysismethod5,'III_Plan comp 438.68 {Plan 6}'!Q$15)),"",'III_Plan comp 438.68 {Plan 6}'!Q$15&amp;analysismethod5)</f>
        <v/>
      </c>
      <c r="BY80" s="254" t="str">
        <f>IF(ISNUMBER(FIND(analysismethod5,'III_Plan comp 438.68 {Plan 6}'!R$15)),"",'III_Plan comp 438.68 {Plan 6}'!R$15&amp;analysismethod5)</f>
        <v/>
      </c>
      <c r="BZ80" s="254" t="str">
        <f>IF(ISNUMBER(FIND(analysismethod5,'III_Plan comp 438.68 {Plan 6}'!S$15)),"",'III_Plan comp 438.68 {Plan 6}'!S$15&amp;analysismethod5)</f>
        <v/>
      </c>
      <c r="CA80" s="254" t="str">
        <f>IF(ISNUMBER(FIND(analysismethod5,'III_Plan comp 438.68 {Plan 6}'!T$15)),"",'III_Plan comp 438.68 {Plan 6}'!T$15&amp;analysismethod5)</f>
        <v/>
      </c>
      <c r="CB80" s="254" t="str">
        <f>IF(ISNUMBER(FIND(analysismethod5,'III_Plan comp 438.68 {Plan 6}'!U$15)),"",'III_Plan comp 438.68 {Plan 6}'!U$15&amp;analysismethod5)</f>
        <v/>
      </c>
      <c r="CC80" s="254" t="str">
        <f>IF(ISNUMBER(FIND(analysismethod5,'III_Plan comp 438.68 {Plan 6}'!V$15)),"",'III_Plan comp 438.68 {Plan 6}'!V$15&amp;analysismethod5)</f>
        <v/>
      </c>
      <c r="CD80" s="254" t="str">
        <f>IF(ISNUMBER(FIND(analysismethod5,'III_Plan comp 438.68 {Plan 6}'!W$15)),"",'III_Plan comp 438.68 {Plan 6}'!W$15&amp;analysismethod5)</f>
        <v/>
      </c>
      <c r="CE80" s="254" t="str">
        <f>IF(ISNUMBER(FIND(analysismethod5,'III_Plan comp 438.68 {Plan 6}'!X$15)),"",'III_Plan comp 438.68 {Plan 6}'!X$15&amp;analysismethod5)</f>
        <v/>
      </c>
      <c r="CF80" s="254" t="str">
        <f>IF(ISNUMBER(FIND(analysismethod5,'III_Plan comp 438.68 {Plan 6}'!Y$15)),"",'III_Plan comp 438.68 {Plan 6}'!Y$15&amp;analysismethod5)</f>
        <v/>
      </c>
      <c r="CG80" s="254" t="str">
        <f>IF(ISNUMBER(FIND(analysismethod5,'III_Plan comp 438.68 {Plan 6}'!Z$15)),"",'III_Plan comp 438.68 {Plan 6}'!Z$15&amp;analysismethod5)</f>
        <v/>
      </c>
      <c r="CH80" s="254" t="str">
        <f>IF(ISNUMBER(FIND(analysismethod5,'III_Plan comp 438.68 {Plan 6}'!AA$15)),"",'III_Plan comp 438.68 {Plan 6}'!AA$15&amp;analysismethod5)</f>
        <v/>
      </c>
      <c r="CI80" s="254" t="str">
        <f>IF(ISNUMBER(FIND(analysismethod5,'III_Plan comp 438.68 {Plan 6}'!AB$15)),"",'III_Plan comp 438.68 {Plan 6}'!AB$15&amp;analysismethod5)</f>
        <v/>
      </c>
      <c r="CJ80" s="254" t="str">
        <f>IF(ISNUMBER(FIND(analysismethod5,'III_Plan comp 438.68 {Plan 6}'!AC$15)),"",'III_Plan comp 438.68 {Plan 6}'!AC$15&amp;analysismethod5)</f>
        <v/>
      </c>
      <c r="CK80" s="254" t="str">
        <f>IF(ISNUMBER(FIND(analysismethod5,'III_Plan comp 438.68 {Plan 6}'!AD$15)),"",'III_Plan comp 438.68 {Plan 6}'!AD$15&amp;analysismethod5)</f>
        <v/>
      </c>
      <c r="CL80" s="254" t="str">
        <f>IF(ISNUMBER(FIND(analysismethod5,'III_Plan comp 438.68 {Plan 6}'!AE$15)),"",'III_Plan comp 438.68 {Plan 6}'!AE$15&amp;analysismethod5)</f>
        <v/>
      </c>
      <c r="CM80" s="254" t="str">
        <f>IF(ISNUMBER(FIND(analysismethod5,'III_Plan comp 438.68 {Plan 6}'!AF$15)),"",'III_Plan comp 438.68 {Plan 6}'!AF$15&amp;analysismethod5)</f>
        <v/>
      </c>
      <c r="CN80" s="254" t="str">
        <f>IF(ISNUMBER(FIND(analysismethod5,'III_Plan comp 438.68 {Plan 6}'!AG$15)),"",'III_Plan comp 438.68 {Plan 6}'!AG$15&amp;analysismethod5)</f>
        <v/>
      </c>
      <c r="CO80" s="254" t="str">
        <f>IF(ISNUMBER(FIND(analysismethod5,'III_Plan comp 438.68 {Plan 6}'!AH$15)),"",'III_Plan comp 438.68 {Plan 6}'!AH$15&amp;analysismethod5)</f>
        <v/>
      </c>
      <c r="CP80" s="254" t="str">
        <f>IF(ISNUMBER(FIND(analysismethod5,'III_Plan comp 438.68 {Plan 6}'!AI$15)),"",'III_Plan comp 438.68 {Plan 6}'!AI$15&amp;analysismethod5)</f>
        <v/>
      </c>
      <c r="CQ80" s="254" t="str">
        <f>IF(ISNUMBER(FIND(analysismethod5,'III_Plan comp 438.68 {Plan 6}'!AJ$15)),"",'III_Plan comp 438.68 {Plan 6}'!AJ$15&amp;analysismethod5)</f>
        <v/>
      </c>
      <c r="CR80" s="254" t="str">
        <f>IF(ISNUMBER(FIND(analysismethod5,'III_Plan comp 438.68 {Plan 6}'!AK$15)),"",'III_Plan comp 438.68 {Plan 6}'!AK$15&amp;analysismethod5)</f>
        <v/>
      </c>
      <c r="CS80" s="254" t="str">
        <f>IF(ISNUMBER(FIND(analysismethod5,'III_Plan comp 438.68 {Plan 6}'!AL$15)),"",'III_Plan comp 438.68 {Plan 6}'!AL$15&amp;analysismethod5)</f>
        <v/>
      </c>
      <c r="CT80" s="254" t="str">
        <f>IF(ISNUMBER(FIND(analysismethod5,'III_Plan comp 438.68 {Plan 6}'!AM$15)),"",'III_Plan comp 438.68 {Plan 6}'!AM$15&amp;analysismethod5)</f>
        <v/>
      </c>
      <c r="CU80" s="254" t="str">
        <f>IF(ISNUMBER(FIND(analysismethod5,'III_Plan comp 438.68 {Plan 6}'!AN$15)),"",'III_Plan comp 438.68 {Plan 6}'!AN$15&amp;analysismethod5)</f>
        <v/>
      </c>
      <c r="CV80" s="254" t="str">
        <f>IF(ISNUMBER(FIND(analysismethod5,'III_Plan comp 438.68 {Plan 6}'!AO$15)),"",'III_Plan comp 438.68 {Plan 6}'!AO$15&amp;analysismethod5)</f>
        <v/>
      </c>
      <c r="CW80" s="254" t="str">
        <f>IF(ISNUMBER(FIND(analysismethod5,'III_Plan comp 438.68 {Plan 6}'!AP$15)),"",'III_Plan comp 438.68 {Plan 6}'!AP$15&amp;analysismethod5)</f>
        <v/>
      </c>
      <c r="CX80" s="254" t="str">
        <f>IF(ISNUMBER(FIND(analysismethod5,'III_Plan comp 438.68 {Plan 6}'!AQ$15)),"",'III_Plan comp 438.68 {Plan 6}'!AQ$15&amp;analysismethod5)</f>
        <v/>
      </c>
      <c r="CY80" s="254" t="str">
        <f>IF(ISNUMBER(FIND(analysismethod5,'III_Plan comp 438.68 {Plan 6}'!AR$15)),"",'III_Plan comp 438.68 {Plan 6}'!AR$15&amp;analysismethod5)</f>
        <v/>
      </c>
      <c r="CZ80" s="254" t="str">
        <f>IF(ISNUMBER(FIND(analysismethod5,'III_Plan comp 438.68 {Plan 6}'!AS$15)),"",'III_Plan comp 438.68 {Plan 6}'!AS$15&amp;analysismethod5)</f>
        <v/>
      </c>
      <c r="DA80" s="254" t="str">
        <f>IF(ISNUMBER(FIND(analysismethod5,'III_Plan comp 438.68 {Plan 6}'!AT$15)),"",'III_Plan comp 438.68 {Plan 6}'!AT$15&amp;analysismethod5)</f>
        <v/>
      </c>
      <c r="DB80" s="254" t="str">
        <f>IF(ISNUMBER(FIND(analysismethod5,'III_Plan comp 438.68 {Plan 6}'!AU$15)),"",'III_Plan comp 438.68 {Plan 6}'!AU$15&amp;analysismethod5)</f>
        <v/>
      </c>
      <c r="DC80" s="254" t="str">
        <f>IF(ISNUMBER(FIND(analysismethod5,'III_Plan comp 438.68 {Plan 6}'!AV$15)),"",'III_Plan comp 438.68 {Plan 6}'!AV$15&amp;analysismethod5)</f>
        <v/>
      </c>
      <c r="DD80" s="254" t="str">
        <f>IF(ISNUMBER(FIND(analysismethod5,'III_Plan comp 438.68 {Plan 6}'!AW$15)),"",'III_Plan comp 438.68 {Plan 6}'!AW$15&amp;analysismethod5)</f>
        <v/>
      </c>
      <c r="DE80" s="254" t="str">
        <f>IF(ISNUMBER(FIND(analysismethod5,'III_Plan comp 438.68 {Plan 6}'!AX$15)),"",'III_Plan comp 438.68 {Plan 6}'!AX$15&amp;analysismethod5)</f>
        <v/>
      </c>
      <c r="DF80" s="254" t="str">
        <f>IF(ISNUMBER(FIND(analysismethod5,'III_Plan comp 438.68 {Plan 6}'!AY$15)),"",'III_Plan comp 438.68 {Plan 6}'!AY$15&amp;analysismethod5)</f>
        <v/>
      </c>
      <c r="DG80" s="254" t="str">
        <f>IF(ISNUMBER(FIND(analysismethod5,'III_Plan comp 438.68 {Plan 6}'!AZ$15)),"",'III_Plan comp 438.68 {Plan 6}'!AZ$15&amp;analysismethod5)</f>
        <v/>
      </c>
      <c r="DH80" s="254" t="str">
        <f>IF(ISNUMBER(FIND(analysismethod5,'III_Plan comp 438.68 {Plan 6}'!BA$15)),"",'III_Plan comp 438.68 {Plan 6}'!BA$15&amp;analysismethod5)</f>
        <v/>
      </c>
      <c r="DI80" s="254" t="str">
        <f>IF(ISNUMBER(FIND(analysismethod5,'III_Plan comp 438.68 {Plan 6}'!BB$15)),"",'III_Plan comp 438.68 {Plan 6}'!BB$15&amp;analysismethod5)</f>
        <v/>
      </c>
      <c r="DJ80" s="254" t="str">
        <f>IF(ISNUMBER(FIND(analysismethod5,'III_Plan comp 438.68 {Plan 6}'!BC$15)),"",'III_Plan comp 438.68 {Plan 6}'!BC$15&amp;analysismethod5)</f>
        <v/>
      </c>
      <c r="DK80" s="254" t="str">
        <f>IF(ISNUMBER(FIND(analysismethod5,'III_Plan comp 438.68 {Plan 6}'!BD$15)),"",'III_Plan comp 438.68 {Plan 6}'!BD$15&amp;analysismethod5)</f>
        <v/>
      </c>
      <c r="DL80" s="254" t="str">
        <f>IF(ISNUMBER(FIND(analysismethod5,'III_Plan comp 438.68 {Plan 6}'!BE$15)),"",'III_Plan comp 438.68 {Plan 6}'!BE$15&amp;analysismethod5)</f>
        <v/>
      </c>
      <c r="DM80" s="254" t="str">
        <f>IF(ISNUMBER(FIND(analysismethod5,'III_Plan comp 438.68 {Plan 6}'!BF$15)),"",'III_Plan comp 438.68 {Plan 6}'!BF$15&amp;analysismethod5)</f>
        <v/>
      </c>
      <c r="DN80" s="254" t="str">
        <f>IF(ISNUMBER(FIND(analysismethod5,'III_Plan comp 438.68 {Plan 6}'!BG$15)),"",'III_Plan comp 438.68 {Plan 6}'!BG$15&amp;analysismethod5)</f>
        <v/>
      </c>
      <c r="DO80" s="254" t="str">
        <f>IF(ISNUMBER(FIND(analysismethod5,'III_Plan comp 438.68 {Plan 6}'!BH$15)),"",'III_Plan comp 438.68 {Plan 6}'!BH$15&amp;analysismethod5)</f>
        <v/>
      </c>
      <c r="DP80" s="254" t="str">
        <f>IF(ISNUMBER(FIND(analysismethod5,'III_Plan comp 438.68 {Plan 6}'!BI$15)),"",'III_Plan comp 438.68 {Plan 6}'!BI$15&amp;analysismethod5)</f>
        <v/>
      </c>
      <c r="DQ80" s="254" t="str">
        <f>IF(ISNUMBER(FIND(analysismethod5,'III_Plan comp 438.68 {Plan 6}'!BJ$15)),"",'III_Plan comp 438.68 {Plan 6}'!BJ$15&amp;analysismethod5)</f>
        <v/>
      </c>
      <c r="DR80" s="254" t="str">
        <f>IF(ISNUMBER(FIND(analysismethod5,'III_Plan comp 438.68 {Plan 6}'!BK$15)),"",'III_Plan comp 438.68 {Plan 6}'!BK$15&amp;analysismethod5)</f>
        <v/>
      </c>
      <c r="DS80" s="254" t="str">
        <f>IF(ISNUMBER(FIND(analysismethod5,'III_Plan comp 438.68 {Plan 6}'!BL$15)),"",'III_Plan comp 438.68 {Plan 6}'!BL$15&amp;analysismethod5)</f>
        <v/>
      </c>
      <c r="DT80" s="254" t="str">
        <f>IF(ISNUMBER(FIND(analysismethod5,'III_Plan comp 438.68 {Plan 6}'!BM$15)),"",'III_Plan comp 438.68 {Plan 6}'!BM$15&amp;analysismethod5)</f>
        <v/>
      </c>
      <c r="DU80" s="254" t="str">
        <f>IF(ISNUMBER(FIND(analysismethod5,'III_Plan comp 438.68 {Plan 6}'!BN$15)),"",'III_Plan comp 438.68 {Plan 6}'!BN$15&amp;analysismethod5)</f>
        <v/>
      </c>
      <c r="DV80" s="254" t="str">
        <f>IF(ISNUMBER(FIND(analysismethod5,'III_Plan comp 438.68 {Plan 6}'!BO$15)),"",'III_Plan comp 438.68 {Plan 6}'!BO$15&amp;analysismethod5)</f>
        <v/>
      </c>
      <c r="DW80" s="254" t="str">
        <f>IF(ISNUMBER(FIND(analysismethod5,'III_Plan comp 438.68 {Plan 6}'!BP$15)),"",'III_Plan comp 438.68 {Plan 6}'!BP$15&amp;analysismethod5)</f>
        <v/>
      </c>
      <c r="DX80" s="254" t="str">
        <f>IF(ISNUMBER(FIND(analysismethod5,'III_Plan comp 438.68 {Plan 6}'!BQ$15)),"",'III_Plan comp 438.68 {Plan 6}'!BQ$15&amp;analysismethod5)</f>
        <v/>
      </c>
      <c r="DY80" s="254" t="str">
        <f>IF(ISNUMBER(FIND(analysismethod5,'III_Plan comp 438.68 {Plan 6}'!BR$15)),"",'III_Plan comp 438.68 {Plan 6}'!BR$15&amp;analysismethod5)</f>
        <v/>
      </c>
      <c r="DZ80" s="254" t="str">
        <f>IF(ISNUMBER(FIND(analysismethod5,'III_Plan comp 438.68 {Plan 6}'!BS$15)),"",'III_Plan comp 438.68 {Plan 6}'!BS$15&amp;analysismethod5)</f>
        <v/>
      </c>
      <c r="EA80" s="254" t="str">
        <f>IF(ISNUMBER(FIND(analysismethod5,'III_Plan comp 438.68 {Plan 6}'!BT$15)),"",'III_Plan comp 438.68 {Plan 6}'!BT$15&amp;analysismethod5)</f>
        <v/>
      </c>
      <c r="EB80" s="254" t="str">
        <f>IF(ISNUMBER(FIND(analysismethod5,'III_Plan comp 438.68 {Plan 6}'!BU$15)),"",'III_Plan comp 438.68 {Plan 6}'!BU$15&amp;analysismethod5)</f>
        <v/>
      </c>
      <c r="EC80" s="254" t="str">
        <f>IF(ISNUMBER(FIND(analysismethod5,'III_Plan comp 438.68 {Plan 6}'!BV$15)),"",'III_Plan comp 438.68 {Plan 6}'!BV$15&amp;analysismethod5)</f>
        <v/>
      </c>
      <c r="ED80" s="254" t="str">
        <f>IF(ISNUMBER(FIND(analysismethod5,'III_Plan comp 438.68 {Plan 6}'!BW$15)),"",'III_Plan comp 438.68 {Plan 6}'!BW$15&amp;analysismethod5)</f>
        <v/>
      </c>
      <c r="EE80" s="254" t="str">
        <f>IF(ISNUMBER(FIND(analysismethod5,'III_Plan comp 438.68 {Plan 6}'!BX$15)),"",'III_Plan comp 438.68 {Plan 6}'!BX$15&amp;analysismethod5)</f>
        <v/>
      </c>
      <c r="EF80" s="254" t="str">
        <f>IF(ISNUMBER(FIND(analysismethod5,'III_Plan comp 438.68 {Plan 6}'!BY$15)),"",'III_Plan comp 438.68 {Plan 6}'!BY$15&amp;analysismethod5)</f>
        <v/>
      </c>
      <c r="EG80" s="254" t="str">
        <f>IF(ISNUMBER(FIND(analysismethod5,'III_Plan comp 438.68 {Plan 6}'!BZ$15)),"",'III_Plan comp 438.68 {Plan 6}'!BZ$15&amp;analysismethod5)</f>
        <v/>
      </c>
      <c r="EH80" s="254" t="str">
        <f>IF(ISNUMBER(FIND(analysismethod5,'III_Plan comp 438.68 {Plan 6}'!CA$15)),"",'III_Plan comp 438.68 {Plan 6}'!CA$15&amp;analysismethod5)</f>
        <v/>
      </c>
      <c r="EI80" s="254" t="str">
        <f>IF(ISNUMBER(FIND(analysismethod5,'III_Plan comp 438.68 {Plan 6}'!CB$15)),"",'III_Plan comp 438.68 {Plan 6}'!CB$15&amp;analysismethod5)</f>
        <v/>
      </c>
      <c r="EJ80" s="254" t="str">
        <f>IF(ISNUMBER(FIND(analysismethod5,'III_Plan comp 438.68 {Plan 6}'!CC$15)),"",'III_Plan comp 438.68 {Plan 6}'!CC$15&amp;analysismethod5)</f>
        <v/>
      </c>
      <c r="EK80" s="254" t="str">
        <f>IF(ISNUMBER(FIND(analysismethod5,'III_Plan comp 438.68 {Plan 6}'!CD$15)),"",'III_Plan comp 438.68 {Plan 6}'!CD$15&amp;analysismethod5)</f>
        <v/>
      </c>
      <c r="EL80" s="254" t="str">
        <f>IF(ISNUMBER(FIND(analysismethod5,'III_Plan comp 438.68 {Plan 6}'!CE$15)),"",'III_Plan comp 438.68 {Plan 6}'!CE$15&amp;analysismethod5)</f>
        <v/>
      </c>
      <c r="EM80" s="254" t="str">
        <f>IF(ISNUMBER(FIND(analysismethod5,'III_Plan comp 438.68 {Plan 6}'!CF$15)),"",'III_Plan comp 438.68 {Plan 6}'!CF$15&amp;analysismethod5)</f>
        <v/>
      </c>
      <c r="EN80" s="254" t="str">
        <f>IF(ISNUMBER(FIND(analysismethod5,'III_Plan comp 438.68 {Plan 6}'!CG$15)),"",'III_Plan comp 438.68 {Plan 6}'!CG$15&amp;analysismethod5)</f>
        <v/>
      </c>
      <c r="EO80" s="254" t="str">
        <f>IF(ISNUMBER(FIND(analysismethod5,'III_Plan comp 438.68 {Plan 6}'!CH$15)),"",'III_Plan comp 438.68 {Plan 6}'!CH$15&amp;analysismethod5)</f>
        <v/>
      </c>
      <c r="EP80" s="254" t="str">
        <f>IF(ISNUMBER(FIND(analysismethod5,'III_Plan comp 438.68 {Plan 6}'!CI$15)),"",'III_Plan comp 438.68 {Plan 6}'!CI$15&amp;analysismethod5)</f>
        <v/>
      </c>
      <c r="EQ80" s="254" t="str">
        <f>IF(ISNUMBER(FIND(analysismethod5,'III_Plan comp 438.68 {Plan 6}'!CJ$15)),"",'III_Plan comp 438.68 {Plan 6}'!CJ$15&amp;analysismethod5)</f>
        <v/>
      </c>
      <c r="ER80" s="254" t="str">
        <f>IF(ISNUMBER(FIND(analysismethod5,'III_Plan comp 438.68 {Plan 6}'!CK$15)),"",'III_Plan comp 438.68 {Plan 6}'!CK$15&amp;analysismethod5)</f>
        <v/>
      </c>
      <c r="ES80" s="254" t="str">
        <f>IF(ISNUMBER(FIND(analysismethod5,'III_Plan comp 438.68 {Plan 6}'!CL$15)),"",'III_Plan comp 438.68 {Plan 6}'!CL$15&amp;analysismethod5)</f>
        <v/>
      </c>
      <c r="ET80" s="254" t="str">
        <f>IF(ISNUMBER(FIND(analysismethod5,'III_Plan comp 438.68 {Plan 6}'!CM$15)),"",'III_Plan comp 438.68 {Plan 6}'!CM$15&amp;analysismethod5)</f>
        <v/>
      </c>
      <c r="EU80" s="254" t="str">
        <f>IF(ISNUMBER(FIND(analysismethod5,'III_Plan comp 438.68 {Plan 6}'!CN$15)),"",'III_Plan comp 438.68 {Plan 6}'!CN$15&amp;analysismethod5)</f>
        <v/>
      </c>
      <c r="EV80" s="254" t="str">
        <f>IF(ISNUMBER(FIND(analysismethod5,'III_Plan comp 438.68 {Plan 6}'!CO$15)),"",'III_Plan comp 438.68 {Plan 6}'!CO$15&amp;analysismethod5)</f>
        <v/>
      </c>
      <c r="EW80" s="254" t="str">
        <f>IF(ISNUMBER(FIND(analysismethod5,'III_Plan comp 438.68 {Plan 6}'!CP$15)),"",'III_Plan comp 438.68 {Plan 6}'!CP$15&amp;analysismethod5)</f>
        <v/>
      </c>
      <c r="EX80" s="254" t="str">
        <f>IF(ISNUMBER(FIND(analysismethod5,'III_Plan comp 438.68 {Plan 6}'!CQ$15)),"",'III_Plan comp 438.68 {Plan 6}'!CQ$15&amp;analysismethod5)</f>
        <v/>
      </c>
      <c r="EY80" s="254" t="str">
        <f>IF(ISNUMBER(FIND(analysismethod5,'III_Plan comp 438.68 {Plan 6}'!CR$15)),"",'III_Plan comp 438.68 {Plan 6}'!CR$15&amp;analysismethod5)</f>
        <v/>
      </c>
      <c r="EZ80" s="254" t="str">
        <f>IF(ISNUMBER(FIND(analysismethod5,'III_Plan comp 438.68 {Plan 6}'!CS$15)),"",'III_Plan comp 438.68 {Plan 6}'!CS$15&amp;analysismethod5)</f>
        <v/>
      </c>
      <c r="FA80" s="254" t="str">
        <f>IF(ISNUMBER(FIND(analysismethod5,'III_Plan comp 438.68 {Plan 6}'!CT$15)),"",'III_Plan comp 438.68 {Plan 6}'!CT$15&amp;analysismethod5)</f>
        <v/>
      </c>
      <c r="FB80" s="254" t="str">
        <f>IF(ISNUMBER(FIND(analysismethod5,'III_Plan comp 438.68 {Plan 6}'!CU$15)),"",'III_Plan comp 438.68 {Plan 6}'!CU$15&amp;analysismethod5)</f>
        <v/>
      </c>
      <c r="FC80" s="254" t="str">
        <f>IF(ISNUMBER(FIND(analysismethod5,'III_Plan comp 438.68 {Plan 6}'!CV$15)),"",'III_Plan comp 438.68 {Plan 6}'!CV$15&amp;analysismethod5)</f>
        <v/>
      </c>
      <c r="FD80" s="254" t="str">
        <f>IF(ISNUMBER(FIND(analysismethod5,'III_Plan comp 438.68 {Plan 6}'!CW$15)),"",'III_Plan comp 438.68 {Plan 6}'!CW$15&amp;analysismethod5)</f>
        <v/>
      </c>
      <c r="FE80" s="254" t="str">
        <f>IF(ISNUMBER(FIND(analysismethod5,'III_Plan comp 438.68 {Plan 6}'!CX$15)),"",'III_Plan comp 438.68 {Plan 6}'!CX$15&amp;analysismethod5)</f>
        <v/>
      </c>
      <c r="FF80" s="254" t="str">
        <f>IF(ISNUMBER(FIND(analysismethod5,'III_Plan comp 438.68 {Plan 6}'!CY$15)),"",'III_Plan comp 438.68 {Plan 6}'!CY$15&amp;analysismethod5)</f>
        <v/>
      </c>
      <c r="FG80" s="254" t="str">
        <f>IF(ISNUMBER(FIND(analysismethod5,'III_Plan comp 438.68 {Plan 6}'!CZ$15)),"",'III_Plan comp 438.68 {Plan 6}'!CZ$15&amp;analysismethod5)</f>
        <v/>
      </c>
    </row>
    <row r="81" spans="62:163" x14ac:dyDescent="0.25">
      <c r="BK81" s="253" t="str">
        <f>IF('I_State and program information'!$E$70="Yes","Review of Grievances Related to Access"&amp;"; "&amp;CHAR(10)&amp;CHAR(10),"")</f>
        <v/>
      </c>
      <c r="BL81" s="254" t="str">
        <f>IF(ISNUMBER(FIND(analysismethod6,'III_Plan comp 438.68 {Plan 6}'!E$15)),"",'III_Plan comp 438.68 {Plan 6}'!E$15&amp;analysismethod6)</f>
        <v/>
      </c>
      <c r="BM81" s="254" t="str">
        <f>IF(ISNUMBER(FIND(analysismethod6,'III_Plan comp 438.68 {Plan 6}'!F$15)),"",'III_Plan comp 438.68 {Plan 6}'!F$15&amp;analysismethod6)</f>
        <v/>
      </c>
      <c r="BN81" s="254" t="str">
        <f>IF(ISNUMBER(FIND(analysismethod6,'III_Plan comp 438.68 {Plan 6}'!G$15)),"",'III_Plan comp 438.68 {Plan 6}'!G$15&amp;analysismethod6)</f>
        <v/>
      </c>
      <c r="BO81" s="254" t="str">
        <f>IF(ISNUMBER(FIND(analysismethod6,'III_Plan comp 438.68 {Plan 6}'!H$15)),"",'III_Plan comp 438.68 {Plan 6}'!H$15&amp;analysismethod6)</f>
        <v/>
      </c>
      <c r="BP81" s="254" t="str">
        <f>IF(ISNUMBER(FIND(analysismethod6,'III_Plan comp 438.68 {Plan 6}'!I$15)),"",'III_Plan comp 438.68 {Plan 6}'!I$15&amp;analysismethod6)</f>
        <v/>
      </c>
      <c r="BQ81" s="254" t="str">
        <f>IF(ISNUMBER(FIND(analysismethod6,'III_Plan comp 438.68 {Plan 6}'!J$15)),"",'III_Plan comp 438.68 {Plan 6}'!J$15&amp;analysismethod6)</f>
        <v/>
      </c>
      <c r="BR81" s="254" t="str">
        <f>IF(ISNUMBER(FIND(analysismethod6,'III_Plan comp 438.68 {Plan 6}'!K$15)),"",'III_Plan comp 438.68 {Plan 6}'!K$15&amp;analysismethod6)</f>
        <v/>
      </c>
      <c r="BS81" s="254" t="str">
        <f>IF(ISNUMBER(FIND(analysismethod6,'III_Plan comp 438.68 {Plan 6}'!L$15)),"",'III_Plan comp 438.68 {Plan 6}'!L$15&amp;analysismethod6)</f>
        <v/>
      </c>
      <c r="BT81" s="254" t="str">
        <f>IF(ISNUMBER(FIND(analysismethod6,'III_Plan comp 438.68 {Plan 6}'!M$15)),"",'III_Plan comp 438.68 {Plan 6}'!M$15&amp;analysismethod6)</f>
        <v/>
      </c>
      <c r="BU81" s="254" t="str">
        <f>IF(ISNUMBER(FIND(analysismethod6,'III_Plan comp 438.68 {Plan 6}'!N$15)),"",'III_Plan comp 438.68 {Plan 6}'!N$15&amp;analysismethod6)</f>
        <v/>
      </c>
      <c r="BV81" s="254" t="str">
        <f>IF(ISNUMBER(FIND(analysismethod6,'III_Plan comp 438.68 {Plan 6}'!O$15)),"",'III_Plan comp 438.68 {Plan 6}'!O$15&amp;analysismethod6)</f>
        <v/>
      </c>
      <c r="BW81" s="254" t="str">
        <f>IF(ISNUMBER(FIND(analysismethod6,'III_Plan comp 438.68 {Plan 6}'!P$15)),"",'III_Plan comp 438.68 {Plan 6}'!P$15&amp;analysismethod6)</f>
        <v/>
      </c>
      <c r="BX81" s="254" t="str">
        <f>IF(ISNUMBER(FIND(analysismethod6,'III_Plan comp 438.68 {Plan 6}'!Q$15)),"",'III_Plan comp 438.68 {Plan 6}'!Q$15&amp;analysismethod6)</f>
        <v/>
      </c>
      <c r="BY81" s="254" t="str">
        <f>IF(ISNUMBER(FIND(analysismethod6,'III_Plan comp 438.68 {Plan 6}'!R$15)),"",'III_Plan comp 438.68 {Plan 6}'!R$15&amp;analysismethod6)</f>
        <v/>
      </c>
      <c r="BZ81" s="254" t="str">
        <f>IF(ISNUMBER(FIND(analysismethod6,'III_Plan comp 438.68 {Plan 6}'!S$15)),"",'III_Plan comp 438.68 {Plan 6}'!S$15&amp;analysismethod6)</f>
        <v/>
      </c>
      <c r="CA81" s="254" t="str">
        <f>IF(ISNUMBER(FIND(analysismethod6,'III_Plan comp 438.68 {Plan 6}'!T$15)),"",'III_Plan comp 438.68 {Plan 6}'!T$15&amp;analysismethod6)</f>
        <v/>
      </c>
      <c r="CB81" s="254" t="str">
        <f>IF(ISNUMBER(FIND(analysismethod6,'III_Plan comp 438.68 {Plan 6}'!U$15)),"",'III_Plan comp 438.68 {Plan 6}'!U$15&amp;analysismethod6)</f>
        <v/>
      </c>
      <c r="CC81" s="254" t="str">
        <f>IF(ISNUMBER(FIND(analysismethod6,'III_Plan comp 438.68 {Plan 6}'!V$15)),"",'III_Plan comp 438.68 {Plan 6}'!V$15&amp;analysismethod6)</f>
        <v/>
      </c>
      <c r="CD81" s="254" t="str">
        <f>IF(ISNUMBER(FIND(analysismethod6,'III_Plan comp 438.68 {Plan 6}'!W$15)),"",'III_Plan comp 438.68 {Plan 6}'!W$15&amp;analysismethod6)</f>
        <v/>
      </c>
      <c r="CE81" s="254" t="str">
        <f>IF(ISNUMBER(FIND(analysismethod6,'III_Plan comp 438.68 {Plan 6}'!X$15)),"",'III_Plan comp 438.68 {Plan 6}'!X$15&amp;analysismethod6)</f>
        <v/>
      </c>
      <c r="CF81" s="254" t="str">
        <f>IF(ISNUMBER(FIND(analysismethod6,'III_Plan comp 438.68 {Plan 6}'!Y$15)),"",'III_Plan comp 438.68 {Plan 6}'!Y$15&amp;analysismethod6)</f>
        <v/>
      </c>
      <c r="CG81" s="254" t="str">
        <f>IF(ISNUMBER(FIND(analysismethod6,'III_Plan comp 438.68 {Plan 6}'!Z$15)),"",'III_Plan comp 438.68 {Plan 6}'!Z$15&amp;analysismethod6)</f>
        <v/>
      </c>
      <c r="CH81" s="254" t="str">
        <f>IF(ISNUMBER(FIND(analysismethod6,'III_Plan comp 438.68 {Plan 6}'!AA$15)),"",'III_Plan comp 438.68 {Plan 6}'!AA$15&amp;analysismethod6)</f>
        <v/>
      </c>
      <c r="CI81" s="254" t="str">
        <f>IF(ISNUMBER(FIND(analysismethod6,'III_Plan comp 438.68 {Plan 6}'!AB$15)),"",'III_Plan comp 438.68 {Plan 6}'!AB$15&amp;analysismethod6)</f>
        <v/>
      </c>
      <c r="CJ81" s="254" t="str">
        <f>IF(ISNUMBER(FIND(analysismethod6,'III_Plan comp 438.68 {Plan 6}'!AC$15)),"",'III_Plan comp 438.68 {Plan 6}'!AC$15&amp;analysismethod6)</f>
        <v/>
      </c>
      <c r="CK81" s="254" t="str">
        <f>IF(ISNUMBER(FIND(analysismethod6,'III_Plan comp 438.68 {Plan 6}'!AD$15)),"",'III_Plan comp 438.68 {Plan 6}'!AD$15&amp;analysismethod6)</f>
        <v/>
      </c>
      <c r="CL81" s="254" t="str">
        <f>IF(ISNUMBER(FIND(analysismethod6,'III_Plan comp 438.68 {Plan 6}'!AE$15)),"",'III_Plan comp 438.68 {Plan 6}'!AE$15&amp;analysismethod6)</f>
        <v/>
      </c>
      <c r="CM81" s="254" t="str">
        <f>IF(ISNUMBER(FIND(analysismethod6,'III_Plan comp 438.68 {Plan 6}'!AF$15)),"",'III_Plan comp 438.68 {Plan 6}'!AF$15&amp;analysismethod6)</f>
        <v/>
      </c>
      <c r="CN81" s="254" t="str">
        <f>IF(ISNUMBER(FIND(analysismethod6,'III_Plan comp 438.68 {Plan 6}'!AG$15)),"",'III_Plan comp 438.68 {Plan 6}'!AG$15&amp;analysismethod6)</f>
        <v/>
      </c>
      <c r="CO81" s="254" t="str">
        <f>IF(ISNUMBER(FIND(analysismethod6,'III_Plan comp 438.68 {Plan 6}'!AH$15)),"",'III_Plan comp 438.68 {Plan 6}'!AH$15&amp;analysismethod6)</f>
        <v/>
      </c>
      <c r="CP81" s="254" t="str">
        <f>IF(ISNUMBER(FIND(analysismethod6,'III_Plan comp 438.68 {Plan 6}'!AI$15)),"",'III_Plan comp 438.68 {Plan 6}'!AI$15&amp;analysismethod6)</f>
        <v/>
      </c>
      <c r="CQ81" s="254" t="str">
        <f>IF(ISNUMBER(FIND(analysismethod6,'III_Plan comp 438.68 {Plan 6}'!AJ$15)),"",'III_Plan comp 438.68 {Plan 6}'!AJ$15&amp;analysismethod6)</f>
        <v/>
      </c>
      <c r="CR81" s="254" t="str">
        <f>IF(ISNUMBER(FIND(analysismethod6,'III_Plan comp 438.68 {Plan 6}'!AK$15)),"",'III_Plan comp 438.68 {Plan 6}'!AK$15&amp;analysismethod6)</f>
        <v/>
      </c>
      <c r="CS81" s="254" t="str">
        <f>IF(ISNUMBER(FIND(analysismethod6,'III_Plan comp 438.68 {Plan 6}'!AL$15)),"",'III_Plan comp 438.68 {Plan 6}'!AL$15&amp;analysismethod6)</f>
        <v/>
      </c>
      <c r="CT81" s="254" t="str">
        <f>IF(ISNUMBER(FIND(analysismethod6,'III_Plan comp 438.68 {Plan 6}'!AM$15)),"",'III_Plan comp 438.68 {Plan 6}'!AM$15&amp;analysismethod6)</f>
        <v/>
      </c>
      <c r="CU81" s="254" t="str">
        <f>IF(ISNUMBER(FIND(analysismethod6,'III_Plan comp 438.68 {Plan 6}'!AN$15)),"",'III_Plan comp 438.68 {Plan 6}'!AN$15&amp;analysismethod6)</f>
        <v/>
      </c>
      <c r="CV81" s="254" t="str">
        <f>IF(ISNUMBER(FIND(analysismethod6,'III_Plan comp 438.68 {Plan 6}'!AO$15)),"",'III_Plan comp 438.68 {Plan 6}'!AO$15&amp;analysismethod6)</f>
        <v/>
      </c>
      <c r="CW81" s="254" t="str">
        <f>IF(ISNUMBER(FIND(analysismethod6,'III_Plan comp 438.68 {Plan 6}'!AP$15)),"",'III_Plan comp 438.68 {Plan 6}'!AP$15&amp;analysismethod6)</f>
        <v/>
      </c>
      <c r="CX81" s="254" t="str">
        <f>IF(ISNUMBER(FIND(analysismethod6,'III_Plan comp 438.68 {Plan 6}'!AQ$15)),"",'III_Plan comp 438.68 {Plan 6}'!AQ$15&amp;analysismethod6)</f>
        <v/>
      </c>
      <c r="CY81" s="254" t="str">
        <f>IF(ISNUMBER(FIND(analysismethod6,'III_Plan comp 438.68 {Plan 6}'!AR$15)),"",'III_Plan comp 438.68 {Plan 6}'!AR$15&amp;analysismethod6)</f>
        <v/>
      </c>
      <c r="CZ81" s="254" t="str">
        <f>IF(ISNUMBER(FIND(analysismethod6,'III_Plan comp 438.68 {Plan 6}'!AS$15)),"",'III_Plan comp 438.68 {Plan 6}'!AS$15&amp;analysismethod6)</f>
        <v/>
      </c>
      <c r="DA81" s="254" t="str">
        <f>IF(ISNUMBER(FIND(analysismethod6,'III_Plan comp 438.68 {Plan 6}'!AT$15)),"",'III_Plan comp 438.68 {Plan 6}'!AT$15&amp;analysismethod6)</f>
        <v/>
      </c>
      <c r="DB81" s="254" t="str">
        <f>IF(ISNUMBER(FIND(analysismethod6,'III_Plan comp 438.68 {Plan 6}'!AU$15)),"",'III_Plan comp 438.68 {Plan 6}'!AU$15&amp;analysismethod6)</f>
        <v/>
      </c>
      <c r="DC81" s="254" t="str">
        <f>IF(ISNUMBER(FIND(analysismethod6,'III_Plan comp 438.68 {Plan 6}'!AV$15)),"",'III_Plan comp 438.68 {Plan 6}'!AV$15&amp;analysismethod6)</f>
        <v/>
      </c>
      <c r="DD81" s="254" t="str">
        <f>IF(ISNUMBER(FIND(analysismethod6,'III_Plan comp 438.68 {Plan 6}'!AW$15)),"",'III_Plan comp 438.68 {Plan 6}'!AW$15&amp;analysismethod6)</f>
        <v/>
      </c>
      <c r="DE81" s="254" t="str">
        <f>IF(ISNUMBER(FIND(analysismethod6,'III_Plan comp 438.68 {Plan 6}'!AX$15)),"",'III_Plan comp 438.68 {Plan 6}'!AX$15&amp;analysismethod6)</f>
        <v/>
      </c>
      <c r="DF81" s="254" t="str">
        <f>IF(ISNUMBER(FIND(analysismethod6,'III_Plan comp 438.68 {Plan 6}'!AY$15)),"",'III_Plan comp 438.68 {Plan 6}'!AY$15&amp;analysismethod6)</f>
        <v/>
      </c>
      <c r="DG81" s="254" t="str">
        <f>IF(ISNUMBER(FIND(analysismethod6,'III_Plan comp 438.68 {Plan 6}'!AZ$15)),"",'III_Plan comp 438.68 {Plan 6}'!AZ$15&amp;analysismethod6)</f>
        <v/>
      </c>
      <c r="DH81" s="254" t="str">
        <f>IF(ISNUMBER(FIND(analysismethod6,'III_Plan comp 438.68 {Plan 6}'!BA$15)),"",'III_Plan comp 438.68 {Plan 6}'!BA$15&amp;analysismethod6)</f>
        <v/>
      </c>
      <c r="DI81" s="254" t="str">
        <f>IF(ISNUMBER(FIND(analysismethod6,'III_Plan comp 438.68 {Plan 6}'!BB$15)),"",'III_Plan comp 438.68 {Plan 6}'!BB$15&amp;analysismethod6)</f>
        <v/>
      </c>
      <c r="DJ81" s="254" t="str">
        <f>IF(ISNUMBER(FIND(analysismethod6,'III_Plan comp 438.68 {Plan 6}'!BC$15)),"",'III_Plan comp 438.68 {Plan 6}'!BC$15&amp;analysismethod6)</f>
        <v/>
      </c>
      <c r="DK81" s="254" t="str">
        <f>IF(ISNUMBER(FIND(analysismethod6,'III_Plan comp 438.68 {Plan 6}'!BD$15)),"",'III_Plan comp 438.68 {Plan 6}'!BD$15&amp;analysismethod6)</f>
        <v/>
      </c>
      <c r="DL81" s="254" t="str">
        <f>IF(ISNUMBER(FIND(analysismethod6,'III_Plan comp 438.68 {Plan 6}'!BE$15)),"",'III_Plan comp 438.68 {Plan 6}'!BE$15&amp;analysismethod6)</f>
        <v/>
      </c>
      <c r="DM81" s="254" t="str">
        <f>IF(ISNUMBER(FIND(analysismethod6,'III_Plan comp 438.68 {Plan 6}'!BF$15)),"",'III_Plan comp 438.68 {Plan 6}'!BF$15&amp;analysismethod6)</f>
        <v/>
      </c>
      <c r="DN81" s="254" t="str">
        <f>IF(ISNUMBER(FIND(analysismethod6,'III_Plan comp 438.68 {Plan 6}'!BG$15)),"",'III_Plan comp 438.68 {Plan 6}'!BG$15&amp;analysismethod6)</f>
        <v/>
      </c>
      <c r="DO81" s="254" t="str">
        <f>IF(ISNUMBER(FIND(analysismethod6,'III_Plan comp 438.68 {Plan 6}'!BH$15)),"",'III_Plan comp 438.68 {Plan 6}'!BH$15&amp;analysismethod6)</f>
        <v/>
      </c>
      <c r="DP81" s="254" t="str">
        <f>IF(ISNUMBER(FIND(analysismethod6,'III_Plan comp 438.68 {Plan 6}'!BI$15)),"",'III_Plan comp 438.68 {Plan 6}'!BI$15&amp;analysismethod6)</f>
        <v/>
      </c>
      <c r="DQ81" s="254" t="str">
        <f>IF(ISNUMBER(FIND(analysismethod6,'III_Plan comp 438.68 {Plan 6}'!BJ$15)),"",'III_Plan comp 438.68 {Plan 6}'!BJ$15&amp;analysismethod6)</f>
        <v/>
      </c>
      <c r="DR81" s="254" t="str">
        <f>IF(ISNUMBER(FIND(analysismethod6,'III_Plan comp 438.68 {Plan 6}'!BK$15)),"",'III_Plan comp 438.68 {Plan 6}'!BK$15&amp;analysismethod6)</f>
        <v/>
      </c>
      <c r="DS81" s="254" t="str">
        <f>IF(ISNUMBER(FIND(analysismethod6,'III_Plan comp 438.68 {Plan 6}'!BL$15)),"",'III_Plan comp 438.68 {Plan 6}'!BL$15&amp;analysismethod6)</f>
        <v/>
      </c>
      <c r="DT81" s="254" t="str">
        <f>IF(ISNUMBER(FIND(analysismethod6,'III_Plan comp 438.68 {Plan 6}'!BM$15)),"",'III_Plan comp 438.68 {Plan 6}'!BM$15&amp;analysismethod6)</f>
        <v/>
      </c>
      <c r="DU81" s="254" t="str">
        <f>IF(ISNUMBER(FIND(analysismethod6,'III_Plan comp 438.68 {Plan 6}'!BN$15)),"",'III_Plan comp 438.68 {Plan 6}'!BN$15&amp;analysismethod6)</f>
        <v/>
      </c>
      <c r="DV81" s="254" t="str">
        <f>IF(ISNUMBER(FIND(analysismethod6,'III_Plan comp 438.68 {Plan 6}'!BO$15)),"",'III_Plan comp 438.68 {Plan 6}'!BO$15&amp;analysismethod6)</f>
        <v/>
      </c>
      <c r="DW81" s="254" t="str">
        <f>IF(ISNUMBER(FIND(analysismethod6,'III_Plan comp 438.68 {Plan 6}'!BP$15)),"",'III_Plan comp 438.68 {Plan 6}'!BP$15&amp;analysismethod6)</f>
        <v/>
      </c>
      <c r="DX81" s="254" t="str">
        <f>IF(ISNUMBER(FIND(analysismethod6,'III_Plan comp 438.68 {Plan 6}'!BQ$15)),"",'III_Plan comp 438.68 {Plan 6}'!BQ$15&amp;analysismethod6)</f>
        <v/>
      </c>
      <c r="DY81" s="254" t="str">
        <f>IF(ISNUMBER(FIND(analysismethod6,'III_Plan comp 438.68 {Plan 6}'!BR$15)),"",'III_Plan comp 438.68 {Plan 6}'!BR$15&amp;analysismethod6)</f>
        <v/>
      </c>
      <c r="DZ81" s="254" t="str">
        <f>IF(ISNUMBER(FIND(analysismethod6,'III_Plan comp 438.68 {Plan 6}'!BS$15)),"",'III_Plan comp 438.68 {Plan 6}'!BS$15&amp;analysismethod6)</f>
        <v/>
      </c>
      <c r="EA81" s="254" t="str">
        <f>IF(ISNUMBER(FIND(analysismethod6,'III_Plan comp 438.68 {Plan 6}'!BT$15)),"",'III_Plan comp 438.68 {Plan 6}'!BT$15&amp;analysismethod6)</f>
        <v/>
      </c>
      <c r="EB81" s="254" t="str">
        <f>IF(ISNUMBER(FIND(analysismethod6,'III_Plan comp 438.68 {Plan 6}'!BU$15)),"",'III_Plan comp 438.68 {Plan 6}'!BU$15&amp;analysismethod6)</f>
        <v/>
      </c>
      <c r="EC81" s="254" t="str">
        <f>IF(ISNUMBER(FIND(analysismethod6,'III_Plan comp 438.68 {Plan 6}'!BV$15)),"",'III_Plan comp 438.68 {Plan 6}'!BV$15&amp;analysismethod6)</f>
        <v/>
      </c>
      <c r="ED81" s="254" t="str">
        <f>IF(ISNUMBER(FIND(analysismethod6,'III_Plan comp 438.68 {Plan 6}'!BW$15)),"",'III_Plan comp 438.68 {Plan 6}'!BW$15&amp;analysismethod6)</f>
        <v/>
      </c>
      <c r="EE81" s="254" t="str">
        <f>IF(ISNUMBER(FIND(analysismethod6,'III_Plan comp 438.68 {Plan 6}'!BX$15)),"",'III_Plan comp 438.68 {Plan 6}'!BX$15&amp;analysismethod6)</f>
        <v/>
      </c>
      <c r="EF81" s="254" t="str">
        <f>IF(ISNUMBER(FIND(analysismethod6,'III_Plan comp 438.68 {Plan 6}'!BY$15)),"",'III_Plan comp 438.68 {Plan 6}'!BY$15&amp;analysismethod6)</f>
        <v/>
      </c>
      <c r="EG81" s="254" t="str">
        <f>IF(ISNUMBER(FIND(analysismethod6,'III_Plan comp 438.68 {Plan 6}'!BZ$15)),"",'III_Plan comp 438.68 {Plan 6}'!BZ$15&amp;analysismethod6)</f>
        <v/>
      </c>
      <c r="EH81" s="254" t="str">
        <f>IF(ISNUMBER(FIND(analysismethod6,'III_Plan comp 438.68 {Plan 6}'!CA$15)),"",'III_Plan comp 438.68 {Plan 6}'!CA$15&amp;analysismethod6)</f>
        <v/>
      </c>
      <c r="EI81" s="254" t="str">
        <f>IF(ISNUMBER(FIND(analysismethod6,'III_Plan comp 438.68 {Plan 6}'!CB$15)),"",'III_Plan comp 438.68 {Plan 6}'!CB$15&amp;analysismethod6)</f>
        <v/>
      </c>
      <c r="EJ81" s="254" t="str">
        <f>IF(ISNUMBER(FIND(analysismethod6,'III_Plan comp 438.68 {Plan 6}'!CC$15)),"",'III_Plan comp 438.68 {Plan 6}'!CC$15&amp;analysismethod6)</f>
        <v/>
      </c>
      <c r="EK81" s="254" t="str">
        <f>IF(ISNUMBER(FIND(analysismethod6,'III_Plan comp 438.68 {Plan 6}'!CD$15)),"",'III_Plan comp 438.68 {Plan 6}'!CD$15&amp;analysismethod6)</f>
        <v/>
      </c>
      <c r="EL81" s="254" t="str">
        <f>IF(ISNUMBER(FIND(analysismethod6,'III_Plan comp 438.68 {Plan 6}'!CE$15)),"",'III_Plan comp 438.68 {Plan 6}'!CE$15&amp;analysismethod6)</f>
        <v/>
      </c>
      <c r="EM81" s="254" t="str">
        <f>IF(ISNUMBER(FIND(analysismethod6,'III_Plan comp 438.68 {Plan 6}'!CF$15)),"",'III_Plan comp 438.68 {Plan 6}'!CF$15&amp;analysismethod6)</f>
        <v/>
      </c>
      <c r="EN81" s="254" t="str">
        <f>IF(ISNUMBER(FIND(analysismethod6,'III_Plan comp 438.68 {Plan 6}'!CG$15)),"",'III_Plan comp 438.68 {Plan 6}'!CG$15&amp;analysismethod6)</f>
        <v/>
      </c>
      <c r="EO81" s="254" t="str">
        <f>IF(ISNUMBER(FIND(analysismethod6,'III_Plan comp 438.68 {Plan 6}'!CH$15)),"",'III_Plan comp 438.68 {Plan 6}'!CH$15&amp;analysismethod6)</f>
        <v/>
      </c>
      <c r="EP81" s="254" t="str">
        <f>IF(ISNUMBER(FIND(analysismethod6,'III_Plan comp 438.68 {Plan 6}'!CI$15)),"",'III_Plan comp 438.68 {Plan 6}'!CI$15&amp;analysismethod6)</f>
        <v/>
      </c>
      <c r="EQ81" s="254" t="str">
        <f>IF(ISNUMBER(FIND(analysismethod6,'III_Plan comp 438.68 {Plan 6}'!CJ$15)),"",'III_Plan comp 438.68 {Plan 6}'!CJ$15&amp;analysismethod6)</f>
        <v/>
      </c>
      <c r="ER81" s="254" t="str">
        <f>IF(ISNUMBER(FIND(analysismethod6,'III_Plan comp 438.68 {Plan 6}'!CK$15)),"",'III_Plan comp 438.68 {Plan 6}'!CK$15&amp;analysismethod6)</f>
        <v/>
      </c>
      <c r="ES81" s="254" t="str">
        <f>IF(ISNUMBER(FIND(analysismethod6,'III_Plan comp 438.68 {Plan 6}'!CL$15)),"",'III_Plan comp 438.68 {Plan 6}'!CL$15&amp;analysismethod6)</f>
        <v/>
      </c>
      <c r="ET81" s="254" t="str">
        <f>IF(ISNUMBER(FIND(analysismethod6,'III_Plan comp 438.68 {Plan 6}'!CM$15)),"",'III_Plan comp 438.68 {Plan 6}'!CM$15&amp;analysismethod6)</f>
        <v/>
      </c>
      <c r="EU81" s="254" t="str">
        <f>IF(ISNUMBER(FIND(analysismethod6,'III_Plan comp 438.68 {Plan 6}'!CN$15)),"",'III_Plan comp 438.68 {Plan 6}'!CN$15&amp;analysismethod6)</f>
        <v/>
      </c>
      <c r="EV81" s="254" t="str">
        <f>IF(ISNUMBER(FIND(analysismethod6,'III_Plan comp 438.68 {Plan 6}'!CO$15)),"",'III_Plan comp 438.68 {Plan 6}'!CO$15&amp;analysismethod6)</f>
        <v/>
      </c>
      <c r="EW81" s="254" t="str">
        <f>IF(ISNUMBER(FIND(analysismethod6,'III_Plan comp 438.68 {Plan 6}'!CP$15)),"",'III_Plan comp 438.68 {Plan 6}'!CP$15&amp;analysismethod6)</f>
        <v/>
      </c>
      <c r="EX81" s="254" t="str">
        <f>IF(ISNUMBER(FIND(analysismethod6,'III_Plan comp 438.68 {Plan 6}'!CQ$15)),"",'III_Plan comp 438.68 {Plan 6}'!CQ$15&amp;analysismethod6)</f>
        <v/>
      </c>
      <c r="EY81" s="254" t="str">
        <f>IF(ISNUMBER(FIND(analysismethod6,'III_Plan comp 438.68 {Plan 6}'!CR$15)),"",'III_Plan comp 438.68 {Plan 6}'!CR$15&amp;analysismethod6)</f>
        <v/>
      </c>
      <c r="EZ81" s="254" t="str">
        <f>IF(ISNUMBER(FIND(analysismethod6,'III_Plan comp 438.68 {Plan 6}'!CS$15)),"",'III_Plan comp 438.68 {Plan 6}'!CS$15&amp;analysismethod6)</f>
        <v/>
      </c>
      <c r="FA81" s="254" t="str">
        <f>IF(ISNUMBER(FIND(analysismethod6,'III_Plan comp 438.68 {Plan 6}'!CT$15)),"",'III_Plan comp 438.68 {Plan 6}'!CT$15&amp;analysismethod6)</f>
        <v/>
      </c>
      <c r="FB81" s="254" t="str">
        <f>IF(ISNUMBER(FIND(analysismethod6,'III_Plan comp 438.68 {Plan 6}'!CU$15)),"",'III_Plan comp 438.68 {Plan 6}'!CU$15&amp;analysismethod6)</f>
        <v/>
      </c>
      <c r="FC81" s="254" t="str">
        <f>IF(ISNUMBER(FIND(analysismethod6,'III_Plan comp 438.68 {Plan 6}'!CV$15)),"",'III_Plan comp 438.68 {Plan 6}'!CV$15&amp;analysismethod6)</f>
        <v/>
      </c>
      <c r="FD81" s="254" t="str">
        <f>IF(ISNUMBER(FIND(analysismethod6,'III_Plan comp 438.68 {Plan 6}'!CW$15)),"",'III_Plan comp 438.68 {Plan 6}'!CW$15&amp;analysismethod6)</f>
        <v/>
      </c>
      <c r="FE81" s="254" t="str">
        <f>IF(ISNUMBER(FIND(analysismethod6,'III_Plan comp 438.68 {Plan 6}'!CX$15)),"",'III_Plan comp 438.68 {Plan 6}'!CX$15&amp;analysismethod6)</f>
        <v/>
      </c>
      <c r="FF81" s="254" t="str">
        <f>IF(ISNUMBER(FIND(analysismethod6,'III_Plan comp 438.68 {Plan 6}'!CY$15)),"",'III_Plan comp 438.68 {Plan 6}'!CY$15&amp;analysismethod6)</f>
        <v/>
      </c>
      <c r="FG81" s="254" t="str">
        <f>IF(ISNUMBER(FIND(analysismethod6,'III_Plan comp 438.68 {Plan 6}'!CZ$15)),"",'III_Plan comp 438.68 {Plan 6}'!CZ$15&amp;analysismethod6)</f>
        <v/>
      </c>
    </row>
    <row r="82" spans="62:163" x14ac:dyDescent="0.25">
      <c r="BK82" s="253" t="str">
        <f>IF('I_State and program information'!$E$74="Yes","Encounter Data Analysis"&amp;"; "&amp;CHAR(10)&amp;CHAR(10),"")</f>
        <v/>
      </c>
      <c r="BL82" s="254" t="str">
        <f>IF(ISNUMBER(FIND(analysismethod7,'III_Plan comp 438.68 {Plan 6}'!E$15)),"",'III_Plan comp 438.68 {Plan 6}'!E$15&amp;analysismethod7)</f>
        <v/>
      </c>
      <c r="BM82" s="254" t="str">
        <f>IF(ISNUMBER(FIND(analysismethod7,'III_Plan comp 438.68 {Plan 6}'!F$15)),"",'III_Plan comp 438.68 {Plan 6}'!F$15&amp;analysismethod7)</f>
        <v/>
      </c>
      <c r="BN82" s="254" t="str">
        <f>IF(ISNUMBER(FIND(analysismethod7,'III_Plan comp 438.68 {Plan 6}'!G$15)),"",'III_Plan comp 438.68 {Plan 6}'!G$15&amp;analysismethod7)</f>
        <v/>
      </c>
      <c r="BO82" s="254" t="str">
        <f>IF(ISNUMBER(FIND(analysismethod7,'III_Plan comp 438.68 {Plan 6}'!H$15)),"",'III_Plan comp 438.68 {Plan 6}'!H$15&amp;analysismethod7)</f>
        <v/>
      </c>
      <c r="BP82" s="254" t="str">
        <f>IF(ISNUMBER(FIND(analysismethod7,'III_Plan comp 438.68 {Plan 6}'!I$15)),"",'III_Plan comp 438.68 {Plan 6}'!I$15&amp;analysismethod7)</f>
        <v/>
      </c>
      <c r="BQ82" s="254" t="str">
        <f>IF(ISNUMBER(FIND(analysismethod7,'III_Plan comp 438.68 {Plan 6}'!J$15)),"",'III_Plan comp 438.68 {Plan 6}'!J$15&amp;analysismethod7)</f>
        <v/>
      </c>
      <c r="BR82" s="254" t="str">
        <f>IF(ISNUMBER(FIND(analysismethod7,'III_Plan comp 438.68 {Plan 6}'!K$15)),"",'III_Plan comp 438.68 {Plan 6}'!K$15&amp;analysismethod7)</f>
        <v/>
      </c>
      <c r="BS82" s="254" t="str">
        <f>IF(ISNUMBER(FIND(analysismethod7,'III_Plan comp 438.68 {Plan 6}'!L$15)),"",'III_Plan comp 438.68 {Plan 6}'!L$15&amp;analysismethod7)</f>
        <v/>
      </c>
      <c r="BT82" s="254" t="str">
        <f>IF(ISNUMBER(FIND(analysismethod7,'III_Plan comp 438.68 {Plan 6}'!M$15)),"",'III_Plan comp 438.68 {Plan 6}'!M$15&amp;analysismethod7)</f>
        <v/>
      </c>
      <c r="BU82" s="254" t="str">
        <f>IF(ISNUMBER(FIND(analysismethod7,'III_Plan comp 438.68 {Plan 6}'!N$15)),"",'III_Plan comp 438.68 {Plan 6}'!N$15&amp;analysismethod7)</f>
        <v/>
      </c>
      <c r="BV82" s="254" t="str">
        <f>IF(ISNUMBER(FIND(analysismethod7,'III_Plan comp 438.68 {Plan 6}'!O$15)),"",'III_Plan comp 438.68 {Plan 6}'!O$15&amp;analysismethod7)</f>
        <v/>
      </c>
      <c r="BW82" s="254" t="str">
        <f>IF(ISNUMBER(FIND(analysismethod7,'III_Plan comp 438.68 {Plan 6}'!P$15)),"",'III_Plan comp 438.68 {Plan 6}'!P$15&amp;analysismethod7)</f>
        <v/>
      </c>
      <c r="BX82" s="254" t="str">
        <f>IF(ISNUMBER(FIND(analysismethod7,'III_Plan comp 438.68 {Plan 6}'!Q$15)),"",'III_Plan comp 438.68 {Plan 6}'!Q$15&amp;analysismethod7)</f>
        <v/>
      </c>
      <c r="BY82" s="254" t="str">
        <f>IF(ISNUMBER(FIND(analysismethod7,'III_Plan comp 438.68 {Plan 6}'!R$15)),"",'III_Plan comp 438.68 {Plan 6}'!R$15&amp;analysismethod7)</f>
        <v/>
      </c>
      <c r="BZ82" s="254" t="str">
        <f>IF(ISNUMBER(FIND(analysismethod7,'III_Plan comp 438.68 {Plan 6}'!S$15)),"",'III_Plan comp 438.68 {Plan 6}'!S$15&amp;analysismethod7)</f>
        <v/>
      </c>
      <c r="CA82" s="254" t="str">
        <f>IF(ISNUMBER(FIND(analysismethod7,'III_Plan comp 438.68 {Plan 6}'!T$15)),"",'III_Plan comp 438.68 {Plan 6}'!T$15&amp;analysismethod7)</f>
        <v/>
      </c>
      <c r="CB82" s="254" t="str">
        <f>IF(ISNUMBER(FIND(analysismethod7,'III_Plan comp 438.68 {Plan 6}'!U$15)),"",'III_Plan comp 438.68 {Plan 6}'!U$15&amp;analysismethod7)</f>
        <v/>
      </c>
      <c r="CC82" s="254" t="str">
        <f>IF(ISNUMBER(FIND(analysismethod7,'III_Plan comp 438.68 {Plan 6}'!V$15)),"",'III_Plan comp 438.68 {Plan 6}'!V$15&amp;analysismethod7)</f>
        <v/>
      </c>
      <c r="CD82" s="254" t="str">
        <f>IF(ISNUMBER(FIND(analysismethod7,'III_Plan comp 438.68 {Plan 6}'!W$15)),"",'III_Plan comp 438.68 {Plan 6}'!W$15&amp;analysismethod7)</f>
        <v/>
      </c>
      <c r="CE82" s="254" t="str">
        <f>IF(ISNUMBER(FIND(analysismethod7,'III_Plan comp 438.68 {Plan 6}'!X$15)),"",'III_Plan comp 438.68 {Plan 6}'!X$15&amp;analysismethod7)</f>
        <v/>
      </c>
      <c r="CF82" s="254" t="str">
        <f>IF(ISNUMBER(FIND(analysismethod7,'III_Plan comp 438.68 {Plan 6}'!Y$15)),"",'III_Plan comp 438.68 {Plan 6}'!Y$15&amp;analysismethod7)</f>
        <v/>
      </c>
      <c r="CG82" s="254" t="str">
        <f>IF(ISNUMBER(FIND(analysismethod7,'III_Plan comp 438.68 {Plan 6}'!Z$15)),"",'III_Plan comp 438.68 {Plan 6}'!Z$15&amp;analysismethod7)</f>
        <v/>
      </c>
      <c r="CH82" s="254" t="str">
        <f>IF(ISNUMBER(FIND(analysismethod7,'III_Plan comp 438.68 {Plan 6}'!AA$15)),"",'III_Plan comp 438.68 {Plan 6}'!AA$15&amp;analysismethod7)</f>
        <v/>
      </c>
      <c r="CI82" s="254" t="str">
        <f>IF(ISNUMBER(FIND(analysismethod7,'III_Plan comp 438.68 {Plan 6}'!AB$15)),"",'III_Plan comp 438.68 {Plan 6}'!AB$15&amp;analysismethod7)</f>
        <v/>
      </c>
      <c r="CJ82" s="254" t="str">
        <f>IF(ISNUMBER(FIND(analysismethod7,'III_Plan comp 438.68 {Plan 6}'!AC$15)),"",'III_Plan comp 438.68 {Plan 6}'!AC$15&amp;analysismethod7)</f>
        <v/>
      </c>
      <c r="CK82" s="254" t="str">
        <f>IF(ISNUMBER(FIND(analysismethod7,'III_Plan comp 438.68 {Plan 6}'!AD$15)),"",'III_Plan comp 438.68 {Plan 6}'!AD$15&amp;analysismethod7)</f>
        <v/>
      </c>
      <c r="CL82" s="254" t="str">
        <f>IF(ISNUMBER(FIND(analysismethod7,'III_Plan comp 438.68 {Plan 6}'!AE$15)),"",'III_Plan comp 438.68 {Plan 6}'!AE$15&amp;analysismethod7)</f>
        <v/>
      </c>
      <c r="CM82" s="254" t="str">
        <f>IF(ISNUMBER(FIND(analysismethod7,'III_Plan comp 438.68 {Plan 6}'!AF$15)),"",'III_Plan comp 438.68 {Plan 6}'!AF$15&amp;analysismethod7)</f>
        <v/>
      </c>
      <c r="CN82" s="254" t="str">
        <f>IF(ISNUMBER(FIND(analysismethod7,'III_Plan comp 438.68 {Plan 6}'!AG$15)),"",'III_Plan comp 438.68 {Plan 6}'!AG$15&amp;analysismethod7)</f>
        <v/>
      </c>
      <c r="CO82" s="254" t="str">
        <f>IF(ISNUMBER(FIND(analysismethod7,'III_Plan comp 438.68 {Plan 6}'!AH$15)),"",'III_Plan comp 438.68 {Plan 6}'!AH$15&amp;analysismethod7)</f>
        <v/>
      </c>
      <c r="CP82" s="254" t="str">
        <f>IF(ISNUMBER(FIND(analysismethod7,'III_Plan comp 438.68 {Plan 6}'!AI$15)),"",'III_Plan comp 438.68 {Plan 6}'!AI$15&amp;analysismethod7)</f>
        <v/>
      </c>
      <c r="CQ82" s="254" t="str">
        <f>IF(ISNUMBER(FIND(analysismethod7,'III_Plan comp 438.68 {Plan 6}'!AJ$15)),"",'III_Plan comp 438.68 {Plan 6}'!AJ$15&amp;analysismethod7)</f>
        <v/>
      </c>
      <c r="CR82" s="254" t="str">
        <f>IF(ISNUMBER(FIND(analysismethod7,'III_Plan comp 438.68 {Plan 6}'!AK$15)),"",'III_Plan comp 438.68 {Plan 6}'!AK$15&amp;analysismethod7)</f>
        <v/>
      </c>
      <c r="CS82" s="254" t="str">
        <f>IF(ISNUMBER(FIND(analysismethod7,'III_Plan comp 438.68 {Plan 6}'!AL$15)),"",'III_Plan comp 438.68 {Plan 6}'!AL$15&amp;analysismethod7)</f>
        <v/>
      </c>
      <c r="CT82" s="254" t="str">
        <f>IF(ISNUMBER(FIND(analysismethod7,'III_Plan comp 438.68 {Plan 6}'!AM$15)),"",'III_Plan comp 438.68 {Plan 6}'!AM$15&amp;analysismethod7)</f>
        <v/>
      </c>
      <c r="CU82" s="254" t="str">
        <f>IF(ISNUMBER(FIND(analysismethod7,'III_Plan comp 438.68 {Plan 6}'!AN$15)),"",'III_Plan comp 438.68 {Plan 6}'!AN$15&amp;analysismethod7)</f>
        <v/>
      </c>
      <c r="CV82" s="254" t="str">
        <f>IF(ISNUMBER(FIND(analysismethod7,'III_Plan comp 438.68 {Plan 6}'!AO$15)),"",'III_Plan comp 438.68 {Plan 6}'!AO$15&amp;analysismethod7)</f>
        <v/>
      </c>
      <c r="CW82" s="254" t="str">
        <f>IF(ISNUMBER(FIND(analysismethod7,'III_Plan comp 438.68 {Plan 6}'!AP$15)),"",'III_Plan comp 438.68 {Plan 6}'!AP$15&amp;analysismethod7)</f>
        <v/>
      </c>
      <c r="CX82" s="254" t="str">
        <f>IF(ISNUMBER(FIND(analysismethod7,'III_Plan comp 438.68 {Plan 6}'!AQ$15)),"",'III_Plan comp 438.68 {Plan 6}'!AQ$15&amp;analysismethod7)</f>
        <v/>
      </c>
      <c r="CY82" s="254" t="str">
        <f>IF(ISNUMBER(FIND(analysismethod7,'III_Plan comp 438.68 {Plan 6}'!AR$15)),"",'III_Plan comp 438.68 {Plan 6}'!AR$15&amp;analysismethod7)</f>
        <v/>
      </c>
      <c r="CZ82" s="254" t="str">
        <f>IF(ISNUMBER(FIND(analysismethod7,'III_Plan comp 438.68 {Plan 6}'!AS$15)),"",'III_Plan comp 438.68 {Plan 6}'!AS$15&amp;analysismethod7)</f>
        <v/>
      </c>
      <c r="DA82" s="254" t="str">
        <f>IF(ISNUMBER(FIND(analysismethod7,'III_Plan comp 438.68 {Plan 6}'!AT$15)),"",'III_Plan comp 438.68 {Plan 6}'!AT$15&amp;analysismethod7)</f>
        <v/>
      </c>
      <c r="DB82" s="254" t="str">
        <f>IF(ISNUMBER(FIND(analysismethod7,'III_Plan comp 438.68 {Plan 6}'!AU$15)),"",'III_Plan comp 438.68 {Plan 6}'!AU$15&amp;analysismethod7)</f>
        <v/>
      </c>
      <c r="DC82" s="254" t="str">
        <f>IF(ISNUMBER(FIND(analysismethod7,'III_Plan comp 438.68 {Plan 6}'!AV$15)),"",'III_Plan comp 438.68 {Plan 6}'!AV$15&amp;analysismethod7)</f>
        <v/>
      </c>
      <c r="DD82" s="254" t="str">
        <f>IF(ISNUMBER(FIND(analysismethod7,'III_Plan comp 438.68 {Plan 6}'!AW$15)),"",'III_Plan comp 438.68 {Plan 6}'!AW$15&amp;analysismethod7)</f>
        <v/>
      </c>
      <c r="DE82" s="254" t="str">
        <f>IF(ISNUMBER(FIND(analysismethod7,'III_Plan comp 438.68 {Plan 6}'!AX$15)),"",'III_Plan comp 438.68 {Plan 6}'!AX$15&amp;analysismethod7)</f>
        <v/>
      </c>
      <c r="DF82" s="254" t="str">
        <f>IF(ISNUMBER(FIND(analysismethod7,'III_Plan comp 438.68 {Plan 6}'!AY$15)),"",'III_Plan comp 438.68 {Plan 6}'!AY$15&amp;analysismethod7)</f>
        <v/>
      </c>
      <c r="DG82" s="254" t="str">
        <f>IF(ISNUMBER(FIND(analysismethod7,'III_Plan comp 438.68 {Plan 6}'!AZ$15)),"",'III_Plan comp 438.68 {Plan 6}'!AZ$15&amp;analysismethod7)</f>
        <v/>
      </c>
      <c r="DH82" s="254" t="str">
        <f>IF(ISNUMBER(FIND(analysismethod7,'III_Plan comp 438.68 {Plan 6}'!BA$15)),"",'III_Plan comp 438.68 {Plan 6}'!BA$15&amp;analysismethod7)</f>
        <v/>
      </c>
      <c r="DI82" s="254" t="str">
        <f>IF(ISNUMBER(FIND(analysismethod7,'III_Plan comp 438.68 {Plan 6}'!BB$15)),"",'III_Plan comp 438.68 {Plan 6}'!BB$15&amp;analysismethod7)</f>
        <v/>
      </c>
      <c r="DJ82" s="254" t="str">
        <f>IF(ISNUMBER(FIND(analysismethod7,'III_Plan comp 438.68 {Plan 6}'!BC$15)),"",'III_Plan comp 438.68 {Plan 6}'!BC$15&amp;analysismethod7)</f>
        <v/>
      </c>
      <c r="DK82" s="254" t="str">
        <f>IF(ISNUMBER(FIND(analysismethod7,'III_Plan comp 438.68 {Plan 6}'!BD$15)),"",'III_Plan comp 438.68 {Plan 6}'!BD$15&amp;analysismethod7)</f>
        <v/>
      </c>
      <c r="DL82" s="254" t="str">
        <f>IF(ISNUMBER(FIND(analysismethod7,'III_Plan comp 438.68 {Plan 6}'!BE$15)),"",'III_Plan comp 438.68 {Plan 6}'!BE$15&amp;analysismethod7)</f>
        <v/>
      </c>
      <c r="DM82" s="254" t="str">
        <f>IF(ISNUMBER(FIND(analysismethod7,'III_Plan comp 438.68 {Plan 6}'!BF$15)),"",'III_Plan comp 438.68 {Plan 6}'!BF$15&amp;analysismethod7)</f>
        <v/>
      </c>
      <c r="DN82" s="254" t="str">
        <f>IF(ISNUMBER(FIND(analysismethod7,'III_Plan comp 438.68 {Plan 6}'!BG$15)),"",'III_Plan comp 438.68 {Plan 6}'!BG$15&amp;analysismethod7)</f>
        <v/>
      </c>
      <c r="DO82" s="254" t="str">
        <f>IF(ISNUMBER(FIND(analysismethod7,'III_Plan comp 438.68 {Plan 6}'!BH$15)),"",'III_Plan comp 438.68 {Plan 6}'!BH$15&amp;analysismethod7)</f>
        <v/>
      </c>
      <c r="DP82" s="254" t="str">
        <f>IF(ISNUMBER(FIND(analysismethod7,'III_Plan comp 438.68 {Plan 6}'!BI$15)),"",'III_Plan comp 438.68 {Plan 6}'!BI$15&amp;analysismethod7)</f>
        <v/>
      </c>
      <c r="DQ82" s="254" t="str">
        <f>IF(ISNUMBER(FIND(analysismethod7,'III_Plan comp 438.68 {Plan 6}'!BJ$15)),"",'III_Plan comp 438.68 {Plan 6}'!BJ$15&amp;analysismethod7)</f>
        <v/>
      </c>
      <c r="DR82" s="254" t="str">
        <f>IF(ISNUMBER(FIND(analysismethod7,'III_Plan comp 438.68 {Plan 6}'!BK$15)),"",'III_Plan comp 438.68 {Plan 6}'!BK$15&amp;analysismethod7)</f>
        <v/>
      </c>
      <c r="DS82" s="254" t="str">
        <f>IF(ISNUMBER(FIND(analysismethod7,'III_Plan comp 438.68 {Plan 6}'!BL$15)),"",'III_Plan comp 438.68 {Plan 6}'!BL$15&amp;analysismethod7)</f>
        <v/>
      </c>
      <c r="DT82" s="254" t="str">
        <f>IF(ISNUMBER(FIND(analysismethod7,'III_Plan comp 438.68 {Plan 6}'!BM$15)),"",'III_Plan comp 438.68 {Plan 6}'!BM$15&amp;analysismethod7)</f>
        <v/>
      </c>
      <c r="DU82" s="254" t="str">
        <f>IF(ISNUMBER(FIND(analysismethod7,'III_Plan comp 438.68 {Plan 6}'!BN$15)),"",'III_Plan comp 438.68 {Plan 6}'!BN$15&amp;analysismethod7)</f>
        <v/>
      </c>
      <c r="DV82" s="254" t="str">
        <f>IF(ISNUMBER(FIND(analysismethod7,'III_Plan comp 438.68 {Plan 6}'!BO$15)),"",'III_Plan comp 438.68 {Plan 6}'!BO$15&amp;analysismethod7)</f>
        <v/>
      </c>
      <c r="DW82" s="254" t="str">
        <f>IF(ISNUMBER(FIND(analysismethod7,'III_Plan comp 438.68 {Plan 6}'!BP$15)),"",'III_Plan comp 438.68 {Plan 6}'!BP$15&amp;analysismethod7)</f>
        <v/>
      </c>
      <c r="DX82" s="254" t="str">
        <f>IF(ISNUMBER(FIND(analysismethod7,'III_Plan comp 438.68 {Plan 6}'!BQ$15)),"",'III_Plan comp 438.68 {Plan 6}'!BQ$15&amp;analysismethod7)</f>
        <v/>
      </c>
      <c r="DY82" s="254" t="str">
        <f>IF(ISNUMBER(FIND(analysismethod7,'III_Plan comp 438.68 {Plan 6}'!BR$15)),"",'III_Plan comp 438.68 {Plan 6}'!BR$15&amp;analysismethod7)</f>
        <v/>
      </c>
      <c r="DZ82" s="254" t="str">
        <f>IF(ISNUMBER(FIND(analysismethod7,'III_Plan comp 438.68 {Plan 6}'!BS$15)),"",'III_Plan comp 438.68 {Plan 6}'!BS$15&amp;analysismethod7)</f>
        <v/>
      </c>
      <c r="EA82" s="254" t="str">
        <f>IF(ISNUMBER(FIND(analysismethod7,'III_Plan comp 438.68 {Plan 6}'!BT$15)),"",'III_Plan comp 438.68 {Plan 6}'!BT$15&amp;analysismethod7)</f>
        <v/>
      </c>
      <c r="EB82" s="254" t="str">
        <f>IF(ISNUMBER(FIND(analysismethod7,'III_Plan comp 438.68 {Plan 6}'!BU$15)),"",'III_Plan comp 438.68 {Plan 6}'!BU$15&amp;analysismethod7)</f>
        <v/>
      </c>
      <c r="EC82" s="254" t="str">
        <f>IF(ISNUMBER(FIND(analysismethod7,'III_Plan comp 438.68 {Plan 6}'!BV$15)),"",'III_Plan comp 438.68 {Plan 6}'!BV$15&amp;analysismethod7)</f>
        <v/>
      </c>
      <c r="ED82" s="254" t="str">
        <f>IF(ISNUMBER(FIND(analysismethod7,'III_Plan comp 438.68 {Plan 6}'!BW$15)),"",'III_Plan comp 438.68 {Plan 6}'!BW$15&amp;analysismethod7)</f>
        <v/>
      </c>
      <c r="EE82" s="254" t="str">
        <f>IF(ISNUMBER(FIND(analysismethod7,'III_Plan comp 438.68 {Plan 6}'!BX$15)),"",'III_Plan comp 438.68 {Plan 6}'!BX$15&amp;analysismethod7)</f>
        <v/>
      </c>
      <c r="EF82" s="254" t="str">
        <f>IF(ISNUMBER(FIND(analysismethod7,'III_Plan comp 438.68 {Plan 6}'!BY$15)),"",'III_Plan comp 438.68 {Plan 6}'!BY$15&amp;analysismethod7)</f>
        <v/>
      </c>
      <c r="EG82" s="254" t="str">
        <f>IF(ISNUMBER(FIND(analysismethod7,'III_Plan comp 438.68 {Plan 6}'!BZ$15)),"",'III_Plan comp 438.68 {Plan 6}'!BZ$15&amp;analysismethod7)</f>
        <v/>
      </c>
      <c r="EH82" s="254" t="str">
        <f>IF(ISNUMBER(FIND(analysismethod7,'III_Plan comp 438.68 {Plan 6}'!CA$15)),"",'III_Plan comp 438.68 {Plan 6}'!CA$15&amp;analysismethod7)</f>
        <v/>
      </c>
      <c r="EI82" s="254" t="str">
        <f>IF(ISNUMBER(FIND(analysismethod7,'III_Plan comp 438.68 {Plan 6}'!CB$15)),"",'III_Plan comp 438.68 {Plan 6}'!CB$15&amp;analysismethod7)</f>
        <v/>
      </c>
      <c r="EJ82" s="254" t="str">
        <f>IF(ISNUMBER(FIND(analysismethod7,'III_Plan comp 438.68 {Plan 6}'!CC$15)),"",'III_Plan comp 438.68 {Plan 6}'!CC$15&amp;analysismethod7)</f>
        <v/>
      </c>
      <c r="EK82" s="254" t="str">
        <f>IF(ISNUMBER(FIND(analysismethod7,'III_Plan comp 438.68 {Plan 6}'!CD$15)),"",'III_Plan comp 438.68 {Plan 6}'!CD$15&amp;analysismethod7)</f>
        <v/>
      </c>
      <c r="EL82" s="254" t="str">
        <f>IF(ISNUMBER(FIND(analysismethod7,'III_Plan comp 438.68 {Plan 6}'!CE$15)),"",'III_Plan comp 438.68 {Plan 6}'!CE$15&amp;analysismethod7)</f>
        <v/>
      </c>
      <c r="EM82" s="254" t="str">
        <f>IF(ISNUMBER(FIND(analysismethod7,'III_Plan comp 438.68 {Plan 6}'!CF$15)),"",'III_Plan comp 438.68 {Plan 6}'!CF$15&amp;analysismethod7)</f>
        <v/>
      </c>
      <c r="EN82" s="254" t="str">
        <f>IF(ISNUMBER(FIND(analysismethod7,'III_Plan comp 438.68 {Plan 6}'!CG$15)),"",'III_Plan comp 438.68 {Plan 6}'!CG$15&amp;analysismethod7)</f>
        <v/>
      </c>
      <c r="EO82" s="254" t="str">
        <f>IF(ISNUMBER(FIND(analysismethod7,'III_Plan comp 438.68 {Plan 6}'!CH$15)),"",'III_Plan comp 438.68 {Plan 6}'!CH$15&amp;analysismethod7)</f>
        <v/>
      </c>
      <c r="EP82" s="254" t="str">
        <f>IF(ISNUMBER(FIND(analysismethod7,'III_Plan comp 438.68 {Plan 6}'!CI$15)),"",'III_Plan comp 438.68 {Plan 6}'!CI$15&amp;analysismethod7)</f>
        <v/>
      </c>
      <c r="EQ82" s="254" t="str">
        <f>IF(ISNUMBER(FIND(analysismethod7,'III_Plan comp 438.68 {Plan 6}'!CJ$15)),"",'III_Plan comp 438.68 {Plan 6}'!CJ$15&amp;analysismethod7)</f>
        <v/>
      </c>
      <c r="ER82" s="254" t="str">
        <f>IF(ISNUMBER(FIND(analysismethod7,'III_Plan comp 438.68 {Plan 6}'!CK$15)),"",'III_Plan comp 438.68 {Plan 6}'!CK$15&amp;analysismethod7)</f>
        <v/>
      </c>
      <c r="ES82" s="254" t="str">
        <f>IF(ISNUMBER(FIND(analysismethod7,'III_Plan comp 438.68 {Plan 6}'!CL$15)),"",'III_Plan comp 438.68 {Plan 6}'!CL$15&amp;analysismethod7)</f>
        <v/>
      </c>
      <c r="ET82" s="254" t="str">
        <f>IF(ISNUMBER(FIND(analysismethod7,'III_Plan comp 438.68 {Plan 6}'!CM$15)),"",'III_Plan comp 438.68 {Plan 6}'!CM$15&amp;analysismethod7)</f>
        <v/>
      </c>
      <c r="EU82" s="254" t="str">
        <f>IF(ISNUMBER(FIND(analysismethod7,'III_Plan comp 438.68 {Plan 6}'!CN$15)),"",'III_Plan comp 438.68 {Plan 6}'!CN$15&amp;analysismethod7)</f>
        <v/>
      </c>
      <c r="EV82" s="254" t="str">
        <f>IF(ISNUMBER(FIND(analysismethod7,'III_Plan comp 438.68 {Plan 6}'!CO$15)),"",'III_Plan comp 438.68 {Plan 6}'!CO$15&amp;analysismethod7)</f>
        <v/>
      </c>
      <c r="EW82" s="254" t="str">
        <f>IF(ISNUMBER(FIND(analysismethod7,'III_Plan comp 438.68 {Plan 6}'!CP$15)),"",'III_Plan comp 438.68 {Plan 6}'!CP$15&amp;analysismethod7)</f>
        <v/>
      </c>
      <c r="EX82" s="254" t="str">
        <f>IF(ISNUMBER(FIND(analysismethod7,'III_Plan comp 438.68 {Plan 6}'!CQ$15)),"",'III_Plan comp 438.68 {Plan 6}'!CQ$15&amp;analysismethod7)</f>
        <v/>
      </c>
      <c r="EY82" s="254" t="str">
        <f>IF(ISNUMBER(FIND(analysismethod7,'III_Plan comp 438.68 {Plan 6}'!CR$15)),"",'III_Plan comp 438.68 {Plan 6}'!CR$15&amp;analysismethod7)</f>
        <v/>
      </c>
      <c r="EZ82" s="254" t="str">
        <f>IF(ISNUMBER(FIND(analysismethod7,'III_Plan comp 438.68 {Plan 6}'!CS$15)),"",'III_Plan comp 438.68 {Plan 6}'!CS$15&amp;analysismethod7)</f>
        <v/>
      </c>
      <c r="FA82" s="254" t="str">
        <f>IF(ISNUMBER(FIND(analysismethod7,'III_Plan comp 438.68 {Plan 6}'!CT$15)),"",'III_Plan comp 438.68 {Plan 6}'!CT$15&amp;analysismethod7)</f>
        <v/>
      </c>
      <c r="FB82" s="254" t="str">
        <f>IF(ISNUMBER(FIND(analysismethod7,'III_Plan comp 438.68 {Plan 6}'!CU$15)),"",'III_Plan comp 438.68 {Plan 6}'!CU$15&amp;analysismethod7)</f>
        <v/>
      </c>
      <c r="FC82" s="254" t="str">
        <f>IF(ISNUMBER(FIND(analysismethod7,'III_Plan comp 438.68 {Plan 6}'!CV$15)),"",'III_Plan comp 438.68 {Plan 6}'!CV$15&amp;analysismethod7)</f>
        <v/>
      </c>
      <c r="FD82" s="254" t="str">
        <f>IF(ISNUMBER(FIND(analysismethod7,'III_Plan comp 438.68 {Plan 6}'!CW$15)),"",'III_Plan comp 438.68 {Plan 6}'!CW$15&amp;analysismethod7)</f>
        <v/>
      </c>
      <c r="FE82" s="254" t="str">
        <f>IF(ISNUMBER(FIND(analysismethod7,'III_Plan comp 438.68 {Plan 6}'!CX$15)),"",'III_Plan comp 438.68 {Plan 6}'!CX$15&amp;analysismethod7)</f>
        <v/>
      </c>
      <c r="FF82" s="254" t="str">
        <f>IF(ISNUMBER(FIND(analysismethod7,'III_Plan comp 438.68 {Plan 6}'!CY$15)),"",'III_Plan comp 438.68 {Plan 6}'!CY$15&amp;analysismethod7)</f>
        <v/>
      </c>
      <c r="FG82" s="254" t="str">
        <f>IF(ISNUMBER(FIND(analysismethod7,'III_Plan comp 438.68 {Plan 6}'!CZ$15)),"",'III_Plan comp 438.68 {Plan 6}'!CZ$15&amp;analysismethod7)</f>
        <v/>
      </c>
    </row>
    <row r="83" spans="62:163" x14ac:dyDescent="0.25">
      <c r="BK83" s="253" t="str">
        <f>IF('I_State and program information'!$E$79&lt;&gt;"",'I_State and program information'!E152&amp;"; "&amp;CHAR(10)&amp;CHAR(10),"")</f>
        <v/>
      </c>
      <c r="BL83" s="254" t="str">
        <f>IF(ISNUMBER(FIND(analysismethod8,'III_Plan comp 438.68 {Plan 6}'!E$15)),"",'III_Plan comp 438.68 {Plan 6}'!E$15&amp;analysismethod8)</f>
        <v/>
      </c>
      <c r="BM83" s="254" t="str">
        <f>IF(ISNUMBER(FIND(analysismethod8,'III_Plan comp 438.68 {Plan 6}'!F$15)),"",'III_Plan comp 438.68 {Plan 6}'!F$15&amp;analysismethod8)</f>
        <v/>
      </c>
      <c r="BN83" s="254" t="str">
        <f>IF(ISNUMBER(FIND(analysismethod8,'III_Plan comp 438.68 {Plan 6}'!G$15)),"",'III_Plan comp 438.68 {Plan 6}'!G$15&amp;analysismethod8)</f>
        <v/>
      </c>
      <c r="BO83" s="254" t="str">
        <f>IF(ISNUMBER(FIND(analysismethod8,'III_Plan comp 438.68 {Plan 6}'!H$15)),"",'III_Plan comp 438.68 {Plan 6}'!H$15&amp;analysismethod8)</f>
        <v/>
      </c>
      <c r="BP83" s="254" t="str">
        <f>IF(ISNUMBER(FIND(analysismethod8,'III_Plan comp 438.68 {Plan 6}'!I$15)),"",'III_Plan comp 438.68 {Plan 6}'!I$15&amp;analysismethod8)</f>
        <v/>
      </c>
      <c r="BQ83" s="254" t="str">
        <f>IF(ISNUMBER(FIND(analysismethod8,'III_Plan comp 438.68 {Plan 6}'!J$15)),"",'III_Plan comp 438.68 {Plan 6}'!J$15&amp;analysismethod8)</f>
        <v/>
      </c>
      <c r="BR83" s="254" t="str">
        <f>IF(ISNUMBER(FIND(analysismethod8,'III_Plan comp 438.68 {Plan 6}'!K$15)),"",'III_Plan comp 438.68 {Plan 6}'!K$15&amp;analysismethod8)</f>
        <v/>
      </c>
      <c r="BS83" s="254" t="str">
        <f>IF(ISNUMBER(FIND(analysismethod8,'III_Plan comp 438.68 {Plan 6}'!L$15)),"",'III_Plan comp 438.68 {Plan 6}'!L$15&amp;analysismethod8)</f>
        <v/>
      </c>
      <c r="BT83" s="254" t="str">
        <f>IF(ISNUMBER(FIND(analysismethod8,'III_Plan comp 438.68 {Plan 6}'!M$15)),"",'III_Plan comp 438.68 {Plan 6}'!M$15&amp;analysismethod8)</f>
        <v/>
      </c>
      <c r="BU83" s="254" t="str">
        <f>IF(ISNUMBER(FIND(analysismethod8,'III_Plan comp 438.68 {Plan 6}'!N$15)),"",'III_Plan comp 438.68 {Plan 6}'!N$15&amp;analysismethod8)</f>
        <v/>
      </c>
      <c r="BV83" s="254" t="str">
        <f>IF(ISNUMBER(FIND(analysismethod8,'III_Plan comp 438.68 {Plan 6}'!O$15)),"",'III_Plan comp 438.68 {Plan 6}'!O$15&amp;analysismethod8)</f>
        <v/>
      </c>
      <c r="BW83" s="254" t="str">
        <f>IF(ISNUMBER(FIND(analysismethod8,'III_Plan comp 438.68 {Plan 6}'!P$15)),"",'III_Plan comp 438.68 {Plan 6}'!P$15&amp;analysismethod8)</f>
        <v/>
      </c>
      <c r="BX83" s="254" t="str">
        <f>IF(ISNUMBER(FIND(analysismethod8,'III_Plan comp 438.68 {Plan 6}'!Q$15)),"",'III_Plan comp 438.68 {Plan 6}'!Q$15&amp;analysismethod8)</f>
        <v/>
      </c>
      <c r="BY83" s="254" t="str">
        <f>IF(ISNUMBER(FIND(analysismethod8,'III_Plan comp 438.68 {Plan 6}'!R$15)),"",'III_Plan comp 438.68 {Plan 6}'!R$15&amp;analysismethod8)</f>
        <v/>
      </c>
      <c r="BZ83" s="254" t="str">
        <f>IF(ISNUMBER(FIND(analysismethod8,'III_Plan comp 438.68 {Plan 6}'!S$15)),"",'III_Plan comp 438.68 {Plan 6}'!S$15&amp;analysismethod8)</f>
        <v/>
      </c>
      <c r="CA83" s="254" t="str">
        <f>IF(ISNUMBER(FIND(analysismethod8,'III_Plan comp 438.68 {Plan 6}'!T$15)),"",'III_Plan comp 438.68 {Plan 6}'!T$15&amp;analysismethod8)</f>
        <v/>
      </c>
      <c r="CB83" s="254" t="str">
        <f>IF(ISNUMBER(FIND(analysismethod8,'III_Plan comp 438.68 {Plan 6}'!U$15)),"",'III_Plan comp 438.68 {Plan 6}'!U$15&amp;analysismethod8)</f>
        <v/>
      </c>
      <c r="CC83" s="254" t="str">
        <f>IF(ISNUMBER(FIND(analysismethod8,'III_Plan comp 438.68 {Plan 6}'!V$15)),"",'III_Plan comp 438.68 {Plan 6}'!V$15&amp;analysismethod8)</f>
        <v/>
      </c>
      <c r="CD83" s="254" t="str">
        <f>IF(ISNUMBER(FIND(analysismethod8,'III_Plan comp 438.68 {Plan 6}'!W$15)),"",'III_Plan comp 438.68 {Plan 6}'!W$15&amp;analysismethod8)</f>
        <v/>
      </c>
      <c r="CE83" s="254" t="str">
        <f>IF(ISNUMBER(FIND(analysismethod8,'III_Plan comp 438.68 {Plan 6}'!X$15)),"",'III_Plan comp 438.68 {Plan 6}'!X$15&amp;analysismethod8)</f>
        <v/>
      </c>
      <c r="CF83" s="254" t="str">
        <f>IF(ISNUMBER(FIND(analysismethod8,'III_Plan comp 438.68 {Plan 6}'!Y$15)),"",'III_Plan comp 438.68 {Plan 6}'!Y$15&amp;analysismethod8)</f>
        <v/>
      </c>
      <c r="CG83" s="254" t="str">
        <f>IF(ISNUMBER(FIND(analysismethod8,'III_Plan comp 438.68 {Plan 6}'!Z$15)),"",'III_Plan comp 438.68 {Plan 6}'!Z$15&amp;analysismethod8)</f>
        <v/>
      </c>
      <c r="CH83" s="254" t="str">
        <f>IF(ISNUMBER(FIND(analysismethod8,'III_Plan comp 438.68 {Plan 6}'!AA$15)),"",'III_Plan comp 438.68 {Plan 6}'!AA$15&amp;analysismethod8)</f>
        <v/>
      </c>
      <c r="CI83" s="254" t="str">
        <f>IF(ISNUMBER(FIND(analysismethod8,'III_Plan comp 438.68 {Plan 6}'!AB$15)),"",'III_Plan comp 438.68 {Plan 6}'!AB$15&amp;analysismethod8)</f>
        <v/>
      </c>
      <c r="CJ83" s="254" t="str">
        <f>IF(ISNUMBER(FIND(analysismethod8,'III_Plan comp 438.68 {Plan 6}'!AC$15)),"",'III_Plan comp 438.68 {Plan 6}'!AC$15&amp;analysismethod8)</f>
        <v/>
      </c>
      <c r="CK83" s="254" t="str">
        <f>IF(ISNUMBER(FIND(analysismethod8,'III_Plan comp 438.68 {Plan 6}'!AD$15)),"",'III_Plan comp 438.68 {Plan 6}'!AD$15&amp;analysismethod8)</f>
        <v/>
      </c>
      <c r="CL83" s="254" t="str">
        <f>IF(ISNUMBER(FIND(analysismethod8,'III_Plan comp 438.68 {Plan 6}'!AE$15)),"",'III_Plan comp 438.68 {Plan 6}'!AE$15&amp;analysismethod8)</f>
        <v/>
      </c>
      <c r="CM83" s="254" t="str">
        <f>IF(ISNUMBER(FIND(analysismethod8,'III_Plan comp 438.68 {Plan 6}'!AF$15)),"",'III_Plan comp 438.68 {Plan 6}'!AF$15&amp;analysismethod8)</f>
        <v/>
      </c>
      <c r="CN83" s="254" t="str">
        <f>IF(ISNUMBER(FIND(analysismethod8,'III_Plan comp 438.68 {Plan 6}'!AG$15)),"",'III_Plan comp 438.68 {Plan 6}'!AG$15&amp;analysismethod8)</f>
        <v/>
      </c>
      <c r="CO83" s="254" t="str">
        <f>IF(ISNUMBER(FIND(analysismethod8,'III_Plan comp 438.68 {Plan 6}'!AH$15)),"",'III_Plan comp 438.68 {Plan 6}'!AH$15&amp;analysismethod8)</f>
        <v/>
      </c>
      <c r="CP83" s="254" t="str">
        <f>IF(ISNUMBER(FIND(analysismethod8,'III_Plan comp 438.68 {Plan 6}'!AI$15)),"",'III_Plan comp 438.68 {Plan 6}'!AI$15&amp;analysismethod8)</f>
        <v/>
      </c>
      <c r="CQ83" s="254" t="str">
        <f>IF(ISNUMBER(FIND(analysismethod8,'III_Plan comp 438.68 {Plan 6}'!AJ$15)),"",'III_Plan comp 438.68 {Plan 6}'!AJ$15&amp;analysismethod8)</f>
        <v/>
      </c>
      <c r="CR83" s="254" t="str">
        <f>IF(ISNUMBER(FIND(analysismethod8,'III_Plan comp 438.68 {Plan 6}'!AK$15)),"",'III_Plan comp 438.68 {Plan 6}'!AK$15&amp;analysismethod8)</f>
        <v/>
      </c>
      <c r="CS83" s="254" t="str">
        <f>IF(ISNUMBER(FIND(analysismethod8,'III_Plan comp 438.68 {Plan 6}'!AL$15)),"",'III_Plan comp 438.68 {Plan 6}'!AL$15&amp;analysismethod8)</f>
        <v/>
      </c>
      <c r="CT83" s="254" t="str">
        <f>IF(ISNUMBER(FIND(analysismethod8,'III_Plan comp 438.68 {Plan 6}'!AM$15)),"",'III_Plan comp 438.68 {Plan 6}'!AM$15&amp;analysismethod8)</f>
        <v/>
      </c>
      <c r="CU83" s="254" t="str">
        <f>IF(ISNUMBER(FIND(analysismethod8,'III_Plan comp 438.68 {Plan 6}'!AN$15)),"",'III_Plan comp 438.68 {Plan 6}'!AN$15&amp;analysismethod8)</f>
        <v/>
      </c>
      <c r="CV83" s="254" t="str">
        <f>IF(ISNUMBER(FIND(analysismethod8,'III_Plan comp 438.68 {Plan 6}'!AO$15)),"",'III_Plan comp 438.68 {Plan 6}'!AO$15&amp;analysismethod8)</f>
        <v/>
      </c>
      <c r="CW83" s="254" t="str">
        <f>IF(ISNUMBER(FIND(analysismethod8,'III_Plan comp 438.68 {Plan 6}'!AP$15)),"",'III_Plan comp 438.68 {Plan 6}'!AP$15&amp;analysismethod8)</f>
        <v/>
      </c>
      <c r="CX83" s="254" t="str">
        <f>IF(ISNUMBER(FIND(analysismethod8,'III_Plan comp 438.68 {Plan 6}'!AQ$15)),"",'III_Plan comp 438.68 {Plan 6}'!AQ$15&amp;analysismethod8)</f>
        <v/>
      </c>
      <c r="CY83" s="254" t="str">
        <f>IF(ISNUMBER(FIND(analysismethod8,'III_Plan comp 438.68 {Plan 6}'!AR$15)),"",'III_Plan comp 438.68 {Plan 6}'!AR$15&amp;analysismethod8)</f>
        <v/>
      </c>
      <c r="CZ83" s="254" t="str">
        <f>IF(ISNUMBER(FIND(analysismethod8,'III_Plan comp 438.68 {Plan 6}'!AS$15)),"",'III_Plan comp 438.68 {Plan 6}'!AS$15&amp;analysismethod8)</f>
        <v/>
      </c>
      <c r="DA83" s="254" t="str">
        <f>IF(ISNUMBER(FIND(analysismethod8,'III_Plan comp 438.68 {Plan 6}'!AT$15)),"",'III_Plan comp 438.68 {Plan 6}'!AT$15&amp;analysismethod8)</f>
        <v/>
      </c>
      <c r="DB83" s="254" t="str">
        <f>IF(ISNUMBER(FIND(analysismethod8,'III_Plan comp 438.68 {Plan 6}'!AU$15)),"",'III_Plan comp 438.68 {Plan 6}'!AU$15&amp;analysismethod8)</f>
        <v/>
      </c>
      <c r="DC83" s="254" t="str">
        <f>IF(ISNUMBER(FIND(analysismethod8,'III_Plan comp 438.68 {Plan 6}'!AV$15)),"",'III_Plan comp 438.68 {Plan 6}'!AV$15&amp;analysismethod8)</f>
        <v/>
      </c>
      <c r="DD83" s="254" t="str">
        <f>IF(ISNUMBER(FIND(analysismethod8,'III_Plan comp 438.68 {Plan 6}'!AW$15)),"",'III_Plan comp 438.68 {Plan 6}'!AW$15&amp;analysismethod8)</f>
        <v/>
      </c>
      <c r="DE83" s="254" t="str">
        <f>IF(ISNUMBER(FIND(analysismethod8,'III_Plan comp 438.68 {Plan 6}'!AX$15)),"",'III_Plan comp 438.68 {Plan 6}'!AX$15&amp;analysismethod8)</f>
        <v/>
      </c>
      <c r="DF83" s="254" t="str">
        <f>IF(ISNUMBER(FIND(analysismethod8,'III_Plan comp 438.68 {Plan 6}'!AY$15)),"",'III_Plan comp 438.68 {Plan 6}'!AY$15&amp;analysismethod8)</f>
        <v/>
      </c>
      <c r="DG83" s="254" t="str">
        <f>IF(ISNUMBER(FIND(analysismethod8,'III_Plan comp 438.68 {Plan 6}'!AZ$15)),"",'III_Plan comp 438.68 {Plan 6}'!AZ$15&amp;analysismethod8)</f>
        <v/>
      </c>
      <c r="DH83" s="254" t="str">
        <f>IF(ISNUMBER(FIND(analysismethod8,'III_Plan comp 438.68 {Plan 6}'!BA$15)),"",'III_Plan comp 438.68 {Plan 6}'!BA$15&amp;analysismethod8)</f>
        <v/>
      </c>
      <c r="DI83" s="254" t="str">
        <f>IF(ISNUMBER(FIND(analysismethod8,'III_Plan comp 438.68 {Plan 6}'!BB$15)),"",'III_Plan comp 438.68 {Plan 6}'!BB$15&amp;analysismethod8)</f>
        <v/>
      </c>
      <c r="DJ83" s="254" t="str">
        <f>IF(ISNUMBER(FIND(analysismethod8,'III_Plan comp 438.68 {Plan 6}'!BC$15)),"",'III_Plan comp 438.68 {Plan 6}'!BC$15&amp;analysismethod8)</f>
        <v/>
      </c>
      <c r="DK83" s="254" t="str">
        <f>IF(ISNUMBER(FIND(analysismethod8,'III_Plan comp 438.68 {Plan 6}'!BD$15)),"",'III_Plan comp 438.68 {Plan 6}'!BD$15&amp;analysismethod8)</f>
        <v/>
      </c>
      <c r="DL83" s="254" t="str">
        <f>IF(ISNUMBER(FIND(analysismethod8,'III_Plan comp 438.68 {Plan 6}'!BE$15)),"",'III_Plan comp 438.68 {Plan 6}'!BE$15&amp;analysismethod8)</f>
        <v/>
      </c>
      <c r="DM83" s="254" t="str">
        <f>IF(ISNUMBER(FIND(analysismethod8,'III_Plan comp 438.68 {Plan 6}'!BF$15)),"",'III_Plan comp 438.68 {Plan 6}'!BF$15&amp;analysismethod8)</f>
        <v/>
      </c>
      <c r="DN83" s="254" t="str">
        <f>IF(ISNUMBER(FIND(analysismethod8,'III_Plan comp 438.68 {Plan 6}'!BG$15)),"",'III_Plan comp 438.68 {Plan 6}'!BG$15&amp;analysismethod8)</f>
        <v/>
      </c>
      <c r="DO83" s="254" t="str">
        <f>IF(ISNUMBER(FIND(analysismethod8,'III_Plan comp 438.68 {Plan 6}'!BH$15)),"",'III_Plan comp 438.68 {Plan 6}'!BH$15&amp;analysismethod8)</f>
        <v/>
      </c>
      <c r="DP83" s="254" t="str">
        <f>IF(ISNUMBER(FIND(analysismethod8,'III_Plan comp 438.68 {Plan 6}'!BI$15)),"",'III_Plan comp 438.68 {Plan 6}'!BI$15&amp;analysismethod8)</f>
        <v/>
      </c>
      <c r="DQ83" s="254" t="str">
        <f>IF(ISNUMBER(FIND(analysismethod8,'III_Plan comp 438.68 {Plan 6}'!BJ$15)),"",'III_Plan comp 438.68 {Plan 6}'!BJ$15&amp;analysismethod8)</f>
        <v/>
      </c>
      <c r="DR83" s="254" t="str">
        <f>IF(ISNUMBER(FIND(analysismethod8,'III_Plan comp 438.68 {Plan 6}'!BK$15)),"",'III_Plan comp 438.68 {Plan 6}'!BK$15&amp;analysismethod8)</f>
        <v/>
      </c>
      <c r="DS83" s="254" t="str">
        <f>IF(ISNUMBER(FIND(analysismethod8,'III_Plan comp 438.68 {Plan 6}'!BL$15)),"",'III_Plan comp 438.68 {Plan 6}'!BL$15&amp;analysismethod8)</f>
        <v/>
      </c>
      <c r="DT83" s="254" t="str">
        <f>IF(ISNUMBER(FIND(analysismethod8,'III_Plan comp 438.68 {Plan 6}'!BM$15)),"",'III_Plan comp 438.68 {Plan 6}'!BM$15&amp;analysismethod8)</f>
        <v/>
      </c>
      <c r="DU83" s="254" t="str">
        <f>IF(ISNUMBER(FIND(analysismethod8,'III_Plan comp 438.68 {Plan 6}'!BN$15)),"",'III_Plan comp 438.68 {Plan 6}'!BN$15&amp;analysismethod8)</f>
        <v/>
      </c>
      <c r="DV83" s="254" t="str">
        <f>IF(ISNUMBER(FIND(analysismethod8,'III_Plan comp 438.68 {Plan 6}'!BO$15)),"",'III_Plan comp 438.68 {Plan 6}'!BO$15&amp;analysismethod8)</f>
        <v/>
      </c>
      <c r="DW83" s="254" t="str">
        <f>IF(ISNUMBER(FIND(analysismethod8,'III_Plan comp 438.68 {Plan 6}'!BP$15)),"",'III_Plan comp 438.68 {Plan 6}'!BP$15&amp;analysismethod8)</f>
        <v/>
      </c>
      <c r="DX83" s="254" t="str">
        <f>IF(ISNUMBER(FIND(analysismethod8,'III_Plan comp 438.68 {Plan 6}'!BQ$15)),"",'III_Plan comp 438.68 {Plan 6}'!BQ$15&amp;analysismethod8)</f>
        <v/>
      </c>
      <c r="DY83" s="254" t="str">
        <f>IF(ISNUMBER(FIND(analysismethod8,'III_Plan comp 438.68 {Plan 6}'!BR$15)),"",'III_Plan comp 438.68 {Plan 6}'!BR$15&amp;analysismethod8)</f>
        <v/>
      </c>
      <c r="DZ83" s="254" t="str">
        <f>IF(ISNUMBER(FIND(analysismethod8,'III_Plan comp 438.68 {Plan 6}'!BS$15)),"",'III_Plan comp 438.68 {Plan 6}'!BS$15&amp;analysismethod8)</f>
        <v/>
      </c>
      <c r="EA83" s="254" t="str">
        <f>IF(ISNUMBER(FIND(analysismethod8,'III_Plan comp 438.68 {Plan 6}'!BT$15)),"",'III_Plan comp 438.68 {Plan 6}'!BT$15&amp;analysismethod8)</f>
        <v/>
      </c>
      <c r="EB83" s="254" t="str">
        <f>IF(ISNUMBER(FIND(analysismethod8,'III_Plan comp 438.68 {Plan 6}'!BU$15)),"",'III_Plan comp 438.68 {Plan 6}'!BU$15&amp;analysismethod8)</f>
        <v/>
      </c>
      <c r="EC83" s="254" t="str">
        <f>IF(ISNUMBER(FIND(analysismethod8,'III_Plan comp 438.68 {Plan 6}'!BV$15)),"",'III_Plan comp 438.68 {Plan 6}'!BV$15&amp;analysismethod8)</f>
        <v/>
      </c>
      <c r="ED83" s="254" t="str">
        <f>IF(ISNUMBER(FIND(analysismethod8,'III_Plan comp 438.68 {Plan 6}'!BW$15)),"",'III_Plan comp 438.68 {Plan 6}'!BW$15&amp;analysismethod8)</f>
        <v/>
      </c>
      <c r="EE83" s="254" t="str">
        <f>IF(ISNUMBER(FIND(analysismethod8,'III_Plan comp 438.68 {Plan 6}'!BX$15)),"",'III_Plan comp 438.68 {Plan 6}'!BX$15&amp;analysismethod8)</f>
        <v/>
      </c>
      <c r="EF83" s="254" t="str">
        <f>IF(ISNUMBER(FIND(analysismethod8,'III_Plan comp 438.68 {Plan 6}'!BY$15)),"",'III_Plan comp 438.68 {Plan 6}'!BY$15&amp;analysismethod8)</f>
        <v/>
      </c>
      <c r="EG83" s="254" t="str">
        <f>IF(ISNUMBER(FIND(analysismethod8,'III_Plan comp 438.68 {Plan 6}'!BZ$15)),"",'III_Plan comp 438.68 {Plan 6}'!BZ$15&amp;analysismethod8)</f>
        <v/>
      </c>
      <c r="EH83" s="254" t="str">
        <f>IF(ISNUMBER(FIND(analysismethod8,'III_Plan comp 438.68 {Plan 6}'!CA$15)),"",'III_Plan comp 438.68 {Plan 6}'!CA$15&amp;analysismethod8)</f>
        <v/>
      </c>
      <c r="EI83" s="254" t="str">
        <f>IF(ISNUMBER(FIND(analysismethod8,'III_Plan comp 438.68 {Plan 6}'!CB$15)),"",'III_Plan comp 438.68 {Plan 6}'!CB$15&amp;analysismethod8)</f>
        <v/>
      </c>
      <c r="EJ83" s="254" t="str">
        <f>IF(ISNUMBER(FIND(analysismethod8,'III_Plan comp 438.68 {Plan 6}'!CC$15)),"",'III_Plan comp 438.68 {Plan 6}'!CC$15&amp;analysismethod8)</f>
        <v/>
      </c>
      <c r="EK83" s="254" t="str">
        <f>IF(ISNUMBER(FIND(analysismethod8,'III_Plan comp 438.68 {Plan 6}'!CD$15)),"",'III_Plan comp 438.68 {Plan 6}'!CD$15&amp;analysismethod8)</f>
        <v/>
      </c>
      <c r="EL83" s="254" t="str">
        <f>IF(ISNUMBER(FIND(analysismethod8,'III_Plan comp 438.68 {Plan 6}'!CE$15)),"",'III_Plan comp 438.68 {Plan 6}'!CE$15&amp;analysismethod8)</f>
        <v/>
      </c>
      <c r="EM83" s="254" t="str">
        <f>IF(ISNUMBER(FIND(analysismethod8,'III_Plan comp 438.68 {Plan 6}'!CF$15)),"",'III_Plan comp 438.68 {Plan 6}'!CF$15&amp;analysismethod8)</f>
        <v/>
      </c>
      <c r="EN83" s="254" t="str">
        <f>IF(ISNUMBER(FIND(analysismethod8,'III_Plan comp 438.68 {Plan 6}'!CG$15)),"",'III_Plan comp 438.68 {Plan 6}'!CG$15&amp;analysismethod8)</f>
        <v/>
      </c>
      <c r="EO83" s="254" t="str">
        <f>IF(ISNUMBER(FIND(analysismethod8,'III_Plan comp 438.68 {Plan 6}'!CH$15)),"",'III_Plan comp 438.68 {Plan 6}'!CH$15&amp;analysismethod8)</f>
        <v/>
      </c>
      <c r="EP83" s="254" t="str">
        <f>IF(ISNUMBER(FIND(analysismethod8,'III_Plan comp 438.68 {Plan 6}'!CI$15)),"",'III_Plan comp 438.68 {Plan 6}'!CI$15&amp;analysismethod8)</f>
        <v/>
      </c>
      <c r="EQ83" s="254" t="str">
        <f>IF(ISNUMBER(FIND(analysismethod8,'III_Plan comp 438.68 {Plan 6}'!CJ$15)),"",'III_Plan comp 438.68 {Plan 6}'!CJ$15&amp;analysismethod8)</f>
        <v/>
      </c>
      <c r="ER83" s="254" t="str">
        <f>IF(ISNUMBER(FIND(analysismethod8,'III_Plan comp 438.68 {Plan 6}'!CK$15)),"",'III_Plan comp 438.68 {Plan 6}'!CK$15&amp;analysismethod8)</f>
        <v/>
      </c>
      <c r="ES83" s="254" t="str">
        <f>IF(ISNUMBER(FIND(analysismethod8,'III_Plan comp 438.68 {Plan 6}'!CL$15)),"",'III_Plan comp 438.68 {Plan 6}'!CL$15&amp;analysismethod8)</f>
        <v/>
      </c>
      <c r="ET83" s="254" t="str">
        <f>IF(ISNUMBER(FIND(analysismethod8,'III_Plan comp 438.68 {Plan 6}'!CM$15)),"",'III_Plan comp 438.68 {Plan 6}'!CM$15&amp;analysismethod8)</f>
        <v/>
      </c>
      <c r="EU83" s="254" t="str">
        <f>IF(ISNUMBER(FIND(analysismethod8,'III_Plan comp 438.68 {Plan 6}'!CN$15)),"",'III_Plan comp 438.68 {Plan 6}'!CN$15&amp;analysismethod8)</f>
        <v/>
      </c>
      <c r="EV83" s="254" t="str">
        <f>IF(ISNUMBER(FIND(analysismethod8,'III_Plan comp 438.68 {Plan 6}'!CO$15)),"",'III_Plan comp 438.68 {Plan 6}'!CO$15&amp;analysismethod8)</f>
        <v/>
      </c>
      <c r="EW83" s="254" t="str">
        <f>IF(ISNUMBER(FIND(analysismethod8,'III_Plan comp 438.68 {Plan 6}'!CP$15)),"",'III_Plan comp 438.68 {Plan 6}'!CP$15&amp;analysismethod8)</f>
        <v/>
      </c>
      <c r="EX83" s="254" t="str">
        <f>IF(ISNUMBER(FIND(analysismethod8,'III_Plan comp 438.68 {Plan 6}'!CQ$15)),"",'III_Plan comp 438.68 {Plan 6}'!CQ$15&amp;analysismethod8)</f>
        <v/>
      </c>
      <c r="EY83" s="254" t="str">
        <f>IF(ISNUMBER(FIND(analysismethod8,'III_Plan comp 438.68 {Plan 6}'!CR$15)),"",'III_Plan comp 438.68 {Plan 6}'!CR$15&amp;analysismethod8)</f>
        <v/>
      </c>
      <c r="EZ83" s="254" t="str">
        <f>IF(ISNUMBER(FIND(analysismethod8,'III_Plan comp 438.68 {Plan 6}'!CS$15)),"",'III_Plan comp 438.68 {Plan 6}'!CS$15&amp;analysismethod8)</f>
        <v/>
      </c>
      <c r="FA83" s="254" t="str">
        <f>IF(ISNUMBER(FIND(analysismethod8,'III_Plan comp 438.68 {Plan 6}'!CT$15)),"",'III_Plan comp 438.68 {Plan 6}'!CT$15&amp;analysismethod8)</f>
        <v/>
      </c>
      <c r="FB83" s="254" t="str">
        <f>IF(ISNUMBER(FIND(analysismethod8,'III_Plan comp 438.68 {Plan 6}'!CU$15)),"",'III_Plan comp 438.68 {Plan 6}'!CU$15&amp;analysismethod8)</f>
        <v/>
      </c>
      <c r="FC83" s="254" t="str">
        <f>IF(ISNUMBER(FIND(analysismethod8,'III_Plan comp 438.68 {Plan 6}'!CV$15)),"",'III_Plan comp 438.68 {Plan 6}'!CV$15&amp;analysismethod8)</f>
        <v/>
      </c>
      <c r="FD83" s="254" t="str">
        <f>IF(ISNUMBER(FIND(analysismethod8,'III_Plan comp 438.68 {Plan 6}'!CW$15)),"",'III_Plan comp 438.68 {Plan 6}'!CW$15&amp;analysismethod8)</f>
        <v/>
      </c>
      <c r="FE83" s="254" t="str">
        <f>IF(ISNUMBER(FIND(analysismethod8,'III_Plan comp 438.68 {Plan 6}'!CX$15)),"",'III_Plan comp 438.68 {Plan 6}'!CX$15&amp;analysismethod8)</f>
        <v/>
      </c>
      <c r="FF83" s="254" t="str">
        <f>IF(ISNUMBER(FIND(analysismethod8,'III_Plan comp 438.68 {Plan 6}'!CY$15)),"",'III_Plan comp 438.68 {Plan 6}'!CY$15&amp;analysismethod8)</f>
        <v/>
      </c>
      <c r="FG83" s="254" t="str">
        <f>IF(ISNUMBER(FIND(analysismethod8,'III_Plan comp 438.68 {Plan 6}'!CZ$15)),"",'III_Plan comp 438.68 {Plan 6}'!CZ$15&amp;analysismethod8)</f>
        <v/>
      </c>
    </row>
    <row r="84" spans="62:163" x14ac:dyDescent="0.25">
      <c r="BK84" s="253" t="str">
        <f>IF('I_State and program information'!$E$85&lt;&gt;"",'I_State and program information'!E158&amp;"; "&amp;CHAR(10)&amp;CHAR(10),"")</f>
        <v/>
      </c>
      <c r="BL84" s="254" t="str">
        <f>IF(ISNUMBER(FIND(analysismethod9,'III_Plan comp 438.68 {Plan 6}'!E$15)),"",'III_Plan comp 438.68 {Plan 6}'!E$15&amp;analysismethod9)</f>
        <v/>
      </c>
      <c r="BM84" s="254" t="str">
        <f>IF(ISNUMBER(FIND(analysismethod9,'III_Plan comp 438.68 {Plan 6}'!F$15)),"",'III_Plan comp 438.68 {Plan 6}'!F$15&amp;analysismethod9)</f>
        <v/>
      </c>
      <c r="BN84" s="254" t="str">
        <f>IF(ISNUMBER(FIND(analysismethod9,'III_Plan comp 438.68 {Plan 6}'!G$15)),"",'III_Plan comp 438.68 {Plan 6}'!G$15&amp;analysismethod9)</f>
        <v/>
      </c>
      <c r="BO84" s="254" t="str">
        <f>IF(ISNUMBER(FIND(analysismethod9,'III_Plan comp 438.68 {Plan 6}'!H$15)),"",'III_Plan comp 438.68 {Plan 6}'!H$15&amp;analysismethod9)</f>
        <v/>
      </c>
      <c r="BP84" s="254" t="str">
        <f>IF(ISNUMBER(FIND(analysismethod9,'III_Plan comp 438.68 {Plan 6}'!I$15)),"",'III_Plan comp 438.68 {Plan 6}'!I$15&amp;analysismethod9)</f>
        <v/>
      </c>
      <c r="BQ84" s="254" t="str">
        <f>IF(ISNUMBER(FIND(analysismethod9,'III_Plan comp 438.68 {Plan 6}'!J$15)),"",'III_Plan comp 438.68 {Plan 6}'!J$15&amp;analysismethod9)</f>
        <v/>
      </c>
      <c r="BR84" s="254" t="str">
        <f>IF(ISNUMBER(FIND(analysismethod9,'III_Plan comp 438.68 {Plan 6}'!K$15)),"",'III_Plan comp 438.68 {Plan 6}'!K$15&amp;analysismethod9)</f>
        <v/>
      </c>
      <c r="BS84" s="254" t="str">
        <f>IF(ISNUMBER(FIND(analysismethod9,'III_Plan comp 438.68 {Plan 6}'!L$15)),"",'III_Plan comp 438.68 {Plan 6}'!L$15&amp;analysismethod9)</f>
        <v/>
      </c>
      <c r="BT84" s="254" t="str">
        <f>IF(ISNUMBER(FIND(analysismethod9,'III_Plan comp 438.68 {Plan 6}'!M$15)),"",'III_Plan comp 438.68 {Plan 6}'!M$15&amp;analysismethod9)</f>
        <v/>
      </c>
      <c r="BU84" s="254" t="str">
        <f>IF(ISNUMBER(FIND(analysismethod9,'III_Plan comp 438.68 {Plan 6}'!N$15)),"",'III_Plan comp 438.68 {Plan 6}'!N$15&amp;analysismethod9)</f>
        <v/>
      </c>
      <c r="BV84" s="254" t="str">
        <f>IF(ISNUMBER(FIND(analysismethod9,'III_Plan comp 438.68 {Plan 6}'!O$15)),"",'III_Plan comp 438.68 {Plan 6}'!O$15&amp;analysismethod9)</f>
        <v/>
      </c>
      <c r="BW84" s="254" t="str">
        <f>IF(ISNUMBER(FIND(analysismethod9,'III_Plan comp 438.68 {Plan 6}'!P$15)),"",'III_Plan comp 438.68 {Plan 6}'!P$15&amp;analysismethod9)</f>
        <v/>
      </c>
      <c r="BX84" s="254" t="str">
        <f>IF(ISNUMBER(FIND(analysismethod9,'III_Plan comp 438.68 {Plan 6}'!Q$15)),"",'III_Plan comp 438.68 {Plan 6}'!Q$15&amp;analysismethod9)</f>
        <v/>
      </c>
      <c r="BY84" s="254" t="str">
        <f>IF(ISNUMBER(FIND(analysismethod9,'III_Plan comp 438.68 {Plan 6}'!R$15)),"",'III_Plan comp 438.68 {Plan 6}'!R$15&amp;analysismethod9)</f>
        <v/>
      </c>
      <c r="BZ84" s="254" t="str">
        <f>IF(ISNUMBER(FIND(analysismethod9,'III_Plan comp 438.68 {Plan 6}'!S$15)),"",'III_Plan comp 438.68 {Plan 6}'!S$15&amp;analysismethod9)</f>
        <v/>
      </c>
      <c r="CA84" s="254" t="str">
        <f>IF(ISNUMBER(FIND(analysismethod9,'III_Plan comp 438.68 {Plan 6}'!T$15)),"",'III_Plan comp 438.68 {Plan 6}'!T$15&amp;analysismethod9)</f>
        <v/>
      </c>
      <c r="CB84" s="254" t="str">
        <f>IF(ISNUMBER(FIND(analysismethod9,'III_Plan comp 438.68 {Plan 6}'!U$15)),"",'III_Plan comp 438.68 {Plan 6}'!U$15&amp;analysismethod9)</f>
        <v/>
      </c>
      <c r="CC84" s="254" t="str">
        <f>IF(ISNUMBER(FIND(analysismethod9,'III_Plan comp 438.68 {Plan 6}'!V$15)),"",'III_Plan comp 438.68 {Plan 6}'!V$15&amp;analysismethod9)</f>
        <v/>
      </c>
      <c r="CD84" s="254" t="str">
        <f>IF(ISNUMBER(FIND(analysismethod9,'III_Plan comp 438.68 {Plan 6}'!W$15)),"",'III_Plan comp 438.68 {Plan 6}'!W$15&amp;analysismethod9)</f>
        <v/>
      </c>
      <c r="CE84" s="254" t="str">
        <f>IF(ISNUMBER(FIND(analysismethod9,'III_Plan comp 438.68 {Plan 6}'!X$15)),"",'III_Plan comp 438.68 {Plan 6}'!X$15&amp;analysismethod9)</f>
        <v/>
      </c>
      <c r="CF84" s="254" t="str">
        <f>IF(ISNUMBER(FIND(analysismethod9,'III_Plan comp 438.68 {Plan 6}'!Y$15)),"",'III_Plan comp 438.68 {Plan 6}'!Y$15&amp;analysismethod9)</f>
        <v/>
      </c>
      <c r="CG84" s="254" t="str">
        <f>IF(ISNUMBER(FIND(analysismethod9,'III_Plan comp 438.68 {Plan 6}'!Z$15)),"",'III_Plan comp 438.68 {Plan 6}'!Z$15&amp;analysismethod9)</f>
        <v/>
      </c>
      <c r="CH84" s="254" t="str">
        <f>IF(ISNUMBER(FIND(analysismethod9,'III_Plan comp 438.68 {Plan 6}'!AA$15)),"",'III_Plan comp 438.68 {Plan 6}'!AA$15&amp;analysismethod9)</f>
        <v/>
      </c>
      <c r="CI84" s="254" t="str">
        <f>IF(ISNUMBER(FIND(analysismethod9,'III_Plan comp 438.68 {Plan 6}'!AB$15)),"",'III_Plan comp 438.68 {Plan 6}'!AB$15&amp;analysismethod9)</f>
        <v/>
      </c>
      <c r="CJ84" s="254" t="str">
        <f>IF(ISNUMBER(FIND(analysismethod9,'III_Plan comp 438.68 {Plan 6}'!AC$15)),"",'III_Plan comp 438.68 {Plan 6}'!AC$15&amp;analysismethod9)</f>
        <v/>
      </c>
      <c r="CK84" s="254" t="str">
        <f>IF(ISNUMBER(FIND(analysismethod9,'III_Plan comp 438.68 {Plan 6}'!AD$15)),"",'III_Plan comp 438.68 {Plan 6}'!AD$15&amp;analysismethod9)</f>
        <v/>
      </c>
      <c r="CL84" s="254" t="str">
        <f>IF(ISNUMBER(FIND(analysismethod9,'III_Plan comp 438.68 {Plan 6}'!AE$15)),"",'III_Plan comp 438.68 {Plan 6}'!AE$15&amp;analysismethod9)</f>
        <v/>
      </c>
      <c r="CM84" s="254" t="str">
        <f>IF(ISNUMBER(FIND(analysismethod9,'III_Plan comp 438.68 {Plan 6}'!AF$15)),"",'III_Plan comp 438.68 {Plan 6}'!AF$15&amp;analysismethod9)</f>
        <v/>
      </c>
      <c r="CN84" s="254" t="str">
        <f>IF(ISNUMBER(FIND(analysismethod9,'III_Plan comp 438.68 {Plan 6}'!AG$15)),"",'III_Plan comp 438.68 {Plan 6}'!AG$15&amp;analysismethod9)</f>
        <v/>
      </c>
      <c r="CO84" s="254" t="str">
        <f>IF(ISNUMBER(FIND(analysismethod9,'III_Plan comp 438.68 {Plan 6}'!AH$15)),"",'III_Plan comp 438.68 {Plan 6}'!AH$15&amp;analysismethod9)</f>
        <v/>
      </c>
      <c r="CP84" s="254" t="str">
        <f>IF(ISNUMBER(FIND(analysismethod9,'III_Plan comp 438.68 {Plan 6}'!AI$15)),"",'III_Plan comp 438.68 {Plan 6}'!AI$15&amp;analysismethod9)</f>
        <v/>
      </c>
      <c r="CQ84" s="254" t="str">
        <f>IF(ISNUMBER(FIND(analysismethod9,'III_Plan comp 438.68 {Plan 6}'!AJ$15)),"",'III_Plan comp 438.68 {Plan 6}'!AJ$15&amp;analysismethod9)</f>
        <v/>
      </c>
      <c r="CR84" s="254" t="str">
        <f>IF(ISNUMBER(FIND(analysismethod9,'III_Plan comp 438.68 {Plan 6}'!AK$15)),"",'III_Plan comp 438.68 {Plan 6}'!AK$15&amp;analysismethod9)</f>
        <v/>
      </c>
      <c r="CS84" s="254" t="str">
        <f>IF(ISNUMBER(FIND(analysismethod9,'III_Plan comp 438.68 {Plan 6}'!AL$15)),"",'III_Plan comp 438.68 {Plan 6}'!AL$15&amp;analysismethod9)</f>
        <v/>
      </c>
      <c r="CT84" s="254" t="str">
        <f>IF(ISNUMBER(FIND(analysismethod9,'III_Plan comp 438.68 {Plan 6}'!AM$15)),"",'III_Plan comp 438.68 {Plan 6}'!AM$15&amp;analysismethod9)</f>
        <v/>
      </c>
      <c r="CU84" s="254" t="str">
        <f>IF(ISNUMBER(FIND(analysismethod9,'III_Plan comp 438.68 {Plan 6}'!AN$15)),"",'III_Plan comp 438.68 {Plan 6}'!AN$15&amp;analysismethod9)</f>
        <v/>
      </c>
      <c r="CV84" s="254" t="str">
        <f>IF(ISNUMBER(FIND(analysismethod9,'III_Plan comp 438.68 {Plan 6}'!AO$15)),"",'III_Plan comp 438.68 {Plan 6}'!AO$15&amp;analysismethod9)</f>
        <v/>
      </c>
      <c r="CW84" s="254" t="str">
        <f>IF(ISNUMBER(FIND(analysismethod9,'III_Plan comp 438.68 {Plan 6}'!AP$15)),"",'III_Plan comp 438.68 {Plan 6}'!AP$15&amp;analysismethod9)</f>
        <v/>
      </c>
      <c r="CX84" s="254" t="str">
        <f>IF(ISNUMBER(FIND(analysismethod9,'III_Plan comp 438.68 {Plan 6}'!AQ$15)),"",'III_Plan comp 438.68 {Plan 6}'!AQ$15&amp;analysismethod9)</f>
        <v/>
      </c>
      <c r="CY84" s="254" t="str">
        <f>IF(ISNUMBER(FIND(analysismethod9,'III_Plan comp 438.68 {Plan 6}'!AR$15)),"",'III_Plan comp 438.68 {Plan 6}'!AR$15&amp;analysismethod9)</f>
        <v/>
      </c>
      <c r="CZ84" s="254" t="str">
        <f>IF(ISNUMBER(FIND(analysismethod9,'III_Plan comp 438.68 {Plan 6}'!AS$15)),"",'III_Plan comp 438.68 {Plan 6}'!AS$15&amp;analysismethod9)</f>
        <v/>
      </c>
      <c r="DA84" s="254" t="str">
        <f>IF(ISNUMBER(FIND(analysismethod9,'III_Plan comp 438.68 {Plan 6}'!AT$15)),"",'III_Plan comp 438.68 {Plan 6}'!AT$15&amp;analysismethod9)</f>
        <v/>
      </c>
      <c r="DB84" s="254" t="str">
        <f>IF(ISNUMBER(FIND(analysismethod9,'III_Plan comp 438.68 {Plan 6}'!AU$15)),"",'III_Plan comp 438.68 {Plan 6}'!AU$15&amp;analysismethod9)</f>
        <v/>
      </c>
      <c r="DC84" s="254" t="str">
        <f>IF(ISNUMBER(FIND(analysismethod9,'III_Plan comp 438.68 {Plan 6}'!AV$15)),"",'III_Plan comp 438.68 {Plan 6}'!AV$15&amp;analysismethod9)</f>
        <v/>
      </c>
      <c r="DD84" s="254" t="str">
        <f>IF(ISNUMBER(FIND(analysismethod9,'III_Plan comp 438.68 {Plan 6}'!AW$15)),"",'III_Plan comp 438.68 {Plan 6}'!AW$15&amp;analysismethod9)</f>
        <v/>
      </c>
      <c r="DE84" s="254" t="str">
        <f>IF(ISNUMBER(FIND(analysismethod9,'III_Plan comp 438.68 {Plan 6}'!AX$15)),"",'III_Plan comp 438.68 {Plan 6}'!AX$15&amp;analysismethod9)</f>
        <v/>
      </c>
      <c r="DF84" s="254" t="str">
        <f>IF(ISNUMBER(FIND(analysismethod9,'III_Plan comp 438.68 {Plan 6}'!AY$15)),"",'III_Plan comp 438.68 {Plan 6}'!AY$15&amp;analysismethod9)</f>
        <v/>
      </c>
      <c r="DG84" s="254" t="str">
        <f>IF(ISNUMBER(FIND(analysismethod9,'III_Plan comp 438.68 {Plan 6}'!AZ$15)),"",'III_Plan comp 438.68 {Plan 6}'!AZ$15&amp;analysismethod9)</f>
        <v/>
      </c>
      <c r="DH84" s="254" t="str">
        <f>IF(ISNUMBER(FIND(analysismethod9,'III_Plan comp 438.68 {Plan 6}'!BA$15)),"",'III_Plan comp 438.68 {Plan 6}'!BA$15&amp;analysismethod9)</f>
        <v/>
      </c>
      <c r="DI84" s="254" t="str">
        <f>IF(ISNUMBER(FIND(analysismethod9,'III_Plan comp 438.68 {Plan 6}'!BB$15)),"",'III_Plan comp 438.68 {Plan 6}'!BB$15&amp;analysismethod9)</f>
        <v/>
      </c>
      <c r="DJ84" s="254" t="str">
        <f>IF(ISNUMBER(FIND(analysismethod9,'III_Plan comp 438.68 {Plan 6}'!BC$15)),"",'III_Plan comp 438.68 {Plan 6}'!BC$15&amp;analysismethod9)</f>
        <v/>
      </c>
      <c r="DK84" s="254" t="str">
        <f>IF(ISNUMBER(FIND(analysismethod9,'III_Plan comp 438.68 {Plan 6}'!BD$15)),"",'III_Plan comp 438.68 {Plan 6}'!BD$15&amp;analysismethod9)</f>
        <v/>
      </c>
      <c r="DL84" s="254" t="str">
        <f>IF(ISNUMBER(FIND(analysismethod9,'III_Plan comp 438.68 {Plan 6}'!BE$15)),"",'III_Plan comp 438.68 {Plan 6}'!BE$15&amp;analysismethod9)</f>
        <v/>
      </c>
      <c r="DM84" s="254" t="str">
        <f>IF(ISNUMBER(FIND(analysismethod9,'III_Plan comp 438.68 {Plan 6}'!BF$15)),"",'III_Plan comp 438.68 {Plan 6}'!BF$15&amp;analysismethod9)</f>
        <v/>
      </c>
      <c r="DN84" s="254" t="str">
        <f>IF(ISNUMBER(FIND(analysismethod9,'III_Plan comp 438.68 {Plan 6}'!BG$15)),"",'III_Plan comp 438.68 {Plan 6}'!BG$15&amp;analysismethod9)</f>
        <v/>
      </c>
      <c r="DO84" s="254" t="str">
        <f>IF(ISNUMBER(FIND(analysismethod9,'III_Plan comp 438.68 {Plan 6}'!BH$15)),"",'III_Plan comp 438.68 {Plan 6}'!BH$15&amp;analysismethod9)</f>
        <v/>
      </c>
      <c r="DP84" s="254" t="str">
        <f>IF(ISNUMBER(FIND(analysismethod9,'III_Plan comp 438.68 {Plan 6}'!BI$15)),"",'III_Plan comp 438.68 {Plan 6}'!BI$15&amp;analysismethod9)</f>
        <v/>
      </c>
      <c r="DQ84" s="254" t="str">
        <f>IF(ISNUMBER(FIND(analysismethod9,'III_Plan comp 438.68 {Plan 6}'!BJ$15)),"",'III_Plan comp 438.68 {Plan 6}'!BJ$15&amp;analysismethod9)</f>
        <v/>
      </c>
      <c r="DR84" s="254" t="str">
        <f>IF(ISNUMBER(FIND(analysismethod9,'III_Plan comp 438.68 {Plan 6}'!BK$15)),"",'III_Plan comp 438.68 {Plan 6}'!BK$15&amp;analysismethod9)</f>
        <v/>
      </c>
      <c r="DS84" s="254" t="str">
        <f>IF(ISNUMBER(FIND(analysismethod9,'III_Plan comp 438.68 {Plan 6}'!BL$15)),"",'III_Plan comp 438.68 {Plan 6}'!BL$15&amp;analysismethod9)</f>
        <v/>
      </c>
      <c r="DT84" s="254" t="str">
        <f>IF(ISNUMBER(FIND(analysismethod9,'III_Plan comp 438.68 {Plan 6}'!BM$15)),"",'III_Plan comp 438.68 {Plan 6}'!BM$15&amp;analysismethod9)</f>
        <v/>
      </c>
      <c r="DU84" s="254" t="str">
        <f>IF(ISNUMBER(FIND(analysismethod9,'III_Plan comp 438.68 {Plan 6}'!BN$15)),"",'III_Plan comp 438.68 {Plan 6}'!BN$15&amp;analysismethod9)</f>
        <v/>
      </c>
      <c r="DV84" s="254" t="str">
        <f>IF(ISNUMBER(FIND(analysismethod9,'III_Plan comp 438.68 {Plan 6}'!BO$15)),"",'III_Plan comp 438.68 {Plan 6}'!BO$15&amp;analysismethod9)</f>
        <v/>
      </c>
      <c r="DW84" s="254" t="str">
        <f>IF(ISNUMBER(FIND(analysismethod9,'III_Plan comp 438.68 {Plan 6}'!BP$15)),"",'III_Plan comp 438.68 {Plan 6}'!BP$15&amp;analysismethod9)</f>
        <v/>
      </c>
      <c r="DX84" s="254" t="str">
        <f>IF(ISNUMBER(FIND(analysismethod9,'III_Plan comp 438.68 {Plan 6}'!BQ$15)),"",'III_Plan comp 438.68 {Plan 6}'!BQ$15&amp;analysismethod9)</f>
        <v/>
      </c>
      <c r="DY84" s="254" t="str">
        <f>IF(ISNUMBER(FIND(analysismethod9,'III_Plan comp 438.68 {Plan 6}'!BR$15)),"",'III_Plan comp 438.68 {Plan 6}'!BR$15&amp;analysismethod9)</f>
        <v/>
      </c>
      <c r="DZ84" s="254" t="str">
        <f>IF(ISNUMBER(FIND(analysismethod9,'III_Plan comp 438.68 {Plan 6}'!BS$15)),"",'III_Plan comp 438.68 {Plan 6}'!BS$15&amp;analysismethod9)</f>
        <v/>
      </c>
      <c r="EA84" s="254" t="str">
        <f>IF(ISNUMBER(FIND(analysismethod9,'III_Plan comp 438.68 {Plan 6}'!BT$15)),"",'III_Plan comp 438.68 {Plan 6}'!BT$15&amp;analysismethod9)</f>
        <v/>
      </c>
      <c r="EB84" s="254" t="str">
        <f>IF(ISNUMBER(FIND(analysismethod9,'III_Plan comp 438.68 {Plan 6}'!BU$15)),"",'III_Plan comp 438.68 {Plan 6}'!BU$15&amp;analysismethod9)</f>
        <v/>
      </c>
      <c r="EC84" s="254" t="str">
        <f>IF(ISNUMBER(FIND(analysismethod9,'III_Plan comp 438.68 {Plan 6}'!BV$15)),"",'III_Plan comp 438.68 {Plan 6}'!BV$15&amp;analysismethod9)</f>
        <v/>
      </c>
      <c r="ED84" s="254" t="str">
        <f>IF(ISNUMBER(FIND(analysismethod9,'III_Plan comp 438.68 {Plan 6}'!BW$15)),"",'III_Plan comp 438.68 {Plan 6}'!BW$15&amp;analysismethod9)</f>
        <v/>
      </c>
      <c r="EE84" s="254" t="str">
        <f>IF(ISNUMBER(FIND(analysismethod9,'III_Plan comp 438.68 {Plan 6}'!BX$15)),"",'III_Plan comp 438.68 {Plan 6}'!BX$15&amp;analysismethod9)</f>
        <v/>
      </c>
      <c r="EF84" s="254" t="str">
        <f>IF(ISNUMBER(FIND(analysismethod9,'III_Plan comp 438.68 {Plan 6}'!BY$15)),"",'III_Plan comp 438.68 {Plan 6}'!BY$15&amp;analysismethod9)</f>
        <v/>
      </c>
      <c r="EG84" s="254" t="str">
        <f>IF(ISNUMBER(FIND(analysismethod9,'III_Plan comp 438.68 {Plan 6}'!BZ$15)),"",'III_Plan comp 438.68 {Plan 6}'!BZ$15&amp;analysismethod9)</f>
        <v/>
      </c>
      <c r="EH84" s="254" t="str">
        <f>IF(ISNUMBER(FIND(analysismethod9,'III_Plan comp 438.68 {Plan 6}'!CA$15)),"",'III_Plan comp 438.68 {Plan 6}'!CA$15&amp;analysismethod9)</f>
        <v/>
      </c>
      <c r="EI84" s="254" t="str">
        <f>IF(ISNUMBER(FIND(analysismethod9,'III_Plan comp 438.68 {Plan 6}'!CB$15)),"",'III_Plan comp 438.68 {Plan 6}'!CB$15&amp;analysismethod9)</f>
        <v/>
      </c>
      <c r="EJ84" s="254" t="str">
        <f>IF(ISNUMBER(FIND(analysismethod9,'III_Plan comp 438.68 {Plan 6}'!CC$15)),"",'III_Plan comp 438.68 {Plan 6}'!CC$15&amp;analysismethod9)</f>
        <v/>
      </c>
      <c r="EK84" s="254" t="str">
        <f>IF(ISNUMBER(FIND(analysismethod9,'III_Plan comp 438.68 {Plan 6}'!CD$15)),"",'III_Plan comp 438.68 {Plan 6}'!CD$15&amp;analysismethod9)</f>
        <v/>
      </c>
      <c r="EL84" s="254" t="str">
        <f>IF(ISNUMBER(FIND(analysismethod9,'III_Plan comp 438.68 {Plan 6}'!CE$15)),"",'III_Plan comp 438.68 {Plan 6}'!CE$15&amp;analysismethod9)</f>
        <v/>
      </c>
      <c r="EM84" s="254" t="str">
        <f>IF(ISNUMBER(FIND(analysismethod9,'III_Plan comp 438.68 {Plan 6}'!CF$15)),"",'III_Plan comp 438.68 {Plan 6}'!CF$15&amp;analysismethod9)</f>
        <v/>
      </c>
      <c r="EN84" s="254" t="str">
        <f>IF(ISNUMBER(FIND(analysismethod9,'III_Plan comp 438.68 {Plan 6}'!CG$15)),"",'III_Plan comp 438.68 {Plan 6}'!CG$15&amp;analysismethod9)</f>
        <v/>
      </c>
      <c r="EO84" s="254" t="str">
        <f>IF(ISNUMBER(FIND(analysismethod9,'III_Plan comp 438.68 {Plan 6}'!CH$15)),"",'III_Plan comp 438.68 {Plan 6}'!CH$15&amp;analysismethod9)</f>
        <v/>
      </c>
      <c r="EP84" s="254" t="str">
        <f>IF(ISNUMBER(FIND(analysismethod9,'III_Plan comp 438.68 {Plan 6}'!CI$15)),"",'III_Plan comp 438.68 {Plan 6}'!CI$15&amp;analysismethod9)</f>
        <v/>
      </c>
      <c r="EQ84" s="254" t="str">
        <f>IF(ISNUMBER(FIND(analysismethod9,'III_Plan comp 438.68 {Plan 6}'!CJ$15)),"",'III_Plan comp 438.68 {Plan 6}'!CJ$15&amp;analysismethod9)</f>
        <v/>
      </c>
      <c r="ER84" s="254" t="str">
        <f>IF(ISNUMBER(FIND(analysismethod9,'III_Plan comp 438.68 {Plan 6}'!CK$15)),"",'III_Plan comp 438.68 {Plan 6}'!CK$15&amp;analysismethod9)</f>
        <v/>
      </c>
      <c r="ES84" s="254" t="str">
        <f>IF(ISNUMBER(FIND(analysismethod9,'III_Plan comp 438.68 {Plan 6}'!CL$15)),"",'III_Plan comp 438.68 {Plan 6}'!CL$15&amp;analysismethod9)</f>
        <v/>
      </c>
      <c r="ET84" s="254" t="str">
        <f>IF(ISNUMBER(FIND(analysismethod9,'III_Plan comp 438.68 {Plan 6}'!CM$15)),"",'III_Plan comp 438.68 {Plan 6}'!CM$15&amp;analysismethod9)</f>
        <v/>
      </c>
      <c r="EU84" s="254" t="str">
        <f>IF(ISNUMBER(FIND(analysismethod9,'III_Plan comp 438.68 {Plan 6}'!CN$15)),"",'III_Plan comp 438.68 {Plan 6}'!CN$15&amp;analysismethod9)</f>
        <v/>
      </c>
      <c r="EV84" s="254" t="str">
        <f>IF(ISNUMBER(FIND(analysismethod9,'III_Plan comp 438.68 {Plan 6}'!CO$15)),"",'III_Plan comp 438.68 {Plan 6}'!CO$15&amp;analysismethod9)</f>
        <v/>
      </c>
      <c r="EW84" s="254" t="str">
        <f>IF(ISNUMBER(FIND(analysismethod9,'III_Plan comp 438.68 {Plan 6}'!CP$15)),"",'III_Plan comp 438.68 {Plan 6}'!CP$15&amp;analysismethod9)</f>
        <v/>
      </c>
      <c r="EX84" s="254" t="str">
        <f>IF(ISNUMBER(FIND(analysismethod9,'III_Plan comp 438.68 {Plan 6}'!CQ$15)),"",'III_Plan comp 438.68 {Plan 6}'!CQ$15&amp;analysismethod9)</f>
        <v/>
      </c>
      <c r="EY84" s="254" t="str">
        <f>IF(ISNUMBER(FIND(analysismethod9,'III_Plan comp 438.68 {Plan 6}'!CR$15)),"",'III_Plan comp 438.68 {Plan 6}'!CR$15&amp;analysismethod9)</f>
        <v/>
      </c>
      <c r="EZ84" s="254" t="str">
        <f>IF(ISNUMBER(FIND(analysismethod9,'III_Plan comp 438.68 {Plan 6}'!CS$15)),"",'III_Plan comp 438.68 {Plan 6}'!CS$15&amp;analysismethod9)</f>
        <v/>
      </c>
      <c r="FA84" s="254" t="str">
        <f>IF(ISNUMBER(FIND(analysismethod9,'III_Plan comp 438.68 {Plan 6}'!CT$15)),"",'III_Plan comp 438.68 {Plan 6}'!CT$15&amp;analysismethod9)</f>
        <v/>
      </c>
      <c r="FB84" s="254" t="str">
        <f>IF(ISNUMBER(FIND(analysismethod9,'III_Plan comp 438.68 {Plan 6}'!CU$15)),"",'III_Plan comp 438.68 {Plan 6}'!CU$15&amp;analysismethod9)</f>
        <v/>
      </c>
      <c r="FC84" s="254" t="str">
        <f>IF(ISNUMBER(FIND(analysismethod9,'III_Plan comp 438.68 {Plan 6}'!CV$15)),"",'III_Plan comp 438.68 {Plan 6}'!CV$15&amp;analysismethod9)</f>
        <v/>
      </c>
      <c r="FD84" s="254" t="str">
        <f>IF(ISNUMBER(FIND(analysismethod9,'III_Plan comp 438.68 {Plan 6}'!CW$15)),"",'III_Plan comp 438.68 {Plan 6}'!CW$15&amp;analysismethod9)</f>
        <v/>
      </c>
      <c r="FE84" s="254" t="str">
        <f>IF(ISNUMBER(FIND(analysismethod9,'III_Plan comp 438.68 {Plan 6}'!CX$15)),"",'III_Plan comp 438.68 {Plan 6}'!CX$15&amp;analysismethod9)</f>
        <v/>
      </c>
      <c r="FF84" s="254" t="str">
        <f>IF(ISNUMBER(FIND(analysismethod9,'III_Plan comp 438.68 {Plan 6}'!CY$15)),"",'III_Plan comp 438.68 {Plan 6}'!CY$15&amp;analysismethod9)</f>
        <v/>
      </c>
      <c r="FG84" s="254" t="str">
        <f>IF(ISNUMBER(FIND(analysismethod9,'III_Plan comp 438.68 {Plan 6}'!CZ$15)),"",'III_Plan comp 438.68 {Plan 6}'!CZ$15&amp;analysismethod9)</f>
        <v/>
      </c>
    </row>
    <row r="85" spans="62:163" ht="14.4" thickBot="1" x14ac:dyDescent="0.3">
      <c r="BK85" s="256" t="str">
        <f>IF('I_State and program information'!$E$91&lt;&gt;"",'I_State and program information'!E164&amp;"; "&amp;CHAR(10)&amp;CHAR(10),"")</f>
        <v/>
      </c>
      <c r="BL85" s="257" t="str">
        <f>IF(ISNUMBER(FIND(analysismethod10,'III_Plan comp 438.68 {Plan 6}'!E$15)),"",'III_Plan comp 438.68 {Plan 6}'!E$15&amp;analysismethod10)</f>
        <v/>
      </c>
      <c r="BM85" s="257" t="str">
        <f>IF(ISNUMBER(FIND(analysismethod10,'III_Plan comp 438.68 {Plan 6}'!F$15)),"",'III_Plan comp 438.68 {Plan 6}'!F$15&amp;analysismethod10)</f>
        <v/>
      </c>
      <c r="BN85" s="257" t="str">
        <f>IF(ISNUMBER(FIND(analysismethod10,'III_Plan comp 438.68 {Plan 6}'!G$15)),"",'III_Plan comp 438.68 {Plan 6}'!G$15&amp;analysismethod10)</f>
        <v/>
      </c>
      <c r="BO85" s="257" t="str">
        <f>IF(ISNUMBER(FIND(analysismethod10,'III_Plan comp 438.68 {Plan 6}'!H$15)),"",'III_Plan comp 438.68 {Plan 6}'!H$15&amp;analysismethod10)</f>
        <v/>
      </c>
      <c r="BP85" s="257" t="str">
        <f>IF(ISNUMBER(FIND(analysismethod10,'III_Plan comp 438.68 {Plan 6}'!I$15)),"",'III_Plan comp 438.68 {Plan 6}'!I$15&amp;analysismethod10)</f>
        <v/>
      </c>
      <c r="BQ85" s="257" t="str">
        <f>IF(ISNUMBER(FIND(analysismethod10,'III_Plan comp 438.68 {Plan 6}'!J$15)),"",'III_Plan comp 438.68 {Plan 6}'!J$15&amp;analysismethod10)</f>
        <v/>
      </c>
      <c r="BR85" s="257" t="str">
        <f>IF(ISNUMBER(FIND(analysismethod10,'III_Plan comp 438.68 {Plan 6}'!K$15)),"",'III_Plan comp 438.68 {Plan 6}'!K$15&amp;analysismethod10)</f>
        <v/>
      </c>
      <c r="BS85" s="257" t="str">
        <f>IF(ISNUMBER(FIND(analysismethod10,'III_Plan comp 438.68 {Plan 6}'!L$15)),"",'III_Plan comp 438.68 {Plan 6}'!L$15&amp;analysismethod10)</f>
        <v/>
      </c>
      <c r="BT85" s="257" t="str">
        <f>IF(ISNUMBER(FIND(analysismethod10,'III_Plan comp 438.68 {Plan 6}'!M$15)),"",'III_Plan comp 438.68 {Plan 6}'!M$15&amp;analysismethod10)</f>
        <v/>
      </c>
      <c r="BU85" s="257" t="str">
        <f>IF(ISNUMBER(FIND(analysismethod10,'III_Plan comp 438.68 {Plan 6}'!N$15)),"",'III_Plan comp 438.68 {Plan 6}'!N$15&amp;analysismethod10)</f>
        <v/>
      </c>
      <c r="BV85" s="257" t="str">
        <f>IF(ISNUMBER(FIND(analysismethod10,'III_Plan comp 438.68 {Plan 6}'!O$15)),"",'III_Plan comp 438.68 {Plan 6}'!O$15&amp;analysismethod10)</f>
        <v/>
      </c>
      <c r="BW85" s="257" t="str">
        <f>IF(ISNUMBER(FIND(analysismethod10,'III_Plan comp 438.68 {Plan 6}'!P$15)),"",'III_Plan comp 438.68 {Plan 6}'!P$15&amp;analysismethod10)</f>
        <v/>
      </c>
      <c r="BX85" s="257" t="str">
        <f>IF(ISNUMBER(FIND(analysismethod10,'III_Plan comp 438.68 {Plan 6}'!Q$15)),"",'III_Plan comp 438.68 {Plan 6}'!Q$15&amp;analysismethod10)</f>
        <v/>
      </c>
      <c r="BY85" s="257" t="str">
        <f>IF(ISNUMBER(FIND(analysismethod10,'III_Plan comp 438.68 {Plan 6}'!R$15)),"",'III_Plan comp 438.68 {Plan 6}'!R$15&amp;analysismethod10)</f>
        <v/>
      </c>
      <c r="BZ85" s="257" t="str">
        <f>IF(ISNUMBER(FIND(analysismethod10,'III_Plan comp 438.68 {Plan 6}'!S$15)),"",'III_Plan comp 438.68 {Plan 6}'!S$15&amp;analysismethod10)</f>
        <v/>
      </c>
      <c r="CA85" s="257" t="str">
        <f>IF(ISNUMBER(FIND(analysismethod10,'III_Plan comp 438.68 {Plan 6}'!T$15)),"",'III_Plan comp 438.68 {Plan 6}'!T$15&amp;analysismethod10)</f>
        <v/>
      </c>
      <c r="CB85" s="257" t="str">
        <f>IF(ISNUMBER(FIND(analysismethod10,'III_Plan comp 438.68 {Plan 6}'!U$15)),"",'III_Plan comp 438.68 {Plan 6}'!U$15&amp;analysismethod10)</f>
        <v/>
      </c>
      <c r="CC85" s="257" t="str">
        <f>IF(ISNUMBER(FIND(analysismethod10,'III_Plan comp 438.68 {Plan 6}'!V$15)),"",'III_Plan comp 438.68 {Plan 6}'!V$15&amp;analysismethod10)</f>
        <v/>
      </c>
      <c r="CD85" s="257" t="str">
        <f>IF(ISNUMBER(FIND(analysismethod10,'III_Plan comp 438.68 {Plan 6}'!W$15)),"",'III_Plan comp 438.68 {Plan 6}'!W$15&amp;analysismethod10)</f>
        <v/>
      </c>
      <c r="CE85" s="257" t="str">
        <f>IF(ISNUMBER(FIND(analysismethod10,'III_Plan comp 438.68 {Plan 6}'!X$15)),"",'III_Plan comp 438.68 {Plan 6}'!X$15&amp;analysismethod10)</f>
        <v/>
      </c>
      <c r="CF85" s="257" t="str">
        <f>IF(ISNUMBER(FIND(analysismethod10,'III_Plan comp 438.68 {Plan 6}'!Y$15)),"",'III_Plan comp 438.68 {Plan 6}'!Y$15&amp;analysismethod10)</f>
        <v/>
      </c>
      <c r="CG85" s="257" t="str">
        <f>IF(ISNUMBER(FIND(analysismethod10,'III_Plan comp 438.68 {Plan 6}'!Z$15)),"",'III_Plan comp 438.68 {Plan 6}'!Z$15&amp;analysismethod10)</f>
        <v/>
      </c>
      <c r="CH85" s="257" t="str">
        <f>IF(ISNUMBER(FIND(analysismethod10,'III_Plan comp 438.68 {Plan 6}'!AA$15)),"",'III_Plan comp 438.68 {Plan 6}'!AA$15&amp;analysismethod10)</f>
        <v/>
      </c>
      <c r="CI85" s="257" t="str">
        <f>IF(ISNUMBER(FIND(analysismethod10,'III_Plan comp 438.68 {Plan 6}'!AB$15)),"",'III_Plan comp 438.68 {Plan 6}'!AB$15&amp;analysismethod10)</f>
        <v/>
      </c>
      <c r="CJ85" s="257" t="str">
        <f>IF(ISNUMBER(FIND(analysismethod10,'III_Plan comp 438.68 {Plan 6}'!AC$15)),"",'III_Plan comp 438.68 {Plan 6}'!AC$15&amp;analysismethod10)</f>
        <v/>
      </c>
      <c r="CK85" s="257" t="str">
        <f>IF(ISNUMBER(FIND(analysismethod10,'III_Plan comp 438.68 {Plan 6}'!AD$15)),"",'III_Plan comp 438.68 {Plan 6}'!AD$15&amp;analysismethod10)</f>
        <v/>
      </c>
      <c r="CL85" s="257" t="str">
        <f>IF(ISNUMBER(FIND(analysismethod10,'III_Plan comp 438.68 {Plan 6}'!AE$15)),"",'III_Plan comp 438.68 {Plan 6}'!AE$15&amp;analysismethod10)</f>
        <v/>
      </c>
      <c r="CM85" s="257" t="str">
        <f>IF(ISNUMBER(FIND(analysismethod10,'III_Plan comp 438.68 {Plan 6}'!AF$15)),"",'III_Plan comp 438.68 {Plan 6}'!AF$15&amp;analysismethod10)</f>
        <v/>
      </c>
      <c r="CN85" s="257" t="str">
        <f>IF(ISNUMBER(FIND(analysismethod10,'III_Plan comp 438.68 {Plan 6}'!AG$15)),"",'III_Plan comp 438.68 {Plan 6}'!AG$15&amp;analysismethod10)</f>
        <v/>
      </c>
      <c r="CO85" s="257" t="str">
        <f>IF(ISNUMBER(FIND(analysismethod10,'III_Plan comp 438.68 {Plan 6}'!AH$15)),"",'III_Plan comp 438.68 {Plan 6}'!AH$15&amp;analysismethod10)</f>
        <v/>
      </c>
      <c r="CP85" s="257" t="str">
        <f>IF(ISNUMBER(FIND(analysismethod10,'III_Plan comp 438.68 {Plan 6}'!AI$15)),"",'III_Plan comp 438.68 {Plan 6}'!AI$15&amp;analysismethod10)</f>
        <v/>
      </c>
      <c r="CQ85" s="257" t="str">
        <f>IF(ISNUMBER(FIND(analysismethod10,'III_Plan comp 438.68 {Plan 6}'!AJ$15)),"",'III_Plan comp 438.68 {Plan 6}'!AJ$15&amp;analysismethod10)</f>
        <v/>
      </c>
      <c r="CR85" s="257" t="str">
        <f>IF(ISNUMBER(FIND(analysismethod10,'III_Plan comp 438.68 {Plan 6}'!AK$15)),"",'III_Plan comp 438.68 {Plan 6}'!AK$15&amp;analysismethod10)</f>
        <v/>
      </c>
      <c r="CS85" s="257" t="str">
        <f>IF(ISNUMBER(FIND(analysismethod10,'III_Plan comp 438.68 {Plan 6}'!AL$15)),"",'III_Plan comp 438.68 {Plan 6}'!AL$15&amp;analysismethod10)</f>
        <v/>
      </c>
      <c r="CT85" s="257" t="str">
        <f>IF(ISNUMBER(FIND(analysismethod10,'III_Plan comp 438.68 {Plan 6}'!AM$15)),"",'III_Plan comp 438.68 {Plan 6}'!AM$15&amp;analysismethod10)</f>
        <v/>
      </c>
      <c r="CU85" s="257" t="str">
        <f>IF(ISNUMBER(FIND(analysismethod10,'III_Plan comp 438.68 {Plan 6}'!AN$15)),"",'III_Plan comp 438.68 {Plan 6}'!AN$15&amp;analysismethod10)</f>
        <v/>
      </c>
      <c r="CV85" s="257" t="str">
        <f>IF(ISNUMBER(FIND(analysismethod10,'III_Plan comp 438.68 {Plan 6}'!AO$15)),"",'III_Plan comp 438.68 {Plan 6}'!AO$15&amp;analysismethod10)</f>
        <v/>
      </c>
      <c r="CW85" s="257" t="str">
        <f>IF(ISNUMBER(FIND(analysismethod10,'III_Plan comp 438.68 {Plan 6}'!AP$15)),"",'III_Plan comp 438.68 {Plan 6}'!AP$15&amp;analysismethod10)</f>
        <v/>
      </c>
      <c r="CX85" s="257" t="str">
        <f>IF(ISNUMBER(FIND(analysismethod10,'III_Plan comp 438.68 {Plan 6}'!AQ$15)),"",'III_Plan comp 438.68 {Plan 6}'!AQ$15&amp;analysismethod10)</f>
        <v/>
      </c>
      <c r="CY85" s="257" t="str">
        <f>IF(ISNUMBER(FIND(analysismethod10,'III_Plan comp 438.68 {Plan 6}'!AR$15)),"",'III_Plan comp 438.68 {Plan 6}'!AR$15&amp;analysismethod10)</f>
        <v/>
      </c>
      <c r="CZ85" s="257" t="str">
        <f>IF(ISNUMBER(FIND(analysismethod10,'III_Plan comp 438.68 {Plan 6}'!AS$15)),"",'III_Plan comp 438.68 {Plan 6}'!AS$15&amp;analysismethod10)</f>
        <v/>
      </c>
      <c r="DA85" s="257" t="str">
        <f>IF(ISNUMBER(FIND(analysismethod10,'III_Plan comp 438.68 {Plan 6}'!AT$15)),"",'III_Plan comp 438.68 {Plan 6}'!AT$15&amp;analysismethod10)</f>
        <v/>
      </c>
      <c r="DB85" s="257" t="str">
        <f>IF(ISNUMBER(FIND(analysismethod10,'III_Plan comp 438.68 {Plan 6}'!AU$15)),"",'III_Plan comp 438.68 {Plan 6}'!AU$15&amp;analysismethod10)</f>
        <v/>
      </c>
      <c r="DC85" s="257" t="str">
        <f>IF(ISNUMBER(FIND(analysismethod10,'III_Plan comp 438.68 {Plan 6}'!AV$15)),"",'III_Plan comp 438.68 {Plan 6}'!AV$15&amp;analysismethod10)</f>
        <v/>
      </c>
      <c r="DD85" s="257" t="str">
        <f>IF(ISNUMBER(FIND(analysismethod10,'III_Plan comp 438.68 {Plan 6}'!AW$15)),"",'III_Plan comp 438.68 {Plan 6}'!AW$15&amp;analysismethod10)</f>
        <v/>
      </c>
      <c r="DE85" s="257" t="str">
        <f>IF(ISNUMBER(FIND(analysismethod10,'III_Plan comp 438.68 {Plan 6}'!AX$15)),"",'III_Plan comp 438.68 {Plan 6}'!AX$15&amp;analysismethod10)</f>
        <v/>
      </c>
      <c r="DF85" s="257" t="str">
        <f>IF(ISNUMBER(FIND(analysismethod10,'III_Plan comp 438.68 {Plan 6}'!AY$15)),"",'III_Plan comp 438.68 {Plan 6}'!AY$15&amp;analysismethod10)</f>
        <v/>
      </c>
      <c r="DG85" s="257" t="str">
        <f>IF(ISNUMBER(FIND(analysismethod10,'III_Plan comp 438.68 {Plan 6}'!AZ$15)),"",'III_Plan comp 438.68 {Plan 6}'!AZ$15&amp;analysismethod10)</f>
        <v/>
      </c>
      <c r="DH85" s="257" t="str">
        <f>IF(ISNUMBER(FIND(analysismethod10,'III_Plan comp 438.68 {Plan 6}'!BA$15)),"",'III_Plan comp 438.68 {Plan 6}'!BA$15&amp;analysismethod10)</f>
        <v/>
      </c>
      <c r="DI85" s="257" t="str">
        <f>IF(ISNUMBER(FIND(analysismethod10,'III_Plan comp 438.68 {Plan 6}'!BB$15)),"",'III_Plan comp 438.68 {Plan 6}'!BB$15&amp;analysismethod10)</f>
        <v/>
      </c>
      <c r="DJ85" s="257" t="str">
        <f>IF(ISNUMBER(FIND(analysismethod10,'III_Plan comp 438.68 {Plan 6}'!BC$15)),"",'III_Plan comp 438.68 {Plan 6}'!BC$15&amp;analysismethod10)</f>
        <v/>
      </c>
      <c r="DK85" s="257" t="str">
        <f>IF(ISNUMBER(FIND(analysismethod10,'III_Plan comp 438.68 {Plan 6}'!BD$15)),"",'III_Plan comp 438.68 {Plan 6}'!BD$15&amp;analysismethod10)</f>
        <v/>
      </c>
      <c r="DL85" s="257" t="str">
        <f>IF(ISNUMBER(FIND(analysismethod10,'III_Plan comp 438.68 {Plan 6}'!BE$15)),"",'III_Plan comp 438.68 {Plan 6}'!BE$15&amp;analysismethod10)</f>
        <v/>
      </c>
      <c r="DM85" s="257" t="str">
        <f>IF(ISNUMBER(FIND(analysismethod10,'III_Plan comp 438.68 {Plan 6}'!BF$15)),"",'III_Plan comp 438.68 {Plan 6}'!BF$15&amp;analysismethod10)</f>
        <v/>
      </c>
      <c r="DN85" s="257" t="str">
        <f>IF(ISNUMBER(FIND(analysismethod10,'III_Plan comp 438.68 {Plan 6}'!BG$15)),"",'III_Plan comp 438.68 {Plan 6}'!BG$15&amp;analysismethod10)</f>
        <v/>
      </c>
      <c r="DO85" s="257" t="str">
        <f>IF(ISNUMBER(FIND(analysismethod10,'III_Plan comp 438.68 {Plan 6}'!BH$15)),"",'III_Plan comp 438.68 {Plan 6}'!BH$15&amp;analysismethod10)</f>
        <v/>
      </c>
      <c r="DP85" s="257" t="str">
        <f>IF(ISNUMBER(FIND(analysismethod10,'III_Plan comp 438.68 {Plan 6}'!BI$15)),"",'III_Plan comp 438.68 {Plan 6}'!BI$15&amp;analysismethod10)</f>
        <v/>
      </c>
      <c r="DQ85" s="257" t="str">
        <f>IF(ISNUMBER(FIND(analysismethod10,'III_Plan comp 438.68 {Plan 6}'!BJ$15)),"",'III_Plan comp 438.68 {Plan 6}'!BJ$15&amp;analysismethod10)</f>
        <v/>
      </c>
      <c r="DR85" s="257" t="str">
        <f>IF(ISNUMBER(FIND(analysismethod10,'III_Plan comp 438.68 {Plan 6}'!BK$15)),"",'III_Plan comp 438.68 {Plan 6}'!BK$15&amp;analysismethod10)</f>
        <v/>
      </c>
      <c r="DS85" s="257" t="str">
        <f>IF(ISNUMBER(FIND(analysismethod10,'III_Plan comp 438.68 {Plan 6}'!BL$15)),"",'III_Plan comp 438.68 {Plan 6}'!BL$15&amp;analysismethod10)</f>
        <v/>
      </c>
      <c r="DT85" s="257" t="str">
        <f>IF(ISNUMBER(FIND(analysismethod10,'III_Plan comp 438.68 {Plan 6}'!BM$15)),"",'III_Plan comp 438.68 {Plan 6}'!BM$15&amp;analysismethod10)</f>
        <v/>
      </c>
      <c r="DU85" s="257" t="str">
        <f>IF(ISNUMBER(FIND(analysismethod10,'III_Plan comp 438.68 {Plan 6}'!BN$15)),"",'III_Plan comp 438.68 {Plan 6}'!BN$15&amp;analysismethod10)</f>
        <v/>
      </c>
      <c r="DV85" s="257" t="str">
        <f>IF(ISNUMBER(FIND(analysismethod10,'III_Plan comp 438.68 {Plan 6}'!BO$15)),"",'III_Plan comp 438.68 {Plan 6}'!BO$15&amp;analysismethod10)</f>
        <v/>
      </c>
      <c r="DW85" s="257" t="str">
        <f>IF(ISNUMBER(FIND(analysismethod10,'III_Plan comp 438.68 {Plan 6}'!BP$15)),"",'III_Plan comp 438.68 {Plan 6}'!BP$15&amp;analysismethod10)</f>
        <v/>
      </c>
      <c r="DX85" s="257" t="str">
        <f>IF(ISNUMBER(FIND(analysismethod10,'III_Plan comp 438.68 {Plan 6}'!BQ$15)),"",'III_Plan comp 438.68 {Plan 6}'!BQ$15&amp;analysismethod10)</f>
        <v/>
      </c>
      <c r="DY85" s="257" t="str">
        <f>IF(ISNUMBER(FIND(analysismethod10,'III_Plan comp 438.68 {Plan 6}'!BR$15)),"",'III_Plan comp 438.68 {Plan 6}'!BR$15&amp;analysismethod10)</f>
        <v/>
      </c>
      <c r="DZ85" s="257" t="str">
        <f>IF(ISNUMBER(FIND(analysismethod10,'III_Plan comp 438.68 {Plan 6}'!BS$15)),"",'III_Plan comp 438.68 {Plan 6}'!BS$15&amp;analysismethod10)</f>
        <v/>
      </c>
      <c r="EA85" s="257" t="str">
        <f>IF(ISNUMBER(FIND(analysismethod10,'III_Plan comp 438.68 {Plan 6}'!BT$15)),"",'III_Plan comp 438.68 {Plan 6}'!BT$15&amp;analysismethod10)</f>
        <v/>
      </c>
      <c r="EB85" s="257" t="str">
        <f>IF(ISNUMBER(FIND(analysismethod10,'III_Plan comp 438.68 {Plan 6}'!BU$15)),"",'III_Plan comp 438.68 {Plan 6}'!BU$15&amp;analysismethod10)</f>
        <v/>
      </c>
      <c r="EC85" s="257" t="str">
        <f>IF(ISNUMBER(FIND(analysismethod10,'III_Plan comp 438.68 {Plan 6}'!BV$15)),"",'III_Plan comp 438.68 {Plan 6}'!BV$15&amp;analysismethod10)</f>
        <v/>
      </c>
      <c r="ED85" s="257" t="str">
        <f>IF(ISNUMBER(FIND(analysismethod10,'III_Plan comp 438.68 {Plan 6}'!BW$15)),"",'III_Plan comp 438.68 {Plan 6}'!BW$15&amp;analysismethod10)</f>
        <v/>
      </c>
      <c r="EE85" s="257" t="str">
        <f>IF(ISNUMBER(FIND(analysismethod10,'III_Plan comp 438.68 {Plan 6}'!BX$15)),"",'III_Plan comp 438.68 {Plan 6}'!BX$15&amp;analysismethod10)</f>
        <v/>
      </c>
      <c r="EF85" s="257" t="str">
        <f>IF(ISNUMBER(FIND(analysismethod10,'III_Plan comp 438.68 {Plan 6}'!BY$15)),"",'III_Plan comp 438.68 {Plan 6}'!BY$15&amp;analysismethod10)</f>
        <v/>
      </c>
      <c r="EG85" s="257" t="str">
        <f>IF(ISNUMBER(FIND(analysismethod10,'III_Plan comp 438.68 {Plan 6}'!BZ$15)),"",'III_Plan comp 438.68 {Plan 6}'!BZ$15&amp;analysismethod10)</f>
        <v/>
      </c>
      <c r="EH85" s="257" t="str">
        <f>IF(ISNUMBER(FIND(analysismethod10,'III_Plan comp 438.68 {Plan 6}'!CA$15)),"",'III_Plan comp 438.68 {Plan 6}'!CA$15&amp;analysismethod10)</f>
        <v/>
      </c>
      <c r="EI85" s="257" t="str">
        <f>IF(ISNUMBER(FIND(analysismethod10,'III_Plan comp 438.68 {Plan 6}'!CB$15)),"",'III_Plan comp 438.68 {Plan 6}'!CB$15&amp;analysismethod10)</f>
        <v/>
      </c>
      <c r="EJ85" s="257" t="str">
        <f>IF(ISNUMBER(FIND(analysismethod10,'III_Plan comp 438.68 {Plan 6}'!CC$15)),"",'III_Plan comp 438.68 {Plan 6}'!CC$15&amp;analysismethod10)</f>
        <v/>
      </c>
      <c r="EK85" s="257" t="str">
        <f>IF(ISNUMBER(FIND(analysismethod10,'III_Plan comp 438.68 {Plan 6}'!CD$15)),"",'III_Plan comp 438.68 {Plan 6}'!CD$15&amp;analysismethod10)</f>
        <v/>
      </c>
      <c r="EL85" s="257" t="str">
        <f>IF(ISNUMBER(FIND(analysismethod10,'III_Plan comp 438.68 {Plan 6}'!CE$15)),"",'III_Plan comp 438.68 {Plan 6}'!CE$15&amp;analysismethod10)</f>
        <v/>
      </c>
      <c r="EM85" s="257" t="str">
        <f>IF(ISNUMBER(FIND(analysismethod10,'III_Plan comp 438.68 {Plan 6}'!CF$15)),"",'III_Plan comp 438.68 {Plan 6}'!CF$15&amp;analysismethod10)</f>
        <v/>
      </c>
      <c r="EN85" s="257" t="str">
        <f>IF(ISNUMBER(FIND(analysismethod10,'III_Plan comp 438.68 {Plan 6}'!CG$15)),"",'III_Plan comp 438.68 {Plan 6}'!CG$15&amp;analysismethod10)</f>
        <v/>
      </c>
      <c r="EO85" s="257" t="str">
        <f>IF(ISNUMBER(FIND(analysismethod10,'III_Plan comp 438.68 {Plan 6}'!CH$15)),"",'III_Plan comp 438.68 {Plan 6}'!CH$15&amp;analysismethod10)</f>
        <v/>
      </c>
      <c r="EP85" s="257" t="str">
        <f>IF(ISNUMBER(FIND(analysismethod10,'III_Plan comp 438.68 {Plan 6}'!CI$15)),"",'III_Plan comp 438.68 {Plan 6}'!CI$15&amp;analysismethod10)</f>
        <v/>
      </c>
      <c r="EQ85" s="257" t="str">
        <f>IF(ISNUMBER(FIND(analysismethod10,'III_Plan comp 438.68 {Plan 6}'!CJ$15)),"",'III_Plan comp 438.68 {Plan 6}'!CJ$15&amp;analysismethod10)</f>
        <v/>
      </c>
      <c r="ER85" s="257" t="str">
        <f>IF(ISNUMBER(FIND(analysismethod10,'III_Plan comp 438.68 {Plan 6}'!CK$15)),"",'III_Plan comp 438.68 {Plan 6}'!CK$15&amp;analysismethod10)</f>
        <v/>
      </c>
      <c r="ES85" s="257" t="str">
        <f>IF(ISNUMBER(FIND(analysismethod10,'III_Plan comp 438.68 {Plan 6}'!CL$15)),"",'III_Plan comp 438.68 {Plan 6}'!CL$15&amp;analysismethod10)</f>
        <v/>
      </c>
      <c r="ET85" s="257" t="str">
        <f>IF(ISNUMBER(FIND(analysismethod10,'III_Plan comp 438.68 {Plan 6}'!CM$15)),"",'III_Plan comp 438.68 {Plan 6}'!CM$15&amp;analysismethod10)</f>
        <v/>
      </c>
      <c r="EU85" s="257" t="str">
        <f>IF(ISNUMBER(FIND(analysismethod10,'III_Plan comp 438.68 {Plan 6}'!CN$15)),"",'III_Plan comp 438.68 {Plan 6}'!CN$15&amp;analysismethod10)</f>
        <v/>
      </c>
      <c r="EV85" s="257" t="str">
        <f>IF(ISNUMBER(FIND(analysismethod10,'III_Plan comp 438.68 {Plan 6}'!CO$15)),"",'III_Plan comp 438.68 {Plan 6}'!CO$15&amp;analysismethod10)</f>
        <v/>
      </c>
      <c r="EW85" s="257" t="str">
        <f>IF(ISNUMBER(FIND(analysismethod10,'III_Plan comp 438.68 {Plan 6}'!CP$15)),"",'III_Plan comp 438.68 {Plan 6}'!CP$15&amp;analysismethod10)</f>
        <v/>
      </c>
      <c r="EX85" s="257" t="str">
        <f>IF(ISNUMBER(FIND(analysismethod10,'III_Plan comp 438.68 {Plan 6}'!CQ$15)),"",'III_Plan comp 438.68 {Plan 6}'!CQ$15&amp;analysismethod10)</f>
        <v/>
      </c>
      <c r="EY85" s="257" t="str">
        <f>IF(ISNUMBER(FIND(analysismethod10,'III_Plan comp 438.68 {Plan 6}'!CR$15)),"",'III_Plan comp 438.68 {Plan 6}'!CR$15&amp;analysismethod10)</f>
        <v/>
      </c>
      <c r="EZ85" s="257" t="str">
        <f>IF(ISNUMBER(FIND(analysismethod10,'III_Plan comp 438.68 {Plan 6}'!CS$15)),"",'III_Plan comp 438.68 {Plan 6}'!CS$15&amp;analysismethod10)</f>
        <v/>
      </c>
      <c r="FA85" s="257" t="str">
        <f>IF(ISNUMBER(FIND(analysismethod10,'III_Plan comp 438.68 {Plan 6}'!CT$15)),"",'III_Plan comp 438.68 {Plan 6}'!CT$15&amp;analysismethod10)</f>
        <v/>
      </c>
      <c r="FB85" s="257" t="str">
        <f>IF(ISNUMBER(FIND(analysismethod10,'III_Plan comp 438.68 {Plan 6}'!CU$15)),"",'III_Plan comp 438.68 {Plan 6}'!CU$15&amp;analysismethod10)</f>
        <v/>
      </c>
      <c r="FC85" s="257" t="str">
        <f>IF(ISNUMBER(FIND(analysismethod10,'III_Plan comp 438.68 {Plan 6}'!CV$15)),"",'III_Plan comp 438.68 {Plan 6}'!CV$15&amp;analysismethod10)</f>
        <v/>
      </c>
      <c r="FD85" s="257" t="str">
        <f>IF(ISNUMBER(FIND(analysismethod10,'III_Plan comp 438.68 {Plan 6}'!CW$15)),"",'III_Plan comp 438.68 {Plan 6}'!CW$15&amp;analysismethod10)</f>
        <v/>
      </c>
      <c r="FE85" s="257" t="str">
        <f>IF(ISNUMBER(FIND(analysismethod10,'III_Plan comp 438.68 {Plan 6}'!CX$15)),"",'III_Plan comp 438.68 {Plan 6}'!CX$15&amp;analysismethod10)</f>
        <v/>
      </c>
      <c r="FF85" s="257" t="str">
        <f>IF(ISNUMBER(FIND(analysismethod10,'III_Plan comp 438.68 {Plan 6}'!CY$15)),"",'III_Plan comp 438.68 {Plan 6}'!CY$15&amp;analysismethod10)</f>
        <v/>
      </c>
      <c r="FG85" s="257" t="str">
        <f>IF(ISNUMBER(FIND(analysismethod10,'III_Plan comp 438.68 {Plan 6}'!CZ$15)),"",'III_Plan comp 438.68 {Plan 6}'!CZ$15&amp;analysismethod10)</f>
        <v/>
      </c>
    </row>
    <row r="86" spans="62:163" ht="14.4" thickTop="1" x14ac:dyDescent="0.25"/>
    <row r="87" spans="62:163" ht="14.4" thickBot="1" x14ac:dyDescent="0.3"/>
    <row r="88" spans="62:163" ht="14.4" thickTop="1" x14ac:dyDescent="0.25">
      <c r="BJ88" s="271" t="s">
        <v>157</v>
      </c>
      <c r="BK88" s="268" t="str">
        <f>IF('I_State and program information'!$E$50="Yes","Geomapping"&amp;"; "&amp;CHAR(10)&amp;CHAR(10),"")</f>
        <v/>
      </c>
      <c r="BL88" s="251" t="str">
        <f>IF(ISNUMBER(FIND(analysismethod1,'III_Plan comp 438.68 {Plan 7}'!E$15)),"",'III_Plan comp 438.68 {Plan 7}'!E$15&amp;analysismethod1)</f>
        <v/>
      </c>
      <c r="BM88" s="251" t="str">
        <f>IF(ISNUMBER(FIND(analysismethod1,'III_Plan comp 438.68 {Plan 7}'!F$15)),"",'III_Plan comp 438.68 {Plan 7}'!F$15&amp;analysismethod1)</f>
        <v/>
      </c>
      <c r="BN88" s="251" t="str">
        <f>IF(ISNUMBER(FIND(analysismethod1,'III_Plan comp 438.68 {Plan 7}'!G$15)),"",'III_Plan comp 438.68 {Plan 7}'!G$15&amp;analysismethod1)</f>
        <v/>
      </c>
      <c r="BO88" s="251" t="str">
        <f>IF(ISNUMBER(FIND(analysismethod1,'III_Plan comp 438.68 {Plan 7}'!H$15)),"",'III_Plan comp 438.68 {Plan 7}'!H$15&amp;analysismethod1)</f>
        <v/>
      </c>
      <c r="BP88" s="251" t="str">
        <f>IF(ISNUMBER(FIND(analysismethod1,'III_Plan comp 438.68 {Plan 7}'!I$15)),"",'III_Plan comp 438.68 {Plan 7}'!I$15&amp;analysismethod1)</f>
        <v/>
      </c>
      <c r="BQ88" s="251" t="str">
        <f>IF(ISNUMBER(FIND(analysismethod1,'III_Plan comp 438.68 {Plan 7}'!J$15)),"",'III_Plan comp 438.68 {Plan 7}'!J$15&amp;analysismethod1)</f>
        <v/>
      </c>
      <c r="BR88" s="251" t="str">
        <f>IF(ISNUMBER(FIND(analysismethod1,'III_Plan comp 438.68 {Plan 7}'!K$15)),"",'III_Plan comp 438.68 {Plan 7}'!K$15&amp;analysismethod1)</f>
        <v/>
      </c>
      <c r="BS88" s="251" t="str">
        <f>IF(ISNUMBER(FIND(analysismethod1,'III_Plan comp 438.68 {Plan 7}'!L$15)),"",'III_Plan comp 438.68 {Plan 7}'!L$15&amp;analysismethod1)</f>
        <v/>
      </c>
      <c r="BT88" s="251" t="str">
        <f>IF(ISNUMBER(FIND(analysismethod1,'III_Plan comp 438.68 {Plan 7}'!M$15)),"",'III_Plan comp 438.68 {Plan 7}'!M$15&amp;analysismethod1)</f>
        <v/>
      </c>
      <c r="BU88" s="251" t="str">
        <f>IF(ISNUMBER(FIND(analysismethod1,'III_Plan comp 438.68 {Plan 7}'!N$15)),"",'III_Plan comp 438.68 {Plan 7}'!N$15&amp;analysismethod1)</f>
        <v/>
      </c>
      <c r="BV88" s="251" t="str">
        <f>IF(ISNUMBER(FIND(analysismethod1,'III_Plan comp 438.68 {Plan 7}'!O$15)),"",'III_Plan comp 438.68 {Plan 7}'!O$15&amp;analysismethod1)</f>
        <v/>
      </c>
      <c r="BW88" s="251" t="str">
        <f>IF(ISNUMBER(FIND(analysismethod1,'III_Plan comp 438.68 {Plan 7}'!P$15)),"",'III_Plan comp 438.68 {Plan 7}'!P$15&amp;analysismethod1)</f>
        <v/>
      </c>
      <c r="BX88" s="251" t="str">
        <f>IF(ISNUMBER(FIND(analysismethod1,'III_Plan comp 438.68 {Plan 7}'!Q$15)),"",'III_Plan comp 438.68 {Plan 7}'!Q$15&amp;analysismethod1)</f>
        <v/>
      </c>
      <c r="BY88" s="251" t="str">
        <f>IF(ISNUMBER(FIND(analysismethod1,'III_Plan comp 438.68 {Plan 7}'!R$15)),"",'III_Plan comp 438.68 {Plan 7}'!R$15&amp;analysismethod1)</f>
        <v/>
      </c>
      <c r="BZ88" s="251" t="str">
        <f>IF(ISNUMBER(FIND(analysismethod1,'III_Plan comp 438.68 {Plan 7}'!S$15)),"",'III_Plan comp 438.68 {Plan 7}'!S$15&amp;analysismethod1)</f>
        <v/>
      </c>
      <c r="CA88" s="251" t="str">
        <f>IF(ISNUMBER(FIND(analysismethod1,'III_Plan comp 438.68 {Plan 7}'!T$15)),"",'III_Plan comp 438.68 {Plan 7}'!T$15&amp;analysismethod1)</f>
        <v/>
      </c>
      <c r="CB88" s="251" t="str">
        <f>IF(ISNUMBER(FIND(analysismethod1,'III_Plan comp 438.68 {Plan 7}'!U$15)),"",'III_Plan comp 438.68 {Plan 7}'!U$15&amp;analysismethod1)</f>
        <v/>
      </c>
      <c r="CC88" s="251" t="str">
        <f>IF(ISNUMBER(FIND(analysismethod1,'III_Plan comp 438.68 {Plan 7}'!V$15)),"",'III_Plan comp 438.68 {Plan 7}'!V$15&amp;analysismethod1)</f>
        <v/>
      </c>
      <c r="CD88" s="251" t="str">
        <f>IF(ISNUMBER(FIND(analysismethod1,'III_Plan comp 438.68 {Plan 7}'!W$15)),"",'III_Plan comp 438.68 {Plan 7}'!W$15&amp;analysismethod1)</f>
        <v/>
      </c>
      <c r="CE88" s="251" t="str">
        <f>IF(ISNUMBER(FIND(analysismethod1,'III_Plan comp 438.68 {Plan 7}'!X$15)),"",'III_Plan comp 438.68 {Plan 7}'!X$15&amp;analysismethod1)</f>
        <v/>
      </c>
      <c r="CF88" s="251" t="str">
        <f>IF(ISNUMBER(FIND(analysismethod1,'III_Plan comp 438.68 {Plan 7}'!Y$15)),"",'III_Plan comp 438.68 {Plan 7}'!Y$15&amp;analysismethod1)</f>
        <v/>
      </c>
      <c r="CG88" s="251" t="str">
        <f>IF(ISNUMBER(FIND(analysismethod1,'III_Plan comp 438.68 {Plan 7}'!Z$15)),"",'III_Plan comp 438.68 {Plan 7}'!Z$15&amp;analysismethod1)</f>
        <v/>
      </c>
      <c r="CH88" s="251" t="str">
        <f>IF(ISNUMBER(FIND(analysismethod1,'III_Plan comp 438.68 {Plan 7}'!AA$15)),"",'III_Plan comp 438.68 {Plan 7}'!AA$15&amp;analysismethod1)</f>
        <v/>
      </c>
      <c r="CI88" s="251" t="str">
        <f>IF(ISNUMBER(FIND(analysismethod1,'III_Plan comp 438.68 {Plan 7}'!AB$15)),"",'III_Plan comp 438.68 {Plan 7}'!AB$15&amp;analysismethod1)</f>
        <v/>
      </c>
      <c r="CJ88" s="251" t="str">
        <f>IF(ISNUMBER(FIND(analysismethod1,'III_Plan comp 438.68 {Plan 7}'!AC$15)),"",'III_Plan comp 438.68 {Plan 7}'!AC$15&amp;analysismethod1)</f>
        <v/>
      </c>
      <c r="CK88" s="251" t="str">
        <f>IF(ISNUMBER(FIND(analysismethod1,'III_Plan comp 438.68 {Plan 7}'!AD$15)),"",'III_Plan comp 438.68 {Plan 7}'!AD$15&amp;analysismethod1)</f>
        <v/>
      </c>
      <c r="CL88" s="251" t="str">
        <f>IF(ISNUMBER(FIND(analysismethod1,'III_Plan comp 438.68 {Plan 7}'!AE$15)),"",'III_Plan comp 438.68 {Plan 7}'!AE$15&amp;analysismethod1)</f>
        <v/>
      </c>
      <c r="CM88" s="251" t="str">
        <f>IF(ISNUMBER(FIND(analysismethod1,'III_Plan comp 438.68 {Plan 7}'!AF$15)),"",'III_Plan comp 438.68 {Plan 7}'!AF$15&amp;analysismethod1)</f>
        <v/>
      </c>
      <c r="CN88" s="251" t="str">
        <f>IF(ISNUMBER(FIND(analysismethod1,'III_Plan comp 438.68 {Plan 7}'!AG$15)),"",'III_Plan comp 438.68 {Plan 7}'!AG$15&amp;analysismethod1)</f>
        <v/>
      </c>
      <c r="CO88" s="251" t="str">
        <f>IF(ISNUMBER(FIND(analysismethod1,'III_Plan comp 438.68 {Plan 7}'!AH$15)),"",'III_Plan comp 438.68 {Plan 7}'!AH$15&amp;analysismethod1)</f>
        <v/>
      </c>
      <c r="CP88" s="251" t="str">
        <f>IF(ISNUMBER(FIND(analysismethod1,'III_Plan comp 438.68 {Plan 7}'!AI$15)),"",'III_Plan comp 438.68 {Plan 7}'!AI$15&amp;analysismethod1)</f>
        <v/>
      </c>
      <c r="CQ88" s="251" t="str">
        <f>IF(ISNUMBER(FIND(analysismethod1,'III_Plan comp 438.68 {Plan 7}'!AJ$15)),"",'III_Plan comp 438.68 {Plan 7}'!AJ$15&amp;analysismethod1)</f>
        <v/>
      </c>
      <c r="CR88" s="251" t="str">
        <f>IF(ISNUMBER(FIND(analysismethod1,'III_Plan comp 438.68 {Plan 7}'!AK$15)),"",'III_Plan comp 438.68 {Plan 7}'!AK$15&amp;analysismethod1)</f>
        <v/>
      </c>
      <c r="CS88" s="251" t="str">
        <f>IF(ISNUMBER(FIND(analysismethod1,'III_Plan comp 438.68 {Plan 7}'!AL$15)),"",'III_Plan comp 438.68 {Plan 7}'!AL$15&amp;analysismethod1)</f>
        <v/>
      </c>
      <c r="CT88" s="251" t="str">
        <f>IF(ISNUMBER(FIND(analysismethod1,'III_Plan comp 438.68 {Plan 7}'!AM$15)),"",'III_Plan comp 438.68 {Plan 7}'!AM$15&amp;analysismethod1)</f>
        <v/>
      </c>
      <c r="CU88" s="251" t="str">
        <f>IF(ISNUMBER(FIND(analysismethod1,'III_Plan comp 438.68 {Plan 7}'!AN$15)),"",'III_Plan comp 438.68 {Plan 7}'!AN$15&amp;analysismethod1)</f>
        <v/>
      </c>
      <c r="CV88" s="251" t="str">
        <f>IF(ISNUMBER(FIND(analysismethod1,'III_Plan comp 438.68 {Plan 7}'!AO$15)),"",'III_Plan comp 438.68 {Plan 7}'!AO$15&amp;analysismethod1)</f>
        <v/>
      </c>
      <c r="CW88" s="251" t="str">
        <f>IF(ISNUMBER(FIND(analysismethod1,'III_Plan comp 438.68 {Plan 7}'!AP$15)),"",'III_Plan comp 438.68 {Plan 7}'!AP$15&amp;analysismethod1)</f>
        <v/>
      </c>
      <c r="CX88" s="251" t="str">
        <f>IF(ISNUMBER(FIND(analysismethod1,'III_Plan comp 438.68 {Plan 7}'!AQ$15)),"",'III_Plan comp 438.68 {Plan 7}'!AQ$15&amp;analysismethod1)</f>
        <v/>
      </c>
      <c r="CY88" s="251" t="str">
        <f>IF(ISNUMBER(FIND(analysismethod1,'III_Plan comp 438.68 {Plan 7}'!AR$15)),"",'III_Plan comp 438.68 {Plan 7}'!AR$15&amp;analysismethod1)</f>
        <v/>
      </c>
      <c r="CZ88" s="251" t="str">
        <f>IF(ISNUMBER(FIND(analysismethod1,'III_Plan comp 438.68 {Plan 7}'!AS$15)),"",'III_Plan comp 438.68 {Plan 7}'!AS$15&amp;analysismethod1)</f>
        <v/>
      </c>
      <c r="DA88" s="251" t="str">
        <f>IF(ISNUMBER(FIND(analysismethod1,'III_Plan comp 438.68 {Plan 7}'!AT$15)),"",'III_Plan comp 438.68 {Plan 7}'!AT$15&amp;analysismethod1)</f>
        <v/>
      </c>
      <c r="DB88" s="251" t="str">
        <f>IF(ISNUMBER(FIND(analysismethod1,'III_Plan comp 438.68 {Plan 7}'!AU$15)),"",'III_Plan comp 438.68 {Plan 7}'!AU$15&amp;analysismethod1)</f>
        <v/>
      </c>
      <c r="DC88" s="251" t="str">
        <f>IF(ISNUMBER(FIND(analysismethod1,'III_Plan comp 438.68 {Plan 7}'!AV$15)),"",'III_Plan comp 438.68 {Plan 7}'!AV$15&amp;analysismethod1)</f>
        <v/>
      </c>
      <c r="DD88" s="251" t="str">
        <f>IF(ISNUMBER(FIND(analysismethod1,'III_Plan comp 438.68 {Plan 7}'!AW$15)),"",'III_Plan comp 438.68 {Plan 7}'!AW$15&amp;analysismethod1)</f>
        <v/>
      </c>
      <c r="DE88" s="251" t="str">
        <f>IF(ISNUMBER(FIND(analysismethod1,'III_Plan comp 438.68 {Plan 7}'!AX$15)),"",'III_Plan comp 438.68 {Plan 7}'!AX$15&amp;analysismethod1)</f>
        <v/>
      </c>
      <c r="DF88" s="251" t="str">
        <f>IF(ISNUMBER(FIND(analysismethod1,'III_Plan comp 438.68 {Plan 7}'!AY$15)),"",'III_Plan comp 438.68 {Plan 7}'!AY$15&amp;analysismethod1)</f>
        <v/>
      </c>
      <c r="DG88" s="251" t="str">
        <f>IF(ISNUMBER(FIND(analysismethod1,'III_Plan comp 438.68 {Plan 7}'!AZ$15)),"",'III_Plan comp 438.68 {Plan 7}'!AZ$15&amp;analysismethod1)</f>
        <v/>
      </c>
      <c r="DH88" s="251" t="str">
        <f>IF(ISNUMBER(FIND(analysismethod1,'III_Plan comp 438.68 {Plan 7}'!BA$15)),"",'III_Plan comp 438.68 {Plan 7}'!BA$15&amp;analysismethod1)</f>
        <v/>
      </c>
      <c r="DI88" s="251" t="str">
        <f>IF(ISNUMBER(FIND(analysismethod1,'III_Plan comp 438.68 {Plan 7}'!BB$15)),"",'III_Plan comp 438.68 {Plan 7}'!BB$15&amp;analysismethod1)</f>
        <v/>
      </c>
      <c r="DJ88" s="251" t="str">
        <f>IF(ISNUMBER(FIND(analysismethod1,'III_Plan comp 438.68 {Plan 7}'!BC$15)),"",'III_Plan comp 438.68 {Plan 7}'!BC$15&amp;analysismethod1)</f>
        <v/>
      </c>
      <c r="DK88" s="251" t="str">
        <f>IF(ISNUMBER(FIND(analysismethod1,'III_Plan comp 438.68 {Plan 7}'!BD$15)),"",'III_Plan comp 438.68 {Plan 7}'!BD$15&amp;analysismethod1)</f>
        <v/>
      </c>
      <c r="DL88" s="251" t="str">
        <f>IF(ISNUMBER(FIND(analysismethod1,'III_Plan comp 438.68 {Plan 7}'!BE$15)),"",'III_Plan comp 438.68 {Plan 7}'!BE$15&amp;analysismethod1)</f>
        <v/>
      </c>
      <c r="DM88" s="251" t="str">
        <f>IF(ISNUMBER(FIND(analysismethod1,'III_Plan comp 438.68 {Plan 7}'!BF$15)),"",'III_Plan comp 438.68 {Plan 7}'!BF$15&amp;analysismethod1)</f>
        <v/>
      </c>
      <c r="DN88" s="251" t="str">
        <f>IF(ISNUMBER(FIND(analysismethod1,'III_Plan comp 438.68 {Plan 7}'!BG$15)),"",'III_Plan comp 438.68 {Plan 7}'!BG$15&amp;analysismethod1)</f>
        <v/>
      </c>
      <c r="DO88" s="251" t="str">
        <f>IF(ISNUMBER(FIND(analysismethod1,'III_Plan comp 438.68 {Plan 7}'!BH$15)),"",'III_Plan comp 438.68 {Plan 7}'!BH$15&amp;analysismethod1)</f>
        <v/>
      </c>
      <c r="DP88" s="251" t="str">
        <f>IF(ISNUMBER(FIND(analysismethod1,'III_Plan comp 438.68 {Plan 7}'!BI$15)),"",'III_Plan comp 438.68 {Plan 7}'!BI$15&amp;analysismethod1)</f>
        <v/>
      </c>
      <c r="DQ88" s="251" t="str">
        <f>IF(ISNUMBER(FIND(analysismethod1,'III_Plan comp 438.68 {Plan 7}'!BJ$15)),"",'III_Plan comp 438.68 {Plan 7}'!BJ$15&amp;analysismethod1)</f>
        <v/>
      </c>
      <c r="DR88" s="251" t="str">
        <f>IF(ISNUMBER(FIND(analysismethod1,'III_Plan comp 438.68 {Plan 7}'!BK$15)),"",'III_Plan comp 438.68 {Plan 7}'!BK$15&amp;analysismethod1)</f>
        <v/>
      </c>
      <c r="DS88" s="251" t="str">
        <f>IF(ISNUMBER(FIND(analysismethod1,'III_Plan comp 438.68 {Plan 7}'!BL$15)),"",'III_Plan comp 438.68 {Plan 7}'!BL$15&amp;analysismethod1)</f>
        <v/>
      </c>
      <c r="DT88" s="251" t="str">
        <f>IF(ISNUMBER(FIND(analysismethod1,'III_Plan comp 438.68 {Plan 7}'!BM$15)),"",'III_Plan comp 438.68 {Plan 7}'!BM$15&amp;analysismethod1)</f>
        <v/>
      </c>
      <c r="DU88" s="251" t="str">
        <f>IF(ISNUMBER(FIND(analysismethod1,'III_Plan comp 438.68 {Plan 7}'!BN$15)),"",'III_Plan comp 438.68 {Plan 7}'!BN$15&amp;analysismethod1)</f>
        <v/>
      </c>
      <c r="DV88" s="251" t="str">
        <f>IF(ISNUMBER(FIND(analysismethod1,'III_Plan comp 438.68 {Plan 7}'!BO$15)),"",'III_Plan comp 438.68 {Plan 7}'!BO$15&amp;analysismethod1)</f>
        <v/>
      </c>
      <c r="DW88" s="251" t="str">
        <f>IF(ISNUMBER(FIND(analysismethod1,'III_Plan comp 438.68 {Plan 7}'!BP$15)),"",'III_Plan comp 438.68 {Plan 7}'!BP$15&amp;analysismethod1)</f>
        <v/>
      </c>
      <c r="DX88" s="251" t="str">
        <f>IF(ISNUMBER(FIND(analysismethod1,'III_Plan comp 438.68 {Plan 7}'!BQ$15)),"",'III_Plan comp 438.68 {Plan 7}'!BQ$15&amp;analysismethod1)</f>
        <v/>
      </c>
      <c r="DY88" s="251" t="str">
        <f>IF(ISNUMBER(FIND(analysismethod1,'III_Plan comp 438.68 {Plan 7}'!BR$15)),"",'III_Plan comp 438.68 {Plan 7}'!BR$15&amp;analysismethod1)</f>
        <v/>
      </c>
      <c r="DZ88" s="251" t="str">
        <f>IF(ISNUMBER(FIND(analysismethod1,'III_Plan comp 438.68 {Plan 7}'!BS$15)),"",'III_Plan comp 438.68 {Plan 7}'!BS$15&amp;analysismethod1)</f>
        <v/>
      </c>
      <c r="EA88" s="251" t="str">
        <f>IF(ISNUMBER(FIND(analysismethod1,'III_Plan comp 438.68 {Plan 7}'!BT$15)),"",'III_Plan comp 438.68 {Plan 7}'!BT$15&amp;analysismethod1)</f>
        <v/>
      </c>
      <c r="EB88" s="251" t="str">
        <f>IF(ISNUMBER(FIND(analysismethod1,'III_Plan comp 438.68 {Plan 7}'!BU$15)),"",'III_Plan comp 438.68 {Plan 7}'!BU$15&amp;analysismethod1)</f>
        <v/>
      </c>
      <c r="EC88" s="251" t="str">
        <f>IF(ISNUMBER(FIND(analysismethod1,'III_Plan comp 438.68 {Plan 7}'!BV$15)),"",'III_Plan comp 438.68 {Plan 7}'!BV$15&amp;analysismethod1)</f>
        <v/>
      </c>
      <c r="ED88" s="251" t="str">
        <f>IF(ISNUMBER(FIND(analysismethod1,'III_Plan comp 438.68 {Plan 7}'!BW$15)),"",'III_Plan comp 438.68 {Plan 7}'!BW$15&amp;analysismethod1)</f>
        <v/>
      </c>
      <c r="EE88" s="251" t="str">
        <f>IF(ISNUMBER(FIND(analysismethod1,'III_Plan comp 438.68 {Plan 7}'!BX$15)),"",'III_Plan comp 438.68 {Plan 7}'!BX$15&amp;analysismethod1)</f>
        <v/>
      </c>
      <c r="EF88" s="251" t="str">
        <f>IF(ISNUMBER(FIND(analysismethod1,'III_Plan comp 438.68 {Plan 7}'!BY$15)),"",'III_Plan comp 438.68 {Plan 7}'!BY$15&amp;analysismethod1)</f>
        <v/>
      </c>
      <c r="EG88" s="251" t="str">
        <f>IF(ISNUMBER(FIND(analysismethod1,'III_Plan comp 438.68 {Plan 7}'!BZ$15)),"",'III_Plan comp 438.68 {Plan 7}'!BZ$15&amp;analysismethod1)</f>
        <v/>
      </c>
      <c r="EH88" s="251" t="str">
        <f>IF(ISNUMBER(FIND(analysismethod1,'III_Plan comp 438.68 {Plan 7}'!CA$15)),"",'III_Plan comp 438.68 {Plan 7}'!CA$15&amp;analysismethod1)</f>
        <v/>
      </c>
      <c r="EI88" s="251" t="str">
        <f>IF(ISNUMBER(FIND(analysismethod1,'III_Plan comp 438.68 {Plan 7}'!CB$15)),"",'III_Plan comp 438.68 {Plan 7}'!CB$15&amp;analysismethod1)</f>
        <v/>
      </c>
      <c r="EJ88" s="251" t="str">
        <f>IF(ISNUMBER(FIND(analysismethod1,'III_Plan comp 438.68 {Plan 7}'!CC$15)),"",'III_Plan comp 438.68 {Plan 7}'!CC$15&amp;analysismethod1)</f>
        <v/>
      </c>
      <c r="EK88" s="251" t="str">
        <f>IF(ISNUMBER(FIND(analysismethod1,'III_Plan comp 438.68 {Plan 7}'!CD$15)),"",'III_Plan comp 438.68 {Plan 7}'!CD$15&amp;analysismethod1)</f>
        <v/>
      </c>
      <c r="EL88" s="251" t="str">
        <f>IF(ISNUMBER(FIND(analysismethod1,'III_Plan comp 438.68 {Plan 7}'!CE$15)),"",'III_Plan comp 438.68 {Plan 7}'!CE$15&amp;analysismethod1)</f>
        <v/>
      </c>
      <c r="EM88" s="251" t="str">
        <f>IF(ISNUMBER(FIND(analysismethod1,'III_Plan comp 438.68 {Plan 7}'!CF$15)),"",'III_Plan comp 438.68 {Plan 7}'!CF$15&amp;analysismethod1)</f>
        <v/>
      </c>
      <c r="EN88" s="251" t="str">
        <f>IF(ISNUMBER(FIND(analysismethod1,'III_Plan comp 438.68 {Plan 7}'!CG$15)),"",'III_Plan comp 438.68 {Plan 7}'!CG$15&amp;analysismethod1)</f>
        <v/>
      </c>
      <c r="EO88" s="251" t="str">
        <f>IF(ISNUMBER(FIND(analysismethod1,'III_Plan comp 438.68 {Plan 7}'!CH$15)),"",'III_Plan comp 438.68 {Plan 7}'!CH$15&amp;analysismethod1)</f>
        <v/>
      </c>
      <c r="EP88" s="251" t="str">
        <f>IF(ISNUMBER(FIND(analysismethod1,'III_Plan comp 438.68 {Plan 7}'!CI$15)),"",'III_Plan comp 438.68 {Plan 7}'!CI$15&amp;analysismethod1)</f>
        <v/>
      </c>
      <c r="EQ88" s="251" t="str">
        <f>IF(ISNUMBER(FIND(analysismethod1,'III_Plan comp 438.68 {Plan 7}'!CJ$15)),"",'III_Plan comp 438.68 {Plan 7}'!CJ$15&amp;analysismethod1)</f>
        <v/>
      </c>
      <c r="ER88" s="251" t="str">
        <f>IF(ISNUMBER(FIND(analysismethod1,'III_Plan comp 438.68 {Plan 7}'!CK$15)),"",'III_Plan comp 438.68 {Plan 7}'!CK$15&amp;analysismethod1)</f>
        <v/>
      </c>
      <c r="ES88" s="251" t="str">
        <f>IF(ISNUMBER(FIND(analysismethod1,'III_Plan comp 438.68 {Plan 7}'!CL$15)),"",'III_Plan comp 438.68 {Plan 7}'!CL$15&amp;analysismethod1)</f>
        <v/>
      </c>
      <c r="ET88" s="251" t="str">
        <f>IF(ISNUMBER(FIND(analysismethod1,'III_Plan comp 438.68 {Plan 7}'!CM$15)),"",'III_Plan comp 438.68 {Plan 7}'!CM$15&amp;analysismethod1)</f>
        <v/>
      </c>
      <c r="EU88" s="251" t="str">
        <f>IF(ISNUMBER(FIND(analysismethod1,'III_Plan comp 438.68 {Plan 7}'!CN$15)),"",'III_Plan comp 438.68 {Plan 7}'!CN$15&amp;analysismethod1)</f>
        <v/>
      </c>
      <c r="EV88" s="251" t="str">
        <f>IF(ISNUMBER(FIND(analysismethod1,'III_Plan comp 438.68 {Plan 7}'!CO$15)),"",'III_Plan comp 438.68 {Plan 7}'!CO$15&amp;analysismethod1)</f>
        <v/>
      </c>
      <c r="EW88" s="251" t="str">
        <f>IF(ISNUMBER(FIND(analysismethod1,'III_Plan comp 438.68 {Plan 7}'!CP$15)),"",'III_Plan comp 438.68 {Plan 7}'!CP$15&amp;analysismethod1)</f>
        <v/>
      </c>
      <c r="EX88" s="251" t="str">
        <f>IF(ISNUMBER(FIND(analysismethod1,'III_Plan comp 438.68 {Plan 7}'!CQ$15)),"",'III_Plan comp 438.68 {Plan 7}'!CQ$15&amp;analysismethod1)</f>
        <v/>
      </c>
      <c r="EY88" s="251" t="str">
        <f>IF(ISNUMBER(FIND(analysismethod1,'III_Plan comp 438.68 {Plan 7}'!CR$15)),"",'III_Plan comp 438.68 {Plan 7}'!CR$15&amp;analysismethod1)</f>
        <v/>
      </c>
      <c r="EZ88" s="251" t="str">
        <f>IF(ISNUMBER(FIND(analysismethod1,'III_Plan comp 438.68 {Plan 7}'!CS$15)),"",'III_Plan comp 438.68 {Plan 7}'!CS$15&amp;analysismethod1)</f>
        <v/>
      </c>
      <c r="FA88" s="251" t="str">
        <f>IF(ISNUMBER(FIND(analysismethod1,'III_Plan comp 438.68 {Plan 7}'!CT$15)),"",'III_Plan comp 438.68 {Plan 7}'!CT$15&amp;analysismethod1)</f>
        <v/>
      </c>
      <c r="FB88" s="251" t="str">
        <f>IF(ISNUMBER(FIND(analysismethod1,'III_Plan comp 438.68 {Plan 7}'!CU$15)),"",'III_Plan comp 438.68 {Plan 7}'!CU$15&amp;analysismethod1)</f>
        <v/>
      </c>
      <c r="FC88" s="251" t="str">
        <f>IF(ISNUMBER(FIND(analysismethod1,'III_Plan comp 438.68 {Plan 7}'!CV$15)),"",'III_Plan comp 438.68 {Plan 7}'!CV$15&amp;analysismethod1)</f>
        <v/>
      </c>
      <c r="FD88" s="251" t="str">
        <f>IF(ISNUMBER(FIND(analysismethod1,'III_Plan comp 438.68 {Plan 7}'!CW$15)),"",'III_Plan comp 438.68 {Plan 7}'!CW$15&amp;analysismethod1)</f>
        <v/>
      </c>
      <c r="FE88" s="251" t="str">
        <f>IF(ISNUMBER(FIND(analysismethod1,'III_Plan comp 438.68 {Plan 7}'!CX$15)),"",'III_Plan comp 438.68 {Plan 7}'!CX$15&amp;analysismethod1)</f>
        <v/>
      </c>
      <c r="FF88" s="251" t="str">
        <f>IF(ISNUMBER(FIND(analysismethod1,'III_Plan comp 438.68 {Plan 7}'!CY$15)),"",'III_Plan comp 438.68 {Plan 7}'!CY$15&amp;analysismethod1)</f>
        <v/>
      </c>
      <c r="FG88" s="251" t="str">
        <f>IF(ISNUMBER(FIND(analysismethod1,'III_Plan comp 438.68 {Plan 7}'!CZ$15)),"",'III_Plan comp 438.68 {Plan 7}'!CZ$15&amp;analysismethod1)</f>
        <v/>
      </c>
    </row>
    <row r="89" spans="62:163" x14ac:dyDescent="0.25">
      <c r="BJ89" s="271"/>
      <c r="BK89" s="269" t="str">
        <f>IF('I_State and program information'!$E$54="Yes","Plan Provider Directory Review"&amp;"; "&amp;CHAR(10)&amp;CHAR(10),"")</f>
        <v/>
      </c>
      <c r="BL89" s="254" t="str">
        <f>IF(ISNUMBER(FIND(analysismethod2,'III_Plan comp 438.68 {Plan 7}'!E$15)),"",'III_Plan comp 438.68 {Plan 7}'!E$15&amp;analysismethod2)</f>
        <v/>
      </c>
      <c r="BM89" s="254" t="str">
        <f>IF(ISNUMBER(FIND(analysismethod2,'III_Plan comp 438.68 {Plan 7}'!F$15)),"",'III_Plan comp 438.68 {Plan 7}'!F$15&amp;analysismethod2)</f>
        <v/>
      </c>
      <c r="BN89" s="254" t="str">
        <f>IF(ISNUMBER(FIND(analysismethod2,'III_Plan comp 438.68 {Plan 7}'!G$15)),"",'III_Plan comp 438.68 {Plan 7}'!G$15&amp;analysismethod2)</f>
        <v/>
      </c>
      <c r="BO89" s="254" t="str">
        <f>IF(ISNUMBER(FIND(analysismethod2,'III_Plan comp 438.68 {Plan 7}'!H$15)),"",'III_Plan comp 438.68 {Plan 7}'!H$15&amp;analysismethod2)</f>
        <v/>
      </c>
      <c r="BP89" s="254" t="str">
        <f>IF(ISNUMBER(FIND(analysismethod2,'III_Plan comp 438.68 {Plan 7}'!I$15)),"",'III_Plan comp 438.68 {Plan 7}'!I$15&amp;analysismethod2)</f>
        <v/>
      </c>
      <c r="BQ89" s="254" t="str">
        <f>IF(ISNUMBER(FIND(analysismethod2,'III_Plan comp 438.68 {Plan 7}'!J$15)),"",'III_Plan comp 438.68 {Plan 7}'!J$15&amp;analysismethod2)</f>
        <v/>
      </c>
      <c r="BR89" s="254" t="str">
        <f>IF(ISNUMBER(FIND(analysismethod2,'III_Plan comp 438.68 {Plan 7}'!K$15)),"",'III_Plan comp 438.68 {Plan 7}'!K$15&amp;analysismethod2)</f>
        <v/>
      </c>
      <c r="BS89" s="254" t="str">
        <f>IF(ISNUMBER(FIND(analysismethod2,'III_Plan comp 438.68 {Plan 7}'!L$15)),"",'III_Plan comp 438.68 {Plan 7}'!L$15&amp;analysismethod2)</f>
        <v/>
      </c>
      <c r="BT89" s="254" t="str">
        <f>IF(ISNUMBER(FIND(analysismethod2,'III_Plan comp 438.68 {Plan 7}'!M$15)),"",'III_Plan comp 438.68 {Plan 7}'!M$15&amp;analysismethod2)</f>
        <v/>
      </c>
      <c r="BU89" s="254" t="str">
        <f>IF(ISNUMBER(FIND(analysismethod2,'III_Plan comp 438.68 {Plan 7}'!N$15)),"",'III_Plan comp 438.68 {Plan 7}'!N$15&amp;analysismethod2)</f>
        <v/>
      </c>
      <c r="BV89" s="254" t="str">
        <f>IF(ISNUMBER(FIND(analysismethod2,'III_Plan comp 438.68 {Plan 7}'!O$15)),"",'III_Plan comp 438.68 {Plan 7}'!O$15&amp;analysismethod2)</f>
        <v/>
      </c>
      <c r="BW89" s="254" t="str">
        <f>IF(ISNUMBER(FIND(analysismethod2,'III_Plan comp 438.68 {Plan 7}'!P$15)),"",'III_Plan comp 438.68 {Plan 7}'!P$15&amp;analysismethod2)</f>
        <v/>
      </c>
      <c r="BX89" s="254" t="str">
        <f>IF(ISNUMBER(FIND(analysismethod2,'III_Plan comp 438.68 {Plan 7}'!Q$15)),"",'III_Plan comp 438.68 {Plan 7}'!Q$15&amp;analysismethod2)</f>
        <v/>
      </c>
      <c r="BY89" s="254" t="str">
        <f>IF(ISNUMBER(FIND(analysismethod2,'III_Plan comp 438.68 {Plan 7}'!R$15)),"",'III_Plan comp 438.68 {Plan 7}'!R$15&amp;analysismethod2)</f>
        <v/>
      </c>
      <c r="BZ89" s="254" t="str">
        <f>IF(ISNUMBER(FIND(analysismethod2,'III_Plan comp 438.68 {Plan 7}'!S$15)),"",'III_Plan comp 438.68 {Plan 7}'!S$15&amp;analysismethod2)</f>
        <v/>
      </c>
      <c r="CA89" s="254" t="str">
        <f>IF(ISNUMBER(FIND(analysismethod2,'III_Plan comp 438.68 {Plan 7}'!T$15)),"",'III_Plan comp 438.68 {Plan 7}'!T$15&amp;analysismethod2)</f>
        <v/>
      </c>
      <c r="CB89" s="254" t="str">
        <f>IF(ISNUMBER(FIND(analysismethod2,'III_Plan comp 438.68 {Plan 7}'!U$15)),"",'III_Plan comp 438.68 {Plan 7}'!U$15&amp;analysismethod2)</f>
        <v/>
      </c>
      <c r="CC89" s="254" t="str">
        <f>IF(ISNUMBER(FIND(analysismethod2,'III_Plan comp 438.68 {Plan 7}'!V$15)),"",'III_Plan comp 438.68 {Plan 7}'!V$15&amp;analysismethod2)</f>
        <v/>
      </c>
      <c r="CD89" s="254" t="str">
        <f>IF(ISNUMBER(FIND(analysismethod2,'III_Plan comp 438.68 {Plan 7}'!W$15)),"",'III_Plan comp 438.68 {Plan 7}'!W$15&amp;analysismethod2)</f>
        <v/>
      </c>
      <c r="CE89" s="254" t="str">
        <f>IF(ISNUMBER(FIND(analysismethod2,'III_Plan comp 438.68 {Plan 7}'!X$15)),"",'III_Plan comp 438.68 {Plan 7}'!X$15&amp;analysismethod2)</f>
        <v/>
      </c>
      <c r="CF89" s="254" t="str">
        <f>IF(ISNUMBER(FIND(analysismethod2,'III_Plan comp 438.68 {Plan 7}'!Y$15)),"",'III_Plan comp 438.68 {Plan 7}'!Y$15&amp;analysismethod2)</f>
        <v/>
      </c>
      <c r="CG89" s="254" t="str">
        <f>IF(ISNUMBER(FIND(analysismethod2,'III_Plan comp 438.68 {Plan 7}'!Z$15)),"",'III_Plan comp 438.68 {Plan 7}'!Z$15&amp;analysismethod2)</f>
        <v/>
      </c>
      <c r="CH89" s="254" t="str">
        <f>IF(ISNUMBER(FIND(analysismethod2,'III_Plan comp 438.68 {Plan 7}'!AA$15)),"",'III_Plan comp 438.68 {Plan 7}'!AA$15&amp;analysismethod2)</f>
        <v/>
      </c>
      <c r="CI89" s="254" t="str">
        <f>IF(ISNUMBER(FIND(analysismethod2,'III_Plan comp 438.68 {Plan 7}'!AB$15)),"",'III_Plan comp 438.68 {Plan 7}'!AB$15&amp;analysismethod2)</f>
        <v/>
      </c>
      <c r="CJ89" s="254" t="str">
        <f>IF(ISNUMBER(FIND(analysismethod2,'III_Plan comp 438.68 {Plan 7}'!AC$15)),"",'III_Plan comp 438.68 {Plan 7}'!AC$15&amp;analysismethod2)</f>
        <v/>
      </c>
      <c r="CK89" s="254" t="str">
        <f>IF(ISNUMBER(FIND(analysismethod2,'III_Plan comp 438.68 {Plan 7}'!AD$15)),"",'III_Plan comp 438.68 {Plan 7}'!AD$15&amp;analysismethod2)</f>
        <v/>
      </c>
      <c r="CL89" s="254" t="str">
        <f>IF(ISNUMBER(FIND(analysismethod2,'III_Plan comp 438.68 {Plan 7}'!AE$15)),"",'III_Plan comp 438.68 {Plan 7}'!AE$15&amp;analysismethod2)</f>
        <v/>
      </c>
      <c r="CM89" s="254" t="str">
        <f>IF(ISNUMBER(FIND(analysismethod2,'III_Plan comp 438.68 {Plan 7}'!AF$15)),"",'III_Plan comp 438.68 {Plan 7}'!AF$15&amp;analysismethod2)</f>
        <v/>
      </c>
      <c r="CN89" s="254" t="str">
        <f>IF(ISNUMBER(FIND(analysismethod2,'III_Plan comp 438.68 {Plan 7}'!AG$15)),"",'III_Plan comp 438.68 {Plan 7}'!AG$15&amp;analysismethod2)</f>
        <v/>
      </c>
      <c r="CO89" s="254" t="str">
        <f>IF(ISNUMBER(FIND(analysismethod2,'III_Plan comp 438.68 {Plan 7}'!AH$15)),"",'III_Plan comp 438.68 {Plan 7}'!AH$15&amp;analysismethod2)</f>
        <v/>
      </c>
      <c r="CP89" s="254" t="str">
        <f>IF(ISNUMBER(FIND(analysismethod2,'III_Plan comp 438.68 {Plan 7}'!AI$15)),"",'III_Plan comp 438.68 {Plan 7}'!AI$15&amp;analysismethod2)</f>
        <v/>
      </c>
      <c r="CQ89" s="254" t="str">
        <f>IF(ISNUMBER(FIND(analysismethod2,'III_Plan comp 438.68 {Plan 7}'!AJ$15)),"",'III_Plan comp 438.68 {Plan 7}'!AJ$15&amp;analysismethod2)</f>
        <v/>
      </c>
      <c r="CR89" s="254" t="str">
        <f>IF(ISNUMBER(FIND(analysismethod2,'III_Plan comp 438.68 {Plan 7}'!AK$15)),"",'III_Plan comp 438.68 {Plan 7}'!AK$15&amp;analysismethod2)</f>
        <v/>
      </c>
      <c r="CS89" s="254" t="str">
        <f>IF(ISNUMBER(FIND(analysismethod2,'III_Plan comp 438.68 {Plan 7}'!AL$15)),"",'III_Plan comp 438.68 {Plan 7}'!AL$15&amp;analysismethod2)</f>
        <v/>
      </c>
      <c r="CT89" s="254" t="str">
        <f>IF(ISNUMBER(FIND(analysismethod2,'III_Plan comp 438.68 {Plan 7}'!AM$15)),"",'III_Plan comp 438.68 {Plan 7}'!AM$15&amp;analysismethod2)</f>
        <v/>
      </c>
      <c r="CU89" s="254" t="str">
        <f>IF(ISNUMBER(FIND(analysismethod2,'III_Plan comp 438.68 {Plan 7}'!AN$15)),"",'III_Plan comp 438.68 {Plan 7}'!AN$15&amp;analysismethod2)</f>
        <v/>
      </c>
      <c r="CV89" s="254" t="str">
        <f>IF(ISNUMBER(FIND(analysismethod2,'III_Plan comp 438.68 {Plan 7}'!AO$15)),"",'III_Plan comp 438.68 {Plan 7}'!AO$15&amp;analysismethod2)</f>
        <v/>
      </c>
      <c r="CW89" s="254" t="str">
        <f>IF(ISNUMBER(FIND(analysismethod2,'III_Plan comp 438.68 {Plan 7}'!AP$15)),"",'III_Plan comp 438.68 {Plan 7}'!AP$15&amp;analysismethod2)</f>
        <v/>
      </c>
      <c r="CX89" s="254" t="str">
        <f>IF(ISNUMBER(FIND(analysismethod2,'III_Plan comp 438.68 {Plan 7}'!AQ$15)),"",'III_Plan comp 438.68 {Plan 7}'!AQ$15&amp;analysismethod2)</f>
        <v/>
      </c>
      <c r="CY89" s="254" t="str">
        <f>IF(ISNUMBER(FIND(analysismethod2,'III_Plan comp 438.68 {Plan 7}'!AR$15)),"",'III_Plan comp 438.68 {Plan 7}'!AR$15&amp;analysismethod2)</f>
        <v/>
      </c>
      <c r="CZ89" s="254" t="str">
        <f>IF(ISNUMBER(FIND(analysismethod2,'III_Plan comp 438.68 {Plan 7}'!AS$15)),"",'III_Plan comp 438.68 {Plan 7}'!AS$15&amp;analysismethod2)</f>
        <v/>
      </c>
      <c r="DA89" s="254" t="str">
        <f>IF(ISNUMBER(FIND(analysismethod2,'III_Plan comp 438.68 {Plan 7}'!AT$15)),"",'III_Plan comp 438.68 {Plan 7}'!AT$15&amp;analysismethod2)</f>
        <v/>
      </c>
      <c r="DB89" s="254" t="str">
        <f>IF(ISNUMBER(FIND(analysismethod2,'III_Plan comp 438.68 {Plan 7}'!AU$15)),"",'III_Plan comp 438.68 {Plan 7}'!AU$15&amp;analysismethod2)</f>
        <v/>
      </c>
      <c r="DC89" s="254" t="str">
        <f>IF(ISNUMBER(FIND(analysismethod2,'III_Plan comp 438.68 {Plan 7}'!AV$15)),"",'III_Plan comp 438.68 {Plan 7}'!AV$15&amp;analysismethod2)</f>
        <v/>
      </c>
      <c r="DD89" s="254" t="str">
        <f>IF(ISNUMBER(FIND(analysismethod2,'III_Plan comp 438.68 {Plan 7}'!AW$15)),"",'III_Plan comp 438.68 {Plan 7}'!AW$15&amp;analysismethod2)</f>
        <v/>
      </c>
      <c r="DE89" s="254" t="str">
        <f>IF(ISNUMBER(FIND(analysismethod2,'III_Plan comp 438.68 {Plan 7}'!AX$15)),"",'III_Plan comp 438.68 {Plan 7}'!AX$15&amp;analysismethod2)</f>
        <v/>
      </c>
      <c r="DF89" s="254" t="str">
        <f>IF(ISNUMBER(FIND(analysismethod2,'III_Plan comp 438.68 {Plan 7}'!AY$15)),"",'III_Plan comp 438.68 {Plan 7}'!AY$15&amp;analysismethod2)</f>
        <v/>
      </c>
      <c r="DG89" s="254" t="str">
        <f>IF(ISNUMBER(FIND(analysismethod2,'III_Plan comp 438.68 {Plan 7}'!AZ$15)),"",'III_Plan comp 438.68 {Plan 7}'!AZ$15&amp;analysismethod2)</f>
        <v/>
      </c>
      <c r="DH89" s="254" t="str">
        <f>IF(ISNUMBER(FIND(analysismethod2,'III_Plan comp 438.68 {Plan 7}'!BA$15)),"",'III_Plan comp 438.68 {Plan 7}'!BA$15&amp;analysismethod2)</f>
        <v/>
      </c>
      <c r="DI89" s="254" t="str">
        <f>IF(ISNUMBER(FIND(analysismethod2,'III_Plan comp 438.68 {Plan 7}'!BB$15)),"",'III_Plan comp 438.68 {Plan 7}'!BB$15&amp;analysismethod2)</f>
        <v/>
      </c>
      <c r="DJ89" s="254" t="str">
        <f>IF(ISNUMBER(FIND(analysismethod2,'III_Plan comp 438.68 {Plan 7}'!BC$15)),"",'III_Plan comp 438.68 {Plan 7}'!BC$15&amp;analysismethod2)</f>
        <v/>
      </c>
      <c r="DK89" s="254" t="str">
        <f>IF(ISNUMBER(FIND(analysismethod2,'III_Plan comp 438.68 {Plan 7}'!BD$15)),"",'III_Plan comp 438.68 {Plan 7}'!BD$15&amp;analysismethod2)</f>
        <v/>
      </c>
      <c r="DL89" s="254" t="str">
        <f>IF(ISNUMBER(FIND(analysismethod2,'III_Plan comp 438.68 {Plan 7}'!BE$15)),"",'III_Plan comp 438.68 {Plan 7}'!BE$15&amp;analysismethod2)</f>
        <v/>
      </c>
      <c r="DM89" s="254" t="str">
        <f>IF(ISNUMBER(FIND(analysismethod2,'III_Plan comp 438.68 {Plan 7}'!BF$15)),"",'III_Plan comp 438.68 {Plan 7}'!BF$15&amp;analysismethod2)</f>
        <v/>
      </c>
      <c r="DN89" s="254" t="str">
        <f>IF(ISNUMBER(FIND(analysismethod2,'III_Plan comp 438.68 {Plan 7}'!BG$15)),"",'III_Plan comp 438.68 {Plan 7}'!BG$15&amp;analysismethod2)</f>
        <v/>
      </c>
      <c r="DO89" s="254" t="str">
        <f>IF(ISNUMBER(FIND(analysismethod2,'III_Plan comp 438.68 {Plan 7}'!BH$15)),"",'III_Plan comp 438.68 {Plan 7}'!BH$15&amp;analysismethod2)</f>
        <v/>
      </c>
      <c r="DP89" s="254" t="str">
        <f>IF(ISNUMBER(FIND(analysismethod2,'III_Plan comp 438.68 {Plan 7}'!BI$15)),"",'III_Plan comp 438.68 {Plan 7}'!BI$15&amp;analysismethod2)</f>
        <v/>
      </c>
      <c r="DQ89" s="254" t="str">
        <f>IF(ISNUMBER(FIND(analysismethod2,'III_Plan comp 438.68 {Plan 7}'!BJ$15)),"",'III_Plan comp 438.68 {Plan 7}'!BJ$15&amp;analysismethod2)</f>
        <v/>
      </c>
      <c r="DR89" s="254" t="str">
        <f>IF(ISNUMBER(FIND(analysismethod2,'III_Plan comp 438.68 {Plan 7}'!BK$15)),"",'III_Plan comp 438.68 {Plan 7}'!BK$15&amp;analysismethod2)</f>
        <v/>
      </c>
      <c r="DS89" s="254" t="str">
        <f>IF(ISNUMBER(FIND(analysismethod2,'III_Plan comp 438.68 {Plan 7}'!BL$15)),"",'III_Plan comp 438.68 {Plan 7}'!BL$15&amp;analysismethod2)</f>
        <v/>
      </c>
      <c r="DT89" s="254" t="str">
        <f>IF(ISNUMBER(FIND(analysismethod2,'III_Plan comp 438.68 {Plan 7}'!BM$15)),"",'III_Plan comp 438.68 {Plan 7}'!BM$15&amp;analysismethod2)</f>
        <v/>
      </c>
      <c r="DU89" s="254" t="str">
        <f>IF(ISNUMBER(FIND(analysismethod2,'III_Plan comp 438.68 {Plan 7}'!BN$15)),"",'III_Plan comp 438.68 {Plan 7}'!BN$15&amp;analysismethod2)</f>
        <v/>
      </c>
      <c r="DV89" s="254" t="str">
        <f>IF(ISNUMBER(FIND(analysismethod2,'III_Plan comp 438.68 {Plan 7}'!BO$15)),"",'III_Plan comp 438.68 {Plan 7}'!BO$15&amp;analysismethod2)</f>
        <v/>
      </c>
      <c r="DW89" s="254" t="str">
        <f>IF(ISNUMBER(FIND(analysismethod2,'III_Plan comp 438.68 {Plan 7}'!BP$15)),"",'III_Plan comp 438.68 {Plan 7}'!BP$15&amp;analysismethod2)</f>
        <v/>
      </c>
      <c r="DX89" s="254" t="str">
        <f>IF(ISNUMBER(FIND(analysismethod2,'III_Plan comp 438.68 {Plan 7}'!BQ$15)),"",'III_Plan comp 438.68 {Plan 7}'!BQ$15&amp;analysismethod2)</f>
        <v/>
      </c>
      <c r="DY89" s="254" t="str">
        <f>IF(ISNUMBER(FIND(analysismethod2,'III_Plan comp 438.68 {Plan 7}'!BR$15)),"",'III_Plan comp 438.68 {Plan 7}'!BR$15&amp;analysismethod2)</f>
        <v/>
      </c>
      <c r="DZ89" s="254" t="str">
        <f>IF(ISNUMBER(FIND(analysismethod2,'III_Plan comp 438.68 {Plan 7}'!BS$15)),"",'III_Plan comp 438.68 {Plan 7}'!BS$15&amp;analysismethod2)</f>
        <v/>
      </c>
      <c r="EA89" s="254" t="str">
        <f>IF(ISNUMBER(FIND(analysismethod2,'III_Plan comp 438.68 {Plan 7}'!BT$15)),"",'III_Plan comp 438.68 {Plan 7}'!BT$15&amp;analysismethod2)</f>
        <v/>
      </c>
      <c r="EB89" s="254" t="str">
        <f>IF(ISNUMBER(FIND(analysismethod2,'III_Plan comp 438.68 {Plan 7}'!BU$15)),"",'III_Plan comp 438.68 {Plan 7}'!BU$15&amp;analysismethod2)</f>
        <v/>
      </c>
      <c r="EC89" s="254" t="str">
        <f>IF(ISNUMBER(FIND(analysismethod2,'III_Plan comp 438.68 {Plan 7}'!BV$15)),"",'III_Plan comp 438.68 {Plan 7}'!BV$15&amp;analysismethod2)</f>
        <v/>
      </c>
      <c r="ED89" s="254" t="str">
        <f>IF(ISNUMBER(FIND(analysismethod2,'III_Plan comp 438.68 {Plan 7}'!BW$15)),"",'III_Plan comp 438.68 {Plan 7}'!BW$15&amp;analysismethod2)</f>
        <v/>
      </c>
      <c r="EE89" s="254" t="str">
        <f>IF(ISNUMBER(FIND(analysismethod2,'III_Plan comp 438.68 {Plan 7}'!BX$15)),"",'III_Plan comp 438.68 {Plan 7}'!BX$15&amp;analysismethod2)</f>
        <v/>
      </c>
      <c r="EF89" s="254" t="str">
        <f>IF(ISNUMBER(FIND(analysismethod2,'III_Plan comp 438.68 {Plan 7}'!BY$15)),"",'III_Plan comp 438.68 {Plan 7}'!BY$15&amp;analysismethod2)</f>
        <v/>
      </c>
      <c r="EG89" s="254" t="str">
        <f>IF(ISNUMBER(FIND(analysismethod2,'III_Plan comp 438.68 {Plan 7}'!BZ$15)),"",'III_Plan comp 438.68 {Plan 7}'!BZ$15&amp;analysismethod2)</f>
        <v/>
      </c>
      <c r="EH89" s="254" t="str">
        <f>IF(ISNUMBER(FIND(analysismethod2,'III_Plan comp 438.68 {Plan 7}'!CA$15)),"",'III_Plan comp 438.68 {Plan 7}'!CA$15&amp;analysismethod2)</f>
        <v/>
      </c>
      <c r="EI89" s="254" t="str">
        <f>IF(ISNUMBER(FIND(analysismethod2,'III_Plan comp 438.68 {Plan 7}'!CB$15)),"",'III_Plan comp 438.68 {Plan 7}'!CB$15&amp;analysismethod2)</f>
        <v/>
      </c>
      <c r="EJ89" s="254" t="str">
        <f>IF(ISNUMBER(FIND(analysismethod2,'III_Plan comp 438.68 {Plan 7}'!CC$15)),"",'III_Plan comp 438.68 {Plan 7}'!CC$15&amp;analysismethod2)</f>
        <v/>
      </c>
      <c r="EK89" s="254" t="str">
        <f>IF(ISNUMBER(FIND(analysismethod2,'III_Plan comp 438.68 {Plan 7}'!CD$15)),"",'III_Plan comp 438.68 {Plan 7}'!CD$15&amp;analysismethod2)</f>
        <v/>
      </c>
      <c r="EL89" s="254" t="str">
        <f>IF(ISNUMBER(FIND(analysismethod2,'III_Plan comp 438.68 {Plan 7}'!CE$15)),"",'III_Plan comp 438.68 {Plan 7}'!CE$15&amp;analysismethod2)</f>
        <v/>
      </c>
      <c r="EM89" s="254" t="str">
        <f>IF(ISNUMBER(FIND(analysismethod2,'III_Plan comp 438.68 {Plan 7}'!CF$15)),"",'III_Plan comp 438.68 {Plan 7}'!CF$15&amp;analysismethod2)</f>
        <v/>
      </c>
      <c r="EN89" s="254" t="str">
        <f>IF(ISNUMBER(FIND(analysismethod2,'III_Plan comp 438.68 {Plan 7}'!CG$15)),"",'III_Plan comp 438.68 {Plan 7}'!CG$15&amp;analysismethod2)</f>
        <v/>
      </c>
      <c r="EO89" s="254" t="str">
        <f>IF(ISNUMBER(FIND(analysismethod2,'III_Plan comp 438.68 {Plan 7}'!CH$15)),"",'III_Plan comp 438.68 {Plan 7}'!CH$15&amp;analysismethod2)</f>
        <v/>
      </c>
      <c r="EP89" s="254" t="str">
        <f>IF(ISNUMBER(FIND(analysismethod2,'III_Plan comp 438.68 {Plan 7}'!CI$15)),"",'III_Plan comp 438.68 {Plan 7}'!CI$15&amp;analysismethod2)</f>
        <v/>
      </c>
      <c r="EQ89" s="254" t="str">
        <f>IF(ISNUMBER(FIND(analysismethod2,'III_Plan comp 438.68 {Plan 7}'!CJ$15)),"",'III_Plan comp 438.68 {Plan 7}'!CJ$15&amp;analysismethod2)</f>
        <v/>
      </c>
      <c r="ER89" s="254" t="str">
        <f>IF(ISNUMBER(FIND(analysismethod2,'III_Plan comp 438.68 {Plan 7}'!CK$15)),"",'III_Plan comp 438.68 {Plan 7}'!CK$15&amp;analysismethod2)</f>
        <v/>
      </c>
      <c r="ES89" s="254" t="str">
        <f>IF(ISNUMBER(FIND(analysismethod2,'III_Plan comp 438.68 {Plan 7}'!CL$15)),"",'III_Plan comp 438.68 {Plan 7}'!CL$15&amp;analysismethod2)</f>
        <v/>
      </c>
      <c r="ET89" s="254" t="str">
        <f>IF(ISNUMBER(FIND(analysismethod2,'III_Plan comp 438.68 {Plan 7}'!CM$15)),"",'III_Plan comp 438.68 {Plan 7}'!CM$15&amp;analysismethod2)</f>
        <v/>
      </c>
      <c r="EU89" s="254" t="str">
        <f>IF(ISNUMBER(FIND(analysismethod2,'III_Plan comp 438.68 {Plan 7}'!CN$15)),"",'III_Plan comp 438.68 {Plan 7}'!CN$15&amp;analysismethod2)</f>
        <v/>
      </c>
      <c r="EV89" s="254" t="str">
        <f>IF(ISNUMBER(FIND(analysismethod2,'III_Plan comp 438.68 {Plan 7}'!CO$15)),"",'III_Plan comp 438.68 {Plan 7}'!CO$15&amp;analysismethod2)</f>
        <v/>
      </c>
      <c r="EW89" s="254" t="str">
        <f>IF(ISNUMBER(FIND(analysismethod2,'III_Plan comp 438.68 {Plan 7}'!CP$15)),"",'III_Plan comp 438.68 {Plan 7}'!CP$15&amp;analysismethod2)</f>
        <v/>
      </c>
      <c r="EX89" s="254" t="str">
        <f>IF(ISNUMBER(FIND(analysismethod2,'III_Plan comp 438.68 {Plan 7}'!CQ$15)),"",'III_Plan comp 438.68 {Plan 7}'!CQ$15&amp;analysismethod2)</f>
        <v/>
      </c>
      <c r="EY89" s="254" t="str">
        <f>IF(ISNUMBER(FIND(analysismethod2,'III_Plan comp 438.68 {Plan 7}'!CR$15)),"",'III_Plan comp 438.68 {Plan 7}'!CR$15&amp;analysismethod2)</f>
        <v/>
      </c>
      <c r="EZ89" s="254" t="str">
        <f>IF(ISNUMBER(FIND(analysismethod2,'III_Plan comp 438.68 {Plan 7}'!CS$15)),"",'III_Plan comp 438.68 {Plan 7}'!CS$15&amp;analysismethod2)</f>
        <v/>
      </c>
      <c r="FA89" s="254" t="str">
        <f>IF(ISNUMBER(FIND(analysismethod2,'III_Plan comp 438.68 {Plan 7}'!CT$15)),"",'III_Plan comp 438.68 {Plan 7}'!CT$15&amp;analysismethod2)</f>
        <v/>
      </c>
      <c r="FB89" s="254" t="str">
        <f>IF(ISNUMBER(FIND(analysismethod2,'III_Plan comp 438.68 {Plan 7}'!CU$15)),"",'III_Plan comp 438.68 {Plan 7}'!CU$15&amp;analysismethod2)</f>
        <v/>
      </c>
      <c r="FC89" s="254" t="str">
        <f>IF(ISNUMBER(FIND(analysismethod2,'III_Plan comp 438.68 {Plan 7}'!CV$15)),"",'III_Plan comp 438.68 {Plan 7}'!CV$15&amp;analysismethod2)</f>
        <v/>
      </c>
      <c r="FD89" s="254" t="str">
        <f>IF(ISNUMBER(FIND(analysismethod2,'III_Plan comp 438.68 {Plan 7}'!CW$15)),"",'III_Plan comp 438.68 {Plan 7}'!CW$15&amp;analysismethod2)</f>
        <v/>
      </c>
      <c r="FE89" s="254" t="str">
        <f>IF(ISNUMBER(FIND(analysismethod2,'III_Plan comp 438.68 {Plan 7}'!CX$15)),"",'III_Plan comp 438.68 {Plan 7}'!CX$15&amp;analysismethod2)</f>
        <v/>
      </c>
      <c r="FF89" s="254" t="str">
        <f>IF(ISNUMBER(FIND(analysismethod2,'III_Plan comp 438.68 {Plan 7}'!CY$15)),"",'III_Plan comp 438.68 {Plan 7}'!CY$15&amp;analysismethod2)</f>
        <v/>
      </c>
      <c r="FG89" s="254" t="str">
        <f>IF(ISNUMBER(FIND(analysismethod2,'III_Plan comp 438.68 {Plan 7}'!CZ$15)),"",'III_Plan comp 438.68 {Plan 7}'!CZ$15&amp;analysismethod2)</f>
        <v/>
      </c>
    </row>
    <row r="90" spans="62:163" x14ac:dyDescent="0.25">
      <c r="BK90" s="269" t="str">
        <f>IF('I_State and program information'!$E$58="Yes","Secret Shopper: Network Participation"&amp;"; "&amp;CHAR(10)&amp;CHAR(10),"")</f>
        <v/>
      </c>
      <c r="BL90" s="254" t="str">
        <f>IF(ISNUMBER(FIND(analysismethod3,'III_Plan comp 438.68 {Plan 7}'!E$15)),"",'III_Plan comp 438.68 {Plan 7}'!E$15&amp;analysismethod3)</f>
        <v/>
      </c>
      <c r="BM90" s="254" t="str">
        <f>IF(ISNUMBER(FIND(analysismethod3,'III_Plan comp 438.68 {Plan 7}'!F$15)),"",'III_Plan comp 438.68 {Plan 7}'!F$15&amp;analysismethod3)</f>
        <v/>
      </c>
      <c r="BN90" s="254" t="str">
        <f>IF(ISNUMBER(FIND(analysismethod3,'III_Plan comp 438.68 {Plan 7}'!G$15)),"",'III_Plan comp 438.68 {Plan 7}'!G$15&amp;analysismethod3)</f>
        <v/>
      </c>
      <c r="BO90" s="254" t="str">
        <f>IF(ISNUMBER(FIND(analysismethod3,'III_Plan comp 438.68 {Plan 7}'!H$15)),"",'III_Plan comp 438.68 {Plan 7}'!H$15&amp;analysismethod3)</f>
        <v/>
      </c>
      <c r="BP90" s="254" t="str">
        <f>IF(ISNUMBER(FIND(analysismethod3,'III_Plan comp 438.68 {Plan 7}'!I$15)),"",'III_Plan comp 438.68 {Plan 7}'!I$15&amp;analysismethod3)</f>
        <v/>
      </c>
      <c r="BQ90" s="254" t="str">
        <f>IF(ISNUMBER(FIND(analysismethod3,'III_Plan comp 438.68 {Plan 7}'!J$15)),"",'III_Plan comp 438.68 {Plan 7}'!J$15&amp;analysismethod3)</f>
        <v/>
      </c>
      <c r="BR90" s="254" t="str">
        <f>IF(ISNUMBER(FIND(analysismethod3,'III_Plan comp 438.68 {Plan 7}'!K$15)),"",'III_Plan comp 438.68 {Plan 7}'!K$15&amp;analysismethod3)</f>
        <v/>
      </c>
      <c r="BS90" s="254" t="str">
        <f>IF(ISNUMBER(FIND(analysismethod3,'III_Plan comp 438.68 {Plan 7}'!L$15)),"",'III_Plan comp 438.68 {Plan 7}'!L$15&amp;analysismethod3)</f>
        <v/>
      </c>
      <c r="BT90" s="254" t="str">
        <f>IF(ISNUMBER(FIND(analysismethod3,'III_Plan comp 438.68 {Plan 7}'!M$15)),"",'III_Plan comp 438.68 {Plan 7}'!M$15&amp;analysismethod3)</f>
        <v/>
      </c>
      <c r="BU90" s="254" t="str">
        <f>IF(ISNUMBER(FIND(analysismethod3,'III_Plan comp 438.68 {Plan 7}'!N$15)),"",'III_Plan comp 438.68 {Plan 7}'!N$15&amp;analysismethod3)</f>
        <v/>
      </c>
      <c r="BV90" s="254" t="str">
        <f>IF(ISNUMBER(FIND(analysismethod3,'III_Plan comp 438.68 {Plan 7}'!O$15)),"",'III_Plan comp 438.68 {Plan 7}'!O$15&amp;analysismethod3)</f>
        <v/>
      </c>
      <c r="BW90" s="254" t="str">
        <f>IF(ISNUMBER(FIND(analysismethod3,'III_Plan comp 438.68 {Plan 7}'!P$15)),"",'III_Plan comp 438.68 {Plan 7}'!P$15&amp;analysismethod3)</f>
        <v/>
      </c>
      <c r="BX90" s="254" t="str">
        <f>IF(ISNUMBER(FIND(analysismethod3,'III_Plan comp 438.68 {Plan 7}'!Q$15)),"",'III_Plan comp 438.68 {Plan 7}'!Q$15&amp;analysismethod3)</f>
        <v/>
      </c>
      <c r="BY90" s="254" t="str">
        <f>IF(ISNUMBER(FIND(analysismethod3,'III_Plan comp 438.68 {Plan 7}'!R$15)),"",'III_Plan comp 438.68 {Plan 7}'!R$15&amp;analysismethod3)</f>
        <v/>
      </c>
      <c r="BZ90" s="254" t="str">
        <f>IF(ISNUMBER(FIND(analysismethod3,'III_Plan comp 438.68 {Plan 7}'!S$15)),"",'III_Plan comp 438.68 {Plan 7}'!S$15&amp;analysismethod3)</f>
        <v/>
      </c>
      <c r="CA90" s="254" t="str">
        <f>IF(ISNUMBER(FIND(analysismethod3,'III_Plan comp 438.68 {Plan 7}'!T$15)),"",'III_Plan comp 438.68 {Plan 7}'!T$15&amp;analysismethod3)</f>
        <v/>
      </c>
      <c r="CB90" s="254" t="str">
        <f>IF(ISNUMBER(FIND(analysismethod3,'III_Plan comp 438.68 {Plan 7}'!U$15)),"",'III_Plan comp 438.68 {Plan 7}'!U$15&amp;analysismethod3)</f>
        <v/>
      </c>
      <c r="CC90" s="254" t="str">
        <f>IF(ISNUMBER(FIND(analysismethod3,'III_Plan comp 438.68 {Plan 7}'!V$15)),"",'III_Plan comp 438.68 {Plan 7}'!V$15&amp;analysismethod3)</f>
        <v/>
      </c>
      <c r="CD90" s="254" t="str">
        <f>IF(ISNUMBER(FIND(analysismethod3,'III_Plan comp 438.68 {Plan 7}'!W$15)),"",'III_Plan comp 438.68 {Plan 7}'!W$15&amp;analysismethod3)</f>
        <v/>
      </c>
      <c r="CE90" s="254" t="str">
        <f>IF(ISNUMBER(FIND(analysismethod3,'III_Plan comp 438.68 {Plan 7}'!X$15)),"",'III_Plan comp 438.68 {Plan 7}'!X$15&amp;analysismethod3)</f>
        <v/>
      </c>
      <c r="CF90" s="254" t="str">
        <f>IF(ISNUMBER(FIND(analysismethod3,'III_Plan comp 438.68 {Plan 7}'!Y$15)),"",'III_Plan comp 438.68 {Plan 7}'!Y$15&amp;analysismethod3)</f>
        <v/>
      </c>
      <c r="CG90" s="254" t="str">
        <f>IF(ISNUMBER(FIND(analysismethod3,'III_Plan comp 438.68 {Plan 7}'!Z$15)),"",'III_Plan comp 438.68 {Plan 7}'!Z$15&amp;analysismethod3)</f>
        <v/>
      </c>
      <c r="CH90" s="254" t="str">
        <f>IF(ISNUMBER(FIND(analysismethod3,'III_Plan comp 438.68 {Plan 7}'!AA$15)),"",'III_Plan comp 438.68 {Plan 7}'!AA$15&amp;analysismethod3)</f>
        <v/>
      </c>
      <c r="CI90" s="254" t="str">
        <f>IF(ISNUMBER(FIND(analysismethod3,'III_Plan comp 438.68 {Plan 7}'!AB$15)),"",'III_Plan comp 438.68 {Plan 7}'!AB$15&amp;analysismethod3)</f>
        <v/>
      </c>
      <c r="CJ90" s="254" t="str">
        <f>IF(ISNUMBER(FIND(analysismethod3,'III_Plan comp 438.68 {Plan 7}'!AC$15)),"",'III_Plan comp 438.68 {Plan 7}'!AC$15&amp;analysismethod3)</f>
        <v/>
      </c>
      <c r="CK90" s="254" t="str">
        <f>IF(ISNUMBER(FIND(analysismethod3,'III_Plan comp 438.68 {Plan 7}'!AD$15)),"",'III_Plan comp 438.68 {Plan 7}'!AD$15&amp;analysismethod3)</f>
        <v/>
      </c>
      <c r="CL90" s="254" t="str">
        <f>IF(ISNUMBER(FIND(analysismethod3,'III_Plan comp 438.68 {Plan 7}'!AE$15)),"",'III_Plan comp 438.68 {Plan 7}'!AE$15&amp;analysismethod3)</f>
        <v/>
      </c>
      <c r="CM90" s="254" t="str">
        <f>IF(ISNUMBER(FIND(analysismethod3,'III_Plan comp 438.68 {Plan 7}'!AF$15)),"",'III_Plan comp 438.68 {Plan 7}'!AF$15&amp;analysismethod3)</f>
        <v/>
      </c>
      <c r="CN90" s="254" t="str">
        <f>IF(ISNUMBER(FIND(analysismethod3,'III_Plan comp 438.68 {Plan 7}'!AG$15)),"",'III_Plan comp 438.68 {Plan 7}'!AG$15&amp;analysismethod3)</f>
        <v/>
      </c>
      <c r="CO90" s="254" t="str">
        <f>IF(ISNUMBER(FIND(analysismethod3,'III_Plan comp 438.68 {Plan 7}'!AH$15)),"",'III_Plan comp 438.68 {Plan 7}'!AH$15&amp;analysismethod3)</f>
        <v/>
      </c>
      <c r="CP90" s="254" t="str">
        <f>IF(ISNUMBER(FIND(analysismethod3,'III_Plan comp 438.68 {Plan 7}'!AI$15)),"",'III_Plan comp 438.68 {Plan 7}'!AI$15&amp;analysismethod3)</f>
        <v/>
      </c>
      <c r="CQ90" s="254" t="str">
        <f>IF(ISNUMBER(FIND(analysismethod3,'III_Plan comp 438.68 {Plan 7}'!AJ$15)),"",'III_Plan comp 438.68 {Plan 7}'!AJ$15&amp;analysismethod3)</f>
        <v/>
      </c>
      <c r="CR90" s="254" t="str">
        <f>IF(ISNUMBER(FIND(analysismethod3,'III_Plan comp 438.68 {Plan 7}'!AK$15)),"",'III_Plan comp 438.68 {Plan 7}'!AK$15&amp;analysismethod3)</f>
        <v/>
      </c>
      <c r="CS90" s="254" t="str">
        <f>IF(ISNUMBER(FIND(analysismethod3,'III_Plan comp 438.68 {Plan 7}'!AL$15)),"",'III_Plan comp 438.68 {Plan 7}'!AL$15&amp;analysismethod3)</f>
        <v/>
      </c>
      <c r="CT90" s="254" t="str">
        <f>IF(ISNUMBER(FIND(analysismethod3,'III_Plan comp 438.68 {Plan 7}'!AM$15)),"",'III_Plan comp 438.68 {Plan 7}'!AM$15&amp;analysismethod3)</f>
        <v/>
      </c>
      <c r="CU90" s="254" t="str">
        <f>IF(ISNUMBER(FIND(analysismethod3,'III_Plan comp 438.68 {Plan 7}'!AN$15)),"",'III_Plan comp 438.68 {Plan 7}'!AN$15&amp;analysismethod3)</f>
        <v/>
      </c>
      <c r="CV90" s="254" t="str">
        <f>IF(ISNUMBER(FIND(analysismethod3,'III_Plan comp 438.68 {Plan 7}'!AO$15)),"",'III_Plan comp 438.68 {Plan 7}'!AO$15&amp;analysismethod3)</f>
        <v/>
      </c>
      <c r="CW90" s="254" t="str">
        <f>IF(ISNUMBER(FIND(analysismethod3,'III_Plan comp 438.68 {Plan 7}'!AP$15)),"",'III_Plan comp 438.68 {Plan 7}'!AP$15&amp;analysismethod3)</f>
        <v/>
      </c>
      <c r="CX90" s="254" t="str">
        <f>IF(ISNUMBER(FIND(analysismethod3,'III_Plan comp 438.68 {Plan 7}'!AQ$15)),"",'III_Plan comp 438.68 {Plan 7}'!AQ$15&amp;analysismethod3)</f>
        <v/>
      </c>
      <c r="CY90" s="254" t="str">
        <f>IF(ISNUMBER(FIND(analysismethod3,'III_Plan comp 438.68 {Plan 7}'!AR$15)),"",'III_Plan comp 438.68 {Plan 7}'!AR$15&amp;analysismethod3)</f>
        <v/>
      </c>
      <c r="CZ90" s="254" t="str">
        <f>IF(ISNUMBER(FIND(analysismethod3,'III_Plan comp 438.68 {Plan 7}'!AS$15)),"",'III_Plan comp 438.68 {Plan 7}'!AS$15&amp;analysismethod3)</f>
        <v/>
      </c>
      <c r="DA90" s="254" t="str">
        <f>IF(ISNUMBER(FIND(analysismethod3,'III_Plan comp 438.68 {Plan 7}'!AT$15)),"",'III_Plan comp 438.68 {Plan 7}'!AT$15&amp;analysismethod3)</f>
        <v/>
      </c>
      <c r="DB90" s="254" t="str">
        <f>IF(ISNUMBER(FIND(analysismethod3,'III_Plan comp 438.68 {Plan 7}'!AU$15)),"",'III_Plan comp 438.68 {Plan 7}'!AU$15&amp;analysismethod3)</f>
        <v/>
      </c>
      <c r="DC90" s="254" t="str">
        <f>IF(ISNUMBER(FIND(analysismethod3,'III_Plan comp 438.68 {Plan 7}'!AV$15)),"",'III_Plan comp 438.68 {Plan 7}'!AV$15&amp;analysismethod3)</f>
        <v/>
      </c>
      <c r="DD90" s="254" t="str">
        <f>IF(ISNUMBER(FIND(analysismethod3,'III_Plan comp 438.68 {Plan 7}'!AW$15)),"",'III_Plan comp 438.68 {Plan 7}'!AW$15&amp;analysismethod3)</f>
        <v/>
      </c>
      <c r="DE90" s="254" t="str">
        <f>IF(ISNUMBER(FIND(analysismethod3,'III_Plan comp 438.68 {Plan 7}'!AX$15)),"",'III_Plan comp 438.68 {Plan 7}'!AX$15&amp;analysismethod3)</f>
        <v/>
      </c>
      <c r="DF90" s="254" t="str">
        <f>IF(ISNUMBER(FIND(analysismethod3,'III_Plan comp 438.68 {Plan 7}'!AY$15)),"",'III_Plan comp 438.68 {Plan 7}'!AY$15&amp;analysismethod3)</f>
        <v/>
      </c>
      <c r="DG90" s="254" t="str">
        <f>IF(ISNUMBER(FIND(analysismethod3,'III_Plan comp 438.68 {Plan 7}'!AZ$15)),"",'III_Plan comp 438.68 {Plan 7}'!AZ$15&amp;analysismethod3)</f>
        <v/>
      </c>
      <c r="DH90" s="254" t="str">
        <f>IF(ISNUMBER(FIND(analysismethod3,'III_Plan comp 438.68 {Plan 7}'!BA$15)),"",'III_Plan comp 438.68 {Plan 7}'!BA$15&amp;analysismethod3)</f>
        <v/>
      </c>
      <c r="DI90" s="254" t="str">
        <f>IF(ISNUMBER(FIND(analysismethod3,'III_Plan comp 438.68 {Plan 7}'!BB$15)),"",'III_Plan comp 438.68 {Plan 7}'!BB$15&amp;analysismethod3)</f>
        <v/>
      </c>
      <c r="DJ90" s="254" t="str">
        <f>IF(ISNUMBER(FIND(analysismethod3,'III_Plan comp 438.68 {Plan 7}'!BC$15)),"",'III_Plan comp 438.68 {Plan 7}'!BC$15&amp;analysismethod3)</f>
        <v/>
      </c>
      <c r="DK90" s="254" t="str">
        <f>IF(ISNUMBER(FIND(analysismethod3,'III_Plan comp 438.68 {Plan 7}'!BD$15)),"",'III_Plan comp 438.68 {Plan 7}'!BD$15&amp;analysismethod3)</f>
        <v/>
      </c>
      <c r="DL90" s="254" t="str">
        <f>IF(ISNUMBER(FIND(analysismethod3,'III_Plan comp 438.68 {Plan 7}'!BE$15)),"",'III_Plan comp 438.68 {Plan 7}'!BE$15&amp;analysismethod3)</f>
        <v/>
      </c>
      <c r="DM90" s="254" t="str">
        <f>IF(ISNUMBER(FIND(analysismethod3,'III_Plan comp 438.68 {Plan 7}'!BF$15)),"",'III_Plan comp 438.68 {Plan 7}'!BF$15&amp;analysismethod3)</f>
        <v/>
      </c>
      <c r="DN90" s="254" t="str">
        <f>IF(ISNUMBER(FIND(analysismethod3,'III_Plan comp 438.68 {Plan 7}'!BG$15)),"",'III_Plan comp 438.68 {Plan 7}'!BG$15&amp;analysismethod3)</f>
        <v/>
      </c>
      <c r="DO90" s="254" t="str">
        <f>IF(ISNUMBER(FIND(analysismethod3,'III_Plan comp 438.68 {Plan 7}'!BH$15)),"",'III_Plan comp 438.68 {Plan 7}'!BH$15&amp;analysismethod3)</f>
        <v/>
      </c>
      <c r="DP90" s="254" t="str">
        <f>IF(ISNUMBER(FIND(analysismethod3,'III_Plan comp 438.68 {Plan 7}'!BI$15)),"",'III_Plan comp 438.68 {Plan 7}'!BI$15&amp;analysismethod3)</f>
        <v/>
      </c>
      <c r="DQ90" s="254" t="str">
        <f>IF(ISNUMBER(FIND(analysismethod3,'III_Plan comp 438.68 {Plan 7}'!BJ$15)),"",'III_Plan comp 438.68 {Plan 7}'!BJ$15&amp;analysismethod3)</f>
        <v/>
      </c>
      <c r="DR90" s="254" t="str">
        <f>IF(ISNUMBER(FIND(analysismethod3,'III_Plan comp 438.68 {Plan 7}'!BK$15)),"",'III_Plan comp 438.68 {Plan 7}'!BK$15&amp;analysismethod3)</f>
        <v/>
      </c>
      <c r="DS90" s="254" t="str">
        <f>IF(ISNUMBER(FIND(analysismethod3,'III_Plan comp 438.68 {Plan 7}'!BL$15)),"",'III_Plan comp 438.68 {Plan 7}'!BL$15&amp;analysismethod3)</f>
        <v/>
      </c>
      <c r="DT90" s="254" t="str">
        <f>IF(ISNUMBER(FIND(analysismethod3,'III_Plan comp 438.68 {Plan 7}'!BM$15)),"",'III_Plan comp 438.68 {Plan 7}'!BM$15&amp;analysismethod3)</f>
        <v/>
      </c>
      <c r="DU90" s="254" t="str">
        <f>IF(ISNUMBER(FIND(analysismethod3,'III_Plan comp 438.68 {Plan 7}'!BN$15)),"",'III_Plan comp 438.68 {Plan 7}'!BN$15&amp;analysismethod3)</f>
        <v/>
      </c>
      <c r="DV90" s="254" t="str">
        <f>IF(ISNUMBER(FIND(analysismethod3,'III_Plan comp 438.68 {Plan 7}'!BO$15)),"",'III_Plan comp 438.68 {Plan 7}'!BO$15&amp;analysismethod3)</f>
        <v/>
      </c>
      <c r="DW90" s="254" t="str">
        <f>IF(ISNUMBER(FIND(analysismethod3,'III_Plan comp 438.68 {Plan 7}'!BP$15)),"",'III_Plan comp 438.68 {Plan 7}'!BP$15&amp;analysismethod3)</f>
        <v/>
      </c>
      <c r="DX90" s="254" t="str">
        <f>IF(ISNUMBER(FIND(analysismethod3,'III_Plan comp 438.68 {Plan 7}'!BQ$15)),"",'III_Plan comp 438.68 {Plan 7}'!BQ$15&amp;analysismethod3)</f>
        <v/>
      </c>
      <c r="DY90" s="254" t="str">
        <f>IF(ISNUMBER(FIND(analysismethod3,'III_Plan comp 438.68 {Plan 7}'!BR$15)),"",'III_Plan comp 438.68 {Plan 7}'!BR$15&amp;analysismethod3)</f>
        <v/>
      </c>
      <c r="DZ90" s="254" t="str">
        <f>IF(ISNUMBER(FIND(analysismethod3,'III_Plan comp 438.68 {Plan 7}'!BS$15)),"",'III_Plan comp 438.68 {Plan 7}'!BS$15&amp;analysismethod3)</f>
        <v/>
      </c>
      <c r="EA90" s="254" t="str">
        <f>IF(ISNUMBER(FIND(analysismethod3,'III_Plan comp 438.68 {Plan 7}'!BT$15)),"",'III_Plan comp 438.68 {Plan 7}'!BT$15&amp;analysismethod3)</f>
        <v/>
      </c>
      <c r="EB90" s="254" t="str">
        <f>IF(ISNUMBER(FIND(analysismethod3,'III_Plan comp 438.68 {Plan 7}'!BU$15)),"",'III_Plan comp 438.68 {Plan 7}'!BU$15&amp;analysismethod3)</f>
        <v/>
      </c>
      <c r="EC90" s="254" t="str">
        <f>IF(ISNUMBER(FIND(analysismethod3,'III_Plan comp 438.68 {Plan 7}'!BV$15)),"",'III_Plan comp 438.68 {Plan 7}'!BV$15&amp;analysismethod3)</f>
        <v/>
      </c>
      <c r="ED90" s="254" t="str">
        <f>IF(ISNUMBER(FIND(analysismethod3,'III_Plan comp 438.68 {Plan 7}'!BW$15)),"",'III_Plan comp 438.68 {Plan 7}'!BW$15&amp;analysismethod3)</f>
        <v/>
      </c>
      <c r="EE90" s="254" t="str">
        <f>IF(ISNUMBER(FIND(analysismethod3,'III_Plan comp 438.68 {Plan 7}'!BX$15)),"",'III_Plan comp 438.68 {Plan 7}'!BX$15&amp;analysismethod3)</f>
        <v/>
      </c>
      <c r="EF90" s="254" t="str">
        <f>IF(ISNUMBER(FIND(analysismethod3,'III_Plan comp 438.68 {Plan 7}'!BY$15)),"",'III_Plan comp 438.68 {Plan 7}'!BY$15&amp;analysismethod3)</f>
        <v/>
      </c>
      <c r="EG90" s="254" t="str">
        <f>IF(ISNUMBER(FIND(analysismethod3,'III_Plan comp 438.68 {Plan 7}'!BZ$15)),"",'III_Plan comp 438.68 {Plan 7}'!BZ$15&amp;analysismethod3)</f>
        <v/>
      </c>
      <c r="EH90" s="254" t="str">
        <f>IF(ISNUMBER(FIND(analysismethod3,'III_Plan comp 438.68 {Plan 7}'!CA$15)),"",'III_Plan comp 438.68 {Plan 7}'!CA$15&amp;analysismethod3)</f>
        <v/>
      </c>
      <c r="EI90" s="254" t="str">
        <f>IF(ISNUMBER(FIND(analysismethod3,'III_Plan comp 438.68 {Plan 7}'!CB$15)),"",'III_Plan comp 438.68 {Plan 7}'!CB$15&amp;analysismethod3)</f>
        <v/>
      </c>
      <c r="EJ90" s="254" t="str">
        <f>IF(ISNUMBER(FIND(analysismethod3,'III_Plan comp 438.68 {Plan 7}'!CC$15)),"",'III_Plan comp 438.68 {Plan 7}'!CC$15&amp;analysismethod3)</f>
        <v/>
      </c>
      <c r="EK90" s="254" t="str">
        <f>IF(ISNUMBER(FIND(analysismethod3,'III_Plan comp 438.68 {Plan 7}'!CD$15)),"",'III_Plan comp 438.68 {Plan 7}'!CD$15&amp;analysismethod3)</f>
        <v/>
      </c>
      <c r="EL90" s="254" t="str">
        <f>IF(ISNUMBER(FIND(analysismethod3,'III_Plan comp 438.68 {Plan 7}'!CE$15)),"",'III_Plan comp 438.68 {Plan 7}'!CE$15&amp;analysismethod3)</f>
        <v/>
      </c>
      <c r="EM90" s="254" t="str">
        <f>IF(ISNUMBER(FIND(analysismethod3,'III_Plan comp 438.68 {Plan 7}'!CF$15)),"",'III_Plan comp 438.68 {Plan 7}'!CF$15&amp;analysismethod3)</f>
        <v/>
      </c>
      <c r="EN90" s="254" t="str">
        <f>IF(ISNUMBER(FIND(analysismethod3,'III_Plan comp 438.68 {Plan 7}'!CG$15)),"",'III_Plan comp 438.68 {Plan 7}'!CG$15&amp;analysismethod3)</f>
        <v/>
      </c>
      <c r="EO90" s="254" t="str">
        <f>IF(ISNUMBER(FIND(analysismethod3,'III_Plan comp 438.68 {Plan 7}'!CH$15)),"",'III_Plan comp 438.68 {Plan 7}'!CH$15&amp;analysismethod3)</f>
        <v/>
      </c>
      <c r="EP90" s="254" t="str">
        <f>IF(ISNUMBER(FIND(analysismethod3,'III_Plan comp 438.68 {Plan 7}'!CI$15)),"",'III_Plan comp 438.68 {Plan 7}'!CI$15&amp;analysismethod3)</f>
        <v/>
      </c>
      <c r="EQ90" s="254" t="str">
        <f>IF(ISNUMBER(FIND(analysismethod3,'III_Plan comp 438.68 {Plan 7}'!CJ$15)),"",'III_Plan comp 438.68 {Plan 7}'!CJ$15&amp;analysismethod3)</f>
        <v/>
      </c>
      <c r="ER90" s="254" t="str">
        <f>IF(ISNUMBER(FIND(analysismethod3,'III_Plan comp 438.68 {Plan 7}'!CK$15)),"",'III_Plan comp 438.68 {Plan 7}'!CK$15&amp;analysismethod3)</f>
        <v/>
      </c>
      <c r="ES90" s="254" t="str">
        <f>IF(ISNUMBER(FIND(analysismethod3,'III_Plan comp 438.68 {Plan 7}'!CL$15)),"",'III_Plan comp 438.68 {Plan 7}'!CL$15&amp;analysismethod3)</f>
        <v/>
      </c>
      <c r="ET90" s="254" t="str">
        <f>IF(ISNUMBER(FIND(analysismethod3,'III_Plan comp 438.68 {Plan 7}'!CM$15)),"",'III_Plan comp 438.68 {Plan 7}'!CM$15&amp;analysismethod3)</f>
        <v/>
      </c>
      <c r="EU90" s="254" t="str">
        <f>IF(ISNUMBER(FIND(analysismethod3,'III_Plan comp 438.68 {Plan 7}'!CN$15)),"",'III_Plan comp 438.68 {Plan 7}'!CN$15&amp;analysismethod3)</f>
        <v/>
      </c>
      <c r="EV90" s="254" t="str">
        <f>IF(ISNUMBER(FIND(analysismethod3,'III_Plan comp 438.68 {Plan 7}'!CO$15)),"",'III_Plan comp 438.68 {Plan 7}'!CO$15&amp;analysismethod3)</f>
        <v/>
      </c>
      <c r="EW90" s="254" t="str">
        <f>IF(ISNUMBER(FIND(analysismethod3,'III_Plan comp 438.68 {Plan 7}'!CP$15)),"",'III_Plan comp 438.68 {Plan 7}'!CP$15&amp;analysismethod3)</f>
        <v/>
      </c>
      <c r="EX90" s="254" t="str">
        <f>IF(ISNUMBER(FIND(analysismethod3,'III_Plan comp 438.68 {Plan 7}'!CQ$15)),"",'III_Plan comp 438.68 {Plan 7}'!CQ$15&amp;analysismethod3)</f>
        <v/>
      </c>
      <c r="EY90" s="254" t="str">
        <f>IF(ISNUMBER(FIND(analysismethod3,'III_Plan comp 438.68 {Plan 7}'!CR$15)),"",'III_Plan comp 438.68 {Plan 7}'!CR$15&amp;analysismethod3)</f>
        <v/>
      </c>
      <c r="EZ90" s="254" t="str">
        <f>IF(ISNUMBER(FIND(analysismethod3,'III_Plan comp 438.68 {Plan 7}'!CS$15)),"",'III_Plan comp 438.68 {Plan 7}'!CS$15&amp;analysismethod3)</f>
        <v/>
      </c>
      <c r="FA90" s="254" t="str">
        <f>IF(ISNUMBER(FIND(analysismethod3,'III_Plan comp 438.68 {Plan 7}'!CT$15)),"",'III_Plan comp 438.68 {Plan 7}'!CT$15&amp;analysismethod3)</f>
        <v/>
      </c>
      <c r="FB90" s="254" t="str">
        <f>IF(ISNUMBER(FIND(analysismethod3,'III_Plan comp 438.68 {Plan 7}'!CU$15)),"",'III_Plan comp 438.68 {Plan 7}'!CU$15&amp;analysismethod3)</f>
        <v/>
      </c>
      <c r="FC90" s="254" t="str">
        <f>IF(ISNUMBER(FIND(analysismethod3,'III_Plan comp 438.68 {Plan 7}'!CV$15)),"",'III_Plan comp 438.68 {Plan 7}'!CV$15&amp;analysismethod3)</f>
        <v/>
      </c>
      <c r="FD90" s="254" t="str">
        <f>IF(ISNUMBER(FIND(analysismethod3,'III_Plan comp 438.68 {Plan 7}'!CW$15)),"",'III_Plan comp 438.68 {Plan 7}'!CW$15&amp;analysismethod3)</f>
        <v/>
      </c>
      <c r="FE90" s="254" t="str">
        <f>IF(ISNUMBER(FIND(analysismethod3,'III_Plan comp 438.68 {Plan 7}'!CX$15)),"",'III_Plan comp 438.68 {Plan 7}'!CX$15&amp;analysismethod3)</f>
        <v/>
      </c>
      <c r="FF90" s="254" t="str">
        <f>IF(ISNUMBER(FIND(analysismethod3,'III_Plan comp 438.68 {Plan 7}'!CY$15)),"",'III_Plan comp 438.68 {Plan 7}'!CY$15&amp;analysismethod3)</f>
        <v/>
      </c>
      <c r="FG90" s="254" t="str">
        <f>IF(ISNUMBER(FIND(analysismethod3,'III_Plan comp 438.68 {Plan 7}'!CZ$15)),"",'III_Plan comp 438.68 {Plan 7}'!CZ$15&amp;analysismethod3)</f>
        <v/>
      </c>
    </row>
    <row r="91" spans="62:163" x14ac:dyDescent="0.25">
      <c r="BK91" s="269" t="str">
        <f>IF('I_State and program information'!$E$62="Yes","Secret Shopper: Appointment Availability"&amp;"; "&amp;CHAR(10)&amp;CHAR(10),"")</f>
        <v/>
      </c>
      <c r="BL91" s="254" t="str">
        <f>IF(ISNUMBER(FIND(analysismethod4,'III_Plan comp 438.68 {Plan 7}'!E$15)),"",'III_Plan comp 438.68 {Plan 7}'!E$15&amp;analysismethod4)</f>
        <v/>
      </c>
      <c r="BM91" s="254" t="str">
        <f>IF(ISNUMBER(FIND(analysismethod4,'III_Plan comp 438.68 {Plan 7}'!F$15)),"",'III_Plan comp 438.68 {Plan 7}'!F$15&amp;analysismethod4)</f>
        <v/>
      </c>
      <c r="BN91" s="254" t="str">
        <f>IF(ISNUMBER(FIND(analysismethod4,'III_Plan comp 438.68 {Plan 7}'!G$15)),"",'III_Plan comp 438.68 {Plan 7}'!G$15&amp;analysismethod4)</f>
        <v/>
      </c>
      <c r="BO91" s="254" t="str">
        <f>IF(ISNUMBER(FIND(analysismethod4,'III_Plan comp 438.68 {Plan 7}'!H$15)),"",'III_Plan comp 438.68 {Plan 7}'!H$15&amp;analysismethod4)</f>
        <v/>
      </c>
      <c r="BP91" s="254" t="str">
        <f>IF(ISNUMBER(FIND(analysismethod4,'III_Plan comp 438.68 {Plan 7}'!I$15)),"",'III_Plan comp 438.68 {Plan 7}'!I$15&amp;analysismethod4)</f>
        <v/>
      </c>
      <c r="BQ91" s="254" t="str">
        <f>IF(ISNUMBER(FIND(analysismethod4,'III_Plan comp 438.68 {Plan 7}'!J$15)),"",'III_Plan comp 438.68 {Plan 7}'!J$15&amp;analysismethod4)</f>
        <v/>
      </c>
      <c r="BR91" s="254" t="str">
        <f>IF(ISNUMBER(FIND(analysismethod4,'III_Plan comp 438.68 {Plan 7}'!K$15)),"",'III_Plan comp 438.68 {Plan 7}'!K$15&amp;analysismethod4)</f>
        <v/>
      </c>
      <c r="BS91" s="254" t="str">
        <f>IF(ISNUMBER(FIND(analysismethod4,'III_Plan comp 438.68 {Plan 7}'!L$15)),"",'III_Plan comp 438.68 {Plan 7}'!L$15&amp;analysismethod4)</f>
        <v/>
      </c>
      <c r="BT91" s="254" t="str">
        <f>IF(ISNUMBER(FIND(analysismethod4,'III_Plan comp 438.68 {Plan 7}'!M$15)),"",'III_Plan comp 438.68 {Plan 7}'!M$15&amp;analysismethod4)</f>
        <v/>
      </c>
      <c r="BU91" s="254" t="str">
        <f>IF(ISNUMBER(FIND(analysismethod4,'III_Plan comp 438.68 {Plan 7}'!N$15)),"",'III_Plan comp 438.68 {Plan 7}'!N$15&amp;analysismethod4)</f>
        <v/>
      </c>
      <c r="BV91" s="254" t="str">
        <f>IF(ISNUMBER(FIND(analysismethod4,'III_Plan comp 438.68 {Plan 7}'!O$15)),"",'III_Plan comp 438.68 {Plan 7}'!O$15&amp;analysismethod4)</f>
        <v/>
      </c>
      <c r="BW91" s="254" t="str">
        <f>IF(ISNUMBER(FIND(analysismethod4,'III_Plan comp 438.68 {Plan 7}'!P$15)),"",'III_Plan comp 438.68 {Plan 7}'!P$15&amp;analysismethod4)</f>
        <v/>
      </c>
      <c r="BX91" s="254" t="str">
        <f>IF(ISNUMBER(FIND(analysismethod4,'III_Plan comp 438.68 {Plan 7}'!Q$15)),"",'III_Plan comp 438.68 {Plan 7}'!Q$15&amp;analysismethod4)</f>
        <v/>
      </c>
      <c r="BY91" s="254" t="str">
        <f>IF(ISNUMBER(FIND(analysismethod4,'III_Plan comp 438.68 {Plan 7}'!R$15)),"",'III_Plan comp 438.68 {Plan 7}'!R$15&amp;analysismethod4)</f>
        <v/>
      </c>
      <c r="BZ91" s="254" t="str">
        <f>IF(ISNUMBER(FIND(analysismethod4,'III_Plan comp 438.68 {Plan 7}'!S$15)),"",'III_Plan comp 438.68 {Plan 7}'!S$15&amp;analysismethod4)</f>
        <v/>
      </c>
      <c r="CA91" s="254" t="str">
        <f>IF(ISNUMBER(FIND(analysismethod4,'III_Plan comp 438.68 {Plan 7}'!T$15)),"",'III_Plan comp 438.68 {Plan 7}'!T$15&amp;analysismethod4)</f>
        <v/>
      </c>
      <c r="CB91" s="254" t="str">
        <f>IF(ISNUMBER(FIND(analysismethod4,'III_Plan comp 438.68 {Plan 7}'!U$15)),"",'III_Plan comp 438.68 {Plan 7}'!U$15&amp;analysismethod4)</f>
        <v/>
      </c>
      <c r="CC91" s="254" t="str">
        <f>IF(ISNUMBER(FIND(analysismethod4,'III_Plan comp 438.68 {Plan 7}'!V$15)),"",'III_Plan comp 438.68 {Plan 7}'!V$15&amp;analysismethod4)</f>
        <v/>
      </c>
      <c r="CD91" s="254" t="str">
        <f>IF(ISNUMBER(FIND(analysismethod4,'III_Plan comp 438.68 {Plan 7}'!W$15)),"",'III_Plan comp 438.68 {Plan 7}'!W$15&amp;analysismethod4)</f>
        <v/>
      </c>
      <c r="CE91" s="254" t="str">
        <f>IF(ISNUMBER(FIND(analysismethod4,'III_Plan comp 438.68 {Plan 7}'!X$15)),"",'III_Plan comp 438.68 {Plan 7}'!X$15&amp;analysismethod4)</f>
        <v/>
      </c>
      <c r="CF91" s="254" t="str">
        <f>IF(ISNUMBER(FIND(analysismethod4,'III_Plan comp 438.68 {Plan 7}'!Y$15)),"",'III_Plan comp 438.68 {Plan 7}'!Y$15&amp;analysismethod4)</f>
        <v/>
      </c>
      <c r="CG91" s="254" t="str">
        <f>IF(ISNUMBER(FIND(analysismethod4,'III_Plan comp 438.68 {Plan 7}'!Z$15)),"",'III_Plan comp 438.68 {Plan 7}'!Z$15&amp;analysismethod4)</f>
        <v/>
      </c>
      <c r="CH91" s="254" t="str">
        <f>IF(ISNUMBER(FIND(analysismethod4,'III_Plan comp 438.68 {Plan 7}'!AA$15)),"",'III_Plan comp 438.68 {Plan 7}'!AA$15&amp;analysismethod4)</f>
        <v/>
      </c>
      <c r="CI91" s="254" t="str">
        <f>IF(ISNUMBER(FIND(analysismethod4,'III_Plan comp 438.68 {Plan 7}'!AB$15)),"",'III_Plan comp 438.68 {Plan 7}'!AB$15&amp;analysismethod4)</f>
        <v/>
      </c>
      <c r="CJ91" s="254" t="str">
        <f>IF(ISNUMBER(FIND(analysismethod4,'III_Plan comp 438.68 {Plan 7}'!AC$15)),"",'III_Plan comp 438.68 {Plan 7}'!AC$15&amp;analysismethod4)</f>
        <v/>
      </c>
      <c r="CK91" s="254" t="str">
        <f>IF(ISNUMBER(FIND(analysismethod4,'III_Plan comp 438.68 {Plan 7}'!AD$15)),"",'III_Plan comp 438.68 {Plan 7}'!AD$15&amp;analysismethod4)</f>
        <v/>
      </c>
      <c r="CL91" s="254" t="str">
        <f>IF(ISNUMBER(FIND(analysismethod4,'III_Plan comp 438.68 {Plan 7}'!AE$15)),"",'III_Plan comp 438.68 {Plan 7}'!AE$15&amp;analysismethod4)</f>
        <v/>
      </c>
      <c r="CM91" s="254" t="str">
        <f>IF(ISNUMBER(FIND(analysismethod4,'III_Plan comp 438.68 {Plan 7}'!AF$15)),"",'III_Plan comp 438.68 {Plan 7}'!AF$15&amp;analysismethod4)</f>
        <v/>
      </c>
      <c r="CN91" s="254" t="str">
        <f>IF(ISNUMBER(FIND(analysismethod4,'III_Plan comp 438.68 {Plan 7}'!AG$15)),"",'III_Plan comp 438.68 {Plan 7}'!AG$15&amp;analysismethod4)</f>
        <v/>
      </c>
      <c r="CO91" s="254" t="str">
        <f>IF(ISNUMBER(FIND(analysismethod4,'III_Plan comp 438.68 {Plan 7}'!AH$15)),"",'III_Plan comp 438.68 {Plan 7}'!AH$15&amp;analysismethod4)</f>
        <v/>
      </c>
      <c r="CP91" s="254" t="str">
        <f>IF(ISNUMBER(FIND(analysismethod4,'III_Plan comp 438.68 {Plan 7}'!AI$15)),"",'III_Plan comp 438.68 {Plan 7}'!AI$15&amp;analysismethod4)</f>
        <v/>
      </c>
      <c r="CQ91" s="254" t="str">
        <f>IF(ISNUMBER(FIND(analysismethod4,'III_Plan comp 438.68 {Plan 7}'!AJ$15)),"",'III_Plan comp 438.68 {Plan 7}'!AJ$15&amp;analysismethod4)</f>
        <v/>
      </c>
      <c r="CR91" s="254" t="str">
        <f>IF(ISNUMBER(FIND(analysismethod4,'III_Plan comp 438.68 {Plan 7}'!AK$15)),"",'III_Plan comp 438.68 {Plan 7}'!AK$15&amp;analysismethod4)</f>
        <v/>
      </c>
      <c r="CS91" s="254" t="str">
        <f>IF(ISNUMBER(FIND(analysismethod4,'III_Plan comp 438.68 {Plan 7}'!AL$15)),"",'III_Plan comp 438.68 {Plan 7}'!AL$15&amp;analysismethod4)</f>
        <v/>
      </c>
      <c r="CT91" s="254" t="str">
        <f>IF(ISNUMBER(FIND(analysismethod4,'III_Plan comp 438.68 {Plan 7}'!AM$15)),"",'III_Plan comp 438.68 {Plan 7}'!AM$15&amp;analysismethod4)</f>
        <v/>
      </c>
      <c r="CU91" s="254" t="str">
        <f>IF(ISNUMBER(FIND(analysismethod4,'III_Plan comp 438.68 {Plan 7}'!AN$15)),"",'III_Plan comp 438.68 {Plan 7}'!AN$15&amp;analysismethod4)</f>
        <v/>
      </c>
      <c r="CV91" s="254" t="str">
        <f>IF(ISNUMBER(FIND(analysismethod4,'III_Plan comp 438.68 {Plan 7}'!AO$15)),"",'III_Plan comp 438.68 {Plan 7}'!AO$15&amp;analysismethod4)</f>
        <v/>
      </c>
      <c r="CW91" s="254" t="str">
        <f>IF(ISNUMBER(FIND(analysismethod4,'III_Plan comp 438.68 {Plan 7}'!AP$15)),"",'III_Plan comp 438.68 {Plan 7}'!AP$15&amp;analysismethod4)</f>
        <v/>
      </c>
      <c r="CX91" s="254" t="str">
        <f>IF(ISNUMBER(FIND(analysismethod4,'III_Plan comp 438.68 {Plan 7}'!AQ$15)),"",'III_Plan comp 438.68 {Plan 7}'!AQ$15&amp;analysismethod4)</f>
        <v/>
      </c>
      <c r="CY91" s="254" t="str">
        <f>IF(ISNUMBER(FIND(analysismethod4,'III_Plan comp 438.68 {Plan 7}'!AR$15)),"",'III_Plan comp 438.68 {Plan 7}'!AR$15&amp;analysismethod4)</f>
        <v/>
      </c>
      <c r="CZ91" s="254" t="str">
        <f>IF(ISNUMBER(FIND(analysismethod4,'III_Plan comp 438.68 {Plan 7}'!AS$15)),"",'III_Plan comp 438.68 {Plan 7}'!AS$15&amp;analysismethod4)</f>
        <v/>
      </c>
      <c r="DA91" s="254" t="str">
        <f>IF(ISNUMBER(FIND(analysismethod4,'III_Plan comp 438.68 {Plan 7}'!AT$15)),"",'III_Plan comp 438.68 {Plan 7}'!AT$15&amp;analysismethod4)</f>
        <v/>
      </c>
      <c r="DB91" s="254" t="str">
        <f>IF(ISNUMBER(FIND(analysismethod4,'III_Plan comp 438.68 {Plan 7}'!AU$15)),"",'III_Plan comp 438.68 {Plan 7}'!AU$15&amp;analysismethod4)</f>
        <v/>
      </c>
      <c r="DC91" s="254" t="str">
        <f>IF(ISNUMBER(FIND(analysismethod4,'III_Plan comp 438.68 {Plan 7}'!AV$15)),"",'III_Plan comp 438.68 {Plan 7}'!AV$15&amp;analysismethod4)</f>
        <v/>
      </c>
      <c r="DD91" s="254" t="str">
        <f>IF(ISNUMBER(FIND(analysismethod4,'III_Plan comp 438.68 {Plan 7}'!AW$15)),"",'III_Plan comp 438.68 {Plan 7}'!AW$15&amp;analysismethod4)</f>
        <v/>
      </c>
      <c r="DE91" s="254" t="str">
        <f>IF(ISNUMBER(FIND(analysismethod4,'III_Plan comp 438.68 {Plan 7}'!AX$15)),"",'III_Plan comp 438.68 {Plan 7}'!AX$15&amp;analysismethod4)</f>
        <v/>
      </c>
      <c r="DF91" s="254" t="str">
        <f>IF(ISNUMBER(FIND(analysismethod4,'III_Plan comp 438.68 {Plan 7}'!AY$15)),"",'III_Plan comp 438.68 {Plan 7}'!AY$15&amp;analysismethod4)</f>
        <v/>
      </c>
      <c r="DG91" s="254" t="str">
        <f>IF(ISNUMBER(FIND(analysismethod4,'III_Plan comp 438.68 {Plan 7}'!AZ$15)),"",'III_Plan comp 438.68 {Plan 7}'!AZ$15&amp;analysismethod4)</f>
        <v/>
      </c>
      <c r="DH91" s="254" t="str">
        <f>IF(ISNUMBER(FIND(analysismethod4,'III_Plan comp 438.68 {Plan 7}'!BA$15)),"",'III_Plan comp 438.68 {Plan 7}'!BA$15&amp;analysismethod4)</f>
        <v/>
      </c>
      <c r="DI91" s="254" t="str">
        <f>IF(ISNUMBER(FIND(analysismethod4,'III_Plan comp 438.68 {Plan 7}'!BB$15)),"",'III_Plan comp 438.68 {Plan 7}'!BB$15&amp;analysismethod4)</f>
        <v/>
      </c>
      <c r="DJ91" s="254" t="str">
        <f>IF(ISNUMBER(FIND(analysismethod4,'III_Plan comp 438.68 {Plan 7}'!BC$15)),"",'III_Plan comp 438.68 {Plan 7}'!BC$15&amp;analysismethod4)</f>
        <v/>
      </c>
      <c r="DK91" s="254" t="str">
        <f>IF(ISNUMBER(FIND(analysismethod4,'III_Plan comp 438.68 {Plan 7}'!BD$15)),"",'III_Plan comp 438.68 {Plan 7}'!BD$15&amp;analysismethod4)</f>
        <v/>
      </c>
      <c r="DL91" s="254" t="str">
        <f>IF(ISNUMBER(FIND(analysismethod4,'III_Plan comp 438.68 {Plan 7}'!BE$15)),"",'III_Plan comp 438.68 {Plan 7}'!BE$15&amp;analysismethod4)</f>
        <v/>
      </c>
      <c r="DM91" s="254" t="str">
        <f>IF(ISNUMBER(FIND(analysismethod4,'III_Plan comp 438.68 {Plan 7}'!BF$15)),"",'III_Plan comp 438.68 {Plan 7}'!BF$15&amp;analysismethod4)</f>
        <v/>
      </c>
      <c r="DN91" s="254" t="str">
        <f>IF(ISNUMBER(FIND(analysismethod4,'III_Plan comp 438.68 {Plan 7}'!BG$15)),"",'III_Plan comp 438.68 {Plan 7}'!BG$15&amp;analysismethod4)</f>
        <v/>
      </c>
      <c r="DO91" s="254" t="str">
        <f>IF(ISNUMBER(FIND(analysismethod4,'III_Plan comp 438.68 {Plan 7}'!BH$15)),"",'III_Plan comp 438.68 {Plan 7}'!BH$15&amp;analysismethod4)</f>
        <v/>
      </c>
      <c r="DP91" s="254" t="str">
        <f>IF(ISNUMBER(FIND(analysismethod4,'III_Plan comp 438.68 {Plan 7}'!BI$15)),"",'III_Plan comp 438.68 {Plan 7}'!BI$15&amp;analysismethod4)</f>
        <v/>
      </c>
      <c r="DQ91" s="254" t="str">
        <f>IF(ISNUMBER(FIND(analysismethod4,'III_Plan comp 438.68 {Plan 7}'!BJ$15)),"",'III_Plan comp 438.68 {Plan 7}'!BJ$15&amp;analysismethod4)</f>
        <v/>
      </c>
      <c r="DR91" s="254" t="str">
        <f>IF(ISNUMBER(FIND(analysismethod4,'III_Plan comp 438.68 {Plan 7}'!BK$15)),"",'III_Plan comp 438.68 {Plan 7}'!BK$15&amp;analysismethod4)</f>
        <v/>
      </c>
      <c r="DS91" s="254" t="str">
        <f>IF(ISNUMBER(FIND(analysismethod4,'III_Plan comp 438.68 {Plan 7}'!BL$15)),"",'III_Plan comp 438.68 {Plan 7}'!BL$15&amp;analysismethod4)</f>
        <v/>
      </c>
      <c r="DT91" s="254" t="str">
        <f>IF(ISNUMBER(FIND(analysismethod4,'III_Plan comp 438.68 {Plan 7}'!BM$15)),"",'III_Plan comp 438.68 {Plan 7}'!BM$15&amp;analysismethod4)</f>
        <v/>
      </c>
      <c r="DU91" s="254" t="str">
        <f>IF(ISNUMBER(FIND(analysismethod4,'III_Plan comp 438.68 {Plan 7}'!BN$15)),"",'III_Plan comp 438.68 {Plan 7}'!BN$15&amp;analysismethod4)</f>
        <v/>
      </c>
      <c r="DV91" s="254" t="str">
        <f>IF(ISNUMBER(FIND(analysismethod4,'III_Plan comp 438.68 {Plan 7}'!BO$15)),"",'III_Plan comp 438.68 {Plan 7}'!BO$15&amp;analysismethod4)</f>
        <v/>
      </c>
      <c r="DW91" s="254" t="str">
        <f>IF(ISNUMBER(FIND(analysismethod4,'III_Plan comp 438.68 {Plan 7}'!BP$15)),"",'III_Plan comp 438.68 {Plan 7}'!BP$15&amp;analysismethod4)</f>
        <v/>
      </c>
      <c r="DX91" s="254" t="str">
        <f>IF(ISNUMBER(FIND(analysismethod4,'III_Plan comp 438.68 {Plan 7}'!BQ$15)),"",'III_Plan comp 438.68 {Plan 7}'!BQ$15&amp;analysismethod4)</f>
        <v/>
      </c>
      <c r="DY91" s="254" t="str">
        <f>IF(ISNUMBER(FIND(analysismethod4,'III_Plan comp 438.68 {Plan 7}'!BR$15)),"",'III_Plan comp 438.68 {Plan 7}'!BR$15&amp;analysismethod4)</f>
        <v/>
      </c>
      <c r="DZ91" s="254" t="str">
        <f>IF(ISNUMBER(FIND(analysismethod4,'III_Plan comp 438.68 {Plan 7}'!BS$15)),"",'III_Plan comp 438.68 {Plan 7}'!BS$15&amp;analysismethod4)</f>
        <v/>
      </c>
      <c r="EA91" s="254" t="str">
        <f>IF(ISNUMBER(FIND(analysismethod4,'III_Plan comp 438.68 {Plan 7}'!BT$15)),"",'III_Plan comp 438.68 {Plan 7}'!BT$15&amp;analysismethod4)</f>
        <v/>
      </c>
      <c r="EB91" s="254" t="str">
        <f>IF(ISNUMBER(FIND(analysismethod4,'III_Plan comp 438.68 {Plan 7}'!BU$15)),"",'III_Plan comp 438.68 {Plan 7}'!BU$15&amp;analysismethod4)</f>
        <v/>
      </c>
      <c r="EC91" s="254" t="str">
        <f>IF(ISNUMBER(FIND(analysismethod4,'III_Plan comp 438.68 {Plan 7}'!BV$15)),"",'III_Plan comp 438.68 {Plan 7}'!BV$15&amp;analysismethod4)</f>
        <v/>
      </c>
      <c r="ED91" s="254" t="str">
        <f>IF(ISNUMBER(FIND(analysismethod4,'III_Plan comp 438.68 {Plan 7}'!BW$15)),"",'III_Plan comp 438.68 {Plan 7}'!BW$15&amp;analysismethod4)</f>
        <v/>
      </c>
      <c r="EE91" s="254" t="str">
        <f>IF(ISNUMBER(FIND(analysismethod4,'III_Plan comp 438.68 {Plan 7}'!BX$15)),"",'III_Plan comp 438.68 {Plan 7}'!BX$15&amp;analysismethod4)</f>
        <v/>
      </c>
      <c r="EF91" s="254" t="str">
        <f>IF(ISNUMBER(FIND(analysismethod4,'III_Plan comp 438.68 {Plan 7}'!BY$15)),"",'III_Plan comp 438.68 {Plan 7}'!BY$15&amp;analysismethod4)</f>
        <v/>
      </c>
      <c r="EG91" s="254" t="str">
        <f>IF(ISNUMBER(FIND(analysismethod4,'III_Plan comp 438.68 {Plan 7}'!BZ$15)),"",'III_Plan comp 438.68 {Plan 7}'!BZ$15&amp;analysismethod4)</f>
        <v/>
      </c>
      <c r="EH91" s="254" t="str">
        <f>IF(ISNUMBER(FIND(analysismethod4,'III_Plan comp 438.68 {Plan 7}'!CA$15)),"",'III_Plan comp 438.68 {Plan 7}'!CA$15&amp;analysismethod4)</f>
        <v/>
      </c>
      <c r="EI91" s="254" t="str">
        <f>IF(ISNUMBER(FIND(analysismethod4,'III_Plan comp 438.68 {Plan 7}'!CB$15)),"",'III_Plan comp 438.68 {Plan 7}'!CB$15&amp;analysismethod4)</f>
        <v/>
      </c>
      <c r="EJ91" s="254" t="str">
        <f>IF(ISNUMBER(FIND(analysismethod4,'III_Plan comp 438.68 {Plan 7}'!CC$15)),"",'III_Plan comp 438.68 {Plan 7}'!CC$15&amp;analysismethod4)</f>
        <v/>
      </c>
      <c r="EK91" s="254" t="str">
        <f>IF(ISNUMBER(FIND(analysismethod4,'III_Plan comp 438.68 {Plan 7}'!CD$15)),"",'III_Plan comp 438.68 {Plan 7}'!CD$15&amp;analysismethod4)</f>
        <v/>
      </c>
      <c r="EL91" s="254" t="str">
        <f>IF(ISNUMBER(FIND(analysismethod4,'III_Plan comp 438.68 {Plan 7}'!CE$15)),"",'III_Plan comp 438.68 {Plan 7}'!CE$15&amp;analysismethod4)</f>
        <v/>
      </c>
      <c r="EM91" s="254" t="str">
        <f>IF(ISNUMBER(FIND(analysismethod4,'III_Plan comp 438.68 {Plan 7}'!CF$15)),"",'III_Plan comp 438.68 {Plan 7}'!CF$15&amp;analysismethod4)</f>
        <v/>
      </c>
      <c r="EN91" s="254" t="str">
        <f>IF(ISNUMBER(FIND(analysismethod4,'III_Plan comp 438.68 {Plan 7}'!CG$15)),"",'III_Plan comp 438.68 {Plan 7}'!CG$15&amp;analysismethod4)</f>
        <v/>
      </c>
      <c r="EO91" s="254" t="str">
        <f>IF(ISNUMBER(FIND(analysismethod4,'III_Plan comp 438.68 {Plan 7}'!CH$15)),"",'III_Plan comp 438.68 {Plan 7}'!CH$15&amp;analysismethod4)</f>
        <v/>
      </c>
      <c r="EP91" s="254" t="str">
        <f>IF(ISNUMBER(FIND(analysismethod4,'III_Plan comp 438.68 {Plan 7}'!CI$15)),"",'III_Plan comp 438.68 {Plan 7}'!CI$15&amp;analysismethod4)</f>
        <v/>
      </c>
      <c r="EQ91" s="254" t="str">
        <f>IF(ISNUMBER(FIND(analysismethod4,'III_Plan comp 438.68 {Plan 7}'!CJ$15)),"",'III_Plan comp 438.68 {Plan 7}'!CJ$15&amp;analysismethod4)</f>
        <v/>
      </c>
      <c r="ER91" s="254" t="str">
        <f>IF(ISNUMBER(FIND(analysismethod4,'III_Plan comp 438.68 {Plan 7}'!CK$15)),"",'III_Plan comp 438.68 {Plan 7}'!CK$15&amp;analysismethod4)</f>
        <v/>
      </c>
      <c r="ES91" s="254" t="str">
        <f>IF(ISNUMBER(FIND(analysismethod4,'III_Plan comp 438.68 {Plan 7}'!CL$15)),"",'III_Plan comp 438.68 {Plan 7}'!CL$15&amp;analysismethod4)</f>
        <v/>
      </c>
      <c r="ET91" s="254" t="str">
        <f>IF(ISNUMBER(FIND(analysismethod4,'III_Plan comp 438.68 {Plan 7}'!CM$15)),"",'III_Plan comp 438.68 {Plan 7}'!CM$15&amp;analysismethod4)</f>
        <v/>
      </c>
      <c r="EU91" s="254" t="str">
        <f>IF(ISNUMBER(FIND(analysismethod4,'III_Plan comp 438.68 {Plan 7}'!CN$15)),"",'III_Plan comp 438.68 {Plan 7}'!CN$15&amp;analysismethod4)</f>
        <v/>
      </c>
      <c r="EV91" s="254" t="str">
        <f>IF(ISNUMBER(FIND(analysismethod4,'III_Plan comp 438.68 {Plan 7}'!CO$15)),"",'III_Plan comp 438.68 {Plan 7}'!CO$15&amp;analysismethod4)</f>
        <v/>
      </c>
      <c r="EW91" s="254" t="str">
        <f>IF(ISNUMBER(FIND(analysismethod4,'III_Plan comp 438.68 {Plan 7}'!CP$15)),"",'III_Plan comp 438.68 {Plan 7}'!CP$15&amp;analysismethod4)</f>
        <v/>
      </c>
      <c r="EX91" s="254" t="str">
        <f>IF(ISNUMBER(FIND(analysismethod4,'III_Plan comp 438.68 {Plan 7}'!CQ$15)),"",'III_Plan comp 438.68 {Plan 7}'!CQ$15&amp;analysismethod4)</f>
        <v/>
      </c>
      <c r="EY91" s="254" t="str">
        <f>IF(ISNUMBER(FIND(analysismethod4,'III_Plan comp 438.68 {Plan 7}'!CR$15)),"",'III_Plan comp 438.68 {Plan 7}'!CR$15&amp;analysismethod4)</f>
        <v/>
      </c>
      <c r="EZ91" s="254" t="str">
        <f>IF(ISNUMBER(FIND(analysismethod4,'III_Plan comp 438.68 {Plan 7}'!CS$15)),"",'III_Plan comp 438.68 {Plan 7}'!CS$15&amp;analysismethod4)</f>
        <v/>
      </c>
      <c r="FA91" s="254" t="str">
        <f>IF(ISNUMBER(FIND(analysismethod4,'III_Plan comp 438.68 {Plan 7}'!CT$15)),"",'III_Plan comp 438.68 {Plan 7}'!CT$15&amp;analysismethod4)</f>
        <v/>
      </c>
      <c r="FB91" s="254" t="str">
        <f>IF(ISNUMBER(FIND(analysismethod4,'III_Plan comp 438.68 {Plan 7}'!CU$15)),"",'III_Plan comp 438.68 {Plan 7}'!CU$15&amp;analysismethod4)</f>
        <v/>
      </c>
      <c r="FC91" s="254" t="str">
        <f>IF(ISNUMBER(FIND(analysismethod4,'III_Plan comp 438.68 {Plan 7}'!CV$15)),"",'III_Plan comp 438.68 {Plan 7}'!CV$15&amp;analysismethod4)</f>
        <v/>
      </c>
      <c r="FD91" s="254" t="str">
        <f>IF(ISNUMBER(FIND(analysismethod4,'III_Plan comp 438.68 {Plan 7}'!CW$15)),"",'III_Plan comp 438.68 {Plan 7}'!CW$15&amp;analysismethod4)</f>
        <v/>
      </c>
      <c r="FE91" s="254" t="str">
        <f>IF(ISNUMBER(FIND(analysismethod4,'III_Plan comp 438.68 {Plan 7}'!CX$15)),"",'III_Plan comp 438.68 {Plan 7}'!CX$15&amp;analysismethod4)</f>
        <v/>
      </c>
      <c r="FF91" s="254" t="str">
        <f>IF(ISNUMBER(FIND(analysismethod4,'III_Plan comp 438.68 {Plan 7}'!CY$15)),"",'III_Plan comp 438.68 {Plan 7}'!CY$15&amp;analysismethod4)</f>
        <v/>
      </c>
      <c r="FG91" s="254" t="str">
        <f>IF(ISNUMBER(FIND(analysismethod4,'III_Plan comp 438.68 {Plan 7}'!CZ$15)),"",'III_Plan comp 438.68 {Plan 7}'!CZ$15&amp;analysismethod4)</f>
        <v/>
      </c>
    </row>
    <row r="92" spans="62:163" x14ac:dyDescent="0.25">
      <c r="BK92" s="269" t="str">
        <f>IF('I_State and program information'!$E$66="Yes","EVV Data Analysis"&amp;"; "&amp;CHAR(10)&amp;CHAR(10),"")</f>
        <v/>
      </c>
      <c r="BL92" s="254" t="str">
        <f>IF(ISNUMBER(FIND(analysismethod5,'III_Plan comp 438.68 {Plan 7}'!E$15)),"",'III_Plan comp 438.68 {Plan 7}'!E$15&amp;analysismethod5)</f>
        <v/>
      </c>
      <c r="BM92" s="254" t="str">
        <f>IF(ISNUMBER(FIND(analysismethod5,'III_Plan comp 438.68 {Plan 7}'!F$15)),"",'III_Plan comp 438.68 {Plan 7}'!F$15&amp;analysismethod5)</f>
        <v/>
      </c>
      <c r="BN92" s="254" t="str">
        <f>IF(ISNUMBER(FIND(analysismethod5,'III_Plan comp 438.68 {Plan 7}'!G$15)),"",'III_Plan comp 438.68 {Plan 7}'!G$15&amp;analysismethod5)</f>
        <v/>
      </c>
      <c r="BO92" s="254" t="str">
        <f>IF(ISNUMBER(FIND(analysismethod5,'III_Plan comp 438.68 {Plan 7}'!H$15)),"",'III_Plan comp 438.68 {Plan 7}'!H$15&amp;analysismethod5)</f>
        <v/>
      </c>
      <c r="BP92" s="254" t="str">
        <f>IF(ISNUMBER(FIND(analysismethod5,'III_Plan comp 438.68 {Plan 7}'!I$15)),"",'III_Plan comp 438.68 {Plan 7}'!I$15&amp;analysismethod5)</f>
        <v/>
      </c>
      <c r="BQ92" s="254" t="str">
        <f>IF(ISNUMBER(FIND(analysismethod5,'III_Plan comp 438.68 {Plan 7}'!J$15)),"",'III_Plan comp 438.68 {Plan 7}'!J$15&amp;analysismethod5)</f>
        <v/>
      </c>
      <c r="BR92" s="254" t="str">
        <f>IF(ISNUMBER(FIND(analysismethod5,'III_Plan comp 438.68 {Plan 7}'!K$15)),"",'III_Plan comp 438.68 {Plan 7}'!K$15&amp;analysismethod5)</f>
        <v/>
      </c>
      <c r="BS92" s="254" t="str">
        <f>IF(ISNUMBER(FIND(analysismethod5,'III_Plan comp 438.68 {Plan 7}'!L$15)),"",'III_Plan comp 438.68 {Plan 7}'!L$15&amp;analysismethod5)</f>
        <v/>
      </c>
      <c r="BT92" s="254" t="str">
        <f>IF(ISNUMBER(FIND(analysismethod5,'III_Plan comp 438.68 {Plan 7}'!M$15)),"",'III_Plan comp 438.68 {Plan 7}'!M$15&amp;analysismethod5)</f>
        <v/>
      </c>
      <c r="BU92" s="254" t="str">
        <f>IF(ISNUMBER(FIND(analysismethod5,'III_Plan comp 438.68 {Plan 7}'!N$15)),"",'III_Plan comp 438.68 {Plan 7}'!N$15&amp;analysismethod5)</f>
        <v/>
      </c>
      <c r="BV92" s="254" t="str">
        <f>IF(ISNUMBER(FIND(analysismethod5,'III_Plan comp 438.68 {Plan 7}'!O$15)),"",'III_Plan comp 438.68 {Plan 7}'!O$15&amp;analysismethod5)</f>
        <v/>
      </c>
      <c r="BW92" s="254" t="str">
        <f>IF(ISNUMBER(FIND(analysismethod5,'III_Plan comp 438.68 {Plan 7}'!P$15)),"",'III_Plan comp 438.68 {Plan 7}'!P$15&amp;analysismethod5)</f>
        <v/>
      </c>
      <c r="BX92" s="254" t="str">
        <f>IF(ISNUMBER(FIND(analysismethod5,'III_Plan comp 438.68 {Plan 7}'!Q$15)),"",'III_Plan comp 438.68 {Plan 7}'!Q$15&amp;analysismethod5)</f>
        <v/>
      </c>
      <c r="BY92" s="254" t="str">
        <f>IF(ISNUMBER(FIND(analysismethod5,'III_Plan comp 438.68 {Plan 7}'!R$15)),"",'III_Plan comp 438.68 {Plan 7}'!R$15&amp;analysismethod5)</f>
        <v/>
      </c>
      <c r="BZ92" s="254" t="str">
        <f>IF(ISNUMBER(FIND(analysismethod5,'III_Plan comp 438.68 {Plan 7}'!S$15)),"",'III_Plan comp 438.68 {Plan 7}'!S$15&amp;analysismethod5)</f>
        <v/>
      </c>
      <c r="CA92" s="254" t="str">
        <f>IF(ISNUMBER(FIND(analysismethod5,'III_Plan comp 438.68 {Plan 7}'!T$15)),"",'III_Plan comp 438.68 {Plan 7}'!T$15&amp;analysismethod5)</f>
        <v/>
      </c>
      <c r="CB92" s="254" t="str">
        <f>IF(ISNUMBER(FIND(analysismethod5,'III_Plan comp 438.68 {Plan 7}'!U$15)),"",'III_Plan comp 438.68 {Plan 7}'!U$15&amp;analysismethod5)</f>
        <v/>
      </c>
      <c r="CC92" s="254" t="str">
        <f>IF(ISNUMBER(FIND(analysismethod5,'III_Plan comp 438.68 {Plan 7}'!V$15)),"",'III_Plan comp 438.68 {Plan 7}'!V$15&amp;analysismethod5)</f>
        <v/>
      </c>
      <c r="CD92" s="254" t="str">
        <f>IF(ISNUMBER(FIND(analysismethod5,'III_Plan comp 438.68 {Plan 7}'!W$15)),"",'III_Plan comp 438.68 {Plan 7}'!W$15&amp;analysismethod5)</f>
        <v/>
      </c>
      <c r="CE92" s="254" t="str">
        <f>IF(ISNUMBER(FIND(analysismethod5,'III_Plan comp 438.68 {Plan 7}'!X$15)),"",'III_Plan comp 438.68 {Plan 7}'!X$15&amp;analysismethod5)</f>
        <v/>
      </c>
      <c r="CF92" s="254" t="str">
        <f>IF(ISNUMBER(FIND(analysismethod5,'III_Plan comp 438.68 {Plan 7}'!Y$15)),"",'III_Plan comp 438.68 {Plan 7}'!Y$15&amp;analysismethod5)</f>
        <v/>
      </c>
      <c r="CG92" s="254" t="str">
        <f>IF(ISNUMBER(FIND(analysismethod5,'III_Plan comp 438.68 {Plan 7}'!Z$15)),"",'III_Plan comp 438.68 {Plan 7}'!Z$15&amp;analysismethod5)</f>
        <v/>
      </c>
      <c r="CH92" s="254" t="str">
        <f>IF(ISNUMBER(FIND(analysismethod5,'III_Plan comp 438.68 {Plan 7}'!AA$15)),"",'III_Plan comp 438.68 {Plan 7}'!AA$15&amp;analysismethod5)</f>
        <v/>
      </c>
      <c r="CI92" s="254" t="str">
        <f>IF(ISNUMBER(FIND(analysismethod5,'III_Plan comp 438.68 {Plan 7}'!AB$15)),"",'III_Plan comp 438.68 {Plan 7}'!AB$15&amp;analysismethod5)</f>
        <v/>
      </c>
      <c r="CJ92" s="254" t="str">
        <f>IF(ISNUMBER(FIND(analysismethod5,'III_Plan comp 438.68 {Plan 7}'!AC$15)),"",'III_Plan comp 438.68 {Plan 7}'!AC$15&amp;analysismethod5)</f>
        <v/>
      </c>
      <c r="CK92" s="254" t="str">
        <f>IF(ISNUMBER(FIND(analysismethod5,'III_Plan comp 438.68 {Plan 7}'!AD$15)),"",'III_Plan comp 438.68 {Plan 7}'!AD$15&amp;analysismethod5)</f>
        <v/>
      </c>
      <c r="CL92" s="254" t="str">
        <f>IF(ISNUMBER(FIND(analysismethod5,'III_Plan comp 438.68 {Plan 7}'!AE$15)),"",'III_Plan comp 438.68 {Plan 7}'!AE$15&amp;analysismethod5)</f>
        <v/>
      </c>
      <c r="CM92" s="254" t="str">
        <f>IF(ISNUMBER(FIND(analysismethod5,'III_Plan comp 438.68 {Plan 7}'!AF$15)),"",'III_Plan comp 438.68 {Plan 7}'!AF$15&amp;analysismethod5)</f>
        <v/>
      </c>
      <c r="CN92" s="254" t="str">
        <f>IF(ISNUMBER(FIND(analysismethod5,'III_Plan comp 438.68 {Plan 7}'!AG$15)),"",'III_Plan comp 438.68 {Plan 7}'!AG$15&amp;analysismethod5)</f>
        <v/>
      </c>
      <c r="CO92" s="254" t="str">
        <f>IF(ISNUMBER(FIND(analysismethod5,'III_Plan comp 438.68 {Plan 7}'!AH$15)),"",'III_Plan comp 438.68 {Plan 7}'!AH$15&amp;analysismethod5)</f>
        <v/>
      </c>
      <c r="CP92" s="254" t="str">
        <f>IF(ISNUMBER(FIND(analysismethod5,'III_Plan comp 438.68 {Plan 7}'!AI$15)),"",'III_Plan comp 438.68 {Plan 7}'!AI$15&amp;analysismethod5)</f>
        <v/>
      </c>
      <c r="CQ92" s="254" t="str">
        <f>IF(ISNUMBER(FIND(analysismethod5,'III_Plan comp 438.68 {Plan 7}'!AJ$15)),"",'III_Plan comp 438.68 {Plan 7}'!AJ$15&amp;analysismethod5)</f>
        <v/>
      </c>
      <c r="CR92" s="254" t="str">
        <f>IF(ISNUMBER(FIND(analysismethod5,'III_Plan comp 438.68 {Plan 7}'!AK$15)),"",'III_Plan comp 438.68 {Plan 7}'!AK$15&amp;analysismethod5)</f>
        <v/>
      </c>
      <c r="CS92" s="254" t="str">
        <f>IF(ISNUMBER(FIND(analysismethod5,'III_Plan comp 438.68 {Plan 7}'!AL$15)),"",'III_Plan comp 438.68 {Plan 7}'!AL$15&amp;analysismethod5)</f>
        <v/>
      </c>
      <c r="CT92" s="254" t="str">
        <f>IF(ISNUMBER(FIND(analysismethod5,'III_Plan comp 438.68 {Plan 7}'!AM$15)),"",'III_Plan comp 438.68 {Plan 7}'!AM$15&amp;analysismethod5)</f>
        <v/>
      </c>
      <c r="CU92" s="254" t="str">
        <f>IF(ISNUMBER(FIND(analysismethod5,'III_Plan comp 438.68 {Plan 7}'!AN$15)),"",'III_Plan comp 438.68 {Plan 7}'!AN$15&amp;analysismethod5)</f>
        <v/>
      </c>
      <c r="CV92" s="254" t="str">
        <f>IF(ISNUMBER(FIND(analysismethod5,'III_Plan comp 438.68 {Plan 7}'!AO$15)),"",'III_Plan comp 438.68 {Plan 7}'!AO$15&amp;analysismethod5)</f>
        <v/>
      </c>
      <c r="CW92" s="254" t="str">
        <f>IF(ISNUMBER(FIND(analysismethod5,'III_Plan comp 438.68 {Plan 7}'!AP$15)),"",'III_Plan comp 438.68 {Plan 7}'!AP$15&amp;analysismethod5)</f>
        <v/>
      </c>
      <c r="CX92" s="254" t="str">
        <f>IF(ISNUMBER(FIND(analysismethod5,'III_Plan comp 438.68 {Plan 7}'!AQ$15)),"",'III_Plan comp 438.68 {Plan 7}'!AQ$15&amp;analysismethod5)</f>
        <v/>
      </c>
      <c r="CY92" s="254" t="str">
        <f>IF(ISNUMBER(FIND(analysismethod5,'III_Plan comp 438.68 {Plan 7}'!AR$15)),"",'III_Plan comp 438.68 {Plan 7}'!AR$15&amp;analysismethod5)</f>
        <v/>
      </c>
      <c r="CZ92" s="254" t="str">
        <f>IF(ISNUMBER(FIND(analysismethod5,'III_Plan comp 438.68 {Plan 7}'!AS$15)),"",'III_Plan comp 438.68 {Plan 7}'!AS$15&amp;analysismethod5)</f>
        <v/>
      </c>
      <c r="DA92" s="254" t="str">
        <f>IF(ISNUMBER(FIND(analysismethod5,'III_Plan comp 438.68 {Plan 7}'!AT$15)),"",'III_Plan comp 438.68 {Plan 7}'!AT$15&amp;analysismethod5)</f>
        <v/>
      </c>
      <c r="DB92" s="254" t="str">
        <f>IF(ISNUMBER(FIND(analysismethod5,'III_Plan comp 438.68 {Plan 7}'!AU$15)),"",'III_Plan comp 438.68 {Plan 7}'!AU$15&amp;analysismethod5)</f>
        <v/>
      </c>
      <c r="DC92" s="254" t="str">
        <f>IF(ISNUMBER(FIND(analysismethod5,'III_Plan comp 438.68 {Plan 7}'!AV$15)),"",'III_Plan comp 438.68 {Plan 7}'!AV$15&amp;analysismethod5)</f>
        <v/>
      </c>
      <c r="DD92" s="254" t="str">
        <f>IF(ISNUMBER(FIND(analysismethod5,'III_Plan comp 438.68 {Plan 7}'!AW$15)),"",'III_Plan comp 438.68 {Plan 7}'!AW$15&amp;analysismethod5)</f>
        <v/>
      </c>
      <c r="DE92" s="254" t="str">
        <f>IF(ISNUMBER(FIND(analysismethod5,'III_Plan comp 438.68 {Plan 7}'!AX$15)),"",'III_Plan comp 438.68 {Plan 7}'!AX$15&amp;analysismethod5)</f>
        <v/>
      </c>
      <c r="DF92" s="254" t="str">
        <f>IF(ISNUMBER(FIND(analysismethod5,'III_Plan comp 438.68 {Plan 7}'!AY$15)),"",'III_Plan comp 438.68 {Plan 7}'!AY$15&amp;analysismethod5)</f>
        <v/>
      </c>
      <c r="DG92" s="254" t="str">
        <f>IF(ISNUMBER(FIND(analysismethod5,'III_Plan comp 438.68 {Plan 7}'!AZ$15)),"",'III_Plan comp 438.68 {Plan 7}'!AZ$15&amp;analysismethod5)</f>
        <v/>
      </c>
      <c r="DH92" s="254" t="str">
        <f>IF(ISNUMBER(FIND(analysismethod5,'III_Plan comp 438.68 {Plan 7}'!BA$15)),"",'III_Plan comp 438.68 {Plan 7}'!BA$15&amp;analysismethod5)</f>
        <v/>
      </c>
      <c r="DI92" s="254" t="str">
        <f>IF(ISNUMBER(FIND(analysismethod5,'III_Plan comp 438.68 {Plan 7}'!BB$15)),"",'III_Plan comp 438.68 {Plan 7}'!BB$15&amp;analysismethod5)</f>
        <v/>
      </c>
      <c r="DJ92" s="254" t="str">
        <f>IF(ISNUMBER(FIND(analysismethod5,'III_Plan comp 438.68 {Plan 7}'!BC$15)),"",'III_Plan comp 438.68 {Plan 7}'!BC$15&amp;analysismethod5)</f>
        <v/>
      </c>
      <c r="DK92" s="254" t="str">
        <f>IF(ISNUMBER(FIND(analysismethod5,'III_Plan comp 438.68 {Plan 7}'!BD$15)),"",'III_Plan comp 438.68 {Plan 7}'!BD$15&amp;analysismethod5)</f>
        <v/>
      </c>
      <c r="DL92" s="254" t="str">
        <f>IF(ISNUMBER(FIND(analysismethod5,'III_Plan comp 438.68 {Plan 7}'!BE$15)),"",'III_Plan comp 438.68 {Plan 7}'!BE$15&amp;analysismethod5)</f>
        <v/>
      </c>
      <c r="DM92" s="254" t="str">
        <f>IF(ISNUMBER(FIND(analysismethod5,'III_Plan comp 438.68 {Plan 7}'!BF$15)),"",'III_Plan comp 438.68 {Plan 7}'!BF$15&amp;analysismethod5)</f>
        <v/>
      </c>
      <c r="DN92" s="254" t="str">
        <f>IF(ISNUMBER(FIND(analysismethod5,'III_Plan comp 438.68 {Plan 7}'!BG$15)),"",'III_Plan comp 438.68 {Plan 7}'!BG$15&amp;analysismethod5)</f>
        <v/>
      </c>
      <c r="DO92" s="254" t="str">
        <f>IF(ISNUMBER(FIND(analysismethod5,'III_Plan comp 438.68 {Plan 7}'!BH$15)),"",'III_Plan comp 438.68 {Plan 7}'!BH$15&amp;analysismethod5)</f>
        <v/>
      </c>
      <c r="DP92" s="254" t="str">
        <f>IF(ISNUMBER(FIND(analysismethod5,'III_Plan comp 438.68 {Plan 7}'!BI$15)),"",'III_Plan comp 438.68 {Plan 7}'!BI$15&amp;analysismethod5)</f>
        <v/>
      </c>
      <c r="DQ92" s="254" t="str">
        <f>IF(ISNUMBER(FIND(analysismethod5,'III_Plan comp 438.68 {Plan 7}'!BJ$15)),"",'III_Plan comp 438.68 {Plan 7}'!BJ$15&amp;analysismethod5)</f>
        <v/>
      </c>
      <c r="DR92" s="254" t="str">
        <f>IF(ISNUMBER(FIND(analysismethod5,'III_Plan comp 438.68 {Plan 7}'!BK$15)),"",'III_Plan comp 438.68 {Plan 7}'!BK$15&amp;analysismethod5)</f>
        <v/>
      </c>
      <c r="DS92" s="254" t="str">
        <f>IF(ISNUMBER(FIND(analysismethod5,'III_Plan comp 438.68 {Plan 7}'!BL$15)),"",'III_Plan comp 438.68 {Plan 7}'!BL$15&amp;analysismethod5)</f>
        <v/>
      </c>
      <c r="DT92" s="254" t="str">
        <f>IF(ISNUMBER(FIND(analysismethod5,'III_Plan comp 438.68 {Plan 7}'!BM$15)),"",'III_Plan comp 438.68 {Plan 7}'!BM$15&amp;analysismethod5)</f>
        <v/>
      </c>
      <c r="DU92" s="254" t="str">
        <f>IF(ISNUMBER(FIND(analysismethod5,'III_Plan comp 438.68 {Plan 7}'!BN$15)),"",'III_Plan comp 438.68 {Plan 7}'!BN$15&amp;analysismethod5)</f>
        <v/>
      </c>
      <c r="DV92" s="254" t="str">
        <f>IF(ISNUMBER(FIND(analysismethod5,'III_Plan comp 438.68 {Plan 7}'!BO$15)),"",'III_Plan comp 438.68 {Plan 7}'!BO$15&amp;analysismethod5)</f>
        <v/>
      </c>
      <c r="DW92" s="254" t="str">
        <f>IF(ISNUMBER(FIND(analysismethod5,'III_Plan comp 438.68 {Plan 7}'!BP$15)),"",'III_Plan comp 438.68 {Plan 7}'!BP$15&amp;analysismethod5)</f>
        <v/>
      </c>
      <c r="DX92" s="254" t="str">
        <f>IF(ISNUMBER(FIND(analysismethod5,'III_Plan comp 438.68 {Plan 7}'!BQ$15)),"",'III_Plan comp 438.68 {Plan 7}'!BQ$15&amp;analysismethod5)</f>
        <v/>
      </c>
      <c r="DY92" s="254" t="str">
        <f>IF(ISNUMBER(FIND(analysismethod5,'III_Plan comp 438.68 {Plan 7}'!BR$15)),"",'III_Plan comp 438.68 {Plan 7}'!BR$15&amp;analysismethod5)</f>
        <v/>
      </c>
      <c r="DZ92" s="254" t="str">
        <f>IF(ISNUMBER(FIND(analysismethod5,'III_Plan comp 438.68 {Plan 7}'!BS$15)),"",'III_Plan comp 438.68 {Plan 7}'!BS$15&amp;analysismethod5)</f>
        <v/>
      </c>
      <c r="EA92" s="254" t="str">
        <f>IF(ISNUMBER(FIND(analysismethod5,'III_Plan comp 438.68 {Plan 7}'!BT$15)),"",'III_Plan comp 438.68 {Plan 7}'!BT$15&amp;analysismethod5)</f>
        <v/>
      </c>
      <c r="EB92" s="254" t="str">
        <f>IF(ISNUMBER(FIND(analysismethod5,'III_Plan comp 438.68 {Plan 7}'!BU$15)),"",'III_Plan comp 438.68 {Plan 7}'!BU$15&amp;analysismethod5)</f>
        <v/>
      </c>
      <c r="EC92" s="254" t="str">
        <f>IF(ISNUMBER(FIND(analysismethod5,'III_Plan comp 438.68 {Plan 7}'!BV$15)),"",'III_Plan comp 438.68 {Plan 7}'!BV$15&amp;analysismethod5)</f>
        <v/>
      </c>
      <c r="ED92" s="254" t="str">
        <f>IF(ISNUMBER(FIND(analysismethod5,'III_Plan comp 438.68 {Plan 7}'!BW$15)),"",'III_Plan comp 438.68 {Plan 7}'!BW$15&amp;analysismethod5)</f>
        <v/>
      </c>
      <c r="EE92" s="254" t="str">
        <f>IF(ISNUMBER(FIND(analysismethod5,'III_Plan comp 438.68 {Plan 7}'!BX$15)),"",'III_Plan comp 438.68 {Plan 7}'!BX$15&amp;analysismethod5)</f>
        <v/>
      </c>
      <c r="EF92" s="254" t="str">
        <f>IF(ISNUMBER(FIND(analysismethod5,'III_Plan comp 438.68 {Plan 7}'!BY$15)),"",'III_Plan comp 438.68 {Plan 7}'!BY$15&amp;analysismethod5)</f>
        <v/>
      </c>
      <c r="EG92" s="254" t="str">
        <f>IF(ISNUMBER(FIND(analysismethod5,'III_Plan comp 438.68 {Plan 7}'!BZ$15)),"",'III_Plan comp 438.68 {Plan 7}'!BZ$15&amp;analysismethod5)</f>
        <v/>
      </c>
      <c r="EH92" s="254" t="str">
        <f>IF(ISNUMBER(FIND(analysismethod5,'III_Plan comp 438.68 {Plan 7}'!CA$15)),"",'III_Plan comp 438.68 {Plan 7}'!CA$15&amp;analysismethod5)</f>
        <v/>
      </c>
      <c r="EI92" s="254" t="str">
        <f>IF(ISNUMBER(FIND(analysismethod5,'III_Plan comp 438.68 {Plan 7}'!CB$15)),"",'III_Plan comp 438.68 {Plan 7}'!CB$15&amp;analysismethod5)</f>
        <v/>
      </c>
      <c r="EJ92" s="254" t="str">
        <f>IF(ISNUMBER(FIND(analysismethod5,'III_Plan comp 438.68 {Plan 7}'!CC$15)),"",'III_Plan comp 438.68 {Plan 7}'!CC$15&amp;analysismethod5)</f>
        <v/>
      </c>
      <c r="EK92" s="254" t="str">
        <f>IF(ISNUMBER(FIND(analysismethod5,'III_Plan comp 438.68 {Plan 7}'!CD$15)),"",'III_Plan comp 438.68 {Plan 7}'!CD$15&amp;analysismethod5)</f>
        <v/>
      </c>
      <c r="EL92" s="254" t="str">
        <f>IF(ISNUMBER(FIND(analysismethod5,'III_Plan comp 438.68 {Plan 7}'!CE$15)),"",'III_Plan comp 438.68 {Plan 7}'!CE$15&amp;analysismethod5)</f>
        <v/>
      </c>
      <c r="EM92" s="254" t="str">
        <f>IF(ISNUMBER(FIND(analysismethod5,'III_Plan comp 438.68 {Plan 7}'!CF$15)),"",'III_Plan comp 438.68 {Plan 7}'!CF$15&amp;analysismethod5)</f>
        <v/>
      </c>
      <c r="EN92" s="254" t="str">
        <f>IF(ISNUMBER(FIND(analysismethod5,'III_Plan comp 438.68 {Plan 7}'!CG$15)),"",'III_Plan comp 438.68 {Plan 7}'!CG$15&amp;analysismethod5)</f>
        <v/>
      </c>
      <c r="EO92" s="254" t="str">
        <f>IF(ISNUMBER(FIND(analysismethod5,'III_Plan comp 438.68 {Plan 7}'!CH$15)),"",'III_Plan comp 438.68 {Plan 7}'!CH$15&amp;analysismethod5)</f>
        <v/>
      </c>
      <c r="EP92" s="254" t="str">
        <f>IF(ISNUMBER(FIND(analysismethod5,'III_Plan comp 438.68 {Plan 7}'!CI$15)),"",'III_Plan comp 438.68 {Plan 7}'!CI$15&amp;analysismethod5)</f>
        <v/>
      </c>
      <c r="EQ92" s="254" t="str">
        <f>IF(ISNUMBER(FIND(analysismethod5,'III_Plan comp 438.68 {Plan 7}'!CJ$15)),"",'III_Plan comp 438.68 {Plan 7}'!CJ$15&amp;analysismethod5)</f>
        <v/>
      </c>
      <c r="ER92" s="254" t="str">
        <f>IF(ISNUMBER(FIND(analysismethod5,'III_Plan comp 438.68 {Plan 7}'!CK$15)),"",'III_Plan comp 438.68 {Plan 7}'!CK$15&amp;analysismethod5)</f>
        <v/>
      </c>
      <c r="ES92" s="254" t="str">
        <f>IF(ISNUMBER(FIND(analysismethod5,'III_Plan comp 438.68 {Plan 7}'!CL$15)),"",'III_Plan comp 438.68 {Plan 7}'!CL$15&amp;analysismethod5)</f>
        <v/>
      </c>
      <c r="ET92" s="254" t="str">
        <f>IF(ISNUMBER(FIND(analysismethod5,'III_Plan comp 438.68 {Plan 7}'!CM$15)),"",'III_Plan comp 438.68 {Plan 7}'!CM$15&amp;analysismethod5)</f>
        <v/>
      </c>
      <c r="EU92" s="254" t="str">
        <f>IF(ISNUMBER(FIND(analysismethod5,'III_Plan comp 438.68 {Plan 7}'!CN$15)),"",'III_Plan comp 438.68 {Plan 7}'!CN$15&amp;analysismethod5)</f>
        <v/>
      </c>
      <c r="EV92" s="254" t="str">
        <f>IF(ISNUMBER(FIND(analysismethod5,'III_Plan comp 438.68 {Plan 7}'!CO$15)),"",'III_Plan comp 438.68 {Plan 7}'!CO$15&amp;analysismethod5)</f>
        <v/>
      </c>
      <c r="EW92" s="254" t="str">
        <f>IF(ISNUMBER(FIND(analysismethod5,'III_Plan comp 438.68 {Plan 7}'!CP$15)),"",'III_Plan comp 438.68 {Plan 7}'!CP$15&amp;analysismethod5)</f>
        <v/>
      </c>
      <c r="EX92" s="254" t="str">
        <f>IF(ISNUMBER(FIND(analysismethod5,'III_Plan comp 438.68 {Plan 7}'!CQ$15)),"",'III_Plan comp 438.68 {Plan 7}'!CQ$15&amp;analysismethod5)</f>
        <v/>
      </c>
      <c r="EY92" s="254" t="str">
        <f>IF(ISNUMBER(FIND(analysismethod5,'III_Plan comp 438.68 {Plan 7}'!CR$15)),"",'III_Plan comp 438.68 {Plan 7}'!CR$15&amp;analysismethod5)</f>
        <v/>
      </c>
      <c r="EZ92" s="254" t="str">
        <f>IF(ISNUMBER(FIND(analysismethod5,'III_Plan comp 438.68 {Plan 7}'!CS$15)),"",'III_Plan comp 438.68 {Plan 7}'!CS$15&amp;analysismethod5)</f>
        <v/>
      </c>
      <c r="FA92" s="254" t="str">
        <f>IF(ISNUMBER(FIND(analysismethod5,'III_Plan comp 438.68 {Plan 7}'!CT$15)),"",'III_Plan comp 438.68 {Plan 7}'!CT$15&amp;analysismethod5)</f>
        <v/>
      </c>
      <c r="FB92" s="254" t="str">
        <f>IF(ISNUMBER(FIND(analysismethod5,'III_Plan comp 438.68 {Plan 7}'!CU$15)),"",'III_Plan comp 438.68 {Plan 7}'!CU$15&amp;analysismethod5)</f>
        <v/>
      </c>
      <c r="FC92" s="254" t="str">
        <f>IF(ISNUMBER(FIND(analysismethod5,'III_Plan comp 438.68 {Plan 7}'!CV$15)),"",'III_Plan comp 438.68 {Plan 7}'!CV$15&amp;analysismethod5)</f>
        <v/>
      </c>
      <c r="FD92" s="254" t="str">
        <f>IF(ISNUMBER(FIND(analysismethod5,'III_Plan comp 438.68 {Plan 7}'!CW$15)),"",'III_Plan comp 438.68 {Plan 7}'!CW$15&amp;analysismethod5)</f>
        <v/>
      </c>
      <c r="FE92" s="254" t="str">
        <f>IF(ISNUMBER(FIND(analysismethod5,'III_Plan comp 438.68 {Plan 7}'!CX$15)),"",'III_Plan comp 438.68 {Plan 7}'!CX$15&amp;analysismethod5)</f>
        <v/>
      </c>
      <c r="FF92" s="254" t="str">
        <f>IF(ISNUMBER(FIND(analysismethod5,'III_Plan comp 438.68 {Plan 7}'!CY$15)),"",'III_Plan comp 438.68 {Plan 7}'!CY$15&amp;analysismethod5)</f>
        <v/>
      </c>
      <c r="FG92" s="254" t="str">
        <f>IF(ISNUMBER(FIND(analysismethod5,'III_Plan comp 438.68 {Plan 7}'!CZ$15)),"",'III_Plan comp 438.68 {Plan 7}'!CZ$15&amp;analysismethod5)</f>
        <v/>
      </c>
    </row>
    <row r="93" spans="62:163" x14ac:dyDescent="0.25">
      <c r="BK93" s="269" t="str">
        <f>IF('I_State and program information'!$E$70="Yes","Review of Grievances Related to Access"&amp;"; "&amp;CHAR(10)&amp;CHAR(10),"")</f>
        <v/>
      </c>
      <c r="BL93" s="254" t="str">
        <f>IF(ISNUMBER(FIND(analysismethod6,'III_Plan comp 438.68 {Plan 7}'!E$15)),"",'III_Plan comp 438.68 {Plan 7}'!E$15&amp;analysismethod6)</f>
        <v/>
      </c>
      <c r="BM93" s="254" t="str">
        <f>IF(ISNUMBER(FIND(analysismethod6,'III_Plan comp 438.68 {Plan 7}'!F$15)),"",'III_Plan comp 438.68 {Plan 7}'!F$15&amp;analysismethod6)</f>
        <v/>
      </c>
      <c r="BN93" s="254" t="str">
        <f>IF(ISNUMBER(FIND(analysismethod6,'III_Plan comp 438.68 {Plan 7}'!G$15)),"",'III_Plan comp 438.68 {Plan 7}'!G$15&amp;analysismethod6)</f>
        <v/>
      </c>
      <c r="BO93" s="254" t="str">
        <f>IF(ISNUMBER(FIND(analysismethod6,'III_Plan comp 438.68 {Plan 7}'!H$15)),"",'III_Plan comp 438.68 {Plan 7}'!H$15&amp;analysismethod6)</f>
        <v/>
      </c>
      <c r="BP93" s="254" t="str">
        <f>IF(ISNUMBER(FIND(analysismethod6,'III_Plan comp 438.68 {Plan 7}'!I$15)),"",'III_Plan comp 438.68 {Plan 7}'!I$15&amp;analysismethod6)</f>
        <v/>
      </c>
      <c r="BQ93" s="254" t="str">
        <f>IF(ISNUMBER(FIND(analysismethod6,'III_Plan comp 438.68 {Plan 7}'!J$15)),"",'III_Plan comp 438.68 {Plan 7}'!J$15&amp;analysismethod6)</f>
        <v/>
      </c>
      <c r="BR93" s="254" t="str">
        <f>IF(ISNUMBER(FIND(analysismethod6,'III_Plan comp 438.68 {Plan 7}'!K$15)),"",'III_Plan comp 438.68 {Plan 7}'!K$15&amp;analysismethod6)</f>
        <v/>
      </c>
      <c r="BS93" s="254" t="str">
        <f>IF(ISNUMBER(FIND(analysismethod6,'III_Plan comp 438.68 {Plan 7}'!L$15)),"",'III_Plan comp 438.68 {Plan 7}'!L$15&amp;analysismethod6)</f>
        <v/>
      </c>
      <c r="BT93" s="254" t="str">
        <f>IF(ISNUMBER(FIND(analysismethod6,'III_Plan comp 438.68 {Plan 7}'!M$15)),"",'III_Plan comp 438.68 {Plan 7}'!M$15&amp;analysismethod6)</f>
        <v/>
      </c>
      <c r="BU93" s="254" t="str">
        <f>IF(ISNUMBER(FIND(analysismethod6,'III_Plan comp 438.68 {Plan 7}'!N$15)),"",'III_Plan comp 438.68 {Plan 7}'!N$15&amp;analysismethod6)</f>
        <v/>
      </c>
      <c r="BV93" s="254" t="str">
        <f>IF(ISNUMBER(FIND(analysismethod6,'III_Plan comp 438.68 {Plan 7}'!O$15)),"",'III_Plan comp 438.68 {Plan 7}'!O$15&amp;analysismethod6)</f>
        <v/>
      </c>
      <c r="BW93" s="254" t="str">
        <f>IF(ISNUMBER(FIND(analysismethod6,'III_Plan comp 438.68 {Plan 7}'!P$15)),"",'III_Plan comp 438.68 {Plan 7}'!P$15&amp;analysismethod6)</f>
        <v/>
      </c>
      <c r="BX93" s="254" t="str">
        <f>IF(ISNUMBER(FIND(analysismethod6,'III_Plan comp 438.68 {Plan 7}'!Q$15)),"",'III_Plan comp 438.68 {Plan 7}'!Q$15&amp;analysismethod6)</f>
        <v/>
      </c>
      <c r="BY93" s="254" t="str">
        <f>IF(ISNUMBER(FIND(analysismethod6,'III_Plan comp 438.68 {Plan 7}'!R$15)),"",'III_Plan comp 438.68 {Plan 7}'!R$15&amp;analysismethod6)</f>
        <v/>
      </c>
      <c r="BZ93" s="254" t="str">
        <f>IF(ISNUMBER(FIND(analysismethod6,'III_Plan comp 438.68 {Plan 7}'!S$15)),"",'III_Plan comp 438.68 {Plan 7}'!S$15&amp;analysismethod6)</f>
        <v/>
      </c>
      <c r="CA93" s="254" t="str">
        <f>IF(ISNUMBER(FIND(analysismethod6,'III_Plan comp 438.68 {Plan 7}'!T$15)),"",'III_Plan comp 438.68 {Plan 7}'!T$15&amp;analysismethod6)</f>
        <v/>
      </c>
      <c r="CB93" s="254" t="str">
        <f>IF(ISNUMBER(FIND(analysismethod6,'III_Plan comp 438.68 {Plan 7}'!U$15)),"",'III_Plan comp 438.68 {Plan 7}'!U$15&amp;analysismethod6)</f>
        <v/>
      </c>
      <c r="CC93" s="254" t="str">
        <f>IF(ISNUMBER(FIND(analysismethod6,'III_Plan comp 438.68 {Plan 7}'!V$15)),"",'III_Plan comp 438.68 {Plan 7}'!V$15&amp;analysismethod6)</f>
        <v/>
      </c>
      <c r="CD93" s="254" t="str">
        <f>IF(ISNUMBER(FIND(analysismethod6,'III_Plan comp 438.68 {Plan 7}'!W$15)),"",'III_Plan comp 438.68 {Plan 7}'!W$15&amp;analysismethod6)</f>
        <v/>
      </c>
      <c r="CE93" s="254" t="str">
        <f>IF(ISNUMBER(FIND(analysismethod6,'III_Plan comp 438.68 {Plan 7}'!X$15)),"",'III_Plan comp 438.68 {Plan 7}'!X$15&amp;analysismethod6)</f>
        <v/>
      </c>
      <c r="CF93" s="254" t="str">
        <f>IF(ISNUMBER(FIND(analysismethod6,'III_Plan comp 438.68 {Plan 7}'!Y$15)),"",'III_Plan comp 438.68 {Plan 7}'!Y$15&amp;analysismethod6)</f>
        <v/>
      </c>
      <c r="CG93" s="254" t="str">
        <f>IF(ISNUMBER(FIND(analysismethod6,'III_Plan comp 438.68 {Plan 7}'!Z$15)),"",'III_Plan comp 438.68 {Plan 7}'!Z$15&amp;analysismethod6)</f>
        <v/>
      </c>
      <c r="CH93" s="254" t="str">
        <f>IF(ISNUMBER(FIND(analysismethod6,'III_Plan comp 438.68 {Plan 7}'!AA$15)),"",'III_Plan comp 438.68 {Plan 7}'!AA$15&amp;analysismethod6)</f>
        <v/>
      </c>
      <c r="CI93" s="254" t="str">
        <f>IF(ISNUMBER(FIND(analysismethod6,'III_Plan comp 438.68 {Plan 7}'!AB$15)),"",'III_Plan comp 438.68 {Plan 7}'!AB$15&amp;analysismethod6)</f>
        <v/>
      </c>
      <c r="CJ93" s="254" t="str">
        <f>IF(ISNUMBER(FIND(analysismethod6,'III_Plan comp 438.68 {Plan 7}'!AC$15)),"",'III_Plan comp 438.68 {Plan 7}'!AC$15&amp;analysismethod6)</f>
        <v/>
      </c>
      <c r="CK93" s="254" t="str">
        <f>IF(ISNUMBER(FIND(analysismethod6,'III_Plan comp 438.68 {Plan 7}'!AD$15)),"",'III_Plan comp 438.68 {Plan 7}'!AD$15&amp;analysismethod6)</f>
        <v/>
      </c>
      <c r="CL93" s="254" t="str">
        <f>IF(ISNUMBER(FIND(analysismethod6,'III_Plan comp 438.68 {Plan 7}'!AE$15)),"",'III_Plan comp 438.68 {Plan 7}'!AE$15&amp;analysismethod6)</f>
        <v/>
      </c>
      <c r="CM93" s="254" t="str">
        <f>IF(ISNUMBER(FIND(analysismethod6,'III_Plan comp 438.68 {Plan 7}'!AF$15)),"",'III_Plan comp 438.68 {Plan 7}'!AF$15&amp;analysismethod6)</f>
        <v/>
      </c>
      <c r="CN93" s="254" t="str">
        <f>IF(ISNUMBER(FIND(analysismethod6,'III_Plan comp 438.68 {Plan 7}'!AG$15)),"",'III_Plan comp 438.68 {Plan 7}'!AG$15&amp;analysismethod6)</f>
        <v/>
      </c>
      <c r="CO93" s="254" t="str">
        <f>IF(ISNUMBER(FIND(analysismethod6,'III_Plan comp 438.68 {Plan 7}'!AH$15)),"",'III_Plan comp 438.68 {Plan 7}'!AH$15&amp;analysismethod6)</f>
        <v/>
      </c>
      <c r="CP93" s="254" t="str">
        <f>IF(ISNUMBER(FIND(analysismethod6,'III_Plan comp 438.68 {Plan 7}'!AI$15)),"",'III_Plan comp 438.68 {Plan 7}'!AI$15&amp;analysismethod6)</f>
        <v/>
      </c>
      <c r="CQ93" s="254" t="str">
        <f>IF(ISNUMBER(FIND(analysismethod6,'III_Plan comp 438.68 {Plan 7}'!AJ$15)),"",'III_Plan comp 438.68 {Plan 7}'!AJ$15&amp;analysismethod6)</f>
        <v/>
      </c>
      <c r="CR93" s="254" t="str">
        <f>IF(ISNUMBER(FIND(analysismethod6,'III_Plan comp 438.68 {Plan 7}'!AK$15)),"",'III_Plan comp 438.68 {Plan 7}'!AK$15&amp;analysismethod6)</f>
        <v/>
      </c>
      <c r="CS93" s="254" t="str">
        <f>IF(ISNUMBER(FIND(analysismethod6,'III_Plan comp 438.68 {Plan 7}'!AL$15)),"",'III_Plan comp 438.68 {Plan 7}'!AL$15&amp;analysismethod6)</f>
        <v/>
      </c>
      <c r="CT93" s="254" t="str">
        <f>IF(ISNUMBER(FIND(analysismethod6,'III_Plan comp 438.68 {Plan 7}'!AM$15)),"",'III_Plan comp 438.68 {Plan 7}'!AM$15&amp;analysismethod6)</f>
        <v/>
      </c>
      <c r="CU93" s="254" t="str">
        <f>IF(ISNUMBER(FIND(analysismethod6,'III_Plan comp 438.68 {Plan 7}'!AN$15)),"",'III_Plan comp 438.68 {Plan 7}'!AN$15&amp;analysismethod6)</f>
        <v/>
      </c>
      <c r="CV93" s="254" t="str">
        <f>IF(ISNUMBER(FIND(analysismethod6,'III_Plan comp 438.68 {Plan 7}'!AO$15)),"",'III_Plan comp 438.68 {Plan 7}'!AO$15&amp;analysismethod6)</f>
        <v/>
      </c>
      <c r="CW93" s="254" t="str">
        <f>IF(ISNUMBER(FIND(analysismethod6,'III_Plan comp 438.68 {Plan 7}'!AP$15)),"",'III_Plan comp 438.68 {Plan 7}'!AP$15&amp;analysismethod6)</f>
        <v/>
      </c>
      <c r="CX93" s="254" t="str">
        <f>IF(ISNUMBER(FIND(analysismethod6,'III_Plan comp 438.68 {Plan 7}'!AQ$15)),"",'III_Plan comp 438.68 {Plan 7}'!AQ$15&amp;analysismethod6)</f>
        <v/>
      </c>
      <c r="CY93" s="254" t="str">
        <f>IF(ISNUMBER(FIND(analysismethod6,'III_Plan comp 438.68 {Plan 7}'!AR$15)),"",'III_Plan comp 438.68 {Plan 7}'!AR$15&amp;analysismethod6)</f>
        <v/>
      </c>
      <c r="CZ93" s="254" t="str">
        <f>IF(ISNUMBER(FIND(analysismethod6,'III_Plan comp 438.68 {Plan 7}'!AS$15)),"",'III_Plan comp 438.68 {Plan 7}'!AS$15&amp;analysismethod6)</f>
        <v/>
      </c>
      <c r="DA93" s="254" t="str">
        <f>IF(ISNUMBER(FIND(analysismethod6,'III_Plan comp 438.68 {Plan 7}'!AT$15)),"",'III_Plan comp 438.68 {Plan 7}'!AT$15&amp;analysismethod6)</f>
        <v/>
      </c>
      <c r="DB93" s="254" t="str">
        <f>IF(ISNUMBER(FIND(analysismethod6,'III_Plan comp 438.68 {Plan 7}'!AU$15)),"",'III_Plan comp 438.68 {Plan 7}'!AU$15&amp;analysismethod6)</f>
        <v/>
      </c>
      <c r="DC93" s="254" t="str">
        <f>IF(ISNUMBER(FIND(analysismethod6,'III_Plan comp 438.68 {Plan 7}'!AV$15)),"",'III_Plan comp 438.68 {Plan 7}'!AV$15&amp;analysismethod6)</f>
        <v/>
      </c>
      <c r="DD93" s="254" t="str">
        <f>IF(ISNUMBER(FIND(analysismethod6,'III_Plan comp 438.68 {Plan 7}'!AW$15)),"",'III_Plan comp 438.68 {Plan 7}'!AW$15&amp;analysismethod6)</f>
        <v/>
      </c>
      <c r="DE93" s="254" t="str">
        <f>IF(ISNUMBER(FIND(analysismethod6,'III_Plan comp 438.68 {Plan 7}'!AX$15)),"",'III_Plan comp 438.68 {Plan 7}'!AX$15&amp;analysismethod6)</f>
        <v/>
      </c>
      <c r="DF93" s="254" t="str">
        <f>IF(ISNUMBER(FIND(analysismethod6,'III_Plan comp 438.68 {Plan 7}'!AY$15)),"",'III_Plan comp 438.68 {Plan 7}'!AY$15&amp;analysismethod6)</f>
        <v/>
      </c>
      <c r="DG93" s="254" t="str">
        <f>IF(ISNUMBER(FIND(analysismethod6,'III_Plan comp 438.68 {Plan 7}'!AZ$15)),"",'III_Plan comp 438.68 {Plan 7}'!AZ$15&amp;analysismethod6)</f>
        <v/>
      </c>
      <c r="DH93" s="254" t="str">
        <f>IF(ISNUMBER(FIND(analysismethod6,'III_Plan comp 438.68 {Plan 7}'!BA$15)),"",'III_Plan comp 438.68 {Plan 7}'!BA$15&amp;analysismethod6)</f>
        <v/>
      </c>
      <c r="DI93" s="254" t="str">
        <f>IF(ISNUMBER(FIND(analysismethod6,'III_Plan comp 438.68 {Plan 7}'!BB$15)),"",'III_Plan comp 438.68 {Plan 7}'!BB$15&amp;analysismethod6)</f>
        <v/>
      </c>
      <c r="DJ93" s="254" t="str">
        <f>IF(ISNUMBER(FIND(analysismethod6,'III_Plan comp 438.68 {Plan 7}'!BC$15)),"",'III_Plan comp 438.68 {Plan 7}'!BC$15&amp;analysismethod6)</f>
        <v/>
      </c>
      <c r="DK93" s="254" t="str">
        <f>IF(ISNUMBER(FIND(analysismethod6,'III_Plan comp 438.68 {Plan 7}'!BD$15)),"",'III_Plan comp 438.68 {Plan 7}'!BD$15&amp;analysismethod6)</f>
        <v/>
      </c>
      <c r="DL93" s="254" t="str">
        <f>IF(ISNUMBER(FIND(analysismethod6,'III_Plan comp 438.68 {Plan 7}'!BE$15)),"",'III_Plan comp 438.68 {Plan 7}'!BE$15&amp;analysismethod6)</f>
        <v/>
      </c>
      <c r="DM93" s="254" t="str">
        <f>IF(ISNUMBER(FIND(analysismethod6,'III_Plan comp 438.68 {Plan 7}'!BF$15)),"",'III_Plan comp 438.68 {Plan 7}'!BF$15&amp;analysismethod6)</f>
        <v/>
      </c>
      <c r="DN93" s="254" t="str">
        <f>IF(ISNUMBER(FIND(analysismethod6,'III_Plan comp 438.68 {Plan 7}'!BG$15)),"",'III_Plan comp 438.68 {Plan 7}'!BG$15&amp;analysismethod6)</f>
        <v/>
      </c>
      <c r="DO93" s="254" t="str">
        <f>IF(ISNUMBER(FIND(analysismethod6,'III_Plan comp 438.68 {Plan 7}'!BH$15)),"",'III_Plan comp 438.68 {Plan 7}'!BH$15&amp;analysismethod6)</f>
        <v/>
      </c>
      <c r="DP93" s="254" t="str">
        <f>IF(ISNUMBER(FIND(analysismethod6,'III_Plan comp 438.68 {Plan 7}'!BI$15)),"",'III_Plan comp 438.68 {Plan 7}'!BI$15&amp;analysismethod6)</f>
        <v/>
      </c>
      <c r="DQ93" s="254" t="str">
        <f>IF(ISNUMBER(FIND(analysismethod6,'III_Plan comp 438.68 {Plan 7}'!BJ$15)),"",'III_Plan comp 438.68 {Plan 7}'!BJ$15&amp;analysismethod6)</f>
        <v/>
      </c>
      <c r="DR93" s="254" t="str">
        <f>IF(ISNUMBER(FIND(analysismethod6,'III_Plan comp 438.68 {Plan 7}'!BK$15)),"",'III_Plan comp 438.68 {Plan 7}'!BK$15&amp;analysismethod6)</f>
        <v/>
      </c>
      <c r="DS93" s="254" t="str">
        <f>IF(ISNUMBER(FIND(analysismethod6,'III_Plan comp 438.68 {Plan 7}'!BL$15)),"",'III_Plan comp 438.68 {Plan 7}'!BL$15&amp;analysismethod6)</f>
        <v/>
      </c>
      <c r="DT93" s="254" t="str">
        <f>IF(ISNUMBER(FIND(analysismethod6,'III_Plan comp 438.68 {Plan 7}'!BM$15)),"",'III_Plan comp 438.68 {Plan 7}'!BM$15&amp;analysismethod6)</f>
        <v/>
      </c>
      <c r="DU93" s="254" t="str">
        <f>IF(ISNUMBER(FIND(analysismethod6,'III_Plan comp 438.68 {Plan 7}'!BN$15)),"",'III_Plan comp 438.68 {Plan 7}'!BN$15&amp;analysismethod6)</f>
        <v/>
      </c>
      <c r="DV93" s="254" t="str">
        <f>IF(ISNUMBER(FIND(analysismethod6,'III_Plan comp 438.68 {Plan 7}'!BO$15)),"",'III_Plan comp 438.68 {Plan 7}'!BO$15&amp;analysismethod6)</f>
        <v/>
      </c>
      <c r="DW93" s="254" t="str">
        <f>IF(ISNUMBER(FIND(analysismethod6,'III_Plan comp 438.68 {Plan 7}'!BP$15)),"",'III_Plan comp 438.68 {Plan 7}'!BP$15&amp;analysismethod6)</f>
        <v/>
      </c>
      <c r="DX93" s="254" t="str">
        <f>IF(ISNUMBER(FIND(analysismethod6,'III_Plan comp 438.68 {Plan 7}'!BQ$15)),"",'III_Plan comp 438.68 {Plan 7}'!BQ$15&amp;analysismethod6)</f>
        <v/>
      </c>
      <c r="DY93" s="254" t="str">
        <f>IF(ISNUMBER(FIND(analysismethod6,'III_Plan comp 438.68 {Plan 7}'!BR$15)),"",'III_Plan comp 438.68 {Plan 7}'!BR$15&amp;analysismethod6)</f>
        <v/>
      </c>
      <c r="DZ93" s="254" t="str">
        <f>IF(ISNUMBER(FIND(analysismethod6,'III_Plan comp 438.68 {Plan 7}'!BS$15)),"",'III_Plan comp 438.68 {Plan 7}'!BS$15&amp;analysismethod6)</f>
        <v/>
      </c>
      <c r="EA93" s="254" t="str">
        <f>IF(ISNUMBER(FIND(analysismethod6,'III_Plan comp 438.68 {Plan 7}'!BT$15)),"",'III_Plan comp 438.68 {Plan 7}'!BT$15&amp;analysismethod6)</f>
        <v/>
      </c>
      <c r="EB93" s="254" t="str">
        <f>IF(ISNUMBER(FIND(analysismethod6,'III_Plan comp 438.68 {Plan 7}'!BU$15)),"",'III_Plan comp 438.68 {Plan 7}'!BU$15&amp;analysismethod6)</f>
        <v/>
      </c>
      <c r="EC93" s="254" t="str">
        <f>IF(ISNUMBER(FIND(analysismethod6,'III_Plan comp 438.68 {Plan 7}'!BV$15)),"",'III_Plan comp 438.68 {Plan 7}'!BV$15&amp;analysismethod6)</f>
        <v/>
      </c>
      <c r="ED93" s="254" t="str">
        <f>IF(ISNUMBER(FIND(analysismethod6,'III_Plan comp 438.68 {Plan 7}'!BW$15)),"",'III_Plan comp 438.68 {Plan 7}'!BW$15&amp;analysismethod6)</f>
        <v/>
      </c>
      <c r="EE93" s="254" t="str">
        <f>IF(ISNUMBER(FIND(analysismethod6,'III_Plan comp 438.68 {Plan 7}'!BX$15)),"",'III_Plan comp 438.68 {Plan 7}'!BX$15&amp;analysismethod6)</f>
        <v/>
      </c>
      <c r="EF93" s="254" t="str">
        <f>IF(ISNUMBER(FIND(analysismethod6,'III_Plan comp 438.68 {Plan 7}'!BY$15)),"",'III_Plan comp 438.68 {Plan 7}'!BY$15&amp;analysismethod6)</f>
        <v/>
      </c>
      <c r="EG93" s="254" t="str">
        <f>IF(ISNUMBER(FIND(analysismethod6,'III_Plan comp 438.68 {Plan 7}'!BZ$15)),"",'III_Plan comp 438.68 {Plan 7}'!BZ$15&amp;analysismethod6)</f>
        <v/>
      </c>
      <c r="EH93" s="254" t="str">
        <f>IF(ISNUMBER(FIND(analysismethod6,'III_Plan comp 438.68 {Plan 7}'!CA$15)),"",'III_Plan comp 438.68 {Plan 7}'!CA$15&amp;analysismethod6)</f>
        <v/>
      </c>
      <c r="EI93" s="254" t="str">
        <f>IF(ISNUMBER(FIND(analysismethod6,'III_Plan comp 438.68 {Plan 7}'!CB$15)),"",'III_Plan comp 438.68 {Plan 7}'!CB$15&amp;analysismethod6)</f>
        <v/>
      </c>
      <c r="EJ93" s="254" t="str">
        <f>IF(ISNUMBER(FIND(analysismethod6,'III_Plan comp 438.68 {Plan 7}'!CC$15)),"",'III_Plan comp 438.68 {Plan 7}'!CC$15&amp;analysismethod6)</f>
        <v/>
      </c>
      <c r="EK93" s="254" t="str">
        <f>IF(ISNUMBER(FIND(analysismethod6,'III_Plan comp 438.68 {Plan 7}'!CD$15)),"",'III_Plan comp 438.68 {Plan 7}'!CD$15&amp;analysismethod6)</f>
        <v/>
      </c>
      <c r="EL93" s="254" t="str">
        <f>IF(ISNUMBER(FIND(analysismethod6,'III_Plan comp 438.68 {Plan 7}'!CE$15)),"",'III_Plan comp 438.68 {Plan 7}'!CE$15&amp;analysismethod6)</f>
        <v/>
      </c>
      <c r="EM93" s="254" t="str">
        <f>IF(ISNUMBER(FIND(analysismethod6,'III_Plan comp 438.68 {Plan 7}'!CF$15)),"",'III_Plan comp 438.68 {Plan 7}'!CF$15&amp;analysismethod6)</f>
        <v/>
      </c>
      <c r="EN93" s="254" t="str">
        <f>IF(ISNUMBER(FIND(analysismethod6,'III_Plan comp 438.68 {Plan 7}'!CG$15)),"",'III_Plan comp 438.68 {Plan 7}'!CG$15&amp;analysismethod6)</f>
        <v/>
      </c>
      <c r="EO93" s="254" t="str">
        <f>IF(ISNUMBER(FIND(analysismethod6,'III_Plan comp 438.68 {Plan 7}'!CH$15)),"",'III_Plan comp 438.68 {Plan 7}'!CH$15&amp;analysismethod6)</f>
        <v/>
      </c>
      <c r="EP93" s="254" t="str">
        <f>IF(ISNUMBER(FIND(analysismethod6,'III_Plan comp 438.68 {Plan 7}'!CI$15)),"",'III_Plan comp 438.68 {Plan 7}'!CI$15&amp;analysismethod6)</f>
        <v/>
      </c>
      <c r="EQ93" s="254" t="str">
        <f>IF(ISNUMBER(FIND(analysismethod6,'III_Plan comp 438.68 {Plan 7}'!CJ$15)),"",'III_Plan comp 438.68 {Plan 7}'!CJ$15&amp;analysismethod6)</f>
        <v/>
      </c>
      <c r="ER93" s="254" t="str">
        <f>IF(ISNUMBER(FIND(analysismethod6,'III_Plan comp 438.68 {Plan 7}'!CK$15)),"",'III_Plan comp 438.68 {Plan 7}'!CK$15&amp;analysismethod6)</f>
        <v/>
      </c>
      <c r="ES93" s="254" t="str">
        <f>IF(ISNUMBER(FIND(analysismethod6,'III_Plan comp 438.68 {Plan 7}'!CL$15)),"",'III_Plan comp 438.68 {Plan 7}'!CL$15&amp;analysismethod6)</f>
        <v/>
      </c>
      <c r="ET93" s="254" t="str">
        <f>IF(ISNUMBER(FIND(analysismethod6,'III_Plan comp 438.68 {Plan 7}'!CM$15)),"",'III_Plan comp 438.68 {Plan 7}'!CM$15&amp;analysismethod6)</f>
        <v/>
      </c>
      <c r="EU93" s="254" t="str">
        <f>IF(ISNUMBER(FIND(analysismethod6,'III_Plan comp 438.68 {Plan 7}'!CN$15)),"",'III_Plan comp 438.68 {Plan 7}'!CN$15&amp;analysismethod6)</f>
        <v/>
      </c>
      <c r="EV93" s="254" t="str">
        <f>IF(ISNUMBER(FIND(analysismethod6,'III_Plan comp 438.68 {Plan 7}'!CO$15)),"",'III_Plan comp 438.68 {Plan 7}'!CO$15&amp;analysismethod6)</f>
        <v/>
      </c>
      <c r="EW93" s="254" t="str">
        <f>IF(ISNUMBER(FIND(analysismethod6,'III_Plan comp 438.68 {Plan 7}'!CP$15)),"",'III_Plan comp 438.68 {Plan 7}'!CP$15&amp;analysismethod6)</f>
        <v/>
      </c>
      <c r="EX93" s="254" t="str">
        <f>IF(ISNUMBER(FIND(analysismethod6,'III_Plan comp 438.68 {Plan 7}'!CQ$15)),"",'III_Plan comp 438.68 {Plan 7}'!CQ$15&amp;analysismethod6)</f>
        <v/>
      </c>
      <c r="EY93" s="254" t="str">
        <f>IF(ISNUMBER(FIND(analysismethod6,'III_Plan comp 438.68 {Plan 7}'!CR$15)),"",'III_Plan comp 438.68 {Plan 7}'!CR$15&amp;analysismethod6)</f>
        <v/>
      </c>
      <c r="EZ93" s="254" t="str">
        <f>IF(ISNUMBER(FIND(analysismethod6,'III_Plan comp 438.68 {Plan 7}'!CS$15)),"",'III_Plan comp 438.68 {Plan 7}'!CS$15&amp;analysismethod6)</f>
        <v/>
      </c>
      <c r="FA93" s="254" t="str">
        <f>IF(ISNUMBER(FIND(analysismethod6,'III_Plan comp 438.68 {Plan 7}'!CT$15)),"",'III_Plan comp 438.68 {Plan 7}'!CT$15&amp;analysismethod6)</f>
        <v/>
      </c>
      <c r="FB93" s="254" t="str">
        <f>IF(ISNUMBER(FIND(analysismethod6,'III_Plan comp 438.68 {Plan 7}'!CU$15)),"",'III_Plan comp 438.68 {Plan 7}'!CU$15&amp;analysismethod6)</f>
        <v/>
      </c>
      <c r="FC93" s="254" t="str">
        <f>IF(ISNUMBER(FIND(analysismethod6,'III_Plan comp 438.68 {Plan 7}'!CV$15)),"",'III_Plan comp 438.68 {Plan 7}'!CV$15&amp;analysismethod6)</f>
        <v/>
      </c>
      <c r="FD93" s="254" t="str">
        <f>IF(ISNUMBER(FIND(analysismethod6,'III_Plan comp 438.68 {Plan 7}'!CW$15)),"",'III_Plan comp 438.68 {Plan 7}'!CW$15&amp;analysismethod6)</f>
        <v/>
      </c>
      <c r="FE93" s="254" t="str">
        <f>IF(ISNUMBER(FIND(analysismethod6,'III_Plan comp 438.68 {Plan 7}'!CX$15)),"",'III_Plan comp 438.68 {Plan 7}'!CX$15&amp;analysismethod6)</f>
        <v/>
      </c>
      <c r="FF93" s="254" t="str">
        <f>IF(ISNUMBER(FIND(analysismethod6,'III_Plan comp 438.68 {Plan 7}'!CY$15)),"",'III_Plan comp 438.68 {Plan 7}'!CY$15&amp;analysismethod6)</f>
        <v/>
      </c>
      <c r="FG93" s="254" t="str">
        <f>IF(ISNUMBER(FIND(analysismethod6,'III_Plan comp 438.68 {Plan 7}'!CZ$15)),"",'III_Plan comp 438.68 {Plan 7}'!CZ$15&amp;analysismethod6)</f>
        <v/>
      </c>
    </row>
    <row r="94" spans="62:163" x14ac:dyDescent="0.25">
      <c r="BK94" s="269" t="str">
        <f>IF('I_State and program information'!$E$74="Yes","Encounter Data Analysis"&amp;"; "&amp;CHAR(10)&amp;CHAR(10),"")</f>
        <v/>
      </c>
      <c r="BL94" s="254" t="str">
        <f>IF(ISNUMBER(FIND(analysismethod7,'III_Plan comp 438.68 {Plan 7}'!E$15)),"",'III_Plan comp 438.68 {Plan 7}'!E$15&amp;analysismethod7)</f>
        <v/>
      </c>
      <c r="BM94" s="254" t="str">
        <f>IF(ISNUMBER(FIND(analysismethod7,'III_Plan comp 438.68 {Plan 7}'!F$15)),"",'III_Plan comp 438.68 {Plan 7}'!F$15&amp;analysismethod7)</f>
        <v/>
      </c>
      <c r="BN94" s="254" t="str">
        <f>IF(ISNUMBER(FIND(analysismethod7,'III_Plan comp 438.68 {Plan 7}'!G$15)),"",'III_Plan comp 438.68 {Plan 7}'!G$15&amp;analysismethod7)</f>
        <v/>
      </c>
      <c r="BO94" s="254" t="str">
        <f>IF(ISNUMBER(FIND(analysismethod7,'III_Plan comp 438.68 {Plan 7}'!H$15)),"",'III_Plan comp 438.68 {Plan 7}'!H$15&amp;analysismethod7)</f>
        <v/>
      </c>
      <c r="BP94" s="254" t="str">
        <f>IF(ISNUMBER(FIND(analysismethod7,'III_Plan comp 438.68 {Plan 7}'!I$15)),"",'III_Plan comp 438.68 {Plan 7}'!I$15&amp;analysismethod7)</f>
        <v/>
      </c>
      <c r="BQ94" s="254" t="str">
        <f>IF(ISNUMBER(FIND(analysismethod7,'III_Plan comp 438.68 {Plan 7}'!J$15)),"",'III_Plan comp 438.68 {Plan 7}'!J$15&amp;analysismethod7)</f>
        <v/>
      </c>
      <c r="BR94" s="254" t="str">
        <f>IF(ISNUMBER(FIND(analysismethod7,'III_Plan comp 438.68 {Plan 7}'!K$15)),"",'III_Plan comp 438.68 {Plan 7}'!K$15&amp;analysismethod7)</f>
        <v/>
      </c>
      <c r="BS94" s="254" t="str">
        <f>IF(ISNUMBER(FIND(analysismethod7,'III_Plan comp 438.68 {Plan 7}'!L$15)),"",'III_Plan comp 438.68 {Plan 7}'!L$15&amp;analysismethod7)</f>
        <v/>
      </c>
      <c r="BT94" s="254" t="str">
        <f>IF(ISNUMBER(FIND(analysismethod7,'III_Plan comp 438.68 {Plan 7}'!M$15)),"",'III_Plan comp 438.68 {Plan 7}'!M$15&amp;analysismethod7)</f>
        <v/>
      </c>
      <c r="BU94" s="254" t="str">
        <f>IF(ISNUMBER(FIND(analysismethod7,'III_Plan comp 438.68 {Plan 7}'!N$15)),"",'III_Plan comp 438.68 {Plan 7}'!N$15&amp;analysismethod7)</f>
        <v/>
      </c>
      <c r="BV94" s="254" t="str">
        <f>IF(ISNUMBER(FIND(analysismethod7,'III_Plan comp 438.68 {Plan 7}'!O$15)),"",'III_Plan comp 438.68 {Plan 7}'!O$15&amp;analysismethod7)</f>
        <v/>
      </c>
      <c r="BW94" s="254" t="str">
        <f>IF(ISNUMBER(FIND(analysismethod7,'III_Plan comp 438.68 {Plan 7}'!P$15)),"",'III_Plan comp 438.68 {Plan 7}'!P$15&amp;analysismethod7)</f>
        <v/>
      </c>
      <c r="BX94" s="254" t="str">
        <f>IF(ISNUMBER(FIND(analysismethod7,'III_Plan comp 438.68 {Plan 7}'!Q$15)),"",'III_Plan comp 438.68 {Plan 7}'!Q$15&amp;analysismethod7)</f>
        <v/>
      </c>
      <c r="BY94" s="254" t="str">
        <f>IF(ISNUMBER(FIND(analysismethod7,'III_Plan comp 438.68 {Plan 7}'!R$15)),"",'III_Plan comp 438.68 {Plan 7}'!R$15&amp;analysismethod7)</f>
        <v/>
      </c>
      <c r="BZ94" s="254" t="str">
        <f>IF(ISNUMBER(FIND(analysismethod7,'III_Plan comp 438.68 {Plan 7}'!S$15)),"",'III_Plan comp 438.68 {Plan 7}'!S$15&amp;analysismethod7)</f>
        <v/>
      </c>
      <c r="CA94" s="254" t="str">
        <f>IF(ISNUMBER(FIND(analysismethod7,'III_Plan comp 438.68 {Plan 7}'!T$15)),"",'III_Plan comp 438.68 {Plan 7}'!T$15&amp;analysismethod7)</f>
        <v/>
      </c>
      <c r="CB94" s="254" t="str">
        <f>IF(ISNUMBER(FIND(analysismethod7,'III_Plan comp 438.68 {Plan 7}'!U$15)),"",'III_Plan comp 438.68 {Plan 7}'!U$15&amp;analysismethod7)</f>
        <v/>
      </c>
      <c r="CC94" s="254" t="str">
        <f>IF(ISNUMBER(FIND(analysismethod7,'III_Plan comp 438.68 {Plan 7}'!V$15)),"",'III_Plan comp 438.68 {Plan 7}'!V$15&amp;analysismethod7)</f>
        <v/>
      </c>
      <c r="CD94" s="254" t="str">
        <f>IF(ISNUMBER(FIND(analysismethod7,'III_Plan comp 438.68 {Plan 7}'!W$15)),"",'III_Plan comp 438.68 {Plan 7}'!W$15&amp;analysismethod7)</f>
        <v/>
      </c>
      <c r="CE94" s="254" t="str">
        <f>IF(ISNUMBER(FIND(analysismethod7,'III_Plan comp 438.68 {Plan 7}'!X$15)),"",'III_Plan comp 438.68 {Plan 7}'!X$15&amp;analysismethod7)</f>
        <v/>
      </c>
      <c r="CF94" s="254" t="str">
        <f>IF(ISNUMBER(FIND(analysismethod7,'III_Plan comp 438.68 {Plan 7}'!Y$15)),"",'III_Plan comp 438.68 {Plan 7}'!Y$15&amp;analysismethod7)</f>
        <v/>
      </c>
      <c r="CG94" s="254" t="str">
        <f>IF(ISNUMBER(FIND(analysismethod7,'III_Plan comp 438.68 {Plan 7}'!Z$15)),"",'III_Plan comp 438.68 {Plan 7}'!Z$15&amp;analysismethod7)</f>
        <v/>
      </c>
      <c r="CH94" s="254" t="str">
        <f>IF(ISNUMBER(FIND(analysismethod7,'III_Plan comp 438.68 {Plan 7}'!AA$15)),"",'III_Plan comp 438.68 {Plan 7}'!AA$15&amp;analysismethod7)</f>
        <v/>
      </c>
      <c r="CI94" s="254" t="str">
        <f>IF(ISNUMBER(FIND(analysismethod7,'III_Plan comp 438.68 {Plan 7}'!AB$15)),"",'III_Plan comp 438.68 {Plan 7}'!AB$15&amp;analysismethod7)</f>
        <v/>
      </c>
      <c r="CJ94" s="254" t="str">
        <f>IF(ISNUMBER(FIND(analysismethod7,'III_Plan comp 438.68 {Plan 7}'!AC$15)),"",'III_Plan comp 438.68 {Plan 7}'!AC$15&amp;analysismethod7)</f>
        <v/>
      </c>
      <c r="CK94" s="254" t="str">
        <f>IF(ISNUMBER(FIND(analysismethod7,'III_Plan comp 438.68 {Plan 7}'!AD$15)),"",'III_Plan comp 438.68 {Plan 7}'!AD$15&amp;analysismethod7)</f>
        <v/>
      </c>
      <c r="CL94" s="254" t="str">
        <f>IF(ISNUMBER(FIND(analysismethod7,'III_Plan comp 438.68 {Plan 7}'!AE$15)),"",'III_Plan comp 438.68 {Plan 7}'!AE$15&amp;analysismethod7)</f>
        <v/>
      </c>
      <c r="CM94" s="254" t="str">
        <f>IF(ISNUMBER(FIND(analysismethod7,'III_Plan comp 438.68 {Plan 7}'!AF$15)),"",'III_Plan comp 438.68 {Plan 7}'!AF$15&amp;analysismethod7)</f>
        <v/>
      </c>
      <c r="CN94" s="254" t="str">
        <f>IF(ISNUMBER(FIND(analysismethod7,'III_Plan comp 438.68 {Plan 7}'!AG$15)),"",'III_Plan comp 438.68 {Plan 7}'!AG$15&amp;analysismethod7)</f>
        <v/>
      </c>
      <c r="CO94" s="254" t="str">
        <f>IF(ISNUMBER(FIND(analysismethod7,'III_Plan comp 438.68 {Plan 7}'!AH$15)),"",'III_Plan comp 438.68 {Plan 7}'!AH$15&amp;analysismethod7)</f>
        <v/>
      </c>
      <c r="CP94" s="254" t="str">
        <f>IF(ISNUMBER(FIND(analysismethod7,'III_Plan comp 438.68 {Plan 7}'!AI$15)),"",'III_Plan comp 438.68 {Plan 7}'!AI$15&amp;analysismethod7)</f>
        <v/>
      </c>
      <c r="CQ94" s="254" t="str">
        <f>IF(ISNUMBER(FIND(analysismethod7,'III_Plan comp 438.68 {Plan 7}'!AJ$15)),"",'III_Plan comp 438.68 {Plan 7}'!AJ$15&amp;analysismethod7)</f>
        <v/>
      </c>
      <c r="CR94" s="254" t="str">
        <f>IF(ISNUMBER(FIND(analysismethod7,'III_Plan comp 438.68 {Plan 7}'!AK$15)),"",'III_Plan comp 438.68 {Plan 7}'!AK$15&amp;analysismethod7)</f>
        <v/>
      </c>
      <c r="CS94" s="254" t="str">
        <f>IF(ISNUMBER(FIND(analysismethod7,'III_Plan comp 438.68 {Plan 7}'!AL$15)),"",'III_Plan comp 438.68 {Plan 7}'!AL$15&amp;analysismethod7)</f>
        <v/>
      </c>
      <c r="CT94" s="254" t="str">
        <f>IF(ISNUMBER(FIND(analysismethod7,'III_Plan comp 438.68 {Plan 7}'!AM$15)),"",'III_Plan comp 438.68 {Plan 7}'!AM$15&amp;analysismethod7)</f>
        <v/>
      </c>
      <c r="CU94" s="254" t="str">
        <f>IF(ISNUMBER(FIND(analysismethod7,'III_Plan comp 438.68 {Plan 7}'!AN$15)),"",'III_Plan comp 438.68 {Plan 7}'!AN$15&amp;analysismethod7)</f>
        <v/>
      </c>
      <c r="CV94" s="254" t="str">
        <f>IF(ISNUMBER(FIND(analysismethod7,'III_Plan comp 438.68 {Plan 7}'!AO$15)),"",'III_Plan comp 438.68 {Plan 7}'!AO$15&amp;analysismethod7)</f>
        <v/>
      </c>
      <c r="CW94" s="254" t="str">
        <f>IF(ISNUMBER(FIND(analysismethod7,'III_Plan comp 438.68 {Plan 7}'!AP$15)),"",'III_Plan comp 438.68 {Plan 7}'!AP$15&amp;analysismethod7)</f>
        <v/>
      </c>
      <c r="CX94" s="254" t="str">
        <f>IF(ISNUMBER(FIND(analysismethod7,'III_Plan comp 438.68 {Plan 7}'!AQ$15)),"",'III_Plan comp 438.68 {Plan 7}'!AQ$15&amp;analysismethod7)</f>
        <v/>
      </c>
      <c r="CY94" s="254" t="str">
        <f>IF(ISNUMBER(FIND(analysismethod7,'III_Plan comp 438.68 {Plan 7}'!AR$15)),"",'III_Plan comp 438.68 {Plan 7}'!AR$15&amp;analysismethod7)</f>
        <v/>
      </c>
      <c r="CZ94" s="254" t="str">
        <f>IF(ISNUMBER(FIND(analysismethod7,'III_Plan comp 438.68 {Plan 7}'!AS$15)),"",'III_Plan comp 438.68 {Plan 7}'!AS$15&amp;analysismethod7)</f>
        <v/>
      </c>
      <c r="DA94" s="254" t="str">
        <f>IF(ISNUMBER(FIND(analysismethod7,'III_Plan comp 438.68 {Plan 7}'!AT$15)),"",'III_Plan comp 438.68 {Plan 7}'!AT$15&amp;analysismethod7)</f>
        <v/>
      </c>
      <c r="DB94" s="254" t="str">
        <f>IF(ISNUMBER(FIND(analysismethod7,'III_Plan comp 438.68 {Plan 7}'!AU$15)),"",'III_Plan comp 438.68 {Plan 7}'!AU$15&amp;analysismethod7)</f>
        <v/>
      </c>
      <c r="DC94" s="254" t="str">
        <f>IF(ISNUMBER(FIND(analysismethod7,'III_Plan comp 438.68 {Plan 7}'!AV$15)),"",'III_Plan comp 438.68 {Plan 7}'!AV$15&amp;analysismethod7)</f>
        <v/>
      </c>
      <c r="DD94" s="254" t="str">
        <f>IF(ISNUMBER(FIND(analysismethod7,'III_Plan comp 438.68 {Plan 7}'!AW$15)),"",'III_Plan comp 438.68 {Plan 7}'!AW$15&amp;analysismethod7)</f>
        <v/>
      </c>
      <c r="DE94" s="254" t="str">
        <f>IF(ISNUMBER(FIND(analysismethod7,'III_Plan comp 438.68 {Plan 7}'!AX$15)),"",'III_Plan comp 438.68 {Plan 7}'!AX$15&amp;analysismethod7)</f>
        <v/>
      </c>
      <c r="DF94" s="254" t="str">
        <f>IF(ISNUMBER(FIND(analysismethod7,'III_Plan comp 438.68 {Plan 7}'!AY$15)),"",'III_Plan comp 438.68 {Plan 7}'!AY$15&amp;analysismethod7)</f>
        <v/>
      </c>
      <c r="DG94" s="254" t="str">
        <f>IF(ISNUMBER(FIND(analysismethod7,'III_Plan comp 438.68 {Plan 7}'!AZ$15)),"",'III_Plan comp 438.68 {Plan 7}'!AZ$15&amp;analysismethod7)</f>
        <v/>
      </c>
      <c r="DH94" s="254" t="str">
        <f>IF(ISNUMBER(FIND(analysismethod7,'III_Plan comp 438.68 {Plan 7}'!BA$15)),"",'III_Plan comp 438.68 {Plan 7}'!BA$15&amp;analysismethod7)</f>
        <v/>
      </c>
      <c r="DI94" s="254" t="str">
        <f>IF(ISNUMBER(FIND(analysismethod7,'III_Plan comp 438.68 {Plan 7}'!BB$15)),"",'III_Plan comp 438.68 {Plan 7}'!BB$15&amp;analysismethod7)</f>
        <v/>
      </c>
      <c r="DJ94" s="254" t="str">
        <f>IF(ISNUMBER(FIND(analysismethod7,'III_Plan comp 438.68 {Plan 7}'!BC$15)),"",'III_Plan comp 438.68 {Plan 7}'!BC$15&amp;analysismethod7)</f>
        <v/>
      </c>
      <c r="DK94" s="254" t="str">
        <f>IF(ISNUMBER(FIND(analysismethod7,'III_Plan comp 438.68 {Plan 7}'!BD$15)),"",'III_Plan comp 438.68 {Plan 7}'!BD$15&amp;analysismethod7)</f>
        <v/>
      </c>
      <c r="DL94" s="254" t="str">
        <f>IF(ISNUMBER(FIND(analysismethod7,'III_Plan comp 438.68 {Plan 7}'!BE$15)),"",'III_Plan comp 438.68 {Plan 7}'!BE$15&amp;analysismethod7)</f>
        <v/>
      </c>
      <c r="DM94" s="254" t="str">
        <f>IF(ISNUMBER(FIND(analysismethod7,'III_Plan comp 438.68 {Plan 7}'!BF$15)),"",'III_Plan comp 438.68 {Plan 7}'!BF$15&amp;analysismethod7)</f>
        <v/>
      </c>
      <c r="DN94" s="254" t="str">
        <f>IF(ISNUMBER(FIND(analysismethod7,'III_Plan comp 438.68 {Plan 7}'!BG$15)),"",'III_Plan comp 438.68 {Plan 7}'!BG$15&amp;analysismethod7)</f>
        <v/>
      </c>
      <c r="DO94" s="254" t="str">
        <f>IF(ISNUMBER(FIND(analysismethod7,'III_Plan comp 438.68 {Plan 7}'!BH$15)),"",'III_Plan comp 438.68 {Plan 7}'!BH$15&amp;analysismethod7)</f>
        <v/>
      </c>
      <c r="DP94" s="254" t="str">
        <f>IF(ISNUMBER(FIND(analysismethod7,'III_Plan comp 438.68 {Plan 7}'!BI$15)),"",'III_Plan comp 438.68 {Plan 7}'!BI$15&amp;analysismethod7)</f>
        <v/>
      </c>
      <c r="DQ94" s="254" t="str">
        <f>IF(ISNUMBER(FIND(analysismethod7,'III_Plan comp 438.68 {Plan 7}'!BJ$15)),"",'III_Plan comp 438.68 {Plan 7}'!BJ$15&amp;analysismethod7)</f>
        <v/>
      </c>
      <c r="DR94" s="254" t="str">
        <f>IF(ISNUMBER(FIND(analysismethod7,'III_Plan comp 438.68 {Plan 7}'!BK$15)),"",'III_Plan comp 438.68 {Plan 7}'!BK$15&amp;analysismethod7)</f>
        <v/>
      </c>
      <c r="DS94" s="254" t="str">
        <f>IF(ISNUMBER(FIND(analysismethod7,'III_Plan comp 438.68 {Plan 7}'!BL$15)),"",'III_Plan comp 438.68 {Plan 7}'!BL$15&amp;analysismethod7)</f>
        <v/>
      </c>
      <c r="DT94" s="254" t="str">
        <f>IF(ISNUMBER(FIND(analysismethod7,'III_Plan comp 438.68 {Plan 7}'!BM$15)),"",'III_Plan comp 438.68 {Plan 7}'!BM$15&amp;analysismethod7)</f>
        <v/>
      </c>
      <c r="DU94" s="254" t="str">
        <f>IF(ISNUMBER(FIND(analysismethod7,'III_Plan comp 438.68 {Plan 7}'!BN$15)),"",'III_Plan comp 438.68 {Plan 7}'!BN$15&amp;analysismethod7)</f>
        <v/>
      </c>
      <c r="DV94" s="254" t="str">
        <f>IF(ISNUMBER(FIND(analysismethod7,'III_Plan comp 438.68 {Plan 7}'!BO$15)),"",'III_Plan comp 438.68 {Plan 7}'!BO$15&amp;analysismethod7)</f>
        <v/>
      </c>
      <c r="DW94" s="254" t="str">
        <f>IF(ISNUMBER(FIND(analysismethod7,'III_Plan comp 438.68 {Plan 7}'!BP$15)),"",'III_Plan comp 438.68 {Plan 7}'!BP$15&amp;analysismethod7)</f>
        <v/>
      </c>
      <c r="DX94" s="254" t="str">
        <f>IF(ISNUMBER(FIND(analysismethod7,'III_Plan comp 438.68 {Plan 7}'!BQ$15)),"",'III_Plan comp 438.68 {Plan 7}'!BQ$15&amp;analysismethod7)</f>
        <v/>
      </c>
      <c r="DY94" s="254" t="str">
        <f>IF(ISNUMBER(FIND(analysismethod7,'III_Plan comp 438.68 {Plan 7}'!BR$15)),"",'III_Plan comp 438.68 {Plan 7}'!BR$15&amp;analysismethod7)</f>
        <v/>
      </c>
      <c r="DZ94" s="254" t="str">
        <f>IF(ISNUMBER(FIND(analysismethod7,'III_Plan comp 438.68 {Plan 7}'!BS$15)),"",'III_Plan comp 438.68 {Plan 7}'!BS$15&amp;analysismethod7)</f>
        <v/>
      </c>
      <c r="EA94" s="254" t="str">
        <f>IF(ISNUMBER(FIND(analysismethod7,'III_Plan comp 438.68 {Plan 7}'!BT$15)),"",'III_Plan comp 438.68 {Plan 7}'!BT$15&amp;analysismethod7)</f>
        <v/>
      </c>
      <c r="EB94" s="254" t="str">
        <f>IF(ISNUMBER(FIND(analysismethod7,'III_Plan comp 438.68 {Plan 7}'!BU$15)),"",'III_Plan comp 438.68 {Plan 7}'!BU$15&amp;analysismethod7)</f>
        <v/>
      </c>
      <c r="EC94" s="254" t="str">
        <f>IF(ISNUMBER(FIND(analysismethod7,'III_Plan comp 438.68 {Plan 7}'!BV$15)),"",'III_Plan comp 438.68 {Plan 7}'!BV$15&amp;analysismethod7)</f>
        <v/>
      </c>
      <c r="ED94" s="254" t="str">
        <f>IF(ISNUMBER(FIND(analysismethod7,'III_Plan comp 438.68 {Plan 7}'!BW$15)),"",'III_Plan comp 438.68 {Plan 7}'!BW$15&amp;analysismethod7)</f>
        <v/>
      </c>
      <c r="EE94" s="254" t="str">
        <f>IF(ISNUMBER(FIND(analysismethod7,'III_Plan comp 438.68 {Plan 7}'!BX$15)),"",'III_Plan comp 438.68 {Plan 7}'!BX$15&amp;analysismethod7)</f>
        <v/>
      </c>
      <c r="EF94" s="254" t="str">
        <f>IF(ISNUMBER(FIND(analysismethod7,'III_Plan comp 438.68 {Plan 7}'!BY$15)),"",'III_Plan comp 438.68 {Plan 7}'!BY$15&amp;analysismethod7)</f>
        <v/>
      </c>
      <c r="EG94" s="254" t="str">
        <f>IF(ISNUMBER(FIND(analysismethod7,'III_Plan comp 438.68 {Plan 7}'!BZ$15)),"",'III_Plan comp 438.68 {Plan 7}'!BZ$15&amp;analysismethod7)</f>
        <v/>
      </c>
      <c r="EH94" s="254" t="str">
        <f>IF(ISNUMBER(FIND(analysismethod7,'III_Plan comp 438.68 {Plan 7}'!CA$15)),"",'III_Plan comp 438.68 {Plan 7}'!CA$15&amp;analysismethod7)</f>
        <v/>
      </c>
      <c r="EI94" s="254" t="str">
        <f>IF(ISNUMBER(FIND(analysismethod7,'III_Plan comp 438.68 {Plan 7}'!CB$15)),"",'III_Plan comp 438.68 {Plan 7}'!CB$15&amp;analysismethod7)</f>
        <v/>
      </c>
      <c r="EJ94" s="254" t="str">
        <f>IF(ISNUMBER(FIND(analysismethod7,'III_Plan comp 438.68 {Plan 7}'!CC$15)),"",'III_Plan comp 438.68 {Plan 7}'!CC$15&amp;analysismethod7)</f>
        <v/>
      </c>
      <c r="EK94" s="254" t="str">
        <f>IF(ISNUMBER(FIND(analysismethod7,'III_Plan comp 438.68 {Plan 7}'!CD$15)),"",'III_Plan comp 438.68 {Plan 7}'!CD$15&amp;analysismethod7)</f>
        <v/>
      </c>
      <c r="EL94" s="254" t="str">
        <f>IF(ISNUMBER(FIND(analysismethod7,'III_Plan comp 438.68 {Plan 7}'!CE$15)),"",'III_Plan comp 438.68 {Plan 7}'!CE$15&amp;analysismethod7)</f>
        <v/>
      </c>
      <c r="EM94" s="254" t="str">
        <f>IF(ISNUMBER(FIND(analysismethod7,'III_Plan comp 438.68 {Plan 7}'!CF$15)),"",'III_Plan comp 438.68 {Plan 7}'!CF$15&amp;analysismethod7)</f>
        <v/>
      </c>
      <c r="EN94" s="254" t="str">
        <f>IF(ISNUMBER(FIND(analysismethod7,'III_Plan comp 438.68 {Plan 7}'!CG$15)),"",'III_Plan comp 438.68 {Plan 7}'!CG$15&amp;analysismethod7)</f>
        <v/>
      </c>
      <c r="EO94" s="254" t="str">
        <f>IF(ISNUMBER(FIND(analysismethod7,'III_Plan comp 438.68 {Plan 7}'!CH$15)),"",'III_Plan comp 438.68 {Plan 7}'!CH$15&amp;analysismethod7)</f>
        <v/>
      </c>
      <c r="EP94" s="254" t="str">
        <f>IF(ISNUMBER(FIND(analysismethod7,'III_Plan comp 438.68 {Plan 7}'!CI$15)),"",'III_Plan comp 438.68 {Plan 7}'!CI$15&amp;analysismethod7)</f>
        <v/>
      </c>
      <c r="EQ94" s="254" t="str">
        <f>IF(ISNUMBER(FIND(analysismethod7,'III_Plan comp 438.68 {Plan 7}'!CJ$15)),"",'III_Plan comp 438.68 {Plan 7}'!CJ$15&amp;analysismethod7)</f>
        <v/>
      </c>
      <c r="ER94" s="254" t="str">
        <f>IF(ISNUMBER(FIND(analysismethod7,'III_Plan comp 438.68 {Plan 7}'!CK$15)),"",'III_Plan comp 438.68 {Plan 7}'!CK$15&amp;analysismethod7)</f>
        <v/>
      </c>
      <c r="ES94" s="254" t="str">
        <f>IF(ISNUMBER(FIND(analysismethod7,'III_Plan comp 438.68 {Plan 7}'!CL$15)),"",'III_Plan comp 438.68 {Plan 7}'!CL$15&amp;analysismethod7)</f>
        <v/>
      </c>
      <c r="ET94" s="254" t="str">
        <f>IF(ISNUMBER(FIND(analysismethod7,'III_Plan comp 438.68 {Plan 7}'!CM$15)),"",'III_Plan comp 438.68 {Plan 7}'!CM$15&amp;analysismethod7)</f>
        <v/>
      </c>
      <c r="EU94" s="254" t="str">
        <f>IF(ISNUMBER(FIND(analysismethod7,'III_Plan comp 438.68 {Plan 7}'!CN$15)),"",'III_Plan comp 438.68 {Plan 7}'!CN$15&amp;analysismethod7)</f>
        <v/>
      </c>
      <c r="EV94" s="254" t="str">
        <f>IF(ISNUMBER(FIND(analysismethod7,'III_Plan comp 438.68 {Plan 7}'!CO$15)),"",'III_Plan comp 438.68 {Plan 7}'!CO$15&amp;analysismethod7)</f>
        <v/>
      </c>
      <c r="EW94" s="254" t="str">
        <f>IF(ISNUMBER(FIND(analysismethod7,'III_Plan comp 438.68 {Plan 7}'!CP$15)),"",'III_Plan comp 438.68 {Plan 7}'!CP$15&amp;analysismethod7)</f>
        <v/>
      </c>
      <c r="EX94" s="254" t="str">
        <f>IF(ISNUMBER(FIND(analysismethod7,'III_Plan comp 438.68 {Plan 7}'!CQ$15)),"",'III_Plan comp 438.68 {Plan 7}'!CQ$15&amp;analysismethod7)</f>
        <v/>
      </c>
      <c r="EY94" s="254" t="str">
        <f>IF(ISNUMBER(FIND(analysismethod7,'III_Plan comp 438.68 {Plan 7}'!CR$15)),"",'III_Plan comp 438.68 {Plan 7}'!CR$15&amp;analysismethod7)</f>
        <v/>
      </c>
      <c r="EZ94" s="254" t="str">
        <f>IF(ISNUMBER(FIND(analysismethod7,'III_Plan comp 438.68 {Plan 7}'!CS$15)),"",'III_Plan comp 438.68 {Plan 7}'!CS$15&amp;analysismethod7)</f>
        <v/>
      </c>
      <c r="FA94" s="254" t="str">
        <f>IF(ISNUMBER(FIND(analysismethod7,'III_Plan comp 438.68 {Plan 7}'!CT$15)),"",'III_Plan comp 438.68 {Plan 7}'!CT$15&amp;analysismethod7)</f>
        <v/>
      </c>
      <c r="FB94" s="254" t="str">
        <f>IF(ISNUMBER(FIND(analysismethod7,'III_Plan comp 438.68 {Plan 7}'!CU$15)),"",'III_Plan comp 438.68 {Plan 7}'!CU$15&amp;analysismethod7)</f>
        <v/>
      </c>
      <c r="FC94" s="254" t="str">
        <f>IF(ISNUMBER(FIND(analysismethod7,'III_Plan comp 438.68 {Plan 7}'!CV$15)),"",'III_Plan comp 438.68 {Plan 7}'!CV$15&amp;analysismethod7)</f>
        <v/>
      </c>
      <c r="FD94" s="254" t="str">
        <f>IF(ISNUMBER(FIND(analysismethod7,'III_Plan comp 438.68 {Plan 7}'!CW$15)),"",'III_Plan comp 438.68 {Plan 7}'!CW$15&amp;analysismethod7)</f>
        <v/>
      </c>
      <c r="FE94" s="254" t="str">
        <f>IF(ISNUMBER(FIND(analysismethod7,'III_Plan comp 438.68 {Plan 7}'!CX$15)),"",'III_Plan comp 438.68 {Plan 7}'!CX$15&amp;analysismethod7)</f>
        <v/>
      </c>
      <c r="FF94" s="254" t="str">
        <f>IF(ISNUMBER(FIND(analysismethod7,'III_Plan comp 438.68 {Plan 7}'!CY$15)),"",'III_Plan comp 438.68 {Plan 7}'!CY$15&amp;analysismethod7)</f>
        <v/>
      </c>
      <c r="FG94" s="254" t="str">
        <f>IF(ISNUMBER(FIND(analysismethod7,'III_Plan comp 438.68 {Plan 7}'!CZ$15)),"",'III_Plan comp 438.68 {Plan 7}'!CZ$15&amp;analysismethod7)</f>
        <v/>
      </c>
    </row>
    <row r="95" spans="62:163" x14ac:dyDescent="0.25">
      <c r="BK95" s="269" t="str">
        <f>IF('I_State and program information'!$E$79&lt;&gt;"",'I_State and program information'!E164&amp;"; "&amp;CHAR(10)&amp;CHAR(10),"")</f>
        <v/>
      </c>
      <c r="BL95" s="254" t="str">
        <f>IF(ISNUMBER(FIND(analysismethod8,'III_Plan comp 438.68 {Plan 7}'!E$15)),"",'III_Plan comp 438.68 {Plan 7}'!E$15&amp;analysismethod8)</f>
        <v/>
      </c>
      <c r="BM95" s="254" t="str">
        <f>IF(ISNUMBER(FIND(analysismethod8,'III_Plan comp 438.68 {Plan 7}'!F$15)),"",'III_Plan comp 438.68 {Plan 7}'!F$15&amp;analysismethod8)</f>
        <v/>
      </c>
      <c r="BN95" s="254" t="str">
        <f>IF(ISNUMBER(FIND(analysismethod8,'III_Plan comp 438.68 {Plan 7}'!G$15)),"",'III_Plan comp 438.68 {Plan 7}'!G$15&amp;analysismethod8)</f>
        <v/>
      </c>
      <c r="BO95" s="254" t="str">
        <f>IF(ISNUMBER(FIND(analysismethod8,'III_Plan comp 438.68 {Plan 7}'!H$15)),"",'III_Plan comp 438.68 {Plan 7}'!H$15&amp;analysismethod8)</f>
        <v/>
      </c>
      <c r="BP95" s="254" t="str">
        <f>IF(ISNUMBER(FIND(analysismethod8,'III_Plan comp 438.68 {Plan 7}'!I$15)),"",'III_Plan comp 438.68 {Plan 7}'!I$15&amp;analysismethod8)</f>
        <v/>
      </c>
      <c r="BQ95" s="254" t="str">
        <f>IF(ISNUMBER(FIND(analysismethod8,'III_Plan comp 438.68 {Plan 7}'!J$15)),"",'III_Plan comp 438.68 {Plan 7}'!J$15&amp;analysismethod8)</f>
        <v/>
      </c>
      <c r="BR95" s="254" t="str">
        <f>IF(ISNUMBER(FIND(analysismethod8,'III_Plan comp 438.68 {Plan 7}'!K$15)),"",'III_Plan comp 438.68 {Plan 7}'!K$15&amp;analysismethod8)</f>
        <v/>
      </c>
      <c r="BS95" s="254" t="str">
        <f>IF(ISNUMBER(FIND(analysismethod8,'III_Plan comp 438.68 {Plan 7}'!L$15)),"",'III_Plan comp 438.68 {Plan 7}'!L$15&amp;analysismethod8)</f>
        <v/>
      </c>
      <c r="BT95" s="254" t="str">
        <f>IF(ISNUMBER(FIND(analysismethod8,'III_Plan comp 438.68 {Plan 7}'!M$15)),"",'III_Plan comp 438.68 {Plan 7}'!M$15&amp;analysismethod8)</f>
        <v/>
      </c>
      <c r="BU95" s="254" t="str">
        <f>IF(ISNUMBER(FIND(analysismethod8,'III_Plan comp 438.68 {Plan 7}'!N$15)),"",'III_Plan comp 438.68 {Plan 7}'!N$15&amp;analysismethod8)</f>
        <v/>
      </c>
      <c r="BV95" s="254" t="str">
        <f>IF(ISNUMBER(FIND(analysismethod8,'III_Plan comp 438.68 {Plan 7}'!O$15)),"",'III_Plan comp 438.68 {Plan 7}'!O$15&amp;analysismethod8)</f>
        <v/>
      </c>
      <c r="BW95" s="254" t="str">
        <f>IF(ISNUMBER(FIND(analysismethod8,'III_Plan comp 438.68 {Plan 7}'!P$15)),"",'III_Plan comp 438.68 {Plan 7}'!P$15&amp;analysismethod8)</f>
        <v/>
      </c>
      <c r="BX95" s="254" t="str">
        <f>IF(ISNUMBER(FIND(analysismethod8,'III_Plan comp 438.68 {Plan 7}'!Q$15)),"",'III_Plan comp 438.68 {Plan 7}'!Q$15&amp;analysismethod8)</f>
        <v/>
      </c>
      <c r="BY95" s="254" t="str">
        <f>IF(ISNUMBER(FIND(analysismethod8,'III_Plan comp 438.68 {Plan 7}'!R$15)),"",'III_Plan comp 438.68 {Plan 7}'!R$15&amp;analysismethod8)</f>
        <v/>
      </c>
      <c r="BZ95" s="254" t="str">
        <f>IF(ISNUMBER(FIND(analysismethod8,'III_Plan comp 438.68 {Plan 7}'!S$15)),"",'III_Plan comp 438.68 {Plan 7}'!S$15&amp;analysismethod8)</f>
        <v/>
      </c>
      <c r="CA95" s="254" t="str">
        <f>IF(ISNUMBER(FIND(analysismethod8,'III_Plan comp 438.68 {Plan 7}'!T$15)),"",'III_Plan comp 438.68 {Plan 7}'!T$15&amp;analysismethod8)</f>
        <v/>
      </c>
      <c r="CB95" s="254" t="str">
        <f>IF(ISNUMBER(FIND(analysismethod8,'III_Plan comp 438.68 {Plan 7}'!U$15)),"",'III_Plan comp 438.68 {Plan 7}'!U$15&amp;analysismethod8)</f>
        <v/>
      </c>
      <c r="CC95" s="254" t="str">
        <f>IF(ISNUMBER(FIND(analysismethod8,'III_Plan comp 438.68 {Plan 7}'!V$15)),"",'III_Plan comp 438.68 {Plan 7}'!V$15&amp;analysismethod8)</f>
        <v/>
      </c>
      <c r="CD95" s="254" t="str">
        <f>IF(ISNUMBER(FIND(analysismethod8,'III_Plan comp 438.68 {Plan 7}'!W$15)),"",'III_Plan comp 438.68 {Plan 7}'!W$15&amp;analysismethod8)</f>
        <v/>
      </c>
      <c r="CE95" s="254" t="str">
        <f>IF(ISNUMBER(FIND(analysismethod8,'III_Plan comp 438.68 {Plan 7}'!X$15)),"",'III_Plan comp 438.68 {Plan 7}'!X$15&amp;analysismethod8)</f>
        <v/>
      </c>
      <c r="CF95" s="254" t="str">
        <f>IF(ISNUMBER(FIND(analysismethod8,'III_Plan comp 438.68 {Plan 7}'!Y$15)),"",'III_Plan comp 438.68 {Plan 7}'!Y$15&amp;analysismethod8)</f>
        <v/>
      </c>
      <c r="CG95" s="254" t="str">
        <f>IF(ISNUMBER(FIND(analysismethod8,'III_Plan comp 438.68 {Plan 7}'!Z$15)),"",'III_Plan comp 438.68 {Plan 7}'!Z$15&amp;analysismethod8)</f>
        <v/>
      </c>
      <c r="CH95" s="254" t="str">
        <f>IF(ISNUMBER(FIND(analysismethod8,'III_Plan comp 438.68 {Plan 7}'!AA$15)),"",'III_Plan comp 438.68 {Plan 7}'!AA$15&amp;analysismethod8)</f>
        <v/>
      </c>
      <c r="CI95" s="254" t="str">
        <f>IF(ISNUMBER(FIND(analysismethod8,'III_Plan comp 438.68 {Plan 7}'!AB$15)),"",'III_Plan comp 438.68 {Plan 7}'!AB$15&amp;analysismethod8)</f>
        <v/>
      </c>
      <c r="CJ95" s="254" t="str">
        <f>IF(ISNUMBER(FIND(analysismethod8,'III_Plan comp 438.68 {Plan 7}'!AC$15)),"",'III_Plan comp 438.68 {Plan 7}'!AC$15&amp;analysismethod8)</f>
        <v/>
      </c>
      <c r="CK95" s="254" t="str">
        <f>IF(ISNUMBER(FIND(analysismethod8,'III_Plan comp 438.68 {Plan 7}'!AD$15)),"",'III_Plan comp 438.68 {Plan 7}'!AD$15&amp;analysismethod8)</f>
        <v/>
      </c>
      <c r="CL95" s="254" t="str">
        <f>IF(ISNUMBER(FIND(analysismethod8,'III_Plan comp 438.68 {Plan 7}'!AE$15)),"",'III_Plan comp 438.68 {Plan 7}'!AE$15&amp;analysismethod8)</f>
        <v/>
      </c>
      <c r="CM95" s="254" t="str">
        <f>IF(ISNUMBER(FIND(analysismethod8,'III_Plan comp 438.68 {Plan 7}'!AF$15)),"",'III_Plan comp 438.68 {Plan 7}'!AF$15&amp;analysismethod8)</f>
        <v/>
      </c>
      <c r="CN95" s="254" t="str">
        <f>IF(ISNUMBER(FIND(analysismethod8,'III_Plan comp 438.68 {Plan 7}'!AG$15)),"",'III_Plan comp 438.68 {Plan 7}'!AG$15&amp;analysismethod8)</f>
        <v/>
      </c>
      <c r="CO95" s="254" t="str">
        <f>IF(ISNUMBER(FIND(analysismethod8,'III_Plan comp 438.68 {Plan 7}'!AH$15)),"",'III_Plan comp 438.68 {Plan 7}'!AH$15&amp;analysismethod8)</f>
        <v/>
      </c>
      <c r="CP95" s="254" t="str">
        <f>IF(ISNUMBER(FIND(analysismethod8,'III_Plan comp 438.68 {Plan 7}'!AI$15)),"",'III_Plan comp 438.68 {Plan 7}'!AI$15&amp;analysismethod8)</f>
        <v/>
      </c>
      <c r="CQ95" s="254" t="str">
        <f>IF(ISNUMBER(FIND(analysismethod8,'III_Plan comp 438.68 {Plan 7}'!AJ$15)),"",'III_Plan comp 438.68 {Plan 7}'!AJ$15&amp;analysismethod8)</f>
        <v/>
      </c>
      <c r="CR95" s="254" t="str">
        <f>IF(ISNUMBER(FIND(analysismethod8,'III_Plan comp 438.68 {Plan 7}'!AK$15)),"",'III_Plan comp 438.68 {Plan 7}'!AK$15&amp;analysismethod8)</f>
        <v/>
      </c>
      <c r="CS95" s="254" t="str">
        <f>IF(ISNUMBER(FIND(analysismethod8,'III_Plan comp 438.68 {Plan 7}'!AL$15)),"",'III_Plan comp 438.68 {Plan 7}'!AL$15&amp;analysismethod8)</f>
        <v/>
      </c>
      <c r="CT95" s="254" t="str">
        <f>IF(ISNUMBER(FIND(analysismethod8,'III_Plan comp 438.68 {Plan 7}'!AM$15)),"",'III_Plan comp 438.68 {Plan 7}'!AM$15&amp;analysismethod8)</f>
        <v/>
      </c>
      <c r="CU95" s="254" t="str">
        <f>IF(ISNUMBER(FIND(analysismethod8,'III_Plan comp 438.68 {Plan 7}'!AN$15)),"",'III_Plan comp 438.68 {Plan 7}'!AN$15&amp;analysismethod8)</f>
        <v/>
      </c>
      <c r="CV95" s="254" t="str">
        <f>IF(ISNUMBER(FIND(analysismethod8,'III_Plan comp 438.68 {Plan 7}'!AO$15)),"",'III_Plan comp 438.68 {Plan 7}'!AO$15&amp;analysismethod8)</f>
        <v/>
      </c>
      <c r="CW95" s="254" t="str">
        <f>IF(ISNUMBER(FIND(analysismethod8,'III_Plan comp 438.68 {Plan 7}'!AP$15)),"",'III_Plan comp 438.68 {Plan 7}'!AP$15&amp;analysismethod8)</f>
        <v/>
      </c>
      <c r="CX95" s="254" t="str">
        <f>IF(ISNUMBER(FIND(analysismethod8,'III_Plan comp 438.68 {Plan 7}'!AQ$15)),"",'III_Plan comp 438.68 {Plan 7}'!AQ$15&amp;analysismethod8)</f>
        <v/>
      </c>
      <c r="CY95" s="254" t="str">
        <f>IF(ISNUMBER(FIND(analysismethod8,'III_Plan comp 438.68 {Plan 7}'!AR$15)),"",'III_Plan comp 438.68 {Plan 7}'!AR$15&amp;analysismethod8)</f>
        <v/>
      </c>
      <c r="CZ95" s="254" t="str">
        <f>IF(ISNUMBER(FIND(analysismethod8,'III_Plan comp 438.68 {Plan 7}'!AS$15)),"",'III_Plan comp 438.68 {Plan 7}'!AS$15&amp;analysismethod8)</f>
        <v/>
      </c>
      <c r="DA95" s="254" t="str">
        <f>IF(ISNUMBER(FIND(analysismethod8,'III_Plan comp 438.68 {Plan 7}'!AT$15)),"",'III_Plan comp 438.68 {Plan 7}'!AT$15&amp;analysismethod8)</f>
        <v/>
      </c>
      <c r="DB95" s="254" t="str">
        <f>IF(ISNUMBER(FIND(analysismethod8,'III_Plan comp 438.68 {Plan 7}'!AU$15)),"",'III_Plan comp 438.68 {Plan 7}'!AU$15&amp;analysismethod8)</f>
        <v/>
      </c>
      <c r="DC95" s="254" t="str">
        <f>IF(ISNUMBER(FIND(analysismethod8,'III_Plan comp 438.68 {Plan 7}'!AV$15)),"",'III_Plan comp 438.68 {Plan 7}'!AV$15&amp;analysismethod8)</f>
        <v/>
      </c>
      <c r="DD95" s="254" t="str">
        <f>IF(ISNUMBER(FIND(analysismethod8,'III_Plan comp 438.68 {Plan 7}'!AW$15)),"",'III_Plan comp 438.68 {Plan 7}'!AW$15&amp;analysismethod8)</f>
        <v/>
      </c>
      <c r="DE95" s="254" t="str">
        <f>IF(ISNUMBER(FIND(analysismethod8,'III_Plan comp 438.68 {Plan 7}'!AX$15)),"",'III_Plan comp 438.68 {Plan 7}'!AX$15&amp;analysismethod8)</f>
        <v/>
      </c>
      <c r="DF95" s="254" t="str">
        <f>IF(ISNUMBER(FIND(analysismethod8,'III_Plan comp 438.68 {Plan 7}'!AY$15)),"",'III_Plan comp 438.68 {Plan 7}'!AY$15&amp;analysismethod8)</f>
        <v/>
      </c>
      <c r="DG95" s="254" t="str">
        <f>IF(ISNUMBER(FIND(analysismethod8,'III_Plan comp 438.68 {Plan 7}'!AZ$15)),"",'III_Plan comp 438.68 {Plan 7}'!AZ$15&amp;analysismethod8)</f>
        <v/>
      </c>
      <c r="DH95" s="254" t="str">
        <f>IF(ISNUMBER(FIND(analysismethod8,'III_Plan comp 438.68 {Plan 7}'!BA$15)),"",'III_Plan comp 438.68 {Plan 7}'!BA$15&amp;analysismethod8)</f>
        <v/>
      </c>
      <c r="DI95" s="254" t="str">
        <f>IF(ISNUMBER(FIND(analysismethod8,'III_Plan comp 438.68 {Plan 7}'!BB$15)),"",'III_Plan comp 438.68 {Plan 7}'!BB$15&amp;analysismethod8)</f>
        <v/>
      </c>
      <c r="DJ95" s="254" t="str">
        <f>IF(ISNUMBER(FIND(analysismethod8,'III_Plan comp 438.68 {Plan 7}'!BC$15)),"",'III_Plan comp 438.68 {Plan 7}'!BC$15&amp;analysismethod8)</f>
        <v/>
      </c>
      <c r="DK95" s="254" t="str">
        <f>IF(ISNUMBER(FIND(analysismethod8,'III_Plan comp 438.68 {Plan 7}'!BD$15)),"",'III_Plan comp 438.68 {Plan 7}'!BD$15&amp;analysismethod8)</f>
        <v/>
      </c>
      <c r="DL95" s="254" t="str">
        <f>IF(ISNUMBER(FIND(analysismethod8,'III_Plan comp 438.68 {Plan 7}'!BE$15)),"",'III_Plan comp 438.68 {Plan 7}'!BE$15&amp;analysismethod8)</f>
        <v/>
      </c>
      <c r="DM95" s="254" t="str">
        <f>IF(ISNUMBER(FIND(analysismethod8,'III_Plan comp 438.68 {Plan 7}'!BF$15)),"",'III_Plan comp 438.68 {Plan 7}'!BF$15&amp;analysismethod8)</f>
        <v/>
      </c>
      <c r="DN95" s="254" t="str">
        <f>IF(ISNUMBER(FIND(analysismethod8,'III_Plan comp 438.68 {Plan 7}'!BG$15)),"",'III_Plan comp 438.68 {Plan 7}'!BG$15&amp;analysismethod8)</f>
        <v/>
      </c>
      <c r="DO95" s="254" t="str">
        <f>IF(ISNUMBER(FIND(analysismethod8,'III_Plan comp 438.68 {Plan 7}'!BH$15)),"",'III_Plan comp 438.68 {Plan 7}'!BH$15&amp;analysismethod8)</f>
        <v/>
      </c>
      <c r="DP95" s="254" t="str">
        <f>IF(ISNUMBER(FIND(analysismethod8,'III_Plan comp 438.68 {Plan 7}'!BI$15)),"",'III_Plan comp 438.68 {Plan 7}'!BI$15&amp;analysismethod8)</f>
        <v/>
      </c>
      <c r="DQ95" s="254" t="str">
        <f>IF(ISNUMBER(FIND(analysismethod8,'III_Plan comp 438.68 {Plan 7}'!BJ$15)),"",'III_Plan comp 438.68 {Plan 7}'!BJ$15&amp;analysismethod8)</f>
        <v/>
      </c>
      <c r="DR95" s="254" t="str">
        <f>IF(ISNUMBER(FIND(analysismethod8,'III_Plan comp 438.68 {Plan 7}'!BK$15)),"",'III_Plan comp 438.68 {Plan 7}'!BK$15&amp;analysismethod8)</f>
        <v/>
      </c>
      <c r="DS95" s="254" t="str">
        <f>IF(ISNUMBER(FIND(analysismethod8,'III_Plan comp 438.68 {Plan 7}'!BL$15)),"",'III_Plan comp 438.68 {Plan 7}'!BL$15&amp;analysismethod8)</f>
        <v/>
      </c>
      <c r="DT95" s="254" t="str">
        <f>IF(ISNUMBER(FIND(analysismethod8,'III_Plan comp 438.68 {Plan 7}'!BM$15)),"",'III_Plan comp 438.68 {Plan 7}'!BM$15&amp;analysismethod8)</f>
        <v/>
      </c>
      <c r="DU95" s="254" t="str">
        <f>IF(ISNUMBER(FIND(analysismethod8,'III_Plan comp 438.68 {Plan 7}'!BN$15)),"",'III_Plan comp 438.68 {Plan 7}'!BN$15&amp;analysismethod8)</f>
        <v/>
      </c>
      <c r="DV95" s="254" t="str">
        <f>IF(ISNUMBER(FIND(analysismethod8,'III_Plan comp 438.68 {Plan 7}'!BO$15)),"",'III_Plan comp 438.68 {Plan 7}'!BO$15&amp;analysismethod8)</f>
        <v/>
      </c>
      <c r="DW95" s="254" t="str">
        <f>IF(ISNUMBER(FIND(analysismethod8,'III_Plan comp 438.68 {Plan 7}'!BP$15)),"",'III_Plan comp 438.68 {Plan 7}'!BP$15&amp;analysismethod8)</f>
        <v/>
      </c>
      <c r="DX95" s="254" t="str">
        <f>IF(ISNUMBER(FIND(analysismethod8,'III_Plan comp 438.68 {Plan 7}'!BQ$15)),"",'III_Plan comp 438.68 {Plan 7}'!BQ$15&amp;analysismethod8)</f>
        <v/>
      </c>
      <c r="DY95" s="254" t="str">
        <f>IF(ISNUMBER(FIND(analysismethod8,'III_Plan comp 438.68 {Plan 7}'!BR$15)),"",'III_Plan comp 438.68 {Plan 7}'!BR$15&amp;analysismethod8)</f>
        <v/>
      </c>
      <c r="DZ95" s="254" t="str">
        <f>IF(ISNUMBER(FIND(analysismethod8,'III_Plan comp 438.68 {Plan 7}'!BS$15)),"",'III_Plan comp 438.68 {Plan 7}'!BS$15&amp;analysismethod8)</f>
        <v/>
      </c>
      <c r="EA95" s="254" t="str">
        <f>IF(ISNUMBER(FIND(analysismethod8,'III_Plan comp 438.68 {Plan 7}'!BT$15)),"",'III_Plan comp 438.68 {Plan 7}'!BT$15&amp;analysismethod8)</f>
        <v/>
      </c>
      <c r="EB95" s="254" t="str">
        <f>IF(ISNUMBER(FIND(analysismethod8,'III_Plan comp 438.68 {Plan 7}'!BU$15)),"",'III_Plan comp 438.68 {Plan 7}'!BU$15&amp;analysismethod8)</f>
        <v/>
      </c>
      <c r="EC95" s="254" t="str">
        <f>IF(ISNUMBER(FIND(analysismethod8,'III_Plan comp 438.68 {Plan 7}'!BV$15)),"",'III_Plan comp 438.68 {Plan 7}'!BV$15&amp;analysismethod8)</f>
        <v/>
      </c>
      <c r="ED95" s="254" t="str">
        <f>IF(ISNUMBER(FIND(analysismethod8,'III_Plan comp 438.68 {Plan 7}'!BW$15)),"",'III_Plan comp 438.68 {Plan 7}'!BW$15&amp;analysismethod8)</f>
        <v/>
      </c>
      <c r="EE95" s="254" t="str">
        <f>IF(ISNUMBER(FIND(analysismethod8,'III_Plan comp 438.68 {Plan 7}'!BX$15)),"",'III_Plan comp 438.68 {Plan 7}'!BX$15&amp;analysismethod8)</f>
        <v/>
      </c>
      <c r="EF95" s="254" t="str">
        <f>IF(ISNUMBER(FIND(analysismethod8,'III_Plan comp 438.68 {Plan 7}'!BY$15)),"",'III_Plan comp 438.68 {Plan 7}'!BY$15&amp;analysismethod8)</f>
        <v/>
      </c>
      <c r="EG95" s="254" t="str">
        <f>IF(ISNUMBER(FIND(analysismethod8,'III_Plan comp 438.68 {Plan 7}'!BZ$15)),"",'III_Plan comp 438.68 {Plan 7}'!BZ$15&amp;analysismethod8)</f>
        <v/>
      </c>
      <c r="EH95" s="254" t="str">
        <f>IF(ISNUMBER(FIND(analysismethod8,'III_Plan comp 438.68 {Plan 7}'!CA$15)),"",'III_Plan comp 438.68 {Plan 7}'!CA$15&amp;analysismethod8)</f>
        <v/>
      </c>
      <c r="EI95" s="254" t="str">
        <f>IF(ISNUMBER(FIND(analysismethod8,'III_Plan comp 438.68 {Plan 7}'!CB$15)),"",'III_Plan comp 438.68 {Plan 7}'!CB$15&amp;analysismethod8)</f>
        <v/>
      </c>
      <c r="EJ95" s="254" t="str">
        <f>IF(ISNUMBER(FIND(analysismethod8,'III_Plan comp 438.68 {Plan 7}'!CC$15)),"",'III_Plan comp 438.68 {Plan 7}'!CC$15&amp;analysismethod8)</f>
        <v/>
      </c>
      <c r="EK95" s="254" t="str">
        <f>IF(ISNUMBER(FIND(analysismethod8,'III_Plan comp 438.68 {Plan 7}'!CD$15)),"",'III_Plan comp 438.68 {Plan 7}'!CD$15&amp;analysismethod8)</f>
        <v/>
      </c>
      <c r="EL95" s="254" t="str">
        <f>IF(ISNUMBER(FIND(analysismethod8,'III_Plan comp 438.68 {Plan 7}'!CE$15)),"",'III_Plan comp 438.68 {Plan 7}'!CE$15&amp;analysismethod8)</f>
        <v/>
      </c>
      <c r="EM95" s="254" t="str">
        <f>IF(ISNUMBER(FIND(analysismethod8,'III_Plan comp 438.68 {Plan 7}'!CF$15)),"",'III_Plan comp 438.68 {Plan 7}'!CF$15&amp;analysismethod8)</f>
        <v/>
      </c>
      <c r="EN95" s="254" t="str">
        <f>IF(ISNUMBER(FIND(analysismethod8,'III_Plan comp 438.68 {Plan 7}'!CG$15)),"",'III_Plan comp 438.68 {Plan 7}'!CG$15&amp;analysismethod8)</f>
        <v/>
      </c>
      <c r="EO95" s="254" t="str">
        <f>IF(ISNUMBER(FIND(analysismethod8,'III_Plan comp 438.68 {Plan 7}'!CH$15)),"",'III_Plan comp 438.68 {Plan 7}'!CH$15&amp;analysismethod8)</f>
        <v/>
      </c>
      <c r="EP95" s="254" t="str">
        <f>IF(ISNUMBER(FIND(analysismethod8,'III_Plan comp 438.68 {Plan 7}'!CI$15)),"",'III_Plan comp 438.68 {Plan 7}'!CI$15&amp;analysismethod8)</f>
        <v/>
      </c>
      <c r="EQ95" s="254" t="str">
        <f>IF(ISNUMBER(FIND(analysismethod8,'III_Plan comp 438.68 {Plan 7}'!CJ$15)),"",'III_Plan comp 438.68 {Plan 7}'!CJ$15&amp;analysismethod8)</f>
        <v/>
      </c>
      <c r="ER95" s="254" t="str">
        <f>IF(ISNUMBER(FIND(analysismethod8,'III_Plan comp 438.68 {Plan 7}'!CK$15)),"",'III_Plan comp 438.68 {Plan 7}'!CK$15&amp;analysismethod8)</f>
        <v/>
      </c>
      <c r="ES95" s="254" t="str">
        <f>IF(ISNUMBER(FIND(analysismethod8,'III_Plan comp 438.68 {Plan 7}'!CL$15)),"",'III_Plan comp 438.68 {Plan 7}'!CL$15&amp;analysismethod8)</f>
        <v/>
      </c>
      <c r="ET95" s="254" t="str">
        <f>IF(ISNUMBER(FIND(analysismethod8,'III_Plan comp 438.68 {Plan 7}'!CM$15)),"",'III_Plan comp 438.68 {Plan 7}'!CM$15&amp;analysismethod8)</f>
        <v/>
      </c>
      <c r="EU95" s="254" t="str">
        <f>IF(ISNUMBER(FIND(analysismethod8,'III_Plan comp 438.68 {Plan 7}'!CN$15)),"",'III_Plan comp 438.68 {Plan 7}'!CN$15&amp;analysismethod8)</f>
        <v/>
      </c>
      <c r="EV95" s="254" t="str">
        <f>IF(ISNUMBER(FIND(analysismethod8,'III_Plan comp 438.68 {Plan 7}'!CO$15)),"",'III_Plan comp 438.68 {Plan 7}'!CO$15&amp;analysismethod8)</f>
        <v/>
      </c>
      <c r="EW95" s="254" t="str">
        <f>IF(ISNUMBER(FIND(analysismethod8,'III_Plan comp 438.68 {Plan 7}'!CP$15)),"",'III_Plan comp 438.68 {Plan 7}'!CP$15&amp;analysismethod8)</f>
        <v/>
      </c>
      <c r="EX95" s="254" t="str">
        <f>IF(ISNUMBER(FIND(analysismethod8,'III_Plan comp 438.68 {Plan 7}'!CQ$15)),"",'III_Plan comp 438.68 {Plan 7}'!CQ$15&amp;analysismethod8)</f>
        <v/>
      </c>
      <c r="EY95" s="254" t="str">
        <f>IF(ISNUMBER(FIND(analysismethod8,'III_Plan comp 438.68 {Plan 7}'!CR$15)),"",'III_Plan comp 438.68 {Plan 7}'!CR$15&amp;analysismethod8)</f>
        <v/>
      </c>
      <c r="EZ95" s="254" t="str">
        <f>IF(ISNUMBER(FIND(analysismethod8,'III_Plan comp 438.68 {Plan 7}'!CS$15)),"",'III_Plan comp 438.68 {Plan 7}'!CS$15&amp;analysismethod8)</f>
        <v/>
      </c>
      <c r="FA95" s="254" t="str">
        <f>IF(ISNUMBER(FIND(analysismethod8,'III_Plan comp 438.68 {Plan 7}'!CT$15)),"",'III_Plan comp 438.68 {Plan 7}'!CT$15&amp;analysismethod8)</f>
        <v/>
      </c>
      <c r="FB95" s="254" t="str">
        <f>IF(ISNUMBER(FIND(analysismethod8,'III_Plan comp 438.68 {Plan 7}'!CU$15)),"",'III_Plan comp 438.68 {Plan 7}'!CU$15&amp;analysismethod8)</f>
        <v/>
      </c>
      <c r="FC95" s="254" t="str">
        <f>IF(ISNUMBER(FIND(analysismethod8,'III_Plan comp 438.68 {Plan 7}'!CV$15)),"",'III_Plan comp 438.68 {Plan 7}'!CV$15&amp;analysismethod8)</f>
        <v/>
      </c>
      <c r="FD95" s="254" t="str">
        <f>IF(ISNUMBER(FIND(analysismethod8,'III_Plan comp 438.68 {Plan 7}'!CW$15)),"",'III_Plan comp 438.68 {Plan 7}'!CW$15&amp;analysismethod8)</f>
        <v/>
      </c>
      <c r="FE95" s="254" t="str">
        <f>IF(ISNUMBER(FIND(analysismethod8,'III_Plan comp 438.68 {Plan 7}'!CX$15)),"",'III_Plan comp 438.68 {Plan 7}'!CX$15&amp;analysismethod8)</f>
        <v/>
      </c>
      <c r="FF95" s="254" t="str">
        <f>IF(ISNUMBER(FIND(analysismethod8,'III_Plan comp 438.68 {Plan 7}'!CY$15)),"",'III_Plan comp 438.68 {Plan 7}'!CY$15&amp;analysismethod8)</f>
        <v/>
      </c>
      <c r="FG95" s="254" t="str">
        <f>IF(ISNUMBER(FIND(analysismethod8,'III_Plan comp 438.68 {Plan 7}'!CZ$15)),"",'III_Plan comp 438.68 {Plan 7}'!CZ$15&amp;analysismethod8)</f>
        <v/>
      </c>
    </row>
    <row r="96" spans="62:163" x14ac:dyDescent="0.25">
      <c r="BK96" s="269" t="str">
        <f>IF('I_State and program information'!$E$85&lt;&gt;"",'I_State and program information'!E170&amp;"; "&amp;CHAR(10)&amp;CHAR(10),"")</f>
        <v/>
      </c>
      <c r="BL96" s="254" t="str">
        <f>IF(ISNUMBER(FIND(analysismethod9,'III_Plan comp 438.68 {Plan 7}'!E$15)),"",'III_Plan comp 438.68 {Plan 7}'!E$15&amp;analysismethod9)</f>
        <v/>
      </c>
      <c r="BM96" s="254" t="str">
        <f>IF(ISNUMBER(FIND(analysismethod9,'III_Plan comp 438.68 {Plan 7}'!F$15)),"",'III_Plan comp 438.68 {Plan 7}'!F$15&amp;analysismethod9)</f>
        <v/>
      </c>
      <c r="BN96" s="254" t="str">
        <f>IF(ISNUMBER(FIND(analysismethod9,'III_Plan comp 438.68 {Plan 7}'!G$15)),"",'III_Plan comp 438.68 {Plan 7}'!G$15&amp;analysismethod9)</f>
        <v/>
      </c>
      <c r="BO96" s="254" t="str">
        <f>IF(ISNUMBER(FIND(analysismethod9,'III_Plan comp 438.68 {Plan 7}'!H$15)),"",'III_Plan comp 438.68 {Plan 7}'!H$15&amp;analysismethod9)</f>
        <v/>
      </c>
      <c r="BP96" s="254" t="str">
        <f>IF(ISNUMBER(FIND(analysismethod9,'III_Plan comp 438.68 {Plan 7}'!I$15)),"",'III_Plan comp 438.68 {Plan 7}'!I$15&amp;analysismethod9)</f>
        <v/>
      </c>
      <c r="BQ96" s="254" t="str">
        <f>IF(ISNUMBER(FIND(analysismethod9,'III_Plan comp 438.68 {Plan 7}'!J$15)),"",'III_Plan comp 438.68 {Plan 7}'!J$15&amp;analysismethod9)</f>
        <v/>
      </c>
      <c r="BR96" s="254" t="str">
        <f>IF(ISNUMBER(FIND(analysismethod9,'III_Plan comp 438.68 {Plan 7}'!K$15)),"",'III_Plan comp 438.68 {Plan 7}'!K$15&amp;analysismethod9)</f>
        <v/>
      </c>
      <c r="BS96" s="254" t="str">
        <f>IF(ISNUMBER(FIND(analysismethod9,'III_Plan comp 438.68 {Plan 7}'!L$15)),"",'III_Plan comp 438.68 {Plan 7}'!L$15&amp;analysismethod9)</f>
        <v/>
      </c>
      <c r="BT96" s="254" t="str">
        <f>IF(ISNUMBER(FIND(analysismethod9,'III_Plan comp 438.68 {Plan 7}'!M$15)),"",'III_Plan comp 438.68 {Plan 7}'!M$15&amp;analysismethod9)</f>
        <v/>
      </c>
      <c r="BU96" s="254" t="str">
        <f>IF(ISNUMBER(FIND(analysismethod9,'III_Plan comp 438.68 {Plan 7}'!N$15)),"",'III_Plan comp 438.68 {Plan 7}'!N$15&amp;analysismethod9)</f>
        <v/>
      </c>
      <c r="BV96" s="254" t="str">
        <f>IF(ISNUMBER(FIND(analysismethod9,'III_Plan comp 438.68 {Plan 7}'!O$15)),"",'III_Plan comp 438.68 {Plan 7}'!O$15&amp;analysismethod9)</f>
        <v/>
      </c>
      <c r="BW96" s="254" t="str">
        <f>IF(ISNUMBER(FIND(analysismethod9,'III_Plan comp 438.68 {Plan 7}'!P$15)),"",'III_Plan comp 438.68 {Plan 7}'!P$15&amp;analysismethod9)</f>
        <v/>
      </c>
      <c r="BX96" s="254" t="str">
        <f>IF(ISNUMBER(FIND(analysismethod9,'III_Plan comp 438.68 {Plan 7}'!Q$15)),"",'III_Plan comp 438.68 {Plan 7}'!Q$15&amp;analysismethod9)</f>
        <v/>
      </c>
      <c r="BY96" s="254" t="str">
        <f>IF(ISNUMBER(FIND(analysismethod9,'III_Plan comp 438.68 {Plan 7}'!R$15)),"",'III_Plan comp 438.68 {Plan 7}'!R$15&amp;analysismethod9)</f>
        <v/>
      </c>
      <c r="BZ96" s="254" t="str">
        <f>IF(ISNUMBER(FIND(analysismethod9,'III_Plan comp 438.68 {Plan 7}'!S$15)),"",'III_Plan comp 438.68 {Plan 7}'!S$15&amp;analysismethod9)</f>
        <v/>
      </c>
      <c r="CA96" s="254" t="str">
        <f>IF(ISNUMBER(FIND(analysismethod9,'III_Plan comp 438.68 {Plan 7}'!T$15)),"",'III_Plan comp 438.68 {Plan 7}'!T$15&amp;analysismethod9)</f>
        <v/>
      </c>
      <c r="CB96" s="254" t="str">
        <f>IF(ISNUMBER(FIND(analysismethod9,'III_Plan comp 438.68 {Plan 7}'!U$15)),"",'III_Plan comp 438.68 {Plan 7}'!U$15&amp;analysismethod9)</f>
        <v/>
      </c>
      <c r="CC96" s="254" t="str">
        <f>IF(ISNUMBER(FIND(analysismethod9,'III_Plan comp 438.68 {Plan 7}'!V$15)),"",'III_Plan comp 438.68 {Plan 7}'!V$15&amp;analysismethod9)</f>
        <v/>
      </c>
      <c r="CD96" s="254" t="str">
        <f>IF(ISNUMBER(FIND(analysismethod9,'III_Plan comp 438.68 {Plan 7}'!W$15)),"",'III_Plan comp 438.68 {Plan 7}'!W$15&amp;analysismethod9)</f>
        <v/>
      </c>
      <c r="CE96" s="254" t="str">
        <f>IF(ISNUMBER(FIND(analysismethod9,'III_Plan comp 438.68 {Plan 7}'!X$15)),"",'III_Plan comp 438.68 {Plan 7}'!X$15&amp;analysismethod9)</f>
        <v/>
      </c>
      <c r="CF96" s="254" t="str">
        <f>IF(ISNUMBER(FIND(analysismethod9,'III_Plan comp 438.68 {Plan 7}'!Y$15)),"",'III_Plan comp 438.68 {Plan 7}'!Y$15&amp;analysismethod9)</f>
        <v/>
      </c>
      <c r="CG96" s="254" t="str">
        <f>IF(ISNUMBER(FIND(analysismethod9,'III_Plan comp 438.68 {Plan 7}'!Z$15)),"",'III_Plan comp 438.68 {Plan 7}'!Z$15&amp;analysismethod9)</f>
        <v/>
      </c>
      <c r="CH96" s="254" t="str">
        <f>IF(ISNUMBER(FIND(analysismethod9,'III_Plan comp 438.68 {Plan 7}'!AA$15)),"",'III_Plan comp 438.68 {Plan 7}'!AA$15&amp;analysismethod9)</f>
        <v/>
      </c>
      <c r="CI96" s="254" t="str">
        <f>IF(ISNUMBER(FIND(analysismethod9,'III_Plan comp 438.68 {Plan 7}'!AB$15)),"",'III_Plan comp 438.68 {Plan 7}'!AB$15&amp;analysismethod9)</f>
        <v/>
      </c>
      <c r="CJ96" s="254" t="str">
        <f>IF(ISNUMBER(FIND(analysismethod9,'III_Plan comp 438.68 {Plan 7}'!AC$15)),"",'III_Plan comp 438.68 {Plan 7}'!AC$15&amp;analysismethod9)</f>
        <v/>
      </c>
      <c r="CK96" s="254" t="str">
        <f>IF(ISNUMBER(FIND(analysismethod9,'III_Plan comp 438.68 {Plan 7}'!AD$15)),"",'III_Plan comp 438.68 {Plan 7}'!AD$15&amp;analysismethod9)</f>
        <v/>
      </c>
      <c r="CL96" s="254" t="str">
        <f>IF(ISNUMBER(FIND(analysismethod9,'III_Plan comp 438.68 {Plan 7}'!AE$15)),"",'III_Plan comp 438.68 {Plan 7}'!AE$15&amp;analysismethod9)</f>
        <v/>
      </c>
      <c r="CM96" s="254" t="str">
        <f>IF(ISNUMBER(FIND(analysismethod9,'III_Plan comp 438.68 {Plan 7}'!AF$15)),"",'III_Plan comp 438.68 {Plan 7}'!AF$15&amp;analysismethod9)</f>
        <v/>
      </c>
      <c r="CN96" s="254" t="str">
        <f>IF(ISNUMBER(FIND(analysismethod9,'III_Plan comp 438.68 {Plan 7}'!AG$15)),"",'III_Plan comp 438.68 {Plan 7}'!AG$15&amp;analysismethod9)</f>
        <v/>
      </c>
      <c r="CO96" s="254" t="str">
        <f>IF(ISNUMBER(FIND(analysismethod9,'III_Plan comp 438.68 {Plan 7}'!AH$15)),"",'III_Plan comp 438.68 {Plan 7}'!AH$15&amp;analysismethod9)</f>
        <v/>
      </c>
      <c r="CP96" s="254" t="str">
        <f>IF(ISNUMBER(FIND(analysismethod9,'III_Plan comp 438.68 {Plan 7}'!AI$15)),"",'III_Plan comp 438.68 {Plan 7}'!AI$15&amp;analysismethod9)</f>
        <v/>
      </c>
      <c r="CQ96" s="254" t="str">
        <f>IF(ISNUMBER(FIND(analysismethod9,'III_Plan comp 438.68 {Plan 7}'!AJ$15)),"",'III_Plan comp 438.68 {Plan 7}'!AJ$15&amp;analysismethod9)</f>
        <v/>
      </c>
      <c r="CR96" s="254" t="str">
        <f>IF(ISNUMBER(FIND(analysismethod9,'III_Plan comp 438.68 {Plan 7}'!AK$15)),"",'III_Plan comp 438.68 {Plan 7}'!AK$15&amp;analysismethod9)</f>
        <v/>
      </c>
      <c r="CS96" s="254" t="str">
        <f>IF(ISNUMBER(FIND(analysismethod9,'III_Plan comp 438.68 {Plan 7}'!AL$15)),"",'III_Plan comp 438.68 {Plan 7}'!AL$15&amp;analysismethod9)</f>
        <v/>
      </c>
      <c r="CT96" s="254" t="str">
        <f>IF(ISNUMBER(FIND(analysismethod9,'III_Plan comp 438.68 {Plan 7}'!AM$15)),"",'III_Plan comp 438.68 {Plan 7}'!AM$15&amp;analysismethod9)</f>
        <v/>
      </c>
      <c r="CU96" s="254" t="str">
        <f>IF(ISNUMBER(FIND(analysismethod9,'III_Plan comp 438.68 {Plan 7}'!AN$15)),"",'III_Plan comp 438.68 {Plan 7}'!AN$15&amp;analysismethod9)</f>
        <v/>
      </c>
      <c r="CV96" s="254" t="str">
        <f>IF(ISNUMBER(FIND(analysismethod9,'III_Plan comp 438.68 {Plan 7}'!AO$15)),"",'III_Plan comp 438.68 {Plan 7}'!AO$15&amp;analysismethod9)</f>
        <v/>
      </c>
      <c r="CW96" s="254" t="str">
        <f>IF(ISNUMBER(FIND(analysismethod9,'III_Plan comp 438.68 {Plan 7}'!AP$15)),"",'III_Plan comp 438.68 {Plan 7}'!AP$15&amp;analysismethod9)</f>
        <v/>
      </c>
      <c r="CX96" s="254" t="str">
        <f>IF(ISNUMBER(FIND(analysismethod9,'III_Plan comp 438.68 {Plan 7}'!AQ$15)),"",'III_Plan comp 438.68 {Plan 7}'!AQ$15&amp;analysismethod9)</f>
        <v/>
      </c>
      <c r="CY96" s="254" t="str">
        <f>IF(ISNUMBER(FIND(analysismethod9,'III_Plan comp 438.68 {Plan 7}'!AR$15)),"",'III_Plan comp 438.68 {Plan 7}'!AR$15&amp;analysismethod9)</f>
        <v/>
      </c>
      <c r="CZ96" s="254" t="str">
        <f>IF(ISNUMBER(FIND(analysismethod9,'III_Plan comp 438.68 {Plan 7}'!AS$15)),"",'III_Plan comp 438.68 {Plan 7}'!AS$15&amp;analysismethod9)</f>
        <v/>
      </c>
      <c r="DA96" s="254" t="str">
        <f>IF(ISNUMBER(FIND(analysismethod9,'III_Plan comp 438.68 {Plan 7}'!AT$15)),"",'III_Plan comp 438.68 {Plan 7}'!AT$15&amp;analysismethod9)</f>
        <v/>
      </c>
      <c r="DB96" s="254" t="str">
        <f>IF(ISNUMBER(FIND(analysismethod9,'III_Plan comp 438.68 {Plan 7}'!AU$15)),"",'III_Plan comp 438.68 {Plan 7}'!AU$15&amp;analysismethod9)</f>
        <v/>
      </c>
      <c r="DC96" s="254" t="str">
        <f>IF(ISNUMBER(FIND(analysismethod9,'III_Plan comp 438.68 {Plan 7}'!AV$15)),"",'III_Plan comp 438.68 {Plan 7}'!AV$15&amp;analysismethod9)</f>
        <v/>
      </c>
      <c r="DD96" s="254" t="str">
        <f>IF(ISNUMBER(FIND(analysismethod9,'III_Plan comp 438.68 {Plan 7}'!AW$15)),"",'III_Plan comp 438.68 {Plan 7}'!AW$15&amp;analysismethod9)</f>
        <v/>
      </c>
      <c r="DE96" s="254" t="str">
        <f>IF(ISNUMBER(FIND(analysismethod9,'III_Plan comp 438.68 {Plan 7}'!AX$15)),"",'III_Plan comp 438.68 {Plan 7}'!AX$15&amp;analysismethod9)</f>
        <v/>
      </c>
      <c r="DF96" s="254" t="str">
        <f>IF(ISNUMBER(FIND(analysismethod9,'III_Plan comp 438.68 {Plan 7}'!AY$15)),"",'III_Plan comp 438.68 {Plan 7}'!AY$15&amp;analysismethod9)</f>
        <v/>
      </c>
      <c r="DG96" s="254" t="str">
        <f>IF(ISNUMBER(FIND(analysismethod9,'III_Plan comp 438.68 {Plan 7}'!AZ$15)),"",'III_Plan comp 438.68 {Plan 7}'!AZ$15&amp;analysismethod9)</f>
        <v/>
      </c>
      <c r="DH96" s="254" t="str">
        <f>IF(ISNUMBER(FIND(analysismethod9,'III_Plan comp 438.68 {Plan 7}'!BA$15)),"",'III_Plan comp 438.68 {Plan 7}'!BA$15&amp;analysismethod9)</f>
        <v/>
      </c>
      <c r="DI96" s="254" t="str">
        <f>IF(ISNUMBER(FIND(analysismethod9,'III_Plan comp 438.68 {Plan 7}'!BB$15)),"",'III_Plan comp 438.68 {Plan 7}'!BB$15&amp;analysismethod9)</f>
        <v/>
      </c>
      <c r="DJ96" s="254" t="str">
        <f>IF(ISNUMBER(FIND(analysismethod9,'III_Plan comp 438.68 {Plan 7}'!BC$15)),"",'III_Plan comp 438.68 {Plan 7}'!BC$15&amp;analysismethod9)</f>
        <v/>
      </c>
      <c r="DK96" s="254" t="str">
        <f>IF(ISNUMBER(FIND(analysismethod9,'III_Plan comp 438.68 {Plan 7}'!BD$15)),"",'III_Plan comp 438.68 {Plan 7}'!BD$15&amp;analysismethod9)</f>
        <v/>
      </c>
      <c r="DL96" s="254" t="str">
        <f>IF(ISNUMBER(FIND(analysismethod9,'III_Plan comp 438.68 {Plan 7}'!BE$15)),"",'III_Plan comp 438.68 {Plan 7}'!BE$15&amp;analysismethod9)</f>
        <v/>
      </c>
      <c r="DM96" s="254" t="str">
        <f>IF(ISNUMBER(FIND(analysismethod9,'III_Plan comp 438.68 {Plan 7}'!BF$15)),"",'III_Plan comp 438.68 {Plan 7}'!BF$15&amp;analysismethod9)</f>
        <v/>
      </c>
      <c r="DN96" s="254" t="str">
        <f>IF(ISNUMBER(FIND(analysismethod9,'III_Plan comp 438.68 {Plan 7}'!BG$15)),"",'III_Plan comp 438.68 {Plan 7}'!BG$15&amp;analysismethod9)</f>
        <v/>
      </c>
      <c r="DO96" s="254" t="str">
        <f>IF(ISNUMBER(FIND(analysismethod9,'III_Plan comp 438.68 {Plan 7}'!BH$15)),"",'III_Plan comp 438.68 {Plan 7}'!BH$15&amp;analysismethod9)</f>
        <v/>
      </c>
      <c r="DP96" s="254" t="str">
        <f>IF(ISNUMBER(FIND(analysismethod9,'III_Plan comp 438.68 {Plan 7}'!BI$15)),"",'III_Plan comp 438.68 {Plan 7}'!BI$15&amp;analysismethod9)</f>
        <v/>
      </c>
      <c r="DQ96" s="254" t="str">
        <f>IF(ISNUMBER(FIND(analysismethod9,'III_Plan comp 438.68 {Plan 7}'!BJ$15)),"",'III_Plan comp 438.68 {Plan 7}'!BJ$15&amp;analysismethod9)</f>
        <v/>
      </c>
      <c r="DR96" s="254" t="str">
        <f>IF(ISNUMBER(FIND(analysismethod9,'III_Plan comp 438.68 {Plan 7}'!BK$15)),"",'III_Plan comp 438.68 {Plan 7}'!BK$15&amp;analysismethod9)</f>
        <v/>
      </c>
      <c r="DS96" s="254" t="str">
        <f>IF(ISNUMBER(FIND(analysismethod9,'III_Plan comp 438.68 {Plan 7}'!BL$15)),"",'III_Plan comp 438.68 {Plan 7}'!BL$15&amp;analysismethod9)</f>
        <v/>
      </c>
      <c r="DT96" s="254" t="str">
        <f>IF(ISNUMBER(FIND(analysismethod9,'III_Plan comp 438.68 {Plan 7}'!BM$15)),"",'III_Plan comp 438.68 {Plan 7}'!BM$15&amp;analysismethod9)</f>
        <v/>
      </c>
      <c r="DU96" s="254" t="str">
        <f>IF(ISNUMBER(FIND(analysismethod9,'III_Plan comp 438.68 {Plan 7}'!BN$15)),"",'III_Plan comp 438.68 {Plan 7}'!BN$15&amp;analysismethod9)</f>
        <v/>
      </c>
      <c r="DV96" s="254" t="str">
        <f>IF(ISNUMBER(FIND(analysismethod9,'III_Plan comp 438.68 {Plan 7}'!BO$15)),"",'III_Plan comp 438.68 {Plan 7}'!BO$15&amp;analysismethod9)</f>
        <v/>
      </c>
      <c r="DW96" s="254" t="str">
        <f>IF(ISNUMBER(FIND(analysismethod9,'III_Plan comp 438.68 {Plan 7}'!BP$15)),"",'III_Plan comp 438.68 {Plan 7}'!BP$15&amp;analysismethod9)</f>
        <v/>
      </c>
      <c r="DX96" s="254" t="str">
        <f>IF(ISNUMBER(FIND(analysismethod9,'III_Plan comp 438.68 {Plan 7}'!BQ$15)),"",'III_Plan comp 438.68 {Plan 7}'!BQ$15&amp;analysismethod9)</f>
        <v/>
      </c>
      <c r="DY96" s="254" t="str">
        <f>IF(ISNUMBER(FIND(analysismethod9,'III_Plan comp 438.68 {Plan 7}'!BR$15)),"",'III_Plan comp 438.68 {Plan 7}'!BR$15&amp;analysismethod9)</f>
        <v/>
      </c>
      <c r="DZ96" s="254" t="str">
        <f>IF(ISNUMBER(FIND(analysismethod9,'III_Plan comp 438.68 {Plan 7}'!BS$15)),"",'III_Plan comp 438.68 {Plan 7}'!BS$15&amp;analysismethod9)</f>
        <v/>
      </c>
      <c r="EA96" s="254" t="str">
        <f>IF(ISNUMBER(FIND(analysismethod9,'III_Plan comp 438.68 {Plan 7}'!BT$15)),"",'III_Plan comp 438.68 {Plan 7}'!BT$15&amp;analysismethod9)</f>
        <v/>
      </c>
      <c r="EB96" s="254" t="str">
        <f>IF(ISNUMBER(FIND(analysismethod9,'III_Plan comp 438.68 {Plan 7}'!BU$15)),"",'III_Plan comp 438.68 {Plan 7}'!BU$15&amp;analysismethod9)</f>
        <v/>
      </c>
      <c r="EC96" s="254" t="str">
        <f>IF(ISNUMBER(FIND(analysismethod9,'III_Plan comp 438.68 {Plan 7}'!BV$15)),"",'III_Plan comp 438.68 {Plan 7}'!BV$15&amp;analysismethod9)</f>
        <v/>
      </c>
      <c r="ED96" s="254" t="str">
        <f>IF(ISNUMBER(FIND(analysismethod9,'III_Plan comp 438.68 {Plan 7}'!BW$15)),"",'III_Plan comp 438.68 {Plan 7}'!BW$15&amp;analysismethod9)</f>
        <v/>
      </c>
      <c r="EE96" s="254" t="str">
        <f>IF(ISNUMBER(FIND(analysismethod9,'III_Plan comp 438.68 {Plan 7}'!BX$15)),"",'III_Plan comp 438.68 {Plan 7}'!BX$15&amp;analysismethod9)</f>
        <v/>
      </c>
      <c r="EF96" s="254" t="str">
        <f>IF(ISNUMBER(FIND(analysismethod9,'III_Plan comp 438.68 {Plan 7}'!BY$15)),"",'III_Plan comp 438.68 {Plan 7}'!BY$15&amp;analysismethod9)</f>
        <v/>
      </c>
      <c r="EG96" s="254" t="str">
        <f>IF(ISNUMBER(FIND(analysismethod9,'III_Plan comp 438.68 {Plan 7}'!BZ$15)),"",'III_Plan comp 438.68 {Plan 7}'!BZ$15&amp;analysismethod9)</f>
        <v/>
      </c>
      <c r="EH96" s="254" t="str">
        <f>IF(ISNUMBER(FIND(analysismethod9,'III_Plan comp 438.68 {Plan 7}'!CA$15)),"",'III_Plan comp 438.68 {Plan 7}'!CA$15&amp;analysismethod9)</f>
        <v/>
      </c>
      <c r="EI96" s="254" t="str">
        <f>IF(ISNUMBER(FIND(analysismethod9,'III_Plan comp 438.68 {Plan 7}'!CB$15)),"",'III_Plan comp 438.68 {Plan 7}'!CB$15&amp;analysismethod9)</f>
        <v/>
      </c>
      <c r="EJ96" s="254" t="str">
        <f>IF(ISNUMBER(FIND(analysismethod9,'III_Plan comp 438.68 {Plan 7}'!CC$15)),"",'III_Plan comp 438.68 {Plan 7}'!CC$15&amp;analysismethod9)</f>
        <v/>
      </c>
      <c r="EK96" s="254" t="str">
        <f>IF(ISNUMBER(FIND(analysismethod9,'III_Plan comp 438.68 {Plan 7}'!CD$15)),"",'III_Plan comp 438.68 {Plan 7}'!CD$15&amp;analysismethod9)</f>
        <v/>
      </c>
      <c r="EL96" s="254" t="str">
        <f>IF(ISNUMBER(FIND(analysismethod9,'III_Plan comp 438.68 {Plan 7}'!CE$15)),"",'III_Plan comp 438.68 {Plan 7}'!CE$15&amp;analysismethod9)</f>
        <v/>
      </c>
      <c r="EM96" s="254" t="str">
        <f>IF(ISNUMBER(FIND(analysismethod9,'III_Plan comp 438.68 {Plan 7}'!CF$15)),"",'III_Plan comp 438.68 {Plan 7}'!CF$15&amp;analysismethod9)</f>
        <v/>
      </c>
      <c r="EN96" s="254" t="str">
        <f>IF(ISNUMBER(FIND(analysismethod9,'III_Plan comp 438.68 {Plan 7}'!CG$15)),"",'III_Plan comp 438.68 {Plan 7}'!CG$15&amp;analysismethod9)</f>
        <v/>
      </c>
      <c r="EO96" s="254" t="str">
        <f>IF(ISNUMBER(FIND(analysismethod9,'III_Plan comp 438.68 {Plan 7}'!CH$15)),"",'III_Plan comp 438.68 {Plan 7}'!CH$15&amp;analysismethod9)</f>
        <v/>
      </c>
      <c r="EP96" s="254" t="str">
        <f>IF(ISNUMBER(FIND(analysismethod9,'III_Plan comp 438.68 {Plan 7}'!CI$15)),"",'III_Plan comp 438.68 {Plan 7}'!CI$15&amp;analysismethod9)</f>
        <v/>
      </c>
      <c r="EQ96" s="254" t="str">
        <f>IF(ISNUMBER(FIND(analysismethod9,'III_Plan comp 438.68 {Plan 7}'!CJ$15)),"",'III_Plan comp 438.68 {Plan 7}'!CJ$15&amp;analysismethod9)</f>
        <v/>
      </c>
      <c r="ER96" s="254" t="str">
        <f>IF(ISNUMBER(FIND(analysismethod9,'III_Plan comp 438.68 {Plan 7}'!CK$15)),"",'III_Plan comp 438.68 {Plan 7}'!CK$15&amp;analysismethod9)</f>
        <v/>
      </c>
      <c r="ES96" s="254" t="str">
        <f>IF(ISNUMBER(FIND(analysismethod9,'III_Plan comp 438.68 {Plan 7}'!CL$15)),"",'III_Plan comp 438.68 {Plan 7}'!CL$15&amp;analysismethod9)</f>
        <v/>
      </c>
      <c r="ET96" s="254" t="str">
        <f>IF(ISNUMBER(FIND(analysismethod9,'III_Plan comp 438.68 {Plan 7}'!CM$15)),"",'III_Plan comp 438.68 {Plan 7}'!CM$15&amp;analysismethod9)</f>
        <v/>
      </c>
      <c r="EU96" s="254" t="str">
        <f>IF(ISNUMBER(FIND(analysismethod9,'III_Plan comp 438.68 {Plan 7}'!CN$15)),"",'III_Plan comp 438.68 {Plan 7}'!CN$15&amp;analysismethod9)</f>
        <v/>
      </c>
      <c r="EV96" s="254" t="str">
        <f>IF(ISNUMBER(FIND(analysismethod9,'III_Plan comp 438.68 {Plan 7}'!CO$15)),"",'III_Plan comp 438.68 {Plan 7}'!CO$15&amp;analysismethod9)</f>
        <v/>
      </c>
      <c r="EW96" s="254" t="str">
        <f>IF(ISNUMBER(FIND(analysismethod9,'III_Plan comp 438.68 {Plan 7}'!CP$15)),"",'III_Plan comp 438.68 {Plan 7}'!CP$15&amp;analysismethod9)</f>
        <v/>
      </c>
      <c r="EX96" s="254" t="str">
        <f>IF(ISNUMBER(FIND(analysismethod9,'III_Plan comp 438.68 {Plan 7}'!CQ$15)),"",'III_Plan comp 438.68 {Plan 7}'!CQ$15&amp;analysismethod9)</f>
        <v/>
      </c>
      <c r="EY96" s="254" t="str">
        <f>IF(ISNUMBER(FIND(analysismethod9,'III_Plan comp 438.68 {Plan 7}'!CR$15)),"",'III_Plan comp 438.68 {Plan 7}'!CR$15&amp;analysismethod9)</f>
        <v/>
      </c>
      <c r="EZ96" s="254" t="str">
        <f>IF(ISNUMBER(FIND(analysismethod9,'III_Plan comp 438.68 {Plan 7}'!CS$15)),"",'III_Plan comp 438.68 {Plan 7}'!CS$15&amp;analysismethod9)</f>
        <v/>
      </c>
      <c r="FA96" s="254" t="str">
        <f>IF(ISNUMBER(FIND(analysismethod9,'III_Plan comp 438.68 {Plan 7}'!CT$15)),"",'III_Plan comp 438.68 {Plan 7}'!CT$15&amp;analysismethod9)</f>
        <v/>
      </c>
      <c r="FB96" s="254" t="str">
        <f>IF(ISNUMBER(FIND(analysismethod9,'III_Plan comp 438.68 {Plan 7}'!CU$15)),"",'III_Plan comp 438.68 {Plan 7}'!CU$15&amp;analysismethod9)</f>
        <v/>
      </c>
      <c r="FC96" s="254" t="str">
        <f>IF(ISNUMBER(FIND(analysismethod9,'III_Plan comp 438.68 {Plan 7}'!CV$15)),"",'III_Plan comp 438.68 {Plan 7}'!CV$15&amp;analysismethod9)</f>
        <v/>
      </c>
      <c r="FD96" s="254" t="str">
        <f>IF(ISNUMBER(FIND(analysismethod9,'III_Plan comp 438.68 {Plan 7}'!CW$15)),"",'III_Plan comp 438.68 {Plan 7}'!CW$15&amp;analysismethod9)</f>
        <v/>
      </c>
      <c r="FE96" s="254" t="str">
        <f>IF(ISNUMBER(FIND(analysismethod9,'III_Plan comp 438.68 {Plan 7}'!CX$15)),"",'III_Plan comp 438.68 {Plan 7}'!CX$15&amp;analysismethod9)</f>
        <v/>
      </c>
      <c r="FF96" s="254" t="str">
        <f>IF(ISNUMBER(FIND(analysismethod9,'III_Plan comp 438.68 {Plan 7}'!CY$15)),"",'III_Plan comp 438.68 {Plan 7}'!CY$15&amp;analysismethod9)</f>
        <v/>
      </c>
      <c r="FG96" s="254" t="str">
        <f>IF(ISNUMBER(FIND(analysismethod9,'III_Plan comp 438.68 {Plan 7}'!CZ$15)),"",'III_Plan comp 438.68 {Plan 7}'!CZ$15&amp;analysismethod9)</f>
        <v/>
      </c>
    </row>
    <row r="97" spans="62:163" ht="14.4" thickBot="1" x14ac:dyDescent="0.3">
      <c r="BK97" s="270" t="str">
        <f>IF('I_State and program information'!$E$91&lt;&gt;"",'I_State and program information'!E176&amp;"; "&amp;CHAR(10)&amp;CHAR(10),"")</f>
        <v/>
      </c>
      <c r="BL97" s="257" t="str">
        <f>IF(ISNUMBER(FIND(analysismethod10,'III_Plan comp 438.68 {Plan 7}'!E$15)),"",'III_Plan comp 438.68 {Plan 7}'!E$15&amp;analysismethod10)</f>
        <v/>
      </c>
      <c r="BM97" s="257" t="str">
        <f>IF(ISNUMBER(FIND(analysismethod10,'III_Plan comp 438.68 {Plan 7}'!F$15)),"",'III_Plan comp 438.68 {Plan 7}'!F$15&amp;analysismethod10)</f>
        <v/>
      </c>
      <c r="BN97" s="257" t="str">
        <f>IF(ISNUMBER(FIND(analysismethod10,'III_Plan comp 438.68 {Plan 7}'!G$15)),"",'III_Plan comp 438.68 {Plan 7}'!G$15&amp;analysismethod10)</f>
        <v/>
      </c>
      <c r="BO97" s="257" t="str">
        <f>IF(ISNUMBER(FIND(analysismethod10,'III_Plan comp 438.68 {Plan 7}'!H$15)),"",'III_Plan comp 438.68 {Plan 7}'!H$15&amp;analysismethod10)</f>
        <v/>
      </c>
      <c r="BP97" s="257" t="str">
        <f>IF(ISNUMBER(FIND(analysismethod10,'III_Plan comp 438.68 {Plan 7}'!I$15)),"",'III_Plan comp 438.68 {Plan 7}'!I$15&amp;analysismethod10)</f>
        <v/>
      </c>
      <c r="BQ97" s="257" t="str">
        <f>IF(ISNUMBER(FIND(analysismethod10,'III_Plan comp 438.68 {Plan 7}'!J$15)),"",'III_Plan comp 438.68 {Plan 7}'!J$15&amp;analysismethod10)</f>
        <v/>
      </c>
      <c r="BR97" s="257" t="str">
        <f>IF(ISNUMBER(FIND(analysismethod10,'III_Plan comp 438.68 {Plan 7}'!K$15)),"",'III_Plan comp 438.68 {Plan 7}'!K$15&amp;analysismethod10)</f>
        <v/>
      </c>
      <c r="BS97" s="257" t="str">
        <f>IF(ISNUMBER(FIND(analysismethod10,'III_Plan comp 438.68 {Plan 7}'!L$15)),"",'III_Plan comp 438.68 {Plan 7}'!L$15&amp;analysismethod10)</f>
        <v/>
      </c>
      <c r="BT97" s="257" t="str">
        <f>IF(ISNUMBER(FIND(analysismethod10,'III_Plan comp 438.68 {Plan 7}'!M$15)),"",'III_Plan comp 438.68 {Plan 7}'!M$15&amp;analysismethod10)</f>
        <v/>
      </c>
      <c r="BU97" s="257" t="str">
        <f>IF(ISNUMBER(FIND(analysismethod10,'III_Plan comp 438.68 {Plan 7}'!N$15)),"",'III_Plan comp 438.68 {Plan 7}'!N$15&amp;analysismethod10)</f>
        <v/>
      </c>
      <c r="BV97" s="257" t="str">
        <f>IF(ISNUMBER(FIND(analysismethod10,'III_Plan comp 438.68 {Plan 7}'!O$15)),"",'III_Plan comp 438.68 {Plan 7}'!O$15&amp;analysismethod10)</f>
        <v/>
      </c>
      <c r="BW97" s="257" t="str">
        <f>IF(ISNUMBER(FIND(analysismethod10,'III_Plan comp 438.68 {Plan 7}'!P$15)),"",'III_Plan comp 438.68 {Plan 7}'!P$15&amp;analysismethod10)</f>
        <v/>
      </c>
      <c r="BX97" s="257" t="str">
        <f>IF(ISNUMBER(FIND(analysismethod10,'III_Plan comp 438.68 {Plan 7}'!Q$15)),"",'III_Plan comp 438.68 {Plan 7}'!Q$15&amp;analysismethod10)</f>
        <v/>
      </c>
      <c r="BY97" s="257" t="str">
        <f>IF(ISNUMBER(FIND(analysismethod10,'III_Plan comp 438.68 {Plan 7}'!R$15)),"",'III_Plan comp 438.68 {Plan 7}'!R$15&amp;analysismethod10)</f>
        <v/>
      </c>
      <c r="BZ97" s="257" t="str">
        <f>IF(ISNUMBER(FIND(analysismethod10,'III_Plan comp 438.68 {Plan 7}'!S$15)),"",'III_Plan comp 438.68 {Plan 7}'!S$15&amp;analysismethod10)</f>
        <v/>
      </c>
      <c r="CA97" s="257" t="str">
        <f>IF(ISNUMBER(FIND(analysismethod10,'III_Plan comp 438.68 {Plan 7}'!T$15)),"",'III_Plan comp 438.68 {Plan 7}'!T$15&amp;analysismethod10)</f>
        <v/>
      </c>
      <c r="CB97" s="257" t="str">
        <f>IF(ISNUMBER(FIND(analysismethod10,'III_Plan comp 438.68 {Plan 7}'!U$15)),"",'III_Plan comp 438.68 {Plan 7}'!U$15&amp;analysismethod10)</f>
        <v/>
      </c>
      <c r="CC97" s="257" t="str">
        <f>IF(ISNUMBER(FIND(analysismethod10,'III_Plan comp 438.68 {Plan 7}'!V$15)),"",'III_Plan comp 438.68 {Plan 7}'!V$15&amp;analysismethod10)</f>
        <v/>
      </c>
      <c r="CD97" s="257" t="str">
        <f>IF(ISNUMBER(FIND(analysismethod10,'III_Plan comp 438.68 {Plan 7}'!W$15)),"",'III_Plan comp 438.68 {Plan 7}'!W$15&amp;analysismethod10)</f>
        <v/>
      </c>
      <c r="CE97" s="257" t="str">
        <f>IF(ISNUMBER(FIND(analysismethod10,'III_Plan comp 438.68 {Plan 7}'!X$15)),"",'III_Plan comp 438.68 {Plan 7}'!X$15&amp;analysismethod10)</f>
        <v/>
      </c>
      <c r="CF97" s="257" t="str">
        <f>IF(ISNUMBER(FIND(analysismethod10,'III_Plan comp 438.68 {Plan 7}'!Y$15)),"",'III_Plan comp 438.68 {Plan 7}'!Y$15&amp;analysismethod10)</f>
        <v/>
      </c>
      <c r="CG97" s="257" t="str">
        <f>IF(ISNUMBER(FIND(analysismethod10,'III_Plan comp 438.68 {Plan 7}'!Z$15)),"",'III_Plan comp 438.68 {Plan 7}'!Z$15&amp;analysismethod10)</f>
        <v/>
      </c>
      <c r="CH97" s="257" t="str">
        <f>IF(ISNUMBER(FIND(analysismethod10,'III_Plan comp 438.68 {Plan 7}'!AA$15)),"",'III_Plan comp 438.68 {Plan 7}'!AA$15&amp;analysismethod10)</f>
        <v/>
      </c>
      <c r="CI97" s="257" t="str">
        <f>IF(ISNUMBER(FIND(analysismethod10,'III_Plan comp 438.68 {Plan 7}'!AB$15)),"",'III_Plan comp 438.68 {Plan 7}'!AB$15&amp;analysismethod10)</f>
        <v/>
      </c>
      <c r="CJ97" s="257" t="str">
        <f>IF(ISNUMBER(FIND(analysismethod10,'III_Plan comp 438.68 {Plan 7}'!AC$15)),"",'III_Plan comp 438.68 {Plan 7}'!AC$15&amp;analysismethod10)</f>
        <v/>
      </c>
      <c r="CK97" s="257" t="str">
        <f>IF(ISNUMBER(FIND(analysismethod10,'III_Plan comp 438.68 {Plan 7}'!AD$15)),"",'III_Plan comp 438.68 {Plan 7}'!AD$15&amp;analysismethod10)</f>
        <v/>
      </c>
      <c r="CL97" s="257" t="str">
        <f>IF(ISNUMBER(FIND(analysismethod10,'III_Plan comp 438.68 {Plan 7}'!AE$15)),"",'III_Plan comp 438.68 {Plan 7}'!AE$15&amp;analysismethod10)</f>
        <v/>
      </c>
      <c r="CM97" s="257" t="str">
        <f>IF(ISNUMBER(FIND(analysismethod10,'III_Plan comp 438.68 {Plan 7}'!AF$15)),"",'III_Plan comp 438.68 {Plan 7}'!AF$15&amp;analysismethod10)</f>
        <v/>
      </c>
      <c r="CN97" s="257" t="str">
        <f>IF(ISNUMBER(FIND(analysismethod10,'III_Plan comp 438.68 {Plan 7}'!AG$15)),"",'III_Plan comp 438.68 {Plan 7}'!AG$15&amp;analysismethod10)</f>
        <v/>
      </c>
      <c r="CO97" s="257" t="str">
        <f>IF(ISNUMBER(FIND(analysismethod10,'III_Plan comp 438.68 {Plan 7}'!AH$15)),"",'III_Plan comp 438.68 {Plan 7}'!AH$15&amp;analysismethod10)</f>
        <v/>
      </c>
      <c r="CP97" s="257" t="str">
        <f>IF(ISNUMBER(FIND(analysismethod10,'III_Plan comp 438.68 {Plan 7}'!AI$15)),"",'III_Plan comp 438.68 {Plan 7}'!AI$15&amp;analysismethod10)</f>
        <v/>
      </c>
      <c r="CQ97" s="257" t="str">
        <f>IF(ISNUMBER(FIND(analysismethod10,'III_Plan comp 438.68 {Plan 7}'!AJ$15)),"",'III_Plan comp 438.68 {Plan 7}'!AJ$15&amp;analysismethod10)</f>
        <v/>
      </c>
      <c r="CR97" s="257" t="str">
        <f>IF(ISNUMBER(FIND(analysismethod10,'III_Plan comp 438.68 {Plan 7}'!AK$15)),"",'III_Plan comp 438.68 {Plan 7}'!AK$15&amp;analysismethod10)</f>
        <v/>
      </c>
      <c r="CS97" s="257" t="str">
        <f>IF(ISNUMBER(FIND(analysismethod10,'III_Plan comp 438.68 {Plan 7}'!AL$15)),"",'III_Plan comp 438.68 {Plan 7}'!AL$15&amp;analysismethod10)</f>
        <v/>
      </c>
      <c r="CT97" s="257" t="str">
        <f>IF(ISNUMBER(FIND(analysismethod10,'III_Plan comp 438.68 {Plan 7}'!AM$15)),"",'III_Plan comp 438.68 {Plan 7}'!AM$15&amp;analysismethod10)</f>
        <v/>
      </c>
      <c r="CU97" s="257" t="str">
        <f>IF(ISNUMBER(FIND(analysismethod10,'III_Plan comp 438.68 {Plan 7}'!AN$15)),"",'III_Plan comp 438.68 {Plan 7}'!AN$15&amp;analysismethod10)</f>
        <v/>
      </c>
      <c r="CV97" s="257" t="str">
        <f>IF(ISNUMBER(FIND(analysismethod10,'III_Plan comp 438.68 {Plan 7}'!AO$15)),"",'III_Plan comp 438.68 {Plan 7}'!AO$15&amp;analysismethod10)</f>
        <v/>
      </c>
      <c r="CW97" s="257" t="str">
        <f>IF(ISNUMBER(FIND(analysismethod10,'III_Plan comp 438.68 {Plan 7}'!AP$15)),"",'III_Plan comp 438.68 {Plan 7}'!AP$15&amp;analysismethod10)</f>
        <v/>
      </c>
      <c r="CX97" s="257" t="str">
        <f>IF(ISNUMBER(FIND(analysismethod10,'III_Plan comp 438.68 {Plan 7}'!AQ$15)),"",'III_Plan comp 438.68 {Plan 7}'!AQ$15&amp;analysismethod10)</f>
        <v/>
      </c>
      <c r="CY97" s="257" t="str">
        <f>IF(ISNUMBER(FIND(analysismethod10,'III_Plan comp 438.68 {Plan 7}'!AR$15)),"",'III_Plan comp 438.68 {Plan 7}'!AR$15&amp;analysismethod10)</f>
        <v/>
      </c>
      <c r="CZ97" s="257" t="str">
        <f>IF(ISNUMBER(FIND(analysismethod10,'III_Plan comp 438.68 {Plan 7}'!AS$15)),"",'III_Plan comp 438.68 {Plan 7}'!AS$15&amp;analysismethod10)</f>
        <v/>
      </c>
      <c r="DA97" s="257" t="str">
        <f>IF(ISNUMBER(FIND(analysismethod10,'III_Plan comp 438.68 {Plan 7}'!AT$15)),"",'III_Plan comp 438.68 {Plan 7}'!AT$15&amp;analysismethod10)</f>
        <v/>
      </c>
      <c r="DB97" s="257" t="str">
        <f>IF(ISNUMBER(FIND(analysismethod10,'III_Plan comp 438.68 {Plan 7}'!AU$15)),"",'III_Plan comp 438.68 {Plan 7}'!AU$15&amp;analysismethod10)</f>
        <v/>
      </c>
      <c r="DC97" s="257" t="str">
        <f>IF(ISNUMBER(FIND(analysismethod10,'III_Plan comp 438.68 {Plan 7}'!AV$15)),"",'III_Plan comp 438.68 {Plan 7}'!AV$15&amp;analysismethod10)</f>
        <v/>
      </c>
      <c r="DD97" s="257" t="str">
        <f>IF(ISNUMBER(FIND(analysismethod10,'III_Plan comp 438.68 {Plan 7}'!AW$15)),"",'III_Plan comp 438.68 {Plan 7}'!AW$15&amp;analysismethod10)</f>
        <v/>
      </c>
      <c r="DE97" s="257" t="str">
        <f>IF(ISNUMBER(FIND(analysismethod10,'III_Plan comp 438.68 {Plan 7}'!AX$15)),"",'III_Plan comp 438.68 {Plan 7}'!AX$15&amp;analysismethod10)</f>
        <v/>
      </c>
      <c r="DF97" s="257" t="str">
        <f>IF(ISNUMBER(FIND(analysismethod10,'III_Plan comp 438.68 {Plan 7}'!AY$15)),"",'III_Plan comp 438.68 {Plan 7}'!AY$15&amp;analysismethod10)</f>
        <v/>
      </c>
      <c r="DG97" s="257" t="str">
        <f>IF(ISNUMBER(FIND(analysismethod10,'III_Plan comp 438.68 {Plan 7}'!AZ$15)),"",'III_Plan comp 438.68 {Plan 7}'!AZ$15&amp;analysismethod10)</f>
        <v/>
      </c>
      <c r="DH97" s="257" t="str">
        <f>IF(ISNUMBER(FIND(analysismethod10,'III_Plan comp 438.68 {Plan 7}'!BA$15)),"",'III_Plan comp 438.68 {Plan 7}'!BA$15&amp;analysismethod10)</f>
        <v/>
      </c>
      <c r="DI97" s="257" t="str">
        <f>IF(ISNUMBER(FIND(analysismethod10,'III_Plan comp 438.68 {Plan 7}'!BB$15)),"",'III_Plan comp 438.68 {Plan 7}'!BB$15&amp;analysismethod10)</f>
        <v/>
      </c>
      <c r="DJ97" s="257" t="str">
        <f>IF(ISNUMBER(FIND(analysismethod10,'III_Plan comp 438.68 {Plan 7}'!BC$15)),"",'III_Plan comp 438.68 {Plan 7}'!BC$15&amp;analysismethod10)</f>
        <v/>
      </c>
      <c r="DK97" s="257" t="str">
        <f>IF(ISNUMBER(FIND(analysismethod10,'III_Plan comp 438.68 {Plan 7}'!BD$15)),"",'III_Plan comp 438.68 {Plan 7}'!BD$15&amp;analysismethod10)</f>
        <v/>
      </c>
      <c r="DL97" s="257" t="str">
        <f>IF(ISNUMBER(FIND(analysismethod10,'III_Plan comp 438.68 {Plan 7}'!BE$15)),"",'III_Plan comp 438.68 {Plan 7}'!BE$15&amp;analysismethod10)</f>
        <v/>
      </c>
      <c r="DM97" s="257" t="str">
        <f>IF(ISNUMBER(FIND(analysismethod10,'III_Plan comp 438.68 {Plan 7}'!BF$15)),"",'III_Plan comp 438.68 {Plan 7}'!BF$15&amp;analysismethod10)</f>
        <v/>
      </c>
      <c r="DN97" s="257" t="str">
        <f>IF(ISNUMBER(FIND(analysismethod10,'III_Plan comp 438.68 {Plan 7}'!BG$15)),"",'III_Plan comp 438.68 {Plan 7}'!BG$15&amp;analysismethod10)</f>
        <v/>
      </c>
      <c r="DO97" s="257" t="str">
        <f>IF(ISNUMBER(FIND(analysismethod10,'III_Plan comp 438.68 {Plan 7}'!BH$15)),"",'III_Plan comp 438.68 {Plan 7}'!BH$15&amp;analysismethod10)</f>
        <v/>
      </c>
      <c r="DP97" s="257" t="str">
        <f>IF(ISNUMBER(FIND(analysismethod10,'III_Plan comp 438.68 {Plan 7}'!BI$15)),"",'III_Plan comp 438.68 {Plan 7}'!BI$15&amp;analysismethod10)</f>
        <v/>
      </c>
      <c r="DQ97" s="257" t="str">
        <f>IF(ISNUMBER(FIND(analysismethod10,'III_Plan comp 438.68 {Plan 7}'!BJ$15)),"",'III_Plan comp 438.68 {Plan 7}'!BJ$15&amp;analysismethod10)</f>
        <v/>
      </c>
      <c r="DR97" s="257" t="str">
        <f>IF(ISNUMBER(FIND(analysismethod10,'III_Plan comp 438.68 {Plan 7}'!BK$15)),"",'III_Plan comp 438.68 {Plan 7}'!BK$15&amp;analysismethod10)</f>
        <v/>
      </c>
      <c r="DS97" s="257" t="str">
        <f>IF(ISNUMBER(FIND(analysismethod10,'III_Plan comp 438.68 {Plan 7}'!BL$15)),"",'III_Plan comp 438.68 {Plan 7}'!BL$15&amp;analysismethod10)</f>
        <v/>
      </c>
      <c r="DT97" s="257" t="str">
        <f>IF(ISNUMBER(FIND(analysismethod10,'III_Plan comp 438.68 {Plan 7}'!BM$15)),"",'III_Plan comp 438.68 {Plan 7}'!BM$15&amp;analysismethod10)</f>
        <v/>
      </c>
      <c r="DU97" s="257" t="str">
        <f>IF(ISNUMBER(FIND(analysismethod10,'III_Plan comp 438.68 {Plan 7}'!BN$15)),"",'III_Plan comp 438.68 {Plan 7}'!BN$15&amp;analysismethod10)</f>
        <v/>
      </c>
      <c r="DV97" s="257" t="str">
        <f>IF(ISNUMBER(FIND(analysismethod10,'III_Plan comp 438.68 {Plan 7}'!BO$15)),"",'III_Plan comp 438.68 {Plan 7}'!BO$15&amp;analysismethod10)</f>
        <v/>
      </c>
      <c r="DW97" s="257" t="str">
        <f>IF(ISNUMBER(FIND(analysismethod10,'III_Plan comp 438.68 {Plan 7}'!BP$15)),"",'III_Plan comp 438.68 {Plan 7}'!BP$15&amp;analysismethod10)</f>
        <v/>
      </c>
      <c r="DX97" s="257" t="str">
        <f>IF(ISNUMBER(FIND(analysismethod10,'III_Plan comp 438.68 {Plan 7}'!BQ$15)),"",'III_Plan comp 438.68 {Plan 7}'!BQ$15&amp;analysismethod10)</f>
        <v/>
      </c>
      <c r="DY97" s="257" t="str">
        <f>IF(ISNUMBER(FIND(analysismethod10,'III_Plan comp 438.68 {Plan 7}'!BR$15)),"",'III_Plan comp 438.68 {Plan 7}'!BR$15&amp;analysismethod10)</f>
        <v/>
      </c>
      <c r="DZ97" s="257" t="str">
        <f>IF(ISNUMBER(FIND(analysismethod10,'III_Plan comp 438.68 {Plan 7}'!BS$15)),"",'III_Plan comp 438.68 {Plan 7}'!BS$15&amp;analysismethod10)</f>
        <v/>
      </c>
      <c r="EA97" s="257" t="str">
        <f>IF(ISNUMBER(FIND(analysismethod10,'III_Plan comp 438.68 {Plan 7}'!BT$15)),"",'III_Plan comp 438.68 {Plan 7}'!BT$15&amp;analysismethod10)</f>
        <v/>
      </c>
      <c r="EB97" s="257" t="str">
        <f>IF(ISNUMBER(FIND(analysismethod10,'III_Plan comp 438.68 {Plan 7}'!BU$15)),"",'III_Plan comp 438.68 {Plan 7}'!BU$15&amp;analysismethod10)</f>
        <v/>
      </c>
      <c r="EC97" s="257" t="str">
        <f>IF(ISNUMBER(FIND(analysismethod10,'III_Plan comp 438.68 {Plan 7}'!BV$15)),"",'III_Plan comp 438.68 {Plan 7}'!BV$15&amp;analysismethod10)</f>
        <v/>
      </c>
      <c r="ED97" s="257" t="str">
        <f>IF(ISNUMBER(FIND(analysismethod10,'III_Plan comp 438.68 {Plan 7}'!BW$15)),"",'III_Plan comp 438.68 {Plan 7}'!BW$15&amp;analysismethod10)</f>
        <v/>
      </c>
      <c r="EE97" s="257" t="str">
        <f>IF(ISNUMBER(FIND(analysismethod10,'III_Plan comp 438.68 {Plan 7}'!BX$15)),"",'III_Plan comp 438.68 {Plan 7}'!BX$15&amp;analysismethod10)</f>
        <v/>
      </c>
      <c r="EF97" s="257" t="str">
        <f>IF(ISNUMBER(FIND(analysismethod10,'III_Plan comp 438.68 {Plan 7}'!BY$15)),"",'III_Plan comp 438.68 {Plan 7}'!BY$15&amp;analysismethod10)</f>
        <v/>
      </c>
      <c r="EG97" s="257" t="str">
        <f>IF(ISNUMBER(FIND(analysismethod10,'III_Plan comp 438.68 {Plan 7}'!BZ$15)),"",'III_Plan comp 438.68 {Plan 7}'!BZ$15&amp;analysismethod10)</f>
        <v/>
      </c>
      <c r="EH97" s="257" t="str">
        <f>IF(ISNUMBER(FIND(analysismethod10,'III_Plan comp 438.68 {Plan 7}'!CA$15)),"",'III_Plan comp 438.68 {Plan 7}'!CA$15&amp;analysismethod10)</f>
        <v/>
      </c>
      <c r="EI97" s="257" t="str">
        <f>IF(ISNUMBER(FIND(analysismethod10,'III_Plan comp 438.68 {Plan 7}'!CB$15)),"",'III_Plan comp 438.68 {Plan 7}'!CB$15&amp;analysismethod10)</f>
        <v/>
      </c>
      <c r="EJ97" s="257" t="str">
        <f>IF(ISNUMBER(FIND(analysismethod10,'III_Plan comp 438.68 {Plan 7}'!CC$15)),"",'III_Plan comp 438.68 {Plan 7}'!CC$15&amp;analysismethod10)</f>
        <v/>
      </c>
      <c r="EK97" s="257" t="str">
        <f>IF(ISNUMBER(FIND(analysismethod10,'III_Plan comp 438.68 {Plan 7}'!CD$15)),"",'III_Plan comp 438.68 {Plan 7}'!CD$15&amp;analysismethod10)</f>
        <v/>
      </c>
      <c r="EL97" s="257" t="str">
        <f>IF(ISNUMBER(FIND(analysismethod10,'III_Plan comp 438.68 {Plan 7}'!CE$15)),"",'III_Plan comp 438.68 {Plan 7}'!CE$15&amp;analysismethod10)</f>
        <v/>
      </c>
      <c r="EM97" s="257" t="str">
        <f>IF(ISNUMBER(FIND(analysismethod10,'III_Plan comp 438.68 {Plan 7}'!CF$15)),"",'III_Plan comp 438.68 {Plan 7}'!CF$15&amp;analysismethod10)</f>
        <v/>
      </c>
      <c r="EN97" s="257" t="str">
        <f>IF(ISNUMBER(FIND(analysismethod10,'III_Plan comp 438.68 {Plan 7}'!CG$15)),"",'III_Plan comp 438.68 {Plan 7}'!CG$15&amp;analysismethod10)</f>
        <v/>
      </c>
      <c r="EO97" s="257" t="str">
        <f>IF(ISNUMBER(FIND(analysismethod10,'III_Plan comp 438.68 {Plan 7}'!CH$15)),"",'III_Plan comp 438.68 {Plan 7}'!CH$15&amp;analysismethod10)</f>
        <v/>
      </c>
      <c r="EP97" s="257" t="str">
        <f>IF(ISNUMBER(FIND(analysismethod10,'III_Plan comp 438.68 {Plan 7}'!CI$15)),"",'III_Plan comp 438.68 {Plan 7}'!CI$15&amp;analysismethod10)</f>
        <v/>
      </c>
      <c r="EQ97" s="257" t="str">
        <f>IF(ISNUMBER(FIND(analysismethod10,'III_Plan comp 438.68 {Plan 7}'!CJ$15)),"",'III_Plan comp 438.68 {Plan 7}'!CJ$15&amp;analysismethod10)</f>
        <v/>
      </c>
      <c r="ER97" s="257" t="str">
        <f>IF(ISNUMBER(FIND(analysismethod10,'III_Plan comp 438.68 {Plan 7}'!CK$15)),"",'III_Plan comp 438.68 {Plan 7}'!CK$15&amp;analysismethod10)</f>
        <v/>
      </c>
      <c r="ES97" s="257" t="str">
        <f>IF(ISNUMBER(FIND(analysismethod10,'III_Plan comp 438.68 {Plan 7}'!CL$15)),"",'III_Plan comp 438.68 {Plan 7}'!CL$15&amp;analysismethod10)</f>
        <v/>
      </c>
      <c r="ET97" s="257" t="str">
        <f>IF(ISNUMBER(FIND(analysismethod10,'III_Plan comp 438.68 {Plan 7}'!CM$15)),"",'III_Plan comp 438.68 {Plan 7}'!CM$15&amp;analysismethod10)</f>
        <v/>
      </c>
      <c r="EU97" s="257" t="str">
        <f>IF(ISNUMBER(FIND(analysismethod10,'III_Plan comp 438.68 {Plan 7}'!CN$15)),"",'III_Plan comp 438.68 {Plan 7}'!CN$15&amp;analysismethod10)</f>
        <v/>
      </c>
      <c r="EV97" s="257" t="str">
        <f>IF(ISNUMBER(FIND(analysismethod10,'III_Plan comp 438.68 {Plan 7}'!CO$15)),"",'III_Plan comp 438.68 {Plan 7}'!CO$15&amp;analysismethod10)</f>
        <v/>
      </c>
      <c r="EW97" s="257" t="str">
        <f>IF(ISNUMBER(FIND(analysismethod10,'III_Plan comp 438.68 {Plan 7}'!CP$15)),"",'III_Plan comp 438.68 {Plan 7}'!CP$15&amp;analysismethod10)</f>
        <v/>
      </c>
      <c r="EX97" s="257" t="str">
        <f>IF(ISNUMBER(FIND(analysismethod10,'III_Plan comp 438.68 {Plan 7}'!CQ$15)),"",'III_Plan comp 438.68 {Plan 7}'!CQ$15&amp;analysismethod10)</f>
        <v/>
      </c>
      <c r="EY97" s="257" t="str">
        <f>IF(ISNUMBER(FIND(analysismethod10,'III_Plan comp 438.68 {Plan 7}'!CR$15)),"",'III_Plan comp 438.68 {Plan 7}'!CR$15&amp;analysismethod10)</f>
        <v/>
      </c>
      <c r="EZ97" s="257" t="str">
        <f>IF(ISNUMBER(FIND(analysismethod10,'III_Plan comp 438.68 {Plan 7}'!CS$15)),"",'III_Plan comp 438.68 {Plan 7}'!CS$15&amp;analysismethod10)</f>
        <v/>
      </c>
      <c r="FA97" s="257" t="str">
        <f>IF(ISNUMBER(FIND(analysismethod10,'III_Plan comp 438.68 {Plan 7}'!CT$15)),"",'III_Plan comp 438.68 {Plan 7}'!CT$15&amp;analysismethod10)</f>
        <v/>
      </c>
      <c r="FB97" s="257" t="str">
        <f>IF(ISNUMBER(FIND(analysismethod10,'III_Plan comp 438.68 {Plan 7}'!CU$15)),"",'III_Plan comp 438.68 {Plan 7}'!CU$15&amp;analysismethod10)</f>
        <v/>
      </c>
      <c r="FC97" s="257" t="str">
        <f>IF(ISNUMBER(FIND(analysismethod10,'III_Plan comp 438.68 {Plan 7}'!CV$15)),"",'III_Plan comp 438.68 {Plan 7}'!CV$15&amp;analysismethod10)</f>
        <v/>
      </c>
      <c r="FD97" s="257" t="str">
        <f>IF(ISNUMBER(FIND(analysismethod10,'III_Plan comp 438.68 {Plan 7}'!CW$15)),"",'III_Plan comp 438.68 {Plan 7}'!CW$15&amp;analysismethod10)</f>
        <v/>
      </c>
      <c r="FE97" s="257" t="str">
        <f>IF(ISNUMBER(FIND(analysismethod10,'III_Plan comp 438.68 {Plan 7}'!CX$15)),"",'III_Plan comp 438.68 {Plan 7}'!CX$15&amp;analysismethod10)</f>
        <v/>
      </c>
      <c r="FF97" s="257" t="str">
        <f>IF(ISNUMBER(FIND(analysismethod10,'III_Plan comp 438.68 {Plan 7}'!CY$15)),"",'III_Plan comp 438.68 {Plan 7}'!CY$15&amp;analysismethod10)</f>
        <v/>
      </c>
      <c r="FG97" s="257" t="str">
        <f>IF(ISNUMBER(FIND(analysismethod10,'III_Plan comp 438.68 {Plan 7}'!CZ$15)),"",'III_Plan comp 438.68 {Plan 7}'!CZ$15&amp;analysismethod10)</f>
        <v/>
      </c>
    </row>
    <row r="98" spans="62:163" ht="14.4" thickTop="1" x14ac:dyDescent="0.25"/>
    <row r="99" spans="62:163" ht="14.4" thickBot="1" x14ac:dyDescent="0.3"/>
    <row r="100" spans="62:163" ht="14.4" thickTop="1" x14ac:dyDescent="0.25">
      <c r="BJ100" s="271" t="s">
        <v>158</v>
      </c>
      <c r="BK100" s="250" t="str">
        <f>IF('I_State and program information'!$E$50="Yes","Geomapping"&amp;"; "&amp;CHAR(10)&amp;CHAR(10),"")</f>
        <v/>
      </c>
      <c r="BL100" s="251" t="str">
        <f>IF(ISNUMBER(FIND(analysismethod1,'III_Plan comp 438.68 {Plan 8}'!E$15)),"",'III_Plan comp 438.68 {Plan 8}'!E$15&amp;analysismethod1)</f>
        <v/>
      </c>
      <c r="BM100" s="251" t="str">
        <f>IF(ISNUMBER(FIND(analysismethod1,'III_Plan comp 438.68 {Plan 8}'!F$15)),"",'III_Plan comp 438.68 {Plan 8}'!F$15&amp;analysismethod1)</f>
        <v/>
      </c>
      <c r="BN100" s="251" t="str">
        <f>IF(ISNUMBER(FIND(analysismethod1,'III_Plan comp 438.68 {Plan 8}'!G$15)),"",'III_Plan comp 438.68 {Plan 8}'!G$15&amp;analysismethod1)</f>
        <v/>
      </c>
      <c r="BO100" s="251" t="str">
        <f>IF(ISNUMBER(FIND(analysismethod1,'III_Plan comp 438.68 {Plan 8}'!H$15)),"",'III_Plan comp 438.68 {Plan 8}'!H$15&amp;analysismethod1)</f>
        <v/>
      </c>
      <c r="BP100" s="251" t="str">
        <f>IF(ISNUMBER(FIND(analysismethod1,'III_Plan comp 438.68 {Plan 8}'!I$15)),"",'III_Plan comp 438.68 {Plan 8}'!I$15&amp;analysismethod1)</f>
        <v/>
      </c>
      <c r="BQ100" s="251" t="str">
        <f>IF(ISNUMBER(FIND(analysismethod1,'III_Plan comp 438.68 {Plan 8}'!J$15)),"",'III_Plan comp 438.68 {Plan 8}'!J$15&amp;analysismethod1)</f>
        <v/>
      </c>
      <c r="BR100" s="251" t="str">
        <f>IF(ISNUMBER(FIND(analysismethod1,'III_Plan comp 438.68 {Plan 8}'!K$15)),"",'III_Plan comp 438.68 {Plan 8}'!K$15&amp;analysismethod1)</f>
        <v/>
      </c>
      <c r="BS100" s="251" t="str">
        <f>IF(ISNUMBER(FIND(analysismethod1,'III_Plan comp 438.68 {Plan 8}'!L$15)),"",'III_Plan comp 438.68 {Plan 8}'!L$15&amp;analysismethod1)</f>
        <v/>
      </c>
      <c r="BT100" s="251" t="str">
        <f>IF(ISNUMBER(FIND(analysismethod1,'III_Plan comp 438.68 {Plan 8}'!M$15)),"",'III_Plan comp 438.68 {Plan 8}'!M$15&amp;analysismethod1)</f>
        <v/>
      </c>
      <c r="BU100" s="251" t="str">
        <f>IF(ISNUMBER(FIND(analysismethod1,'III_Plan comp 438.68 {Plan 8}'!N$15)),"",'III_Plan comp 438.68 {Plan 8}'!N$15&amp;analysismethod1)</f>
        <v/>
      </c>
      <c r="BV100" s="251" t="str">
        <f>IF(ISNUMBER(FIND(analysismethod1,'III_Plan comp 438.68 {Plan 8}'!O$15)),"",'III_Plan comp 438.68 {Plan 8}'!O$15&amp;analysismethod1)</f>
        <v/>
      </c>
      <c r="BW100" s="251" t="str">
        <f>IF(ISNUMBER(FIND(analysismethod1,'III_Plan comp 438.68 {Plan 8}'!P$15)),"",'III_Plan comp 438.68 {Plan 8}'!P$15&amp;analysismethod1)</f>
        <v/>
      </c>
      <c r="BX100" s="251" t="str">
        <f>IF(ISNUMBER(FIND(analysismethod1,'III_Plan comp 438.68 {Plan 8}'!Q$15)),"",'III_Plan comp 438.68 {Plan 8}'!Q$15&amp;analysismethod1)</f>
        <v/>
      </c>
      <c r="BY100" s="251" t="str">
        <f>IF(ISNUMBER(FIND(analysismethod1,'III_Plan comp 438.68 {Plan 8}'!R$15)),"",'III_Plan comp 438.68 {Plan 8}'!R$15&amp;analysismethod1)</f>
        <v/>
      </c>
      <c r="BZ100" s="251" t="str">
        <f>IF(ISNUMBER(FIND(analysismethod1,'III_Plan comp 438.68 {Plan 8}'!S$15)),"",'III_Plan comp 438.68 {Plan 8}'!S$15&amp;analysismethod1)</f>
        <v/>
      </c>
      <c r="CA100" s="251" t="str">
        <f>IF(ISNUMBER(FIND(analysismethod1,'III_Plan comp 438.68 {Plan 8}'!T$15)),"",'III_Plan comp 438.68 {Plan 8}'!T$15&amp;analysismethod1)</f>
        <v/>
      </c>
      <c r="CB100" s="251" t="str">
        <f>IF(ISNUMBER(FIND(analysismethod1,'III_Plan comp 438.68 {Plan 8}'!U$15)),"",'III_Plan comp 438.68 {Plan 8}'!U$15&amp;analysismethod1)</f>
        <v/>
      </c>
      <c r="CC100" s="251" t="str">
        <f>IF(ISNUMBER(FIND(analysismethod1,'III_Plan comp 438.68 {Plan 8}'!V$15)),"",'III_Plan comp 438.68 {Plan 8}'!V$15&amp;analysismethod1)</f>
        <v/>
      </c>
      <c r="CD100" s="251" t="str">
        <f>IF(ISNUMBER(FIND(analysismethod1,'III_Plan comp 438.68 {Plan 8}'!W$15)),"",'III_Plan comp 438.68 {Plan 8}'!W$15&amp;analysismethod1)</f>
        <v/>
      </c>
      <c r="CE100" s="251" t="str">
        <f>IF(ISNUMBER(FIND(analysismethod1,'III_Plan comp 438.68 {Plan 8}'!X$15)),"",'III_Plan comp 438.68 {Plan 8}'!X$15&amp;analysismethod1)</f>
        <v/>
      </c>
      <c r="CF100" s="251" t="str">
        <f>IF(ISNUMBER(FIND(analysismethod1,'III_Plan comp 438.68 {Plan 8}'!Y$15)),"",'III_Plan comp 438.68 {Plan 8}'!Y$15&amp;analysismethod1)</f>
        <v/>
      </c>
      <c r="CG100" s="251" t="str">
        <f>IF(ISNUMBER(FIND(analysismethod1,'III_Plan comp 438.68 {Plan 8}'!Z$15)),"",'III_Plan comp 438.68 {Plan 8}'!Z$15&amp;analysismethod1)</f>
        <v/>
      </c>
      <c r="CH100" s="251" t="str">
        <f>IF(ISNUMBER(FIND(analysismethod1,'III_Plan comp 438.68 {Plan 8}'!AA$15)),"",'III_Plan comp 438.68 {Plan 8}'!AA$15&amp;analysismethod1)</f>
        <v/>
      </c>
      <c r="CI100" s="251" t="str">
        <f>IF(ISNUMBER(FIND(analysismethod1,'III_Plan comp 438.68 {Plan 8}'!AB$15)),"",'III_Plan comp 438.68 {Plan 8}'!AB$15&amp;analysismethod1)</f>
        <v/>
      </c>
      <c r="CJ100" s="251" t="str">
        <f>IF(ISNUMBER(FIND(analysismethod1,'III_Plan comp 438.68 {Plan 8}'!AC$15)),"",'III_Plan comp 438.68 {Plan 8}'!AC$15&amp;analysismethod1)</f>
        <v/>
      </c>
      <c r="CK100" s="251" t="str">
        <f>IF(ISNUMBER(FIND(analysismethod1,'III_Plan comp 438.68 {Plan 8}'!AD$15)),"",'III_Plan comp 438.68 {Plan 8}'!AD$15&amp;analysismethod1)</f>
        <v/>
      </c>
      <c r="CL100" s="251" t="str">
        <f>IF(ISNUMBER(FIND(analysismethod1,'III_Plan comp 438.68 {Plan 8}'!AE$15)),"",'III_Plan comp 438.68 {Plan 8}'!AE$15&amp;analysismethod1)</f>
        <v/>
      </c>
      <c r="CM100" s="251" t="str">
        <f>IF(ISNUMBER(FIND(analysismethod1,'III_Plan comp 438.68 {Plan 8}'!AF$15)),"",'III_Plan comp 438.68 {Plan 8}'!AF$15&amp;analysismethod1)</f>
        <v/>
      </c>
      <c r="CN100" s="251" t="str">
        <f>IF(ISNUMBER(FIND(analysismethod1,'III_Plan comp 438.68 {Plan 8}'!AG$15)),"",'III_Plan comp 438.68 {Plan 8}'!AG$15&amp;analysismethod1)</f>
        <v/>
      </c>
      <c r="CO100" s="251" t="str">
        <f>IF(ISNUMBER(FIND(analysismethod1,'III_Plan comp 438.68 {Plan 8}'!AH$15)),"",'III_Plan comp 438.68 {Plan 8}'!AH$15&amp;analysismethod1)</f>
        <v/>
      </c>
      <c r="CP100" s="251" t="str">
        <f>IF(ISNUMBER(FIND(analysismethod1,'III_Plan comp 438.68 {Plan 8}'!AI$15)),"",'III_Plan comp 438.68 {Plan 8}'!AI$15&amp;analysismethod1)</f>
        <v/>
      </c>
      <c r="CQ100" s="251" t="str">
        <f>IF(ISNUMBER(FIND(analysismethod1,'III_Plan comp 438.68 {Plan 8}'!AJ$15)),"",'III_Plan comp 438.68 {Plan 8}'!AJ$15&amp;analysismethod1)</f>
        <v/>
      </c>
      <c r="CR100" s="251" t="str">
        <f>IF(ISNUMBER(FIND(analysismethod1,'III_Plan comp 438.68 {Plan 8}'!AK$15)),"",'III_Plan comp 438.68 {Plan 8}'!AK$15&amp;analysismethod1)</f>
        <v/>
      </c>
      <c r="CS100" s="251" t="str">
        <f>IF(ISNUMBER(FIND(analysismethod1,'III_Plan comp 438.68 {Plan 8}'!AL$15)),"",'III_Plan comp 438.68 {Plan 8}'!AL$15&amp;analysismethod1)</f>
        <v/>
      </c>
      <c r="CT100" s="251" t="str">
        <f>IF(ISNUMBER(FIND(analysismethod1,'III_Plan comp 438.68 {Plan 8}'!AM$15)),"",'III_Plan comp 438.68 {Plan 8}'!AM$15&amp;analysismethod1)</f>
        <v/>
      </c>
      <c r="CU100" s="251" t="str">
        <f>IF(ISNUMBER(FIND(analysismethod1,'III_Plan comp 438.68 {Plan 8}'!AN$15)),"",'III_Plan comp 438.68 {Plan 8}'!AN$15&amp;analysismethod1)</f>
        <v/>
      </c>
      <c r="CV100" s="251" t="str">
        <f>IF(ISNUMBER(FIND(analysismethod1,'III_Plan comp 438.68 {Plan 8}'!AO$15)),"",'III_Plan comp 438.68 {Plan 8}'!AO$15&amp;analysismethod1)</f>
        <v/>
      </c>
      <c r="CW100" s="251" t="str">
        <f>IF(ISNUMBER(FIND(analysismethod1,'III_Plan comp 438.68 {Plan 8}'!AP$15)),"",'III_Plan comp 438.68 {Plan 8}'!AP$15&amp;analysismethod1)</f>
        <v/>
      </c>
      <c r="CX100" s="251" t="str">
        <f>IF(ISNUMBER(FIND(analysismethod1,'III_Plan comp 438.68 {Plan 8}'!AQ$15)),"",'III_Plan comp 438.68 {Plan 8}'!AQ$15&amp;analysismethod1)</f>
        <v/>
      </c>
      <c r="CY100" s="251" t="str">
        <f>IF(ISNUMBER(FIND(analysismethod1,'III_Plan comp 438.68 {Plan 8}'!AR$15)),"",'III_Plan comp 438.68 {Plan 8}'!AR$15&amp;analysismethod1)</f>
        <v/>
      </c>
      <c r="CZ100" s="251" t="str">
        <f>IF(ISNUMBER(FIND(analysismethod1,'III_Plan comp 438.68 {Plan 8}'!AS$15)),"",'III_Plan comp 438.68 {Plan 8}'!AS$15&amp;analysismethod1)</f>
        <v/>
      </c>
      <c r="DA100" s="251" t="str">
        <f>IF(ISNUMBER(FIND(analysismethod1,'III_Plan comp 438.68 {Plan 8}'!AT$15)),"",'III_Plan comp 438.68 {Plan 8}'!AT$15&amp;analysismethod1)</f>
        <v/>
      </c>
      <c r="DB100" s="251" t="str">
        <f>IF(ISNUMBER(FIND(analysismethod1,'III_Plan comp 438.68 {Plan 8}'!AU$15)),"",'III_Plan comp 438.68 {Plan 8}'!AU$15&amp;analysismethod1)</f>
        <v/>
      </c>
      <c r="DC100" s="251" t="str">
        <f>IF(ISNUMBER(FIND(analysismethod1,'III_Plan comp 438.68 {Plan 8}'!AV$15)),"",'III_Plan comp 438.68 {Plan 8}'!AV$15&amp;analysismethod1)</f>
        <v/>
      </c>
      <c r="DD100" s="251" t="str">
        <f>IF(ISNUMBER(FIND(analysismethod1,'III_Plan comp 438.68 {Plan 8}'!AW$15)),"",'III_Plan comp 438.68 {Plan 8}'!AW$15&amp;analysismethod1)</f>
        <v/>
      </c>
      <c r="DE100" s="251" t="str">
        <f>IF(ISNUMBER(FIND(analysismethod1,'III_Plan comp 438.68 {Plan 8}'!AX$15)),"",'III_Plan comp 438.68 {Plan 8}'!AX$15&amp;analysismethod1)</f>
        <v/>
      </c>
      <c r="DF100" s="251" t="str">
        <f>IF(ISNUMBER(FIND(analysismethod1,'III_Plan comp 438.68 {Plan 8}'!AY$15)),"",'III_Plan comp 438.68 {Plan 8}'!AY$15&amp;analysismethod1)</f>
        <v/>
      </c>
      <c r="DG100" s="251" t="str">
        <f>IF(ISNUMBER(FIND(analysismethod1,'III_Plan comp 438.68 {Plan 8}'!AZ$15)),"",'III_Plan comp 438.68 {Plan 8}'!AZ$15&amp;analysismethod1)</f>
        <v/>
      </c>
      <c r="DH100" s="251" t="str">
        <f>IF(ISNUMBER(FIND(analysismethod1,'III_Plan comp 438.68 {Plan 8}'!BA$15)),"",'III_Plan comp 438.68 {Plan 8}'!BA$15&amp;analysismethod1)</f>
        <v/>
      </c>
      <c r="DI100" s="251" t="str">
        <f>IF(ISNUMBER(FIND(analysismethod1,'III_Plan comp 438.68 {Plan 8}'!BB$15)),"",'III_Plan comp 438.68 {Plan 8}'!BB$15&amp;analysismethod1)</f>
        <v/>
      </c>
      <c r="DJ100" s="251" t="str">
        <f>IF(ISNUMBER(FIND(analysismethod1,'III_Plan comp 438.68 {Plan 8}'!BC$15)),"",'III_Plan comp 438.68 {Plan 8}'!BC$15&amp;analysismethod1)</f>
        <v/>
      </c>
      <c r="DK100" s="251" t="str">
        <f>IF(ISNUMBER(FIND(analysismethod1,'III_Plan comp 438.68 {Plan 8}'!BD$15)),"",'III_Plan comp 438.68 {Plan 8}'!BD$15&amp;analysismethod1)</f>
        <v/>
      </c>
      <c r="DL100" s="251" t="str">
        <f>IF(ISNUMBER(FIND(analysismethod1,'III_Plan comp 438.68 {Plan 8}'!BE$15)),"",'III_Plan comp 438.68 {Plan 8}'!BE$15&amp;analysismethod1)</f>
        <v/>
      </c>
      <c r="DM100" s="251" t="str">
        <f>IF(ISNUMBER(FIND(analysismethod1,'III_Plan comp 438.68 {Plan 8}'!BF$15)),"",'III_Plan comp 438.68 {Plan 8}'!BF$15&amp;analysismethod1)</f>
        <v/>
      </c>
      <c r="DN100" s="251" t="str">
        <f>IF(ISNUMBER(FIND(analysismethod1,'III_Plan comp 438.68 {Plan 8}'!BG$15)),"",'III_Plan comp 438.68 {Plan 8}'!BG$15&amp;analysismethod1)</f>
        <v/>
      </c>
      <c r="DO100" s="251" t="str">
        <f>IF(ISNUMBER(FIND(analysismethod1,'III_Plan comp 438.68 {Plan 8}'!BH$15)),"",'III_Plan comp 438.68 {Plan 8}'!BH$15&amp;analysismethod1)</f>
        <v/>
      </c>
      <c r="DP100" s="251" t="str">
        <f>IF(ISNUMBER(FIND(analysismethod1,'III_Plan comp 438.68 {Plan 8}'!BI$15)),"",'III_Plan comp 438.68 {Plan 8}'!BI$15&amp;analysismethod1)</f>
        <v/>
      </c>
      <c r="DQ100" s="251" t="str">
        <f>IF(ISNUMBER(FIND(analysismethod1,'III_Plan comp 438.68 {Plan 8}'!BJ$15)),"",'III_Plan comp 438.68 {Plan 8}'!BJ$15&amp;analysismethod1)</f>
        <v/>
      </c>
      <c r="DR100" s="251" t="str">
        <f>IF(ISNUMBER(FIND(analysismethod1,'III_Plan comp 438.68 {Plan 8}'!BK$15)),"",'III_Plan comp 438.68 {Plan 8}'!BK$15&amp;analysismethod1)</f>
        <v/>
      </c>
      <c r="DS100" s="251" t="str">
        <f>IF(ISNUMBER(FIND(analysismethod1,'III_Plan comp 438.68 {Plan 8}'!BL$15)),"",'III_Plan comp 438.68 {Plan 8}'!BL$15&amp;analysismethod1)</f>
        <v/>
      </c>
      <c r="DT100" s="251" t="str">
        <f>IF(ISNUMBER(FIND(analysismethod1,'III_Plan comp 438.68 {Plan 8}'!BM$15)),"",'III_Plan comp 438.68 {Plan 8}'!BM$15&amp;analysismethod1)</f>
        <v/>
      </c>
      <c r="DU100" s="251" t="str">
        <f>IF(ISNUMBER(FIND(analysismethod1,'III_Plan comp 438.68 {Plan 8}'!BN$15)),"",'III_Plan comp 438.68 {Plan 8}'!BN$15&amp;analysismethod1)</f>
        <v/>
      </c>
      <c r="DV100" s="251" t="str">
        <f>IF(ISNUMBER(FIND(analysismethod1,'III_Plan comp 438.68 {Plan 8}'!BO$15)),"",'III_Plan comp 438.68 {Plan 8}'!BO$15&amp;analysismethod1)</f>
        <v/>
      </c>
      <c r="DW100" s="251" t="str">
        <f>IF(ISNUMBER(FIND(analysismethod1,'III_Plan comp 438.68 {Plan 8}'!BP$15)),"",'III_Plan comp 438.68 {Plan 8}'!BP$15&amp;analysismethod1)</f>
        <v/>
      </c>
      <c r="DX100" s="251" t="str">
        <f>IF(ISNUMBER(FIND(analysismethod1,'III_Plan comp 438.68 {Plan 8}'!BQ$15)),"",'III_Plan comp 438.68 {Plan 8}'!BQ$15&amp;analysismethod1)</f>
        <v/>
      </c>
      <c r="DY100" s="251" t="str">
        <f>IF(ISNUMBER(FIND(analysismethod1,'III_Plan comp 438.68 {Plan 8}'!BR$15)),"",'III_Plan comp 438.68 {Plan 8}'!BR$15&amp;analysismethod1)</f>
        <v/>
      </c>
      <c r="DZ100" s="251" t="str">
        <f>IF(ISNUMBER(FIND(analysismethod1,'III_Plan comp 438.68 {Plan 8}'!BS$15)),"",'III_Plan comp 438.68 {Plan 8}'!BS$15&amp;analysismethod1)</f>
        <v/>
      </c>
      <c r="EA100" s="251" t="str">
        <f>IF(ISNUMBER(FIND(analysismethod1,'III_Plan comp 438.68 {Plan 8}'!BT$15)),"",'III_Plan comp 438.68 {Plan 8}'!BT$15&amp;analysismethod1)</f>
        <v/>
      </c>
      <c r="EB100" s="251" t="str">
        <f>IF(ISNUMBER(FIND(analysismethod1,'III_Plan comp 438.68 {Plan 8}'!BU$15)),"",'III_Plan comp 438.68 {Plan 8}'!BU$15&amp;analysismethod1)</f>
        <v/>
      </c>
      <c r="EC100" s="251" t="str">
        <f>IF(ISNUMBER(FIND(analysismethod1,'III_Plan comp 438.68 {Plan 8}'!BV$15)),"",'III_Plan comp 438.68 {Plan 8}'!BV$15&amp;analysismethod1)</f>
        <v/>
      </c>
      <c r="ED100" s="251" t="str">
        <f>IF(ISNUMBER(FIND(analysismethod1,'III_Plan comp 438.68 {Plan 8}'!BW$15)),"",'III_Plan comp 438.68 {Plan 8}'!BW$15&amp;analysismethod1)</f>
        <v/>
      </c>
      <c r="EE100" s="251" t="str">
        <f>IF(ISNUMBER(FIND(analysismethod1,'III_Plan comp 438.68 {Plan 8}'!BX$15)),"",'III_Plan comp 438.68 {Plan 8}'!BX$15&amp;analysismethod1)</f>
        <v/>
      </c>
      <c r="EF100" s="251" t="str">
        <f>IF(ISNUMBER(FIND(analysismethod1,'III_Plan comp 438.68 {Plan 8}'!BY$15)),"",'III_Plan comp 438.68 {Plan 8}'!BY$15&amp;analysismethod1)</f>
        <v/>
      </c>
      <c r="EG100" s="251" t="str">
        <f>IF(ISNUMBER(FIND(analysismethod1,'III_Plan comp 438.68 {Plan 8}'!BZ$15)),"",'III_Plan comp 438.68 {Plan 8}'!BZ$15&amp;analysismethod1)</f>
        <v/>
      </c>
      <c r="EH100" s="251" t="str">
        <f>IF(ISNUMBER(FIND(analysismethod1,'III_Plan comp 438.68 {Plan 8}'!CA$15)),"",'III_Plan comp 438.68 {Plan 8}'!CA$15&amp;analysismethod1)</f>
        <v/>
      </c>
      <c r="EI100" s="251" t="str">
        <f>IF(ISNUMBER(FIND(analysismethod1,'III_Plan comp 438.68 {Plan 8}'!CB$15)),"",'III_Plan comp 438.68 {Plan 8}'!CB$15&amp;analysismethod1)</f>
        <v/>
      </c>
      <c r="EJ100" s="251" t="str">
        <f>IF(ISNUMBER(FIND(analysismethod1,'III_Plan comp 438.68 {Plan 8}'!CC$15)),"",'III_Plan comp 438.68 {Plan 8}'!CC$15&amp;analysismethod1)</f>
        <v/>
      </c>
      <c r="EK100" s="251" t="str">
        <f>IF(ISNUMBER(FIND(analysismethod1,'III_Plan comp 438.68 {Plan 8}'!CD$15)),"",'III_Plan comp 438.68 {Plan 8}'!CD$15&amp;analysismethod1)</f>
        <v/>
      </c>
      <c r="EL100" s="251" t="str">
        <f>IF(ISNUMBER(FIND(analysismethod1,'III_Plan comp 438.68 {Plan 8}'!CE$15)),"",'III_Plan comp 438.68 {Plan 8}'!CE$15&amp;analysismethod1)</f>
        <v/>
      </c>
      <c r="EM100" s="251" t="str">
        <f>IF(ISNUMBER(FIND(analysismethod1,'III_Plan comp 438.68 {Plan 8}'!CF$15)),"",'III_Plan comp 438.68 {Plan 8}'!CF$15&amp;analysismethod1)</f>
        <v/>
      </c>
      <c r="EN100" s="251" t="str">
        <f>IF(ISNUMBER(FIND(analysismethod1,'III_Plan comp 438.68 {Plan 8}'!CG$15)),"",'III_Plan comp 438.68 {Plan 8}'!CG$15&amp;analysismethod1)</f>
        <v/>
      </c>
      <c r="EO100" s="251" t="str">
        <f>IF(ISNUMBER(FIND(analysismethod1,'III_Plan comp 438.68 {Plan 8}'!CH$15)),"",'III_Plan comp 438.68 {Plan 8}'!CH$15&amp;analysismethod1)</f>
        <v/>
      </c>
      <c r="EP100" s="251" t="str">
        <f>IF(ISNUMBER(FIND(analysismethod1,'III_Plan comp 438.68 {Plan 8}'!CI$15)),"",'III_Plan comp 438.68 {Plan 8}'!CI$15&amp;analysismethod1)</f>
        <v/>
      </c>
      <c r="EQ100" s="251" t="str">
        <f>IF(ISNUMBER(FIND(analysismethod1,'III_Plan comp 438.68 {Plan 8}'!CJ$15)),"",'III_Plan comp 438.68 {Plan 8}'!CJ$15&amp;analysismethod1)</f>
        <v/>
      </c>
      <c r="ER100" s="251" t="str">
        <f>IF(ISNUMBER(FIND(analysismethod1,'III_Plan comp 438.68 {Plan 8}'!CK$15)),"",'III_Plan comp 438.68 {Plan 8}'!CK$15&amp;analysismethod1)</f>
        <v/>
      </c>
      <c r="ES100" s="251" t="str">
        <f>IF(ISNUMBER(FIND(analysismethod1,'III_Plan comp 438.68 {Plan 8}'!CL$15)),"",'III_Plan comp 438.68 {Plan 8}'!CL$15&amp;analysismethod1)</f>
        <v/>
      </c>
      <c r="ET100" s="251" t="str">
        <f>IF(ISNUMBER(FIND(analysismethod1,'III_Plan comp 438.68 {Plan 8}'!CM$15)),"",'III_Plan comp 438.68 {Plan 8}'!CM$15&amp;analysismethod1)</f>
        <v/>
      </c>
      <c r="EU100" s="251" t="str">
        <f>IF(ISNUMBER(FIND(analysismethod1,'III_Plan comp 438.68 {Plan 8}'!CN$15)),"",'III_Plan comp 438.68 {Plan 8}'!CN$15&amp;analysismethod1)</f>
        <v/>
      </c>
      <c r="EV100" s="251" t="str">
        <f>IF(ISNUMBER(FIND(analysismethod1,'III_Plan comp 438.68 {Plan 8}'!CO$15)),"",'III_Plan comp 438.68 {Plan 8}'!CO$15&amp;analysismethod1)</f>
        <v/>
      </c>
      <c r="EW100" s="251" t="str">
        <f>IF(ISNUMBER(FIND(analysismethod1,'III_Plan comp 438.68 {Plan 8}'!CP$15)),"",'III_Plan comp 438.68 {Plan 8}'!CP$15&amp;analysismethod1)</f>
        <v/>
      </c>
      <c r="EX100" s="251" t="str">
        <f>IF(ISNUMBER(FIND(analysismethod1,'III_Plan comp 438.68 {Plan 8}'!CQ$15)),"",'III_Plan comp 438.68 {Plan 8}'!CQ$15&amp;analysismethod1)</f>
        <v/>
      </c>
      <c r="EY100" s="251" t="str">
        <f>IF(ISNUMBER(FIND(analysismethod1,'III_Plan comp 438.68 {Plan 8}'!CR$15)),"",'III_Plan comp 438.68 {Plan 8}'!CR$15&amp;analysismethod1)</f>
        <v/>
      </c>
      <c r="EZ100" s="251" t="str">
        <f>IF(ISNUMBER(FIND(analysismethod1,'III_Plan comp 438.68 {Plan 8}'!CS$15)),"",'III_Plan comp 438.68 {Plan 8}'!CS$15&amp;analysismethod1)</f>
        <v/>
      </c>
      <c r="FA100" s="251" t="str">
        <f>IF(ISNUMBER(FIND(analysismethod1,'III_Plan comp 438.68 {Plan 8}'!CT$15)),"",'III_Plan comp 438.68 {Plan 8}'!CT$15&amp;analysismethod1)</f>
        <v/>
      </c>
      <c r="FB100" s="251" t="str">
        <f>IF(ISNUMBER(FIND(analysismethod1,'III_Plan comp 438.68 {Plan 8}'!CU$15)),"",'III_Plan comp 438.68 {Plan 8}'!CU$15&amp;analysismethod1)</f>
        <v/>
      </c>
      <c r="FC100" s="251" t="str">
        <f>IF(ISNUMBER(FIND(analysismethod1,'III_Plan comp 438.68 {Plan 8}'!CV$15)),"",'III_Plan comp 438.68 {Plan 8}'!CV$15&amp;analysismethod1)</f>
        <v/>
      </c>
      <c r="FD100" s="251" t="str">
        <f>IF(ISNUMBER(FIND(analysismethod1,'III_Plan comp 438.68 {Plan 8}'!CW$15)),"",'III_Plan comp 438.68 {Plan 8}'!CW$15&amp;analysismethod1)</f>
        <v/>
      </c>
      <c r="FE100" s="251" t="str">
        <f>IF(ISNUMBER(FIND(analysismethod1,'III_Plan comp 438.68 {Plan 8}'!CX$15)),"",'III_Plan comp 438.68 {Plan 8}'!CX$15&amp;analysismethod1)</f>
        <v/>
      </c>
      <c r="FF100" s="251" t="str">
        <f>IF(ISNUMBER(FIND(analysismethod1,'III_Plan comp 438.68 {Plan 8}'!CY$15)),"",'III_Plan comp 438.68 {Plan 8}'!CY$15&amp;analysismethod1)</f>
        <v/>
      </c>
      <c r="FG100" s="251" t="str">
        <f>IF(ISNUMBER(FIND(analysismethod1,'III_Plan comp 438.68 {Plan 8}'!CZ$15)),"",'III_Plan comp 438.68 {Plan 8}'!CZ$15&amp;analysismethod1)</f>
        <v/>
      </c>
    </row>
    <row r="101" spans="62:163" x14ac:dyDescent="0.25">
      <c r="BK101" s="253" t="str">
        <f>IF('I_State and program information'!$E$54="Yes","Plan Provider Directory Review"&amp;"; "&amp;CHAR(10)&amp;CHAR(10),"")</f>
        <v/>
      </c>
      <c r="BL101" s="254" t="str">
        <f>IF(ISNUMBER(FIND(analysismethod2,'III_Plan comp 438.68 {Plan 8}'!E$15)),"",'III_Plan comp 438.68 {Plan 8}'!E$15&amp;analysismethod2)</f>
        <v/>
      </c>
      <c r="BM101" s="254" t="str">
        <f>IF(ISNUMBER(FIND(analysismethod2,'III_Plan comp 438.68 {Plan 8}'!F$15)),"",'III_Plan comp 438.68 {Plan 8}'!F$15&amp;analysismethod2)</f>
        <v/>
      </c>
      <c r="BN101" s="254" t="str">
        <f>IF(ISNUMBER(FIND(analysismethod2,'III_Plan comp 438.68 {Plan 8}'!G$15)),"",'III_Plan comp 438.68 {Plan 8}'!G$15&amp;analysismethod2)</f>
        <v/>
      </c>
      <c r="BO101" s="254" t="str">
        <f>IF(ISNUMBER(FIND(analysismethod2,'III_Plan comp 438.68 {Plan 8}'!H$15)),"",'III_Plan comp 438.68 {Plan 8}'!H$15&amp;analysismethod2)</f>
        <v/>
      </c>
      <c r="BP101" s="254" t="str">
        <f>IF(ISNUMBER(FIND(analysismethod2,'III_Plan comp 438.68 {Plan 8}'!I$15)),"",'III_Plan comp 438.68 {Plan 8}'!I$15&amp;analysismethod2)</f>
        <v/>
      </c>
      <c r="BQ101" s="254" t="str">
        <f>IF(ISNUMBER(FIND(analysismethod2,'III_Plan comp 438.68 {Plan 8}'!J$15)),"",'III_Plan comp 438.68 {Plan 8}'!J$15&amp;analysismethod2)</f>
        <v/>
      </c>
      <c r="BR101" s="254" t="str">
        <f>IF(ISNUMBER(FIND(analysismethod2,'III_Plan comp 438.68 {Plan 8}'!K$15)),"",'III_Plan comp 438.68 {Plan 8}'!K$15&amp;analysismethod2)</f>
        <v/>
      </c>
      <c r="BS101" s="254" t="str">
        <f>IF(ISNUMBER(FIND(analysismethod2,'III_Plan comp 438.68 {Plan 8}'!L$15)),"",'III_Plan comp 438.68 {Plan 8}'!L$15&amp;analysismethod2)</f>
        <v/>
      </c>
      <c r="BT101" s="254" t="str">
        <f>IF(ISNUMBER(FIND(analysismethod2,'III_Plan comp 438.68 {Plan 8}'!M$15)),"",'III_Plan comp 438.68 {Plan 8}'!M$15&amp;analysismethod2)</f>
        <v/>
      </c>
      <c r="BU101" s="254" t="str">
        <f>IF(ISNUMBER(FIND(analysismethod2,'III_Plan comp 438.68 {Plan 8}'!N$15)),"",'III_Plan comp 438.68 {Plan 8}'!N$15&amp;analysismethod2)</f>
        <v/>
      </c>
      <c r="BV101" s="254" t="str">
        <f>IF(ISNUMBER(FIND(analysismethod2,'III_Plan comp 438.68 {Plan 8}'!O$15)),"",'III_Plan comp 438.68 {Plan 8}'!O$15&amp;analysismethod2)</f>
        <v/>
      </c>
      <c r="BW101" s="254" t="str">
        <f>IF(ISNUMBER(FIND(analysismethod2,'III_Plan comp 438.68 {Plan 8}'!P$15)),"",'III_Plan comp 438.68 {Plan 8}'!P$15&amp;analysismethod2)</f>
        <v/>
      </c>
      <c r="BX101" s="254" t="str">
        <f>IF(ISNUMBER(FIND(analysismethod2,'III_Plan comp 438.68 {Plan 8}'!Q$15)),"",'III_Plan comp 438.68 {Plan 8}'!Q$15&amp;analysismethod2)</f>
        <v/>
      </c>
      <c r="BY101" s="254" t="str">
        <f>IF(ISNUMBER(FIND(analysismethod2,'III_Plan comp 438.68 {Plan 8}'!R$15)),"",'III_Plan comp 438.68 {Plan 8}'!R$15&amp;analysismethod2)</f>
        <v/>
      </c>
      <c r="BZ101" s="254" t="str">
        <f>IF(ISNUMBER(FIND(analysismethod2,'III_Plan comp 438.68 {Plan 8}'!S$15)),"",'III_Plan comp 438.68 {Plan 8}'!S$15&amp;analysismethod2)</f>
        <v/>
      </c>
      <c r="CA101" s="254" t="str">
        <f>IF(ISNUMBER(FIND(analysismethod2,'III_Plan comp 438.68 {Plan 8}'!T$15)),"",'III_Plan comp 438.68 {Plan 8}'!T$15&amp;analysismethod2)</f>
        <v/>
      </c>
      <c r="CB101" s="254" t="str">
        <f>IF(ISNUMBER(FIND(analysismethod2,'III_Plan comp 438.68 {Plan 8}'!U$15)),"",'III_Plan comp 438.68 {Plan 8}'!U$15&amp;analysismethod2)</f>
        <v/>
      </c>
      <c r="CC101" s="254" t="str">
        <f>IF(ISNUMBER(FIND(analysismethod2,'III_Plan comp 438.68 {Plan 8}'!V$15)),"",'III_Plan comp 438.68 {Plan 8}'!V$15&amp;analysismethod2)</f>
        <v/>
      </c>
      <c r="CD101" s="254" t="str">
        <f>IF(ISNUMBER(FIND(analysismethod2,'III_Plan comp 438.68 {Plan 8}'!W$15)),"",'III_Plan comp 438.68 {Plan 8}'!W$15&amp;analysismethod2)</f>
        <v/>
      </c>
      <c r="CE101" s="254" t="str">
        <f>IF(ISNUMBER(FIND(analysismethod2,'III_Plan comp 438.68 {Plan 8}'!X$15)),"",'III_Plan comp 438.68 {Plan 8}'!X$15&amp;analysismethod2)</f>
        <v/>
      </c>
      <c r="CF101" s="254" t="str">
        <f>IF(ISNUMBER(FIND(analysismethod2,'III_Plan comp 438.68 {Plan 8}'!Y$15)),"",'III_Plan comp 438.68 {Plan 8}'!Y$15&amp;analysismethod2)</f>
        <v/>
      </c>
      <c r="CG101" s="254" t="str">
        <f>IF(ISNUMBER(FIND(analysismethod2,'III_Plan comp 438.68 {Plan 8}'!Z$15)),"",'III_Plan comp 438.68 {Plan 8}'!Z$15&amp;analysismethod2)</f>
        <v/>
      </c>
      <c r="CH101" s="254" t="str">
        <f>IF(ISNUMBER(FIND(analysismethod2,'III_Plan comp 438.68 {Plan 8}'!AA$15)),"",'III_Plan comp 438.68 {Plan 8}'!AA$15&amp;analysismethod2)</f>
        <v/>
      </c>
      <c r="CI101" s="254" t="str">
        <f>IF(ISNUMBER(FIND(analysismethod2,'III_Plan comp 438.68 {Plan 8}'!AB$15)),"",'III_Plan comp 438.68 {Plan 8}'!AB$15&amp;analysismethod2)</f>
        <v/>
      </c>
      <c r="CJ101" s="254" t="str">
        <f>IF(ISNUMBER(FIND(analysismethod2,'III_Plan comp 438.68 {Plan 8}'!AC$15)),"",'III_Plan comp 438.68 {Plan 8}'!AC$15&amp;analysismethod2)</f>
        <v/>
      </c>
      <c r="CK101" s="254" t="str">
        <f>IF(ISNUMBER(FIND(analysismethod2,'III_Plan comp 438.68 {Plan 8}'!AD$15)),"",'III_Plan comp 438.68 {Plan 8}'!AD$15&amp;analysismethod2)</f>
        <v/>
      </c>
      <c r="CL101" s="254" t="str">
        <f>IF(ISNUMBER(FIND(analysismethod2,'III_Plan comp 438.68 {Plan 8}'!AE$15)),"",'III_Plan comp 438.68 {Plan 8}'!AE$15&amp;analysismethod2)</f>
        <v/>
      </c>
      <c r="CM101" s="254" t="str">
        <f>IF(ISNUMBER(FIND(analysismethod2,'III_Plan comp 438.68 {Plan 8}'!AF$15)),"",'III_Plan comp 438.68 {Plan 8}'!AF$15&amp;analysismethod2)</f>
        <v/>
      </c>
      <c r="CN101" s="254" t="str">
        <f>IF(ISNUMBER(FIND(analysismethod2,'III_Plan comp 438.68 {Plan 8}'!AG$15)),"",'III_Plan comp 438.68 {Plan 8}'!AG$15&amp;analysismethod2)</f>
        <v/>
      </c>
      <c r="CO101" s="254" t="str">
        <f>IF(ISNUMBER(FIND(analysismethod2,'III_Plan comp 438.68 {Plan 8}'!AH$15)),"",'III_Plan comp 438.68 {Plan 8}'!AH$15&amp;analysismethod2)</f>
        <v/>
      </c>
      <c r="CP101" s="254" t="str">
        <f>IF(ISNUMBER(FIND(analysismethod2,'III_Plan comp 438.68 {Plan 8}'!AI$15)),"",'III_Plan comp 438.68 {Plan 8}'!AI$15&amp;analysismethod2)</f>
        <v/>
      </c>
      <c r="CQ101" s="254" t="str">
        <f>IF(ISNUMBER(FIND(analysismethod2,'III_Plan comp 438.68 {Plan 8}'!AJ$15)),"",'III_Plan comp 438.68 {Plan 8}'!AJ$15&amp;analysismethod2)</f>
        <v/>
      </c>
      <c r="CR101" s="254" t="str">
        <f>IF(ISNUMBER(FIND(analysismethod2,'III_Plan comp 438.68 {Plan 8}'!AK$15)),"",'III_Plan comp 438.68 {Plan 8}'!AK$15&amp;analysismethod2)</f>
        <v/>
      </c>
      <c r="CS101" s="254" t="str">
        <f>IF(ISNUMBER(FIND(analysismethod2,'III_Plan comp 438.68 {Plan 8}'!AL$15)),"",'III_Plan comp 438.68 {Plan 8}'!AL$15&amp;analysismethod2)</f>
        <v/>
      </c>
      <c r="CT101" s="254" t="str">
        <f>IF(ISNUMBER(FIND(analysismethod2,'III_Plan comp 438.68 {Plan 8}'!AM$15)),"",'III_Plan comp 438.68 {Plan 8}'!AM$15&amp;analysismethod2)</f>
        <v/>
      </c>
      <c r="CU101" s="254" t="str">
        <f>IF(ISNUMBER(FIND(analysismethod2,'III_Plan comp 438.68 {Plan 8}'!AN$15)),"",'III_Plan comp 438.68 {Plan 8}'!AN$15&amp;analysismethod2)</f>
        <v/>
      </c>
      <c r="CV101" s="254" t="str">
        <f>IF(ISNUMBER(FIND(analysismethod2,'III_Plan comp 438.68 {Plan 8}'!AO$15)),"",'III_Plan comp 438.68 {Plan 8}'!AO$15&amp;analysismethod2)</f>
        <v/>
      </c>
      <c r="CW101" s="254" t="str">
        <f>IF(ISNUMBER(FIND(analysismethod2,'III_Plan comp 438.68 {Plan 8}'!AP$15)),"",'III_Plan comp 438.68 {Plan 8}'!AP$15&amp;analysismethod2)</f>
        <v/>
      </c>
      <c r="CX101" s="254" t="str">
        <f>IF(ISNUMBER(FIND(analysismethod2,'III_Plan comp 438.68 {Plan 8}'!AQ$15)),"",'III_Plan comp 438.68 {Plan 8}'!AQ$15&amp;analysismethod2)</f>
        <v/>
      </c>
      <c r="CY101" s="254" t="str">
        <f>IF(ISNUMBER(FIND(analysismethod2,'III_Plan comp 438.68 {Plan 8}'!AR$15)),"",'III_Plan comp 438.68 {Plan 8}'!AR$15&amp;analysismethod2)</f>
        <v/>
      </c>
      <c r="CZ101" s="254" t="str">
        <f>IF(ISNUMBER(FIND(analysismethod2,'III_Plan comp 438.68 {Plan 8}'!AS$15)),"",'III_Plan comp 438.68 {Plan 8}'!AS$15&amp;analysismethod2)</f>
        <v/>
      </c>
      <c r="DA101" s="254" t="str">
        <f>IF(ISNUMBER(FIND(analysismethod2,'III_Plan comp 438.68 {Plan 8}'!AT$15)),"",'III_Plan comp 438.68 {Plan 8}'!AT$15&amp;analysismethod2)</f>
        <v/>
      </c>
      <c r="DB101" s="254" t="str">
        <f>IF(ISNUMBER(FIND(analysismethod2,'III_Plan comp 438.68 {Plan 8}'!AU$15)),"",'III_Plan comp 438.68 {Plan 8}'!AU$15&amp;analysismethod2)</f>
        <v/>
      </c>
      <c r="DC101" s="254" t="str">
        <f>IF(ISNUMBER(FIND(analysismethod2,'III_Plan comp 438.68 {Plan 8}'!AV$15)),"",'III_Plan comp 438.68 {Plan 8}'!AV$15&amp;analysismethod2)</f>
        <v/>
      </c>
      <c r="DD101" s="254" t="str">
        <f>IF(ISNUMBER(FIND(analysismethod2,'III_Plan comp 438.68 {Plan 8}'!AW$15)),"",'III_Plan comp 438.68 {Plan 8}'!AW$15&amp;analysismethod2)</f>
        <v/>
      </c>
      <c r="DE101" s="254" t="str">
        <f>IF(ISNUMBER(FIND(analysismethod2,'III_Plan comp 438.68 {Plan 8}'!AX$15)),"",'III_Plan comp 438.68 {Plan 8}'!AX$15&amp;analysismethod2)</f>
        <v/>
      </c>
      <c r="DF101" s="254" t="str">
        <f>IF(ISNUMBER(FIND(analysismethod2,'III_Plan comp 438.68 {Plan 8}'!AY$15)),"",'III_Plan comp 438.68 {Plan 8}'!AY$15&amp;analysismethod2)</f>
        <v/>
      </c>
      <c r="DG101" s="254" t="str">
        <f>IF(ISNUMBER(FIND(analysismethod2,'III_Plan comp 438.68 {Plan 8}'!AZ$15)),"",'III_Plan comp 438.68 {Plan 8}'!AZ$15&amp;analysismethod2)</f>
        <v/>
      </c>
      <c r="DH101" s="254" t="str">
        <f>IF(ISNUMBER(FIND(analysismethod2,'III_Plan comp 438.68 {Plan 8}'!BA$15)),"",'III_Plan comp 438.68 {Plan 8}'!BA$15&amp;analysismethod2)</f>
        <v/>
      </c>
      <c r="DI101" s="254" t="str">
        <f>IF(ISNUMBER(FIND(analysismethod2,'III_Plan comp 438.68 {Plan 8}'!BB$15)),"",'III_Plan comp 438.68 {Plan 8}'!BB$15&amp;analysismethod2)</f>
        <v/>
      </c>
      <c r="DJ101" s="254" t="str">
        <f>IF(ISNUMBER(FIND(analysismethod2,'III_Plan comp 438.68 {Plan 8}'!BC$15)),"",'III_Plan comp 438.68 {Plan 8}'!BC$15&amp;analysismethod2)</f>
        <v/>
      </c>
      <c r="DK101" s="254" t="str">
        <f>IF(ISNUMBER(FIND(analysismethod2,'III_Plan comp 438.68 {Plan 8}'!BD$15)),"",'III_Plan comp 438.68 {Plan 8}'!BD$15&amp;analysismethod2)</f>
        <v/>
      </c>
      <c r="DL101" s="254" t="str">
        <f>IF(ISNUMBER(FIND(analysismethod2,'III_Plan comp 438.68 {Plan 8}'!BE$15)),"",'III_Plan comp 438.68 {Plan 8}'!BE$15&amp;analysismethod2)</f>
        <v/>
      </c>
      <c r="DM101" s="254" t="str">
        <f>IF(ISNUMBER(FIND(analysismethod2,'III_Plan comp 438.68 {Plan 8}'!BF$15)),"",'III_Plan comp 438.68 {Plan 8}'!BF$15&amp;analysismethod2)</f>
        <v/>
      </c>
      <c r="DN101" s="254" t="str">
        <f>IF(ISNUMBER(FIND(analysismethod2,'III_Plan comp 438.68 {Plan 8}'!BG$15)),"",'III_Plan comp 438.68 {Plan 8}'!BG$15&amp;analysismethod2)</f>
        <v/>
      </c>
      <c r="DO101" s="254" t="str">
        <f>IF(ISNUMBER(FIND(analysismethod2,'III_Plan comp 438.68 {Plan 8}'!BH$15)),"",'III_Plan comp 438.68 {Plan 8}'!BH$15&amp;analysismethod2)</f>
        <v/>
      </c>
      <c r="DP101" s="254" t="str">
        <f>IF(ISNUMBER(FIND(analysismethod2,'III_Plan comp 438.68 {Plan 8}'!BI$15)),"",'III_Plan comp 438.68 {Plan 8}'!BI$15&amp;analysismethod2)</f>
        <v/>
      </c>
      <c r="DQ101" s="254" t="str">
        <f>IF(ISNUMBER(FIND(analysismethod2,'III_Plan comp 438.68 {Plan 8}'!BJ$15)),"",'III_Plan comp 438.68 {Plan 8}'!BJ$15&amp;analysismethod2)</f>
        <v/>
      </c>
      <c r="DR101" s="254" t="str">
        <f>IF(ISNUMBER(FIND(analysismethod2,'III_Plan comp 438.68 {Plan 8}'!BK$15)),"",'III_Plan comp 438.68 {Plan 8}'!BK$15&amp;analysismethod2)</f>
        <v/>
      </c>
      <c r="DS101" s="254" t="str">
        <f>IF(ISNUMBER(FIND(analysismethod2,'III_Plan comp 438.68 {Plan 8}'!BL$15)),"",'III_Plan comp 438.68 {Plan 8}'!BL$15&amp;analysismethod2)</f>
        <v/>
      </c>
      <c r="DT101" s="254" t="str">
        <f>IF(ISNUMBER(FIND(analysismethod2,'III_Plan comp 438.68 {Plan 8}'!BM$15)),"",'III_Plan comp 438.68 {Plan 8}'!BM$15&amp;analysismethod2)</f>
        <v/>
      </c>
      <c r="DU101" s="254" t="str">
        <f>IF(ISNUMBER(FIND(analysismethod2,'III_Plan comp 438.68 {Plan 8}'!BN$15)),"",'III_Plan comp 438.68 {Plan 8}'!BN$15&amp;analysismethod2)</f>
        <v/>
      </c>
      <c r="DV101" s="254" t="str">
        <f>IF(ISNUMBER(FIND(analysismethod2,'III_Plan comp 438.68 {Plan 8}'!BO$15)),"",'III_Plan comp 438.68 {Plan 8}'!BO$15&amp;analysismethod2)</f>
        <v/>
      </c>
      <c r="DW101" s="254" t="str">
        <f>IF(ISNUMBER(FIND(analysismethod2,'III_Plan comp 438.68 {Plan 8}'!BP$15)),"",'III_Plan comp 438.68 {Plan 8}'!BP$15&amp;analysismethod2)</f>
        <v/>
      </c>
      <c r="DX101" s="254" t="str">
        <f>IF(ISNUMBER(FIND(analysismethod2,'III_Plan comp 438.68 {Plan 8}'!BQ$15)),"",'III_Plan comp 438.68 {Plan 8}'!BQ$15&amp;analysismethod2)</f>
        <v/>
      </c>
      <c r="DY101" s="254" t="str">
        <f>IF(ISNUMBER(FIND(analysismethod2,'III_Plan comp 438.68 {Plan 8}'!BR$15)),"",'III_Plan comp 438.68 {Plan 8}'!BR$15&amp;analysismethod2)</f>
        <v/>
      </c>
      <c r="DZ101" s="254" t="str">
        <f>IF(ISNUMBER(FIND(analysismethod2,'III_Plan comp 438.68 {Plan 8}'!BS$15)),"",'III_Plan comp 438.68 {Plan 8}'!BS$15&amp;analysismethod2)</f>
        <v/>
      </c>
      <c r="EA101" s="254" t="str">
        <f>IF(ISNUMBER(FIND(analysismethod2,'III_Plan comp 438.68 {Plan 8}'!BT$15)),"",'III_Plan comp 438.68 {Plan 8}'!BT$15&amp;analysismethod2)</f>
        <v/>
      </c>
      <c r="EB101" s="254" t="str">
        <f>IF(ISNUMBER(FIND(analysismethod2,'III_Plan comp 438.68 {Plan 8}'!BU$15)),"",'III_Plan comp 438.68 {Plan 8}'!BU$15&amp;analysismethod2)</f>
        <v/>
      </c>
      <c r="EC101" s="254" t="str">
        <f>IF(ISNUMBER(FIND(analysismethod2,'III_Plan comp 438.68 {Plan 8}'!BV$15)),"",'III_Plan comp 438.68 {Plan 8}'!BV$15&amp;analysismethod2)</f>
        <v/>
      </c>
      <c r="ED101" s="254" t="str">
        <f>IF(ISNUMBER(FIND(analysismethod2,'III_Plan comp 438.68 {Plan 8}'!BW$15)),"",'III_Plan comp 438.68 {Plan 8}'!BW$15&amp;analysismethod2)</f>
        <v/>
      </c>
      <c r="EE101" s="254" t="str">
        <f>IF(ISNUMBER(FIND(analysismethod2,'III_Plan comp 438.68 {Plan 8}'!BX$15)),"",'III_Plan comp 438.68 {Plan 8}'!BX$15&amp;analysismethod2)</f>
        <v/>
      </c>
      <c r="EF101" s="254" t="str">
        <f>IF(ISNUMBER(FIND(analysismethod2,'III_Plan comp 438.68 {Plan 8}'!BY$15)),"",'III_Plan comp 438.68 {Plan 8}'!BY$15&amp;analysismethod2)</f>
        <v/>
      </c>
      <c r="EG101" s="254" t="str">
        <f>IF(ISNUMBER(FIND(analysismethod2,'III_Plan comp 438.68 {Plan 8}'!BZ$15)),"",'III_Plan comp 438.68 {Plan 8}'!BZ$15&amp;analysismethod2)</f>
        <v/>
      </c>
      <c r="EH101" s="254" t="str">
        <f>IF(ISNUMBER(FIND(analysismethod2,'III_Plan comp 438.68 {Plan 8}'!CA$15)),"",'III_Plan comp 438.68 {Plan 8}'!CA$15&amp;analysismethod2)</f>
        <v/>
      </c>
      <c r="EI101" s="254" t="str">
        <f>IF(ISNUMBER(FIND(analysismethod2,'III_Plan comp 438.68 {Plan 8}'!CB$15)),"",'III_Plan comp 438.68 {Plan 8}'!CB$15&amp;analysismethod2)</f>
        <v/>
      </c>
      <c r="EJ101" s="254" t="str">
        <f>IF(ISNUMBER(FIND(analysismethod2,'III_Plan comp 438.68 {Plan 8}'!CC$15)),"",'III_Plan comp 438.68 {Plan 8}'!CC$15&amp;analysismethod2)</f>
        <v/>
      </c>
      <c r="EK101" s="254" t="str">
        <f>IF(ISNUMBER(FIND(analysismethod2,'III_Plan comp 438.68 {Plan 8}'!CD$15)),"",'III_Plan comp 438.68 {Plan 8}'!CD$15&amp;analysismethod2)</f>
        <v/>
      </c>
      <c r="EL101" s="254" t="str">
        <f>IF(ISNUMBER(FIND(analysismethod2,'III_Plan comp 438.68 {Plan 8}'!CE$15)),"",'III_Plan comp 438.68 {Plan 8}'!CE$15&amp;analysismethod2)</f>
        <v/>
      </c>
      <c r="EM101" s="254" t="str">
        <f>IF(ISNUMBER(FIND(analysismethod2,'III_Plan comp 438.68 {Plan 8}'!CF$15)),"",'III_Plan comp 438.68 {Plan 8}'!CF$15&amp;analysismethod2)</f>
        <v/>
      </c>
      <c r="EN101" s="254" t="str">
        <f>IF(ISNUMBER(FIND(analysismethod2,'III_Plan comp 438.68 {Plan 8}'!CG$15)),"",'III_Plan comp 438.68 {Plan 8}'!CG$15&amp;analysismethod2)</f>
        <v/>
      </c>
      <c r="EO101" s="254" t="str">
        <f>IF(ISNUMBER(FIND(analysismethod2,'III_Plan comp 438.68 {Plan 8}'!CH$15)),"",'III_Plan comp 438.68 {Plan 8}'!CH$15&amp;analysismethod2)</f>
        <v/>
      </c>
      <c r="EP101" s="254" t="str">
        <f>IF(ISNUMBER(FIND(analysismethod2,'III_Plan comp 438.68 {Plan 8}'!CI$15)),"",'III_Plan comp 438.68 {Plan 8}'!CI$15&amp;analysismethod2)</f>
        <v/>
      </c>
      <c r="EQ101" s="254" t="str">
        <f>IF(ISNUMBER(FIND(analysismethod2,'III_Plan comp 438.68 {Plan 8}'!CJ$15)),"",'III_Plan comp 438.68 {Plan 8}'!CJ$15&amp;analysismethod2)</f>
        <v/>
      </c>
      <c r="ER101" s="254" t="str">
        <f>IF(ISNUMBER(FIND(analysismethod2,'III_Plan comp 438.68 {Plan 8}'!CK$15)),"",'III_Plan comp 438.68 {Plan 8}'!CK$15&amp;analysismethod2)</f>
        <v/>
      </c>
      <c r="ES101" s="254" t="str">
        <f>IF(ISNUMBER(FIND(analysismethod2,'III_Plan comp 438.68 {Plan 8}'!CL$15)),"",'III_Plan comp 438.68 {Plan 8}'!CL$15&amp;analysismethod2)</f>
        <v/>
      </c>
      <c r="ET101" s="254" t="str">
        <f>IF(ISNUMBER(FIND(analysismethod2,'III_Plan comp 438.68 {Plan 8}'!CM$15)),"",'III_Plan comp 438.68 {Plan 8}'!CM$15&amp;analysismethod2)</f>
        <v/>
      </c>
      <c r="EU101" s="254" t="str">
        <f>IF(ISNUMBER(FIND(analysismethod2,'III_Plan comp 438.68 {Plan 8}'!CN$15)),"",'III_Plan comp 438.68 {Plan 8}'!CN$15&amp;analysismethod2)</f>
        <v/>
      </c>
      <c r="EV101" s="254" t="str">
        <f>IF(ISNUMBER(FIND(analysismethod2,'III_Plan comp 438.68 {Plan 8}'!CO$15)),"",'III_Plan comp 438.68 {Plan 8}'!CO$15&amp;analysismethod2)</f>
        <v/>
      </c>
      <c r="EW101" s="254" t="str">
        <f>IF(ISNUMBER(FIND(analysismethod2,'III_Plan comp 438.68 {Plan 8}'!CP$15)),"",'III_Plan comp 438.68 {Plan 8}'!CP$15&amp;analysismethod2)</f>
        <v/>
      </c>
      <c r="EX101" s="254" t="str">
        <f>IF(ISNUMBER(FIND(analysismethod2,'III_Plan comp 438.68 {Plan 8}'!CQ$15)),"",'III_Plan comp 438.68 {Plan 8}'!CQ$15&amp;analysismethod2)</f>
        <v/>
      </c>
      <c r="EY101" s="254" t="str">
        <f>IF(ISNUMBER(FIND(analysismethod2,'III_Plan comp 438.68 {Plan 8}'!CR$15)),"",'III_Plan comp 438.68 {Plan 8}'!CR$15&amp;analysismethod2)</f>
        <v/>
      </c>
      <c r="EZ101" s="254" t="str">
        <f>IF(ISNUMBER(FIND(analysismethod2,'III_Plan comp 438.68 {Plan 8}'!CS$15)),"",'III_Plan comp 438.68 {Plan 8}'!CS$15&amp;analysismethod2)</f>
        <v/>
      </c>
      <c r="FA101" s="254" t="str">
        <f>IF(ISNUMBER(FIND(analysismethod2,'III_Plan comp 438.68 {Plan 8}'!CT$15)),"",'III_Plan comp 438.68 {Plan 8}'!CT$15&amp;analysismethod2)</f>
        <v/>
      </c>
      <c r="FB101" s="254" t="str">
        <f>IF(ISNUMBER(FIND(analysismethod2,'III_Plan comp 438.68 {Plan 8}'!CU$15)),"",'III_Plan comp 438.68 {Plan 8}'!CU$15&amp;analysismethod2)</f>
        <v/>
      </c>
      <c r="FC101" s="254" t="str">
        <f>IF(ISNUMBER(FIND(analysismethod2,'III_Plan comp 438.68 {Plan 8}'!CV$15)),"",'III_Plan comp 438.68 {Plan 8}'!CV$15&amp;analysismethod2)</f>
        <v/>
      </c>
      <c r="FD101" s="254" t="str">
        <f>IF(ISNUMBER(FIND(analysismethod2,'III_Plan comp 438.68 {Plan 8}'!CW$15)),"",'III_Plan comp 438.68 {Plan 8}'!CW$15&amp;analysismethod2)</f>
        <v/>
      </c>
      <c r="FE101" s="254" t="str">
        <f>IF(ISNUMBER(FIND(analysismethod2,'III_Plan comp 438.68 {Plan 8}'!CX$15)),"",'III_Plan comp 438.68 {Plan 8}'!CX$15&amp;analysismethod2)</f>
        <v/>
      </c>
      <c r="FF101" s="254" t="str">
        <f>IF(ISNUMBER(FIND(analysismethod2,'III_Plan comp 438.68 {Plan 8}'!CY$15)),"",'III_Plan comp 438.68 {Plan 8}'!CY$15&amp;analysismethod2)</f>
        <v/>
      </c>
      <c r="FG101" s="254" t="str">
        <f>IF(ISNUMBER(FIND(analysismethod2,'III_Plan comp 438.68 {Plan 8}'!CZ$15)),"",'III_Plan comp 438.68 {Plan 8}'!CZ$15&amp;analysismethod2)</f>
        <v/>
      </c>
    </row>
    <row r="102" spans="62:163" x14ac:dyDescent="0.25">
      <c r="BK102" s="253" t="str">
        <f>IF('I_State and program information'!$E$58="Yes","Secret Shopper: Network Participation"&amp;"; "&amp;CHAR(10)&amp;CHAR(10),"")</f>
        <v/>
      </c>
      <c r="BL102" s="254" t="str">
        <f>IF(ISNUMBER(FIND(analysismethod3,'III_Plan comp 438.68 {Plan 8}'!E$15)),"",'III_Plan comp 438.68 {Plan 8}'!E$15&amp;analysismethod3)</f>
        <v/>
      </c>
      <c r="BM102" s="254" t="str">
        <f>IF(ISNUMBER(FIND(analysismethod3,'III_Plan comp 438.68 {Plan 8}'!F$15)),"",'III_Plan comp 438.68 {Plan 8}'!F$15&amp;analysismethod3)</f>
        <v/>
      </c>
      <c r="BN102" s="254" t="str">
        <f>IF(ISNUMBER(FIND(analysismethod3,'III_Plan comp 438.68 {Plan 8}'!G$15)),"",'III_Plan comp 438.68 {Plan 8}'!G$15&amp;analysismethod3)</f>
        <v/>
      </c>
      <c r="BO102" s="254" t="str">
        <f>IF(ISNUMBER(FIND(analysismethod3,'III_Plan comp 438.68 {Plan 8}'!H$15)),"",'III_Plan comp 438.68 {Plan 8}'!H$15&amp;analysismethod3)</f>
        <v/>
      </c>
      <c r="BP102" s="254" t="str">
        <f>IF(ISNUMBER(FIND(analysismethod3,'III_Plan comp 438.68 {Plan 8}'!I$15)),"",'III_Plan comp 438.68 {Plan 8}'!I$15&amp;analysismethod3)</f>
        <v/>
      </c>
      <c r="BQ102" s="254" t="str">
        <f>IF(ISNUMBER(FIND(analysismethod3,'III_Plan comp 438.68 {Plan 8}'!J$15)),"",'III_Plan comp 438.68 {Plan 8}'!J$15&amp;analysismethod3)</f>
        <v/>
      </c>
      <c r="BR102" s="254" t="str">
        <f>IF(ISNUMBER(FIND(analysismethod3,'III_Plan comp 438.68 {Plan 8}'!K$15)),"",'III_Plan comp 438.68 {Plan 8}'!K$15&amp;analysismethod3)</f>
        <v/>
      </c>
      <c r="BS102" s="254" t="str">
        <f>IF(ISNUMBER(FIND(analysismethod3,'III_Plan comp 438.68 {Plan 8}'!L$15)),"",'III_Plan comp 438.68 {Plan 8}'!L$15&amp;analysismethod3)</f>
        <v/>
      </c>
      <c r="BT102" s="254" t="str">
        <f>IF(ISNUMBER(FIND(analysismethod3,'III_Plan comp 438.68 {Plan 8}'!M$15)),"",'III_Plan comp 438.68 {Plan 8}'!M$15&amp;analysismethod3)</f>
        <v/>
      </c>
      <c r="BU102" s="254" t="str">
        <f>IF(ISNUMBER(FIND(analysismethod3,'III_Plan comp 438.68 {Plan 8}'!N$15)),"",'III_Plan comp 438.68 {Plan 8}'!N$15&amp;analysismethod3)</f>
        <v/>
      </c>
      <c r="BV102" s="254" t="str">
        <f>IF(ISNUMBER(FIND(analysismethod3,'III_Plan comp 438.68 {Plan 8}'!O$15)),"",'III_Plan comp 438.68 {Plan 8}'!O$15&amp;analysismethod3)</f>
        <v/>
      </c>
      <c r="BW102" s="254" t="str">
        <f>IF(ISNUMBER(FIND(analysismethod3,'III_Plan comp 438.68 {Plan 8}'!P$15)),"",'III_Plan comp 438.68 {Plan 8}'!P$15&amp;analysismethod3)</f>
        <v/>
      </c>
      <c r="BX102" s="254" t="str">
        <f>IF(ISNUMBER(FIND(analysismethod3,'III_Plan comp 438.68 {Plan 8}'!Q$15)),"",'III_Plan comp 438.68 {Plan 8}'!Q$15&amp;analysismethod3)</f>
        <v/>
      </c>
      <c r="BY102" s="254" t="str">
        <f>IF(ISNUMBER(FIND(analysismethod3,'III_Plan comp 438.68 {Plan 8}'!R$15)),"",'III_Plan comp 438.68 {Plan 8}'!R$15&amp;analysismethod3)</f>
        <v/>
      </c>
      <c r="BZ102" s="254" t="str">
        <f>IF(ISNUMBER(FIND(analysismethod3,'III_Plan comp 438.68 {Plan 8}'!S$15)),"",'III_Plan comp 438.68 {Plan 8}'!S$15&amp;analysismethod3)</f>
        <v/>
      </c>
      <c r="CA102" s="254" t="str">
        <f>IF(ISNUMBER(FIND(analysismethod3,'III_Plan comp 438.68 {Plan 8}'!T$15)),"",'III_Plan comp 438.68 {Plan 8}'!T$15&amp;analysismethod3)</f>
        <v/>
      </c>
      <c r="CB102" s="254" t="str">
        <f>IF(ISNUMBER(FIND(analysismethod3,'III_Plan comp 438.68 {Plan 8}'!U$15)),"",'III_Plan comp 438.68 {Plan 8}'!U$15&amp;analysismethod3)</f>
        <v/>
      </c>
      <c r="CC102" s="254" t="str">
        <f>IF(ISNUMBER(FIND(analysismethod3,'III_Plan comp 438.68 {Plan 8}'!V$15)),"",'III_Plan comp 438.68 {Plan 8}'!V$15&amp;analysismethod3)</f>
        <v/>
      </c>
      <c r="CD102" s="254" t="str">
        <f>IF(ISNUMBER(FIND(analysismethod3,'III_Plan comp 438.68 {Plan 8}'!W$15)),"",'III_Plan comp 438.68 {Plan 8}'!W$15&amp;analysismethod3)</f>
        <v/>
      </c>
      <c r="CE102" s="254" t="str">
        <f>IF(ISNUMBER(FIND(analysismethod3,'III_Plan comp 438.68 {Plan 8}'!X$15)),"",'III_Plan comp 438.68 {Plan 8}'!X$15&amp;analysismethod3)</f>
        <v/>
      </c>
      <c r="CF102" s="254" t="str">
        <f>IF(ISNUMBER(FIND(analysismethod3,'III_Plan comp 438.68 {Plan 8}'!Y$15)),"",'III_Plan comp 438.68 {Plan 8}'!Y$15&amp;analysismethod3)</f>
        <v/>
      </c>
      <c r="CG102" s="254" t="str">
        <f>IF(ISNUMBER(FIND(analysismethod3,'III_Plan comp 438.68 {Plan 8}'!Z$15)),"",'III_Plan comp 438.68 {Plan 8}'!Z$15&amp;analysismethod3)</f>
        <v/>
      </c>
      <c r="CH102" s="254" t="str">
        <f>IF(ISNUMBER(FIND(analysismethod3,'III_Plan comp 438.68 {Plan 8}'!AA$15)),"",'III_Plan comp 438.68 {Plan 8}'!AA$15&amp;analysismethod3)</f>
        <v/>
      </c>
      <c r="CI102" s="254" t="str">
        <f>IF(ISNUMBER(FIND(analysismethod3,'III_Plan comp 438.68 {Plan 8}'!AB$15)),"",'III_Plan comp 438.68 {Plan 8}'!AB$15&amp;analysismethod3)</f>
        <v/>
      </c>
      <c r="CJ102" s="254" t="str">
        <f>IF(ISNUMBER(FIND(analysismethod3,'III_Plan comp 438.68 {Plan 8}'!AC$15)),"",'III_Plan comp 438.68 {Plan 8}'!AC$15&amp;analysismethod3)</f>
        <v/>
      </c>
      <c r="CK102" s="254" t="str">
        <f>IF(ISNUMBER(FIND(analysismethod3,'III_Plan comp 438.68 {Plan 8}'!AD$15)),"",'III_Plan comp 438.68 {Plan 8}'!AD$15&amp;analysismethod3)</f>
        <v/>
      </c>
      <c r="CL102" s="254" t="str">
        <f>IF(ISNUMBER(FIND(analysismethod3,'III_Plan comp 438.68 {Plan 8}'!AE$15)),"",'III_Plan comp 438.68 {Plan 8}'!AE$15&amp;analysismethod3)</f>
        <v/>
      </c>
      <c r="CM102" s="254" t="str">
        <f>IF(ISNUMBER(FIND(analysismethod3,'III_Plan comp 438.68 {Plan 8}'!AF$15)),"",'III_Plan comp 438.68 {Plan 8}'!AF$15&amp;analysismethod3)</f>
        <v/>
      </c>
      <c r="CN102" s="254" t="str">
        <f>IF(ISNUMBER(FIND(analysismethod3,'III_Plan comp 438.68 {Plan 8}'!AG$15)),"",'III_Plan comp 438.68 {Plan 8}'!AG$15&amp;analysismethod3)</f>
        <v/>
      </c>
      <c r="CO102" s="254" t="str">
        <f>IF(ISNUMBER(FIND(analysismethod3,'III_Plan comp 438.68 {Plan 8}'!AH$15)),"",'III_Plan comp 438.68 {Plan 8}'!AH$15&amp;analysismethod3)</f>
        <v/>
      </c>
      <c r="CP102" s="254" t="str">
        <f>IF(ISNUMBER(FIND(analysismethod3,'III_Plan comp 438.68 {Plan 8}'!AI$15)),"",'III_Plan comp 438.68 {Plan 8}'!AI$15&amp;analysismethod3)</f>
        <v/>
      </c>
      <c r="CQ102" s="254" t="str">
        <f>IF(ISNUMBER(FIND(analysismethod3,'III_Plan comp 438.68 {Plan 8}'!AJ$15)),"",'III_Plan comp 438.68 {Plan 8}'!AJ$15&amp;analysismethod3)</f>
        <v/>
      </c>
      <c r="CR102" s="254" t="str">
        <f>IF(ISNUMBER(FIND(analysismethod3,'III_Plan comp 438.68 {Plan 8}'!AK$15)),"",'III_Plan comp 438.68 {Plan 8}'!AK$15&amp;analysismethod3)</f>
        <v/>
      </c>
      <c r="CS102" s="254" t="str">
        <f>IF(ISNUMBER(FIND(analysismethod3,'III_Plan comp 438.68 {Plan 8}'!AL$15)),"",'III_Plan comp 438.68 {Plan 8}'!AL$15&amp;analysismethod3)</f>
        <v/>
      </c>
      <c r="CT102" s="254" t="str">
        <f>IF(ISNUMBER(FIND(analysismethod3,'III_Plan comp 438.68 {Plan 8}'!AM$15)),"",'III_Plan comp 438.68 {Plan 8}'!AM$15&amp;analysismethod3)</f>
        <v/>
      </c>
      <c r="CU102" s="254" t="str">
        <f>IF(ISNUMBER(FIND(analysismethod3,'III_Plan comp 438.68 {Plan 8}'!AN$15)),"",'III_Plan comp 438.68 {Plan 8}'!AN$15&amp;analysismethod3)</f>
        <v/>
      </c>
      <c r="CV102" s="254" t="str">
        <f>IF(ISNUMBER(FIND(analysismethod3,'III_Plan comp 438.68 {Plan 8}'!AO$15)),"",'III_Plan comp 438.68 {Plan 8}'!AO$15&amp;analysismethod3)</f>
        <v/>
      </c>
      <c r="CW102" s="254" t="str">
        <f>IF(ISNUMBER(FIND(analysismethod3,'III_Plan comp 438.68 {Plan 8}'!AP$15)),"",'III_Plan comp 438.68 {Plan 8}'!AP$15&amp;analysismethod3)</f>
        <v/>
      </c>
      <c r="CX102" s="254" t="str">
        <f>IF(ISNUMBER(FIND(analysismethod3,'III_Plan comp 438.68 {Plan 8}'!AQ$15)),"",'III_Plan comp 438.68 {Plan 8}'!AQ$15&amp;analysismethod3)</f>
        <v/>
      </c>
      <c r="CY102" s="254" t="str">
        <f>IF(ISNUMBER(FIND(analysismethod3,'III_Plan comp 438.68 {Plan 8}'!AR$15)),"",'III_Plan comp 438.68 {Plan 8}'!AR$15&amp;analysismethod3)</f>
        <v/>
      </c>
      <c r="CZ102" s="254" t="str">
        <f>IF(ISNUMBER(FIND(analysismethod3,'III_Plan comp 438.68 {Plan 8}'!AS$15)),"",'III_Plan comp 438.68 {Plan 8}'!AS$15&amp;analysismethod3)</f>
        <v/>
      </c>
      <c r="DA102" s="254" t="str">
        <f>IF(ISNUMBER(FIND(analysismethod3,'III_Plan comp 438.68 {Plan 8}'!AT$15)),"",'III_Plan comp 438.68 {Plan 8}'!AT$15&amp;analysismethod3)</f>
        <v/>
      </c>
      <c r="DB102" s="254" t="str">
        <f>IF(ISNUMBER(FIND(analysismethod3,'III_Plan comp 438.68 {Plan 8}'!AU$15)),"",'III_Plan comp 438.68 {Plan 8}'!AU$15&amp;analysismethod3)</f>
        <v/>
      </c>
      <c r="DC102" s="254" t="str">
        <f>IF(ISNUMBER(FIND(analysismethod3,'III_Plan comp 438.68 {Plan 8}'!AV$15)),"",'III_Plan comp 438.68 {Plan 8}'!AV$15&amp;analysismethod3)</f>
        <v/>
      </c>
      <c r="DD102" s="254" t="str">
        <f>IF(ISNUMBER(FIND(analysismethod3,'III_Plan comp 438.68 {Plan 8}'!AW$15)),"",'III_Plan comp 438.68 {Plan 8}'!AW$15&amp;analysismethod3)</f>
        <v/>
      </c>
      <c r="DE102" s="254" t="str">
        <f>IF(ISNUMBER(FIND(analysismethod3,'III_Plan comp 438.68 {Plan 8}'!AX$15)),"",'III_Plan comp 438.68 {Plan 8}'!AX$15&amp;analysismethod3)</f>
        <v/>
      </c>
      <c r="DF102" s="254" t="str">
        <f>IF(ISNUMBER(FIND(analysismethod3,'III_Plan comp 438.68 {Plan 8}'!AY$15)),"",'III_Plan comp 438.68 {Plan 8}'!AY$15&amp;analysismethod3)</f>
        <v/>
      </c>
      <c r="DG102" s="254" t="str">
        <f>IF(ISNUMBER(FIND(analysismethod3,'III_Plan comp 438.68 {Plan 8}'!AZ$15)),"",'III_Plan comp 438.68 {Plan 8}'!AZ$15&amp;analysismethod3)</f>
        <v/>
      </c>
      <c r="DH102" s="254" t="str">
        <f>IF(ISNUMBER(FIND(analysismethod3,'III_Plan comp 438.68 {Plan 8}'!BA$15)),"",'III_Plan comp 438.68 {Plan 8}'!BA$15&amp;analysismethod3)</f>
        <v/>
      </c>
      <c r="DI102" s="254" t="str">
        <f>IF(ISNUMBER(FIND(analysismethod3,'III_Plan comp 438.68 {Plan 8}'!BB$15)),"",'III_Plan comp 438.68 {Plan 8}'!BB$15&amp;analysismethod3)</f>
        <v/>
      </c>
      <c r="DJ102" s="254" t="str">
        <f>IF(ISNUMBER(FIND(analysismethod3,'III_Plan comp 438.68 {Plan 8}'!BC$15)),"",'III_Plan comp 438.68 {Plan 8}'!BC$15&amp;analysismethod3)</f>
        <v/>
      </c>
      <c r="DK102" s="254" t="str">
        <f>IF(ISNUMBER(FIND(analysismethod3,'III_Plan comp 438.68 {Plan 8}'!BD$15)),"",'III_Plan comp 438.68 {Plan 8}'!BD$15&amp;analysismethod3)</f>
        <v/>
      </c>
      <c r="DL102" s="254" t="str">
        <f>IF(ISNUMBER(FIND(analysismethod3,'III_Plan comp 438.68 {Plan 8}'!BE$15)),"",'III_Plan comp 438.68 {Plan 8}'!BE$15&amp;analysismethod3)</f>
        <v/>
      </c>
      <c r="DM102" s="254" t="str">
        <f>IF(ISNUMBER(FIND(analysismethod3,'III_Plan comp 438.68 {Plan 8}'!BF$15)),"",'III_Plan comp 438.68 {Plan 8}'!BF$15&amp;analysismethod3)</f>
        <v/>
      </c>
      <c r="DN102" s="254" t="str">
        <f>IF(ISNUMBER(FIND(analysismethod3,'III_Plan comp 438.68 {Plan 8}'!BG$15)),"",'III_Plan comp 438.68 {Plan 8}'!BG$15&amp;analysismethod3)</f>
        <v/>
      </c>
      <c r="DO102" s="254" t="str">
        <f>IF(ISNUMBER(FIND(analysismethod3,'III_Plan comp 438.68 {Plan 8}'!BH$15)),"",'III_Plan comp 438.68 {Plan 8}'!BH$15&amp;analysismethod3)</f>
        <v/>
      </c>
      <c r="DP102" s="254" t="str">
        <f>IF(ISNUMBER(FIND(analysismethod3,'III_Plan comp 438.68 {Plan 8}'!BI$15)),"",'III_Plan comp 438.68 {Plan 8}'!BI$15&amp;analysismethod3)</f>
        <v/>
      </c>
      <c r="DQ102" s="254" t="str">
        <f>IF(ISNUMBER(FIND(analysismethod3,'III_Plan comp 438.68 {Plan 8}'!BJ$15)),"",'III_Plan comp 438.68 {Plan 8}'!BJ$15&amp;analysismethod3)</f>
        <v/>
      </c>
      <c r="DR102" s="254" t="str">
        <f>IF(ISNUMBER(FIND(analysismethod3,'III_Plan comp 438.68 {Plan 8}'!BK$15)),"",'III_Plan comp 438.68 {Plan 8}'!BK$15&amp;analysismethod3)</f>
        <v/>
      </c>
      <c r="DS102" s="254" t="str">
        <f>IF(ISNUMBER(FIND(analysismethod3,'III_Plan comp 438.68 {Plan 8}'!BL$15)),"",'III_Plan comp 438.68 {Plan 8}'!BL$15&amp;analysismethod3)</f>
        <v/>
      </c>
      <c r="DT102" s="254" t="str">
        <f>IF(ISNUMBER(FIND(analysismethod3,'III_Plan comp 438.68 {Plan 8}'!BM$15)),"",'III_Plan comp 438.68 {Plan 8}'!BM$15&amp;analysismethod3)</f>
        <v/>
      </c>
      <c r="DU102" s="254" t="str">
        <f>IF(ISNUMBER(FIND(analysismethod3,'III_Plan comp 438.68 {Plan 8}'!BN$15)),"",'III_Plan comp 438.68 {Plan 8}'!BN$15&amp;analysismethod3)</f>
        <v/>
      </c>
      <c r="DV102" s="254" t="str">
        <f>IF(ISNUMBER(FIND(analysismethod3,'III_Plan comp 438.68 {Plan 8}'!BO$15)),"",'III_Plan comp 438.68 {Plan 8}'!BO$15&amp;analysismethod3)</f>
        <v/>
      </c>
      <c r="DW102" s="254" t="str">
        <f>IF(ISNUMBER(FIND(analysismethod3,'III_Plan comp 438.68 {Plan 8}'!BP$15)),"",'III_Plan comp 438.68 {Plan 8}'!BP$15&amp;analysismethod3)</f>
        <v/>
      </c>
      <c r="DX102" s="254" t="str">
        <f>IF(ISNUMBER(FIND(analysismethod3,'III_Plan comp 438.68 {Plan 8}'!BQ$15)),"",'III_Plan comp 438.68 {Plan 8}'!BQ$15&amp;analysismethod3)</f>
        <v/>
      </c>
      <c r="DY102" s="254" t="str">
        <f>IF(ISNUMBER(FIND(analysismethod3,'III_Plan comp 438.68 {Plan 8}'!BR$15)),"",'III_Plan comp 438.68 {Plan 8}'!BR$15&amp;analysismethod3)</f>
        <v/>
      </c>
      <c r="DZ102" s="254" t="str">
        <f>IF(ISNUMBER(FIND(analysismethod3,'III_Plan comp 438.68 {Plan 8}'!BS$15)),"",'III_Plan comp 438.68 {Plan 8}'!BS$15&amp;analysismethod3)</f>
        <v/>
      </c>
      <c r="EA102" s="254" t="str">
        <f>IF(ISNUMBER(FIND(analysismethod3,'III_Plan comp 438.68 {Plan 8}'!BT$15)),"",'III_Plan comp 438.68 {Plan 8}'!BT$15&amp;analysismethod3)</f>
        <v/>
      </c>
      <c r="EB102" s="254" t="str">
        <f>IF(ISNUMBER(FIND(analysismethod3,'III_Plan comp 438.68 {Plan 8}'!BU$15)),"",'III_Plan comp 438.68 {Plan 8}'!BU$15&amp;analysismethod3)</f>
        <v/>
      </c>
      <c r="EC102" s="254" t="str">
        <f>IF(ISNUMBER(FIND(analysismethod3,'III_Plan comp 438.68 {Plan 8}'!BV$15)),"",'III_Plan comp 438.68 {Plan 8}'!BV$15&amp;analysismethod3)</f>
        <v/>
      </c>
      <c r="ED102" s="254" t="str">
        <f>IF(ISNUMBER(FIND(analysismethod3,'III_Plan comp 438.68 {Plan 8}'!BW$15)),"",'III_Plan comp 438.68 {Plan 8}'!BW$15&amp;analysismethod3)</f>
        <v/>
      </c>
      <c r="EE102" s="254" t="str">
        <f>IF(ISNUMBER(FIND(analysismethod3,'III_Plan comp 438.68 {Plan 8}'!BX$15)),"",'III_Plan comp 438.68 {Plan 8}'!BX$15&amp;analysismethod3)</f>
        <v/>
      </c>
      <c r="EF102" s="254" t="str">
        <f>IF(ISNUMBER(FIND(analysismethod3,'III_Plan comp 438.68 {Plan 8}'!BY$15)),"",'III_Plan comp 438.68 {Plan 8}'!BY$15&amp;analysismethod3)</f>
        <v/>
      </c>
      <c r="EG102" s="254" t="str">
        <f>IF(ISNUMBER(FIND(analysismethod3,'III_Plan comp 438.68 {Plan 8}'!BZ$15)),"",'III_Plan comp 438.68 {Plan 8}'!BZ$15&amp;analysismethod3)</f>
        <v/>
      </c>
      <c r="EH102" s="254" t="str">
        <f>IF(ISNUMBER(FIND(analysismethod3,'III_Plan comp 438.68 {Plan 8}'!CA$15)),"",'III_Plan comp 438.68 {Plan 8}'!CA$15&amp;analysismethod3)</f>
        <v/>
      </c>
      <c r="EI102" s="254" t="str">
        <f>IF(ISNUMBER(FIND(analysismethod3,'III_Plan comp 438.68 {Plan 8}'!CB$15)),"",'III_Plan comp 438.68 {Plan 8}'!CB$15&amp;analysismethod3)</f>
        <v/>
      </c>
      <c r="EJ102" s="254" t="str">
        <f>IF(ISNUMBER(FIND(analysismethod3,'III_Plan comp 438.68 {Plan 8}'!CC$15)),"",'III_Plan comp 438.68 {Plan 8}'!CC$15&amp;analysismethod3)</f>
        <v/>
      </c>
      <c r="EK102" s="254" t="str">
        <f>IF(ISNUMBER(FIND(analysismethod3,'III_Plan comp 438.68 {Plan 8}'!CD$15)),"",'III_Plan comp 438.68 {Plan 8}'!CD$15&amp;analysismethod3)</f>
        <v/>
      </c>
      <c r="EL102" s="254" t="str">
        <f>IF(ISNUMBER(FIND(analysismethod3,'III_Plan comp 438.68 {Plan 8}'!CE$15)),"",'III_Plan comp 438.68 {Plan 8}'!CE$15&amp;analysismethod3)</f>
        <v/>
      </c>
      <c r="EM102" s="254" t="str">
        <f>IF(ISNUMBER(FIND(analysismethod3,'III_Plan comp 438.68 {Plan 8}'!CF$15)),"",'III_Plan comp 438.68 {Plan 8}'!CF$15&amp;analysismethod3)</f>
        <v/>
      </c>
      <c r="EN102" s="254" t="str">
        <f>IF(ISNUMBER(FIND(analysismethod3,'III_Plan comp 438.68 {Plan 8}'!CG$15)),"",'III_Plan comp 438.68 {Plan 8}'!CG$15&amp;analysismethod3)</f>
        <v/>
      </c>
      <c r="EO102" s="254" t="str">
        <f>IF(ISNUMBER(FIND(analysismethod3,'III_Plan comp 438.68 {Plan 8}'!CH$15)),"",'III_Plan comp 438.68 {Plan 8}'!CH$15&amp;analysismethod3)</f>
        <v/>
      </c>
      <c r="EP102" s="254" t="str">
        <f>IF(ISNUMBER(FIND(analysismethod3,'III_Plan comp 438.68 {Plan 8}'!CI$15)),"",'III_Plan comp 438.68 {Plan 8}'!CI$15&amp;analysismethod3)</f>
        <v/>
      </c>
      <c r="EQ102" s="254" t="str">
        <f>IF(ISNUMBER(FIND(analysismethod3,'III_Plan comp 438.68 {Plan 8}'!CJ$15)),"",'III_Plan comp 438.68 {Plan 8}'!CJ$15&amp;analysismethod3)</f>
        <v/>
      </c>
      <c r="ER102" s="254" t="str">
        <f>IF(ISNUMBER(FIND(analysismethod3,'III_Plan comp 438.68 {Plan 8}'!CK$15)),"",'III_Plan comp 438.68 {Plan 8}'!CK$15&amp;analysismethod3)</f>
        <v/>
      </c>
      <c r="ES102" s="254" t="str">
        <f>IF(ISNUMBER(FIND(analysismethod3,'III_Plan comp 438.68 {Plan 8}'!CL$15)),"",'III_Plan comp 438.68 {Plan 8}'!CL$15&amp;analysismethod3)</f>
        <v/>
      </c>
      <c r="ET102" s="254" t="str">
        <f>IF(ISNUMBER(FIND(analysismethod3,'III_Plan comp 438.68 {Plan 8}'!CM$15)),"",'III_Plan comp 438.68 {Plan 8}'!CM$15&amp;analysismethod3)</f>
        <v/>
      </c>
      <c r="EU102" s="254" t="str">
        <f>IF(ISNUMBER(FIND(analysismethod3,'III_Plan comp 438.68 {Plan 8}'!CN$15)),"",'III_Plan comp 438.68 {Plan 8}'!CN$15&amp;analysismethod3)</f>
        <v/>
      </c>
      <c r="EV102" s="254" t="str">
        <f>IF(ISNUMBER(FIND(analysismethod3,'III_Plan comp 438.68 {Plan 8}'!CO$15)),"",'III_Plan comp 438.68 {Plan 8}'!CO$15&amp;analysismethod3)</f>
        <v/>
      </c>
      <c r="EW102" s="254" t="str">
        <f>IF(ISNUMBER(FIND(analysismethod3,'III_Plan comp 438.68 {Plan 8}'!CP$15)),"",'III_Plan comp 438.68 {Plan 8}'!CP$15&amp;analysismethod3)</f>
        <v/>
      </c>
      <c r="EX102" s="254" t="str">
        <f>IF(ISNUMBER(FIND(analysismethod3,'III_Plan comp 438.68 {Plan 8}'!CQ$15)),"",'III_Plan comp 438.68 {Plan 8}'!CQ$15&amp;analysismethod3)</f>
        <v/>
      </c>
      <c r="EY102" s="254" t="str">
        <f>IF(ISNUMBER(FIND(analysismethod3,'III_Plan comp 438.68 {Plan 8}'!CR$15)),"",'III_Plan comp 438.68 {Plan 8}'!CR$15&amp;analysismethod3)</f>
        <v/>
      </c>
      <c r="EZ102" s="254" t="str">
        <f>IF(ISNUMBER(FIND(analysismethod3,'III_Plan comp 438.68 {Plan 8}'!CS$15)),"",'III_Plan comp 438.68 {Plan 8}'!CS$15&amp;analysismethod3)</f>
        <v/>
      </c>
      <c r="FA102" s="254" t="str">
        <f>IF(ISNUMBER(FIND(analysismethod3,'III_Plan comp 438.68 {Plan 8}'!CT$15)),"",'III_Plan comp 438.68 {Plan 8}'!CT$15&amp;analysismethod3)</f>
        <v/>
      </c>
      <c r="FB102" s="254" t="str">
        <f>IF(ISNUMBER(FIND(analysismethod3,'III_Plan comp 438.68 {Plan 8}'!CU$15)),"",'III_Plan comp 438.68 {Plan 8}'!CU$15&amp;analysismethod3)</f>
        <v/>
      </c>
      <c r="FC102" s="254" t="str">
        <f>IF(ISNUMBER(FIND(analysismethod3,'III_Plan comp 438.68 {Plan 8}'!CV$15)),"",'III_Plan comp 438.68 {Plan 8}'!CV$15&amp;analysismethod3)</f>
        <v/>
      </c>
      <c r="FD102" s="254" t="str">
        <f>IF(ISNUMBER(FIND(analysismethod3,'III_Plan comp 438.68 {Plan 8}'!CW$15)),"",'III_Plan comp 438.68 {Plan 8}'!CW$15&amp;analysismethod3)</f>
        <v/>
      </c>
      <c r="FE102" s="254" t="str">
        <f>IF(ISNUMBER(FIND(analysismethod3,'III_Plan comp 438.68 {Plan 8}'!CX$15)),"",'III_Plan comp 438.68 {Plan 8}'!CX$15&amp;analysismethod3)</f>
        <v/>
      </c>
      <c r="FF102" s="254" t="str">
        <f>IF(ISNUMBER(FIND(analysismethod3,'III_Plan comp 438.68 {Plan 8}'!CY$15)),"",'III_Plan comp 438.68 {Plan 8}'!CY$15&amp;analysismethod3)</f>
        <v/>
      </c>
      <c r="FG102" s="254" t="str">
        <f>IF(ISNUMBER(FIND(analysismethod3,'III_Plan comp 438.68 {Plan 8}'!CZ$15)),"",'III_Plan comp 438.68 {Plan 8}'!CZ$15&amp;analysismethod3)</f>
        <v/>
      </c>
    </row>
    <row r="103" spans="62:163" x14ac:dyDescent="0.25">
      <c r="BK103" s="253" t="str">
        <f>IF('I_State and program information'!$E$62="Yes","Secret Shopper: Appointment Availability"&amp;"; "&amp;CHAR(10)&amp;CHAR(10),"")</f>
        <v/>
      </c>
      <c r="BL103" s="254" t="str">
        <f>IF(ISNUMBER(FIND(analysismethod4,'III_Plan comp 438.68 {Plan 8}'!E$15)),"",'III_Plan comp 438.68 {Plan 8}'!E$15&amp;analysismethod4)</f>
        <v/>
      </c>
      <c r="BM103" s="254" t="str">
        <f>IF(ISNUMBER(FIND(analysismethod4,'III_Plan comp 438.68 {Plan 8}'!F$15)),"",'III_Plan comp 438.68 {Plan 8}'!F$15&amp;analysismethod4)</f>
        <v/>
      </c>
      <c r="BN103" s="254" t="str">
        <f>IF(ISNUMBER(FIND(analysismethod4,'III_Plan comp 438.68 {Plan 8}'!G$15)),"",'III_Plan comp 438.68 {Plan 8}'!G$15&amp;analysismethod4)</f>
        <v/>
      </c>
      <c r="BO103" s="254" t="str">
        <f>IF(ISNUMBER(FIND(analysismethod4,'III_Plan comp 438.68 {Plan 8}'!H$15)),"",'III_Plan comp 438.68 {Plan 8}'!H$15&amp;analysismethod4)</f>
        <v/>
      </c>
      <c r="BP103" s="254" t="str">
        <f>IF(ISNUMBER(FIND(analysismethod4,'III_Plan comp 438.68 {Plan 8}'!I$15)),"",'III_Plan comp 438.68 {Plan 8}'!I$15&amp;analysismethod4)</f>
        <v/>
      </c>
      <c r="BQ103" s="254" t="str">
        <f>IF(ISNUMBER(FIND(analysismethod4,'III_Plan comp 438.68 {Plan 8}'!J$15)),"",'III_Plan comp 438.68 {Plan 8}'!J$15&amp;analysismethod4)</f>
        <v/>
      </c>
      <c r="BR103" s="254" t="str">
        <f>IF(ISNUMBER(FIND(analysismethod4,'III_Plan comp 438.68 {Plan 8}'!K$15)),"",'III_Plan comp 438.68 {Plan 8}'!K$15&amp;analysismethod4)</f>
        <v/>
      </c>
      <c r="BS103" s="254" t="str">
        <f>IF(ISNUMBER(FIND(analysismethod4,'III_Plan comp 438.68 {Plan 8}'!L$15)),"",'III_Plan comp 438.68 {Plan 8}'!L$15&amp;analysismethod4)</f>
        <v/>
      </c>
      <c r="BT103" s="254" t="str">
        <f>IF(ISNUMBER(FIND(analysismethod4,'III_Plan comp 438.68 {Plan 8}'!M$15)),"",'III_Plan comp 438.68 {Plan 8}'!M$15&amp;analysismethod4)</f>
        <v/>
      </c>
      <c r="BU103" s="254" t="str">
        <f>IF(ISNUMBER(FIND(analysismethod4,'III_Plan comp 438.68 {Plan 8}'!N$15)),"",'III_Plan comp 438.68 {Plan 8}'!N$15&amp;analysismethod4)</f>
        <v/>
      </c>
      <c r="BV103" s="254" t="str">
        <f>IF(ISNUMBER(FIND(analysismethod4,'III_Plan comp 438.68 {Plan 8}'!O$15)),"",'III_Plan comp 438.68 {Plan 8}'!O$15&amp;analysismethod4)</f>
        <v/>
      </c>
      <c r="BW103" s="254" t="str">
        <f>IF(ISNUMBER(FIND(analysismethod4,'III_Plan comp 438.68 {Plan 8}'!P$15)),"",'III_Plan comp 438.68 {Plan 8}'!P$15&amp;analysismethod4)</f>
        <v/>
      </c>
      <c r="BX103" s="254" t="str">
        <f>IF(ISNUMBER(FIND(analysismethod4,'III_Plan comp 438.68 {Plan 8}'!Q$15)),"",'III_Plan comp 438.68 {Plan 8}'!Q$15&amp;analysismethod4)</f>
        <v/>
      </c>
      <c r="BY103" s="254" t="str">
        <f>IF(ISNUMBER(FIND(analysismethod4,'III_Plan comp 438.68 {Plan 8}'!R$15)),"",'III_Plan comp 438.68 {Plan 8}'!R$15&amp;analysismethod4)</f>
        <v/>
      </c>
      <c r="BZ103" s="254" t="str">
        <f>IF(ISNUMBER(FIND(analysismethod4,'III_Plan comp 438.68 {Plan 8}'!S$15)),"",'III_Plan comp 438.68 {Plan 8}'!S$15&amp;analysismethod4)</f>
        <v/>
      </c>
      <c r="CA103" s="254" t="str">
        <f>IF(ISNUMBER(FIND(analysismethod4,'III_Plan comp 438.68 {Plan 8}'!T$15)),"",'III_Plan comp 438.68 {Plan 8}'!T$15&amp;analysismethod4)</f>
        <v/>
      </c>
      <c r="CB103" s="254" t="str">
        <f>IF(ISNUMBER(FIND(analysismethod4,'III_Plan comp 438.68 {Plan 8}'!U$15)),"",'III_Plan comp 438.68 {Plan 8}'!U$15&amp;analysismethod4)</f>
        <v/>
      </c>
      <c r="CC103" s="254" t="str">
        <f>IF(ISNUMBER(FIND(analysismethod4,'III_Plan comp 438.68 {Plan 8}'!V$15)),"",'III_Plan comp 438.68 {Plan 8}'!V$15&amp;analysismethod4)</f>
        <v/>
      </c>
      <c r="CD103" s="254" t="str">
        <f>IF(ISNUMBER(FIND(analysismethod4,'III_Plan comp 438.68 {Plan 8}'!W$15)),"",'III_Plan comp 438.68 {Plan 8}'!W$15&amp;analysismethod4)</f>
        <v/>
      </c>
      <c r="CE103" s="254" t="str">
        <f>IF(ISNUMBER(FIND(analysismethod4,'III_Plan comp 438.68 {Plan 8}'!X$15)),"",'III_Plan comp 438.68 {Plan 8}'!X$15&amp;analysismethod4)</f>
        <v/>
      </c>
      <c r="CF103" s="254" t="str">
        <f>IF(ISNUMBER(FIND(analysismethod4,'III_Plan comp 438.68 {Plan 8}'!Y$15)),"",'III_Plan comp 438.68 {Plan 8}'!Y$15&amp;analysismethod4)</f>
        <v/>
      </c>
      <c r="CG103" s="254" t="str">
        <f>IF(ISNUMBER(FIND(analysismethod4,'III_Plan comp 438.68 {Plan 8}'!Z$15)),"",'III_Plan comp 438.68 {Plan 8}'!Z$15&amp;analysismethod4)</f>
        <v/>
      </c>
      <c r="CH103" s="254" t="str">
        <f>IF(ISNUMBER(FIND(analysismethod4,'III_Plan comp 438.68 {Plan 8}'!AA$15)),"",'III_Plan comp 438.68 {Plan 8}'!AA$15&amp;analysismethod4)</f>
        <v/>
      </c>
      <c r="CI103" s="254" t="str">
        <f>IF(ISNUMBER(FIND(analysismethod4,'III_Plan comp 438.68 {Plan 8}'!AB$15)),"",'III_Plan comp 438.68 {Plan 8}'!AB$15&amp;analysismethod4)</f>
        <v/>
      </c>
      <c r="CJ103" s="254" t="str">
        <f>IF(ISNUMBER(FIND(analysismethod4,'III_Plan comp 438.68 {Plan 8}'!AC$15)),"",'III_Plan comp 438.68 {Plan 8}'!AC$15&amp;analysismethod4)</f>
        <v/>
      </c>
      <c r="CK103" s="254" t="str">
        <f>IF(ISNUMBER(FIND(analysismethod4,'III_Plan comp 438.68 {Plan 8}'!AD$15)),"",'III_Plan comp 438.68 {Plan 8}'!AD$15&amp;analysismethod4)</f>
        <v/>
      </c>
      <c r="CL103" s="254" t="str">
        <f>IF(ISNUMBER(FIND(analysismethod4,'III_Plan comp 438.68 {Plan 8}'!AE$15)),"",'III_Plan comp 438.68 {Plan 8}'!AE$15&amp;analysismethod4)</f>
        <v/>
      </c>
      <c r="CM103" s="254" t="str">
        <f>IF(ISNUMBER(FIND(analysismethod4,'III_Plan comp 438.68 {Plan 8}'!AF$15)),"",'III_Plan comp 438.68 {Plan 8}'!AF$15&amp;analysismethod4)</f>
        <v/>
      </c>
      <c r="CN103" s="254" t="str">
        <f>IF(ISNUMBER(FIND(analysismethod4,'III_Plan comp 438.68 {Plan 8}'!AG$15)),"",'III_Plan comp 438.68 {Plan 8}'!AG$15&amp;analysismethod4)</f>
        <v/>
      </c>
      <c r="CO103" s="254" t="str">
        <f>IF(ISNUMBER(FIND(analysismethod4,'III_Plan comp 438.68 {Plan 8}'!AH$15)),"",'III_Plan comp 438.68 {Plan 8}'!AH$15&amp;analysismethod4)</f>
        <v/>
      </c>
      <c r="CP103" s="254" t="str">
        <f>IF(ISNUMBER(FIND(analysismethod4,'III_Plan comp 438.68 {Plan 8}'!AI$15)),"",'III_Plan comp 438.68 {Plan 8}'!AI$15&amp;analysismethod4)</f>
        <v/>
      </c>
      <c r="CQ103" s="254" t="str">
        <f>IF(ISNUMBER(FIND(analysismethod4,'III_Plan comp 438.68 {Plan 8}'!AJ$15)),"",'III_Plan comp 438.68 {Plan 8}'!AJ$15&amp;analysismethod4)</f>
        <v/>
      </c>
      <c r="CR103" s="254" t="str">
        <f>IF(ISNUMBER(FIND(analysismethod4,'III_Plan comp 438.68 {Plan 8}'!AK$15)),"",'III_Plan comp 438.68 {Plan 8}'!AK$15&amp;analysismethod4)</f>
        <v/>
      </c>
      <c r="CS103" s="254" t="str">
        <f>IF(ISNUMBER(FIND(analysismethod4,'III_Plan comp 438.68 {Plan 8}'!AL$15)),"",'III_Plan comp 438.68 {Plan 8}'!AL$15&amp;analysismethod4)</f>
        <v/>
      </c>
      <c r="CT103" s="254" t="str">
        <f>IF(ISNUMBER(FIND(analysismethod4,'III_Plan comp 438.68 {Plan 8}'!AM$15)),"",'III_Plan comp 438.68 {Plan 8}'!AM$15&amp;analysismethod4)</f>
        <v/>
      </c>
      <c r="CU103" s="254" t="str">
        <f>IF(ISNUMBER(FIND(analysismethod4,'III_Plan comp 438.68 {Plan 8}'!AN$15)),"",'III_Plan comp 438.68 {Plan 8}'!AN$15&amp;analysismethod4)</f>
        <v/>
      </c>
      <c r="CV103" s="254" t="str">
        <f>IF(ISNUMBER(FIND(analysismethod4,'III_Plan comp 438.68 {Plan 8}'!AO$15)),"",'III_Plan comp 438.68 {Plan 8}'!AO$15&amp;analysismethod4)</f>
        <v/>
      </c>
      <c r="CW103" s="254" t="str">
        <f>IF(ISNUMBER(FIND(analysismethod4,'III_Plan comp 438.68 {Plan 8}'!AP$15)),"",'III_Plan comp 438.68 {Plan 8}'!AP$15&amp;analysismethod4)</f>
        <v/>
      </c>
      <c r="CX103" s="254" t="str">
        <f>IF(ISNUMBER(FIND(analysismethod4,'III_Plan comp 438.68 {Plan 8}'!AQ$15)),"",'III_Plan comp 438.68 {Plan 8}'!AQ$15&amp;analysismethod4)</f>
        <v/>
      </c>
      <c r="CY103" s="254" t="str">
        <f>IF(ISNUMBER(FIND(analysismethod4,'III_Plan comp 438.68 {Plan 8}'!AR$15)),"",'III_Plan comp 438.68 {Plan 8}'!AR$15&amp;analysismethod4)</f>
        <v/>
      </c>
      <c r="CZ103" s="254" t="str">
        <f>IF(ISNUMBER(FIND(analysismethod4,'III_Plan comp 438.68 {Plan 8}'!AS$15)),"",'III_Plan comp 438.68 {Plan 8}'!AS$15&amp;analysismethod4)</f>
        <v/>
      </c>
      <c r="DA103" s="254" t="str">
        <f>IF(ISNUMBER(FIND(analysismethod4,'III_Plan comp 438.68 {Plan 8}'!AT$15)),"",'III_Plan comp 438.68 {Plan 8}'!AT$15&amp;analysismethod4)</f>
        <v/>
      </c>
      <c r="DB103" s="254" t="str">
        <f>IF(ISNUMBER(FIND(analysismethod4,'III_Plan comp 438.68 {Plan 8}'!AU$15)),"",'III_Plan comp 438.68 {Plan 8}'!AU$15&amp;analysismethod4)</f>
        <v/>
      </c>
      <c r="DC103" s="254" t="str">
        <f>IF(ISNUMBER(FIND(analysismethod4,'III_Plan comp 438.68 {Plan 8}'!AV$15)),"",'III_Plan comp 438.68 {Plan 8}'!AV$15&amp;analysismethod4)</f>
        <v/>
      </c>
      <c r="DD103" s="254" t="str">
        <f>IF(ISNUMBER(FIND(analysismethod4,'III_Plan comp 438.68 {Plan 8}'!AW$15)),"",'III_Plan comp 438.68 {Plan 8}'!AW$15&amp;analysismethod4)</f>
        <v/>
      </c>
      <c r="DE103" s="254" t="str">
        <f>IF(ISNUMBER(FIND(analysismethod4,'III_Plan comp 438.68 {Plan 8}'!AX$15)),"",'III_Plan comp 438.68 {Plan 8}'!AX$15&amp;analysismethod4)</f>
        <v/>
      </c>
      <c r="DF103" s="254" t="str">
        <f>IF(ISNUMBER(FIND(analysismethod4,'III_Plan comp 438.68 {Plan 8}'!AY$15)),"",'III_Plan comp 438.68 {Plan 8}'!AY$15&amp;analysismethod4)</f>
        <v/>
      </c>
      <c r="DG103" s="254" t="str">
        <f>IF(ISNUMBER(FIND(analysismethod4,'III_Plan comp 438.68 {Plan 8}'!AZ$15)),"",'III_Plan comp 438.68 {Plan 8}'!AZ$15&amp;analysismethod4)</f>
        <v/>
      </c>
      <c r="DH103" s="254" t="str">
        <f>IF(ISNUMBER(FIND(analysismethod4,'III_Plan comp 438.68 {Plan 8}'!BA$15)),"",'III_Plan comp 438.68 {Plan 8}'!BA$15&amp;analysismethod4)</f>
        <v/>
      </c>
      <c r="DI103" s="254" t="str">
        <f>IF(ISNUMBER(FIND(analysismethod4,'III_Plan comp 438.68 {Plan 8}'!BB$15)),"",'III_Plan comp 438.68 {Plan 8}'!BB$15&amp;analysismethod4)</f>
        <v/>
      </c>
      <c r="DJ103" s="254" t="str">
        <f>IF(ISNUMBER(FIND(analysismethod4,'III_Plan comp 438.68 {Plan 8}'!BC$15)),"",'III_Plan comp 438.68 {Plan 8}'!BC$15&amp;analysismethod4)</f>
        <v/>
      </c>
      <c r="DK103" s="254" t="str">
        <f>IF(ISNUMBER(FIND(analysismethod4,'III_Plan comp 438.68 {Plan 8}'!BD$15)),"",'III_Plan comp 438.68 {Plan 8}'!BD$15&amp;analysismethod4)</f>
        <v/>
      </c>
      <c r="DL103" s="254" t="str">
        <f>IF(ISNUMBER(FIND(analysismethod4,'III_Plan comp 438.68 {Plan 8}'!BE$15)),"",'III_Plan comp 438.68 {Plan 8}'!BE$15&amp;analysismethod4)</f>
        <v/>
      </c>
      <c r="DM103" s="254" t="str">
        <f>IF(ISNUMBER(FIND(analysismethod4,'III_Plan comp 438.68 {Plan 8}'!BF$15)),"",'III_Plan comp 438.68 {Plan 8}'!BF$15&amp;analysismethod4)</f>
        <v/>
      </c>
      <c r="DN103" s="254" t="str">
        <f>IF(ISNUMBER(FIND(analysismethod4,'III_Plan comp 438.68 {Plan 8}'!BG$15)),"",'III_Plan comp 438.68 {Plan 8}'!BG$15&amp;analysismethod4)</f>
        <v/>
      </c>
      <c r="DO103" s="254" t="str">
        <f>IF(ISNUMBER(FIND(analysismethod4,'III_Plan comp 438.68 {Plan 8}'!BH$15)),"",'III_Plan comp 438.68 {Plan 8}'!BH$15&amp;analysismethod4)</f>
        <v/>
      </c>
      <c r="DP103" s="254" t="str">
        <f>IF(ISNUMBER(FIND(analysismethod4,'III_Plan comp 438.68 {Plan 8}'!BI$15)),"",'III_Plan comp 438.68 {Plan 8}'!BI$15&amp;analysismethod4)</f>
        <v/>
      </c>
      <c r="DQ103" s="254" t="str">
        <f>IF(ISNUMBER(FIND(analysismethod4,'III_Plan comp 438.68 {Plan 8}'!BJ$15)),"",'III_Plan comp 438.68 {Plan 8}'!BJ$15&amp;analysismethod4)</f>
        <v/>
      </c>
      <c r="DR103" s="254" t="str">
        <f>IF(ISNUMBER(FIND(analysismethod4,'III_Plan comp 438.68 {Plan 8}'!BK$15)),"",'III_Plan comp 438.68 {Plan 8}'!BK$15&amp;analysismethod4)</f>
        <v/>
      </c>
      <c r="DS103" s="254" t="str">
        <f>IF(ISNUMBER(FIND(analysismethod4,'III_Plan comp 438.68 {Plan 8}'!BL$15)),"",'III_Plan comp 438.68 {Plan 8}'!BL$15&amp;analysismethod4)</f>
        <v/>
      </c>
      <c r="DT103" s="254" t="str">
        <f>IF(ISNUMBER(FIND(analysismethod4,'III_Plan comp 438.68 {Plan 8}'!BM$15)),"",'III_Plan comp 438.68 {Plan 8}'!BM$15&amp;analysismethod4)</f>
        <v/>
      </c>
      <c r="DU103" s="254" t="str">
        <f>IF(ISNUMBER(FIND(analysismethod4,'III_Plan comp 438.68 {Plan 8}'!BN$15)),"",'III_Plan comp 438.68 {Plan 8}'!BN$15&amp;analysismethod4)</f>
        <v/>
      </c>
      <c r="DV103" s="254" t="str">
        <f>IF(ISNUMBER(FIND(analysismethod4,'III_Plan comp 438.68 {Plan 8}'!BO$15)),"",'III_Plan comp 438.68 {Plan 8}'!BO$15&amp;analysismethod4)</f>
        <v/>
      </c>
      <c r="DW103" s="254" t="str">
        <f>IF(ISNUMBER(FIND(analysismethod4,'III_Plan comp 438.68 {Plan 8}'!BP$15)),"",'III_Plan comp 438.68 {Plan 8}'!BP$15&amp;analysismethod4)</f>
        <v/>
      </c>
      <c r="DX103" s="254" t="str">
        <f>IF(ISNUMBER(FIND(analysismethod4,'III_Plan comp 438.68 {Plan 8}'!BQ$15)),"",'III_Plan comp 438.68 {Plan 8}'!BQ$15&amp;analysismethod4)</f>
        <v/>
      </c>
      <c r="DY103" s="254" t="str">
        <f>IF(ISNUMBER(FIND(analysismethod4,'III_Plan comp 438.68 {Plan 8}'!BR$15)),"",'III_Plan comp 438.68 {Plan 8}'!BR$15&amp;analysismethod4)</f>
        <v/>
      </c>
      <c r="DZ103" s="254" t="str">
        <f>IF(ISNUMBER(FIND(analysismethod4,'III_Plan comp 438.68 {Plan 8}'!BS$15)),"",'III_Plan comp 438.68 {Plan 8}'!BS$15&amp;analysismethod4)</f>
        <v/>
      </c>
      <c r="EA103" s="254" t="str">
        <f>IF(ISNUMBER(FIND(analysismethod4,'III_Plan comp 438.68 {Plan 8}'!BT$15)),"",'III_Plan comp 438.68 {Plan 8}'!BT$15&amp;analysismethod4)</f>
        <v/>
      </c>
      <c r="EB103" s="254" t="str">
        <f>IF(ISNUMBER(FIND(analysismethod4,'III_Plan comp 438.68 {Plan 8}'!BU$15)),"",'III_Plan comp 438.68 {Plan 8}'!BU$15&amp;analysismethod4)</f>
        <v/>
      </c>
      <c r="EC103" s="254" t="str">
        <f>IF(ISNUMBER(FIND(analysismethod4,'III_Plan comp 438.68 {Plan 8}'!BV$15)),"",'III_Plan comp 438.68 {Plan 8}'!BV$15&amp;analysismethod4)</f>
        <v/>
      </c>
      <c r="ED103" s="254" t="str">
        <f>IF(ISNUMBER(FIND(analysismethod4,'III_Plan comp 438.68 {Plan 8}'!BW$15)),"",'III_Plan comp 438.68 {Plan 8}'!BW$15&amp;analysismethod4)</f>
        <v/>
      </c>
      <c r="EE103" s="254" t="str">
        <f>IF(ISNUMBER(FIND(analysismethod4,'III_Plan comp 438.68 {Plan 8}'!BX$15)),"",'III_Plan comp 438.68 {Plan 8}'!BX$15&amp;analysismethod4)</f>
        <v/>
      </c>
      <c r="EF103" s="254" t="str">
        <f>IF(ISNUMBER(FIND(analysismethod4,'III_Plan comp 438.68 {Plan 8}'!BY$15)),"",'III_Plan comp 438.68 {Plan 8}'!BY$15&amp;analysismethod4)</f>
        <v/>
      </c>
      <c r="EG103" s="254" t="str">
        <f>IF(ISNUMBER(FIND(analysismethod4,'III_Plan comp 438.68 {Plan 8}'!BZ$15)),"",'III_Plan comp 438.68 {Plan 8}'!BZ$15&amp;analysismethod4)</f>
        <v/>
      </c>
      <c r="EH103" s="254" t="str">
        <f>IF(ISNUMBER(FIND(analysismethod4,'III_Plan comp 438.68 {Plan 8}'!CA$15)),"",'III_Plan comp 438.68 {Plan 8}'!CA$15&amp;analysismethod4)</f>
        <v/>
      </c>
      <c r="EI103" s="254" t="str">
        <f>IF(ISNUMBER(FIND(analysismethod4,'III_Plan comp 438.68 {Plan 8}'!CB$15)),"",'III_Plan comp 438.68 {Plan 8}'!CB$15&amp;analysismethod4)</f>
        <v/>
      </c>
      <c r="EJ103" s="254" t="str">
        <f>IF(ISNUMBER(FIND(analysismethod4,'III_Plan comp 438.68 {Plan 8}'!CC$15)),"",'III_Plan comp 438.68 {Plan 8}'!CC$15&amp;analysismethod4)</f>
        <v/>
      </c>
      <c r="EK103" s="254" t="str">
        <f>IF(ISNUMBER(FIND(analysismethod4,'III_Plan comp 438.68 {Plan 8}'!CD$15)),"",'III_Plan comp 438.68 {Plan 8}'!CD$15&amp;analysismethod4)</f>
        <v/>
      </c>
      <c r="EL103" s="254" t="str">
        <f>IF(ISNUMBER(FIND(analysismethod4,'III_Plan comp 438.68 {Plan 8}'!CE$15)),"",'III_Plan comp 438.68 {Plan 8}'!CE$15&amp;analysismethod4)</f>
        <v/>
      </c>
      <c r="EM103" s="254" t="str">
        <f>IF(ISNUMBER(FIND(analysismethod4,'III_Plan comp 438.68 {Plan 8}'!CF$15)),"",'III_Plan comp 438.68 {Plan 8}'!CF$15&amp;analysismethod4)</f>
        <v/>
      </c>
      <c r="EN103" s="254" t="str">
        <f>IF(ISNUMBER(FIND(analysismethod4,'III_Plan comp 438.68 {Plan 8}'!CG$15)),"",'III_Plan comp 438.68 {Plan 8}'!CG$15&amp;analysismethod4)</f>
        <v/>
      </c>
      <c r="EO103" s="254" t="str">
        <f>IF(ISNUMBER(FIND(analysismethod4,'III_Plan comp 438.68 {Plan 8}'!CH$15)),"",'III_Plan comp 438.68 {Plan 8}'!CH$15&amp;analysismethod4)</f>
        <v/>
      </c>
      <c r="EP103" s="254" t="str">
        <f>IF(ISNUMBER(FIND(analysismethod4,'III_Plan comp 438.68 {Plan 8}'!CI$15)),"",'III_Plan comp 438.68 {Plan 8}'!CI$15&amp;analysismethod4)</f>
        <v/>
      </c>
      <c r="EQ103" s="254" t="str">
        <f>IF(ISNUMBER(FIND(analysismethod4,'III_Plan comp 438.68 {Plan 8}'!CJ$15)),"",'III_Plan comp 438.68 {Plan 8}'!CJ$15&amp;analysismethod4)</f>
        <v/>
      </c>
      <c r="ER103" s="254" t="str">
        <f>IF(ISNUMBER(FIND(analysismethod4,'III_Plan comp 438.68 {Plan 8}'!CK$15)),"",'III_Plan comp 438.68 {Plan 8}'!CK$15&amp;analysismethod4)</f>
        <v/>
      </c>
      <c r="ES103" s="254" t="str">
        <f>IF(ISNUMBER(FIND(analysismethod4,'III_Plan comp 438.68 {Plan 8}'!CL$15)),"",'III_Plan comp 438.68 {Plan 8}'!CL$15&amp;analysismethod4)</f>
        <v/>
      </c>
      <c r="ET103" s="254" t="str">
        <f>IF(ISNUMBER(FIND(analysismethod4,'III_Plan comp 438.68 {Plan 8}'!CM$15)),"",'III_Plan comp 438.68 {Plan 8}'!CM$15&amp;analysismethod4)</f>
        <v/>
      </c>
      <c r="EU103" s="254" t="str">
        <f>IF(ISNUMBER(FIND(analysismethod4,'III_Plan comp 438.68 {Plan 8}'!CN$15)),"",'III_Plan comp 438.68 {Plan 8}'!CN$15&amp;analysismethod4)</f>
        <v/>
      </c>
      <c r="EV103" s="254" t="str">
        <f>IF(ISNUMBER(FIND(analysismethod4,'III_Plan comp 438.68 {Plan 8}'!CO$15)),"",'III_Plan comp 438.68 {Plan 8}'!CO$15&amp;analysismethod4)</f>
        <v/>
      </c>
      <c r="EW103" s="254" t="str">
        <f>IF(ISNUMBER(FIND(analysismethod4,'III_Plan comp 438.68 {Plan 8}'!CP$15)),"",'III_Plan comp 438.68 {Plan 8}'!CP$15&amp;analysismethod4)</f>
        <v/>
      </c>
      <c r="EX103" s="254" t="str">
        <f>IF(ISNUMBER(FIND(analysismethod4,'III_Plan comp 438.68 {Plan 8}'!CQ$15)),"",'III_Plan comp 438.68 {Plan 8}'!CQ$15&amp;analysismethod4)</f>
        <v/>
      </c>
      <c r="EY103" s="254" t="str">
        <f>IF(ISNUMBER(FIND(analysismethod4,'III_Plan comp 438.68 {Plan 8}'!CR$15)),"",'III_Plan comp 438.68 {Plan 8}'!CR$15&amp;analysismethod4)</f>
        <v/>
      </c>
      <c r="EZ103" s="254" t="str">
        <f>IF(ISNUMBER(FIND(analysismethod4,'III_Plan comp 438.68 {Plan 8}'!CS$15)),"",'III_Plan comp 438.68 {Plan 8}'!CS$15&amp;analysismethod4)</f>
        <v/>
      </c>
      <c r="FA103" s="254" t="str">
        <f>IF(ISNUMBER(FIND(analysismethod4,'III_Plan comp 438.68 {Plan 8}'!CT$15)),"",'III_Plan comp 438.68 {Plan 8}'!CT$15&amp;analysismethod4)</f>
        <v/>
      </c>
      <c r="FB103" s="254" t="str">
        <f>IF(ISNUMBER(FIND(analysismethod4,'III_Plan comp 438.68 {Plan 8}'!CU$15)),"",'III_Plan comp 438.68 {Plan 8}'!CU$15&amp;analysismethod4)</f>
        <v/>
      </c>
      <c r="FC103" s="254" t="str">
        <f>IF(ISNUMBER(FIND(analysismethod4,'III_Plan comp 438.68 {Plan 8}'!CV$15)),"",'III_Plan comp 438.68 {Plan 8}'!CV$15&amp;analysismethod4)</f>
        <v/>
      </c>
      <c r="FD103" s="254" t="str">
        <f>IF(ISNUMBER(FIND(analysismethod4,'III_Plan comp 438.68 {Plan 8}'!CW$15)),"",'III_Plan comp 438.68 {Plan 8}'!CW$15&amp;analysismethod4)</f>
        <v/>
      </c>
      <c r="FE103" s="254" t="str">
        <f>IF(ISNUMBER(FIND(analysismethod4,'III_Plan comp 438.68 {Plan 8}'!CX$15)),"",'III_Plan comp 438.68 {Plan 8}'!CX$15&amp;analysismethod4)</f>
        <v/>
      </c>
      <c r="FF103" s="254" t="str">
        <f>IF(ISNUMBER(FIND(analysismethod4,'III_Plan comp 438.68 {Plan 8}'!CY$15)),"",'III_Plan comp 438.68 {Plan 8}'!CY$15&amp;analysismethod4)</f>
        <v/>
      </c>
      <c r="FG103" s="254" t="str">
        <f>IF(ISNUMBER(FIND(analysismethod4,'III_Plan comp 438.68 {Plan 8}'!CZ$15)),"",'III_Plan comp 438.68 {Plan 8}'!CZ$15&amp;analysismethod4)</f>
        <v/>
      </c>
    </row>
    <row r="104" spans="62:163" x14ac:dyDescent="0.25">
      <c r="BK104" s="253" t="str">
        <f>IF('I_State and program information'!$E$66="Yes","EVV Data Analysis"&amp;"; "&amp;CHAR(10)&amp;CHAR(10),"")</f>
        <v/>
      </c>
      <c r="BL104" s="254" t="str">
        <f>IF(ISNUMBER(FIND(analysismethod5,'III_Plan comp 438.68 {Plan 8}'!E$15)),"",'III_Plan comp 438.68 {Plan 8}'!E$15&amp;analysismethod5)</f>
        <v/>
      </c>
      <c r="BM104" s="254" t="str">
        <f>IF(ISNUMBER(FIND(analysismethod5,'III_Plan comp 438.68 {Plan 8}'!F$15)),"",'III_Plan comp 438.68 {Plan 8}'!F$15&amp;analysismethod5)</f>
        <v/>
      </c>
      <c r="BN104" s="254" t="str">
        <f>IF(ISNUMBER(FIND(analysismethod5,'III_Plan comp 438.68 {Plan 8}'!G$15)),"",'III_Plan comp 438.68 {Plan 8}'!G$15&amp;analysismethod5)</f>
        <v/>
      </c>
      <c r="BO104" s="254" t="str">
        <f>IF(ISNUMBER(FIND(analysismethod5,'III_Plan comp 438.68 {Plan 8}'!H$15)),"",'III_Plan comp 438.68 {Plan 8}'!H$15&amp;analysismethod5)</f>
        <v/>
      </c>
      <c r="BP104" s="254" t="str">
        <f>IF(ISNUMBER(FIND(analysismethod5,'III_Plan comp 438.68 {Plan 8}'!I$15)),"",'III_Plan comp 438.68 {Plan 8}'!I$15&amp;analysismethod5)</f>
        <v/>
      </c>
      <c r="BQ104" s="254" t="str">
        <f>IF(ISNUMBER(FIND(analysismethod5,'III_Plan comp 438.68 {Plan 8}'!J$15)),"",'III_Plan comp 438.68 {Plan 8}'!J$15&amp;analysismethod5)</f>
        <v/>
      </c>
      <c r="BR104" s="254" t="str">
        <f>IF(ISNUMBER(FIND(analysismethod5,'III_Plan comp 438.68 {Plan 8}'!K$15)),"",'III_Plan comp 438.68 {Plan 8}'!K$15&amp;analysismethod5)</f>
        <v/>
      </c>
      <c r="BS104" s="254" t="str">
        <f>IF(ISNUMBER(FIND(analysismethod5,'III_Plan comp 438.68 {Plan 8}'!L$15)),"",'III_Plan comp 438.68 {Plan 8}'!L$15&amp;analysismethod5)</f>
        <v/>
      </c>
      <c r="BT104" s="254" t="str">
        <f>IF(ISNUMBER(FIND(analysismethod5,'III_Plan comp 438.68 {Plan 8}'!M$15)),"",'III_Plan comp 438.68 {Plan 8}'!M$15&amp;analysismethod5)</f>
        <v/>
      </c>
      <c r="BU104" s="254" t="str">
        <f>IF(ISNUMBER(FIND(analysismethod5,'III_Plan comp 438.68 {Plan 8}'!N$15)),"",'III_Plan comp 438.68 {Plan 8}'!N$15&amp;analysismethod5)</f>
        <v/>
      </c>
      <c r="BV104" s="254" t="str">
        <f>IF(ISNUMBER(FIND(analysismethod5,'III_Plan comp 438.68 {Plan 8}'!O$15)),"",'III_Plan comp 438.68 {Plan 8}'!O$15&amp;analysismethod5)</f>
        <v/>
      </c>
      <c r="BW104" s="254" t="str">
        <f>IF(ISNUMBER(FIND(analysismethod5,'III_Plan comp 438.68 {Plan 8}'!P$15)),"",'III_Plan comp 438.68 {Plan 8}'!P$15&amp;analysismethod5)</f>
        <v/>
      </c>
      <c r="BX104" s="254" t="str">
        <f>IF(ISNUMBER(FIND(analysismethod5,'III_Plan comp 438.68 {Plan 8}'!Q$15)),"",'III_Plan comp 438.68 {Plan 8}'!Q$15&amp;analysismethod5)</f>
        <v/>
      </c>
      <c r="BY104" s="254" t="str">
        <f>IF(ISNUMBER(FIND(analysismethod5,'III_Plan comp 438.68 {Plan 8}'!R$15)),"",'III_Plan comp 438.68 {Plan 8}'!R$15&amp;analysismethod5)</f>
        <v/>
      </c>
      <c r="BZ104" s="254" t="str">
        <f>IF(ISNUMBER(FIND(analysismethod5,'III_Plan comp 438.68 {Plan 8}'!S$15)),"",'III_Plan comp 438.68 {Plan 8}'!S$15&amp;analysismethod5)</f>
        <v/>
      </c>
      <c r="CA104" s="254" t="str">
        <f>IF(ISNUMBER(FIND(analysismethod5,'III_Plan comp 438.68 {Plan 8}'!T$15)),"",'III_Plan comp 438.68 {Plan 8}'!T$15&amp;analysismethod5)</f>
        <v/>
      </c>
      <c r="CB104" s="254" t="str">
        <f>IF(ISNUMBER(FIND(analysismethod5,'III_Plan comp 438.68 {Plan 8}'!U$15)),"",'III_Plan comp 438.68 {Plan 8}'!U$15&amp;analysismethod5)</f>
        <v/>
      </c>
      <c r="CC104" s="254" t="str">
        <f>IF(ISNUMBER(FIND(analysismethod5,'III_Plan comp 438.68 {Plan 8}'!V$15)),"",'III_Plan comp 438.68 {Plan 8}'!V$15&amp;analysismethod5)</f>
        <v/>
      </c>
      <c r="CD104" s="254" t="str">
        <f>IF(ISNUMBER(FIND(analysismethod5,'III_Plan comp 438.68 {Plan 8}'!W$15)),"",'III_Plan comp 438.68 {Plan 8}'!W$15&amp;analysismethod5)</f>
        <v/>
      </c>
      <c r="CE104" s="254" t="str">
        <f>IF(ISNUMBER(FIND(analysismethod5,'III_Plan comp 438.68 {Plan 8}'!X$15)),"",'III_Plan comp 438.68 {Plan 8}'!X$15&amp;analysismethod5)</f>
        <v/>
      </c>
      <c r="CF104" s="254" t="str">
        <f>IF(ISNUMBER(FIND(analysismethod5,'III_Plan comp 438.68 {Plan 8}'!Y$15)),"",'III_Plan comp 438.68 {Plan 8}'!Y$15&amp;analysismethod5)</f>
        <v/>
      </c>
      <c r="CG104" s="254" t="str">
        <f>IF(ISNUMBER(FIND(analysismethod5,'III_Plan comp 438.68 {Plan 8}'!Z$15)),"",'III_Plan comp 438.68 {Plan 8}'!Z$15&amp;analysismethod5)</f>
        <v/>
      </c>
      <c r="CH104" s="254" t="str">
        <f>IF(ISNUMBER(FIND(analysismethod5,'III_Plan comp 438.68 {Plan 8}'!AA$15)),"",'III_Plan comp 438.68 {Plan 8}'!AA$15&amp;analysismethod5)</f>
        <v/>
      </c>
      <c r="CI104" s="254" t="str">
        <f>IF(ISNUMBER(FIND(analysismethod5,'III_Plan comp 438.68 {Plan 8}'!AB$15)),"",'III_Plan comp 438.68 {Plan 8}'!AB$15&amp;analysismethod5)</f>
        <v/>
      </c>
      <c r="CJ104" s="254" t="str">
        <f>IF(ISNUMBER(FIND(analysismethod5,'III_Plan comp 438.68 {Plan 8}'!AC$15)),"",'III_Plan comp 438.68 {Plan 8}'!AC$15&amp;analysismethod5)</f>
        <v/>
      </c>
      <c r="CK104" s="254" t="str">
        <f>IF(ISNUMBER(FIND(analysismethod5,'III_Plan comp 438.68 {Plan 8}'!AD$15)),"",'III_Plan comp 438.68 {Plan 8}'!AD$15&amp;analysismethod5)</f>
        <v/>
      </c>
      <c r="CL104" s="254" t="str">
        <f>IF(ISNUMBER(FIND(analysismethod5,'III_Plan comp 438.68 {Plan 8}'!AE$15)),"",'III_Plan comp 438.68 {Plan 8}'!AE$15&amp;analysismethod5)</f>
        <v/>
      </c>
      <c r="CM104" s="254" t="str">
        <f>IF(ISNUMBER(FIND(analysismethod5,'III_Plan comp 438.68 {Plan 8}'!AF$15)),"",'III_Plan comp 438.68 {Plan 8}'!AF$15&amp;analysismethod5)</f>
        <v/>
      </c>
      <c r="CN104" s="254" t="str">
        <f>IF(ISNUMBER(FIND(analysismethod5,'III_Plan comp 438.68 {Plan 8}'!AG$15)),"",'III_Plan comp 438.68 {Plan 8}'!AG$15&amp;analysismethod5)</f>
        <v/>
      </c>
      <c r="CO104" s="254" t="str">
        <f>IF(ISNUMBER(FIND(analysismethod5,'III_Plan comp 438.68 {Plan 8}'!AH$15)),"",'III_Plan comp 438.68 {Plan 8}'!AH$15&amp;analysismethod5)</f>
        <v/>
      </c>
      <c r="CP104" s="254" t="str">
        <f>IF(ISNUMBER(FIND(analysismethod5,'III_Plan comp 438.68 {Plan 8}'!AI$15)),"",'III_Plan comp 438.68 {Plan 8}'!AI$15&amp;analysismethod5)</f>
        <v/>
      </c>
      <c r="CQ104" s="254" t="str">
        <f>IF(ISNUMBER(FIND(analysismethod5,'III_Plan comp 438.68 {Plan 8}'!AJ$15)),"",'III_Plan comp 438.68 {Plan 8}'!AJ$15&amp;analysismethod5)</f>
        <v/>
      </c>
      <c r="CR104" s="254" t="str">
        <f>IF(ISNUMBER(FIND(analysismethod5,'III_Plan comp 438.68 {Plan 8}'!AK$15)),"",'III_Plan comp 438.68 {Plan 8}'!AK$15&amp;analysismethod5)</f>
        <v/>
      </c>
      <c r="CS104" s="254" t="str">
        <f>IF(ISNUMBER(FIND(analysismethod5,'III_Plan comp 438.68 {Plan 8}'!AL$15)),"",'III_Plan comp 438.68 {Plan 8}'!AL$15&amp;analysismethod5)</f>
        <v/>
      </c>
      <c r="CT104" s="254" t="str">
        <f>IF(ISNUMBER(FIND(analysismethod5,'III_Plan comp 438.68 {Plan 8}'!AM$15)),"",'III_Plan comp 438.68 {Plan 8}'!AM$15&amp;analysismethod5)</f>
        <v/>
      </c>
      <c r="CU104" s="254" t="str">
        <f>IF(ISNUMBER(FIND(analysismethod5,'III_Plan comp 438.68 {Plan 8}'!AN$15)),"",'III_Plan comp 438.68 {Plan 8}'!AN$15&amp;analysismethod5)</f>
        <v/>
      </c>
      <c r="CV104" s="254" t="str">
        <f>IF(ISNUMBER(FIND(analysismethod5,'III_Plan comp 438.68 {Plan 8}'!AO$15)),"",'III_Plan comp 438.68 {Plan 8}'!AO$15&amp;analysismethod5)</f>
        <v/>
      </c>
      <c r="CW104" s="254" t="str">
        <f>IF(ISNUMBER(FIND(analysismethod5,'III_Plan comp 438.68 {Plan 8}'!AP$15)),"",'III_Plan comp 438.68 {Plan 8}'!AP$15&amp;analysismethod5)</f>
        <v/>
      </c>
      <c r="CX104" s="254" t="str">
        <f>IF(ISNUMBER(FIND(analysismethod5,'III_Plan comp 438.68 {Plan 8}'!AQ$15)),"",'III_Plan comp 438.68 {Plan 8}'!AQ$15&amp;analysismethod5)</f>
        <v/>
      </c>
      <c r="CY104" s="254" t="str">
        <f>IF(ISNUMBER(FIND(analysismethod5,'III_Plan comp 438.68 {Plan 8}'!AR$15)),"",'III_Plan comp 438.68 {Plan 8}'!AR$15&amp;analysismethod5)</f>
        <v/>
      </c>
      <c r="CZ104" s="254" t="str">
        <f>IF(ISNUMBER(FIND(analysismethod5,'III_Plan comp 438.68 {Plan 8}'!AS$15)),"",'III_Plan comp 438.68 {Plan 8}'!AS$15&amp;analysismethod5)</f>
        <v/>
      </c>
      <c r="DA104" s="254" t="str">
        <f>IF(ISNUMBER(FIND(analysismethod5,'III_Plan comp 438.68 {Plan 8}'!AT$15)),"",'III_Plan comp 438.68 {Plan 8}'!AT$15&amp;analysismethod5)</f>
        <v/>
      </c>
      <c r="DB104" s="254" t="str">
        <f>IF(ISNUMBER(FIND(analysismethod5,'III_Plan comp 438.68 {Plan 8}'!AU$15)),"",'III_Plan comp 438.68 {Plan 8}'!AU$15&amp;analysismethod5)</f>
        <v/>
      </c>
      <c r="DC104" s="254" t="str">
        <f>IF(ISNUMBER(FIND(analysismethod5,'III_Plan comp 438.68 {Plan 8}'!AV$15)),"",'III_Plan comp 438.68 {Plan 8}'!AV$15&amp;analysismethod5)</f>
        <v/>
      </c>
      <c r="DD104" s="254" t="str">
        <f>IF(ISNUMBER(FIND(analysismethod5,'III_Plan comp 438.68 {Plan 8}'!AW$15)),"",'III_Plan comp 438.68 {Plan 8}'!AW$15&amp;analysismethod5)</f>
        <v/>
      </c>
      <c r="DE104" s="254" t="str">
        <f>IF(ISNUMBER(FIND(analysismethod5,'III_Plan comp 438.68 {Plan 8}'!AX$15)),"",'III_Plan comp 438.68 {Plan 8}'!AX$15&amp;analysismethod5)</f>
        <v/>
      </c>
      <c r="DF104" s="254" t="str">
        <f>IF(ISNUMBER(FIND(analysismethod5,'III_Plan comp 438.68 {Plan 8}'!AY$15)),"",'III_Plan comp 438.68 {Plan 8}'!AY$15&amp;analysismethod5)</f>
        <v/>
      </c>
      <c r="DG104" s="254" t="str">
        <f>IF(ISNUMBER(FIND(analysismethod5,'III_Plan comp 438.68 {Plan 8}'!AZ$15)),"",'III_Plan comp 438.68 {Plan 8}'!AZ$15&amp;analysismethod5)</f>
        <v/>
      </c>
      <c r="DH104" s="254" t="str">
        <f>IF(ISNUMBER(FIND(analysismethod5,'III_Plan comp 438.68 {Plan 8}'!BA$15)),"",'III_Plan comp 438.68 {Plan 8}'!BA$15&amp;analysismethod5)</f>
        <v/>
      </c>
      <c r="DI104" s="254" t="str">
        <f>IF(ISNUMBER(FIND(analysismethod5,'III_Plan comp 438.68 {Plan 8}'!BB$15)),"",'III_Plan comp 438.68 {Plan 8}'!BB$15&amp;analysismethod5)</f>
        <v/>
      </c>
      <c r="DJ104" s="254" t="str">
        <f>IF(ISNUMBER(FIND(analysismethod5,'III_Plan comp 438.68 {Plan 8}'!BC$15)),"",'III_Plan comp 438.68 {Plan 8}'!BC$15&amp;analysismethod5)</f>
        <v/>
      </c>
      <c r="DK104" s="254" t="str">
        <f>IF(ISNUMBER(FIND(analysismethod5,'III_Plan comp 438.68 {Plan 8}'!BD$15)),"",'III_Plan comp 438.68 {Plan 8}'!BD$15&amp;analysismethod5)</f>
        <v/>
      </c>
      <c r="DL104" s="254" t="str">
        <f>IF(ISNUMBER(FIND(analysismethod5,'III_Plan comp 438.68 {Plan 8}'!BE$15)),"",'III_Plan comp 438.68 {Plan 8}'!BE$15&amp;analysismethod5)</f>
        <v/>
      </c>
      <c r="DM104" s="254" t="str">
        <f>IF(ISNUMBER(FIND(analysismethod5,'III_Plan comp 438.68 {Plan 8}'!BF$15)),"",'III_Plan comp 438.68 {Plan 8}'!BF$15&amp;analysismethod5)</f>
        <v/>
      </c>
      <c r="DN104" s="254" t="str">
        <f>IF(ISNUMBER(FIND(analysismethod5,'III_Plan comp 438.68 {Plan 8}'!BG$15)),"",'III_Plan comp 438.68 {Plan 8}'!BG$15&amp;analysismethod5)</f>
        <v/>
      </c>
      <c r="DO104" s="254" t="str">
        <f>IF(ISNUMBER(FIND(analysismethod5,'III_Plan comp 438.68 {Plan 8}'!BH$15)),"",'III_Plan comp 438.68 {Plan 8}'!BH$15&amp;analysismethod5)</f>
        <v/>
      </c>
      <c r="DP104" s="254" t="str">
        <f>IF(ISNUMBER(FIND(analysismethod5,'III_Plan comp 438.68 {Plan 8}'!BI$15)),"",'III_Plan comp 438.68 {Plan 8}'!BI$15&amp;analysismethod5)</f>
        <v/>
      </c>
      <c r="DQ104" s="254" t="str">
        <f>IF(ISNUMBER(FIND(analysismethod5,'III_Plan comp 438.68 {Plan 8}'!BJ$15)),"",'III_Plan comp 438.68 {Plan 8}'!BJ$15&amp;analysismethod5)</f>
        <v/>
      </c>
      <c r="DR104" s="254" t="str">
        <f>IF(ISNUMBER(FIND(analysismethod5,'III_Plan comp 438.68 {Plan 8}'!BK$15)),"",'III_Plan comp 438.68 {Plan 8}'!BK$15&amp;analysismethod5)</f>
        <v/>
      </c>
      <c r="DS104" s="254" t="str">
        <f>IF(ISNUMBER(FIND(analysismethod5,'III_Plan comp 438.68 {Plan 8}'!BL$15)),"",'III_Plan comp 438.68 {Plan 8}'!BL$15&amp;analysismethod5)</f>
        <v/>
      </c>
      <c r="DT104" s="254" t="str">
        <f>IF(ISNUMBER(FIND(analysismethod5,'III_Plan comp 438.68 {Plan 8}'!BM$15)),"",'III_Plan comp 438.68 {Plan 8}'!BM$15&amp;analysismethod5)</f>
        <v/>
      </c>
      <c r="DU104" s="254" t="str">
        <f>IF(ISNUMBER(FIND(analysismethod5,'III_Plan comp 438.68 {Plan 8}'!BN$15)),"",'III_Plan comp 438.68 {Plan 8}'!BN$15&amp;analysismethod5)</f>
        <v/>
      </c>
      <c r="DV104" s="254" t="str">
        <f>IF(ISNUMBER(FIND(analysismethod5,'III_Plan comp 438.68 {Plan 8}'!BO$15)),"",'III_Plan comp 438.68 {Plan 8}'!BO$15&amp;analysismethod5)</f>
        <v/>
      </c>
      <c r="DW104" s="254" t="str">
        <f>IF(ISNUMBER(FIND(analysismethod5,'III_Plan comp 438.68 {Plan 8}'!BP$15)),"",'III_Plan comp 438.68 {Plan 8}'!BP$15&amp;analysismethod5)</f>
        <v/>
      </c>
      <c r="DX104" s="254" t="str">
        <f>IF(ISNUMBER(FIND(analysismethod5,'III_Plan comp 438.68 {Plan 8}'!BQ$15)),"",'III_Plan comp 438.68 {Plan 8}'!BQ$15&amp;analysismethod5)</f>
        <v/>
      </c>
      <c r="DY104" s="254" t="str">
        <f>IF(ISNUMBER(FIND(analysismethod5,'III_Plan comp 438.68 {Plan 8}'!BR$15)),"",'III_Plan comp 438.68 {Plan 8}'!BR$15&amp;analysismethod5)</f>
        <v/>
      </c>
      <c r="DZ104" s="254" t="str">
        <f>IF(ISNUMBER(FIND(analysismethod5,'III_Plan comp 438.68 {Plan 8}'!BS$15)),"",'III_Plan comp 438.68 {Plan 8}'!BS$15&amp;analysismethod5)</f>
        <v/>
      </c>
      <c r="EA104" s="254" t="str">
        <f>IF(ISNUMBER(FIND(analysismethod5,'III_Plan comp 438.68 {Plan 8}'!BT$15)),"",'III_Plan comp 438.68 {Plan 8}'!BT$15&amp;analysismethod5)</f>
        <v/>
      </c>
      <c r="EB104" s="254" t="str">
        <f>IF(ISNUMBER(FIND(analysismethod5,'III_Plan comp 438.68 {Plan 8}'!BU$15)),"",'III_Plan comp 438.68 {Plan 8}'!BU$15&amp;analysismethod5)</f>
        <v/>
      </c>
      <c r="EC104" s="254" t="str">
        <f>IF(ISNUMBER(FIND(analysismethod5,'III_Plan comp 438.68 {Plan 8}'!BV$15)),"",'III_Plan comp 438.68 {Plan 8}'!BV$15&amp;analysismethod5)</f>
        <v/>
      </c>
      <c r="ED104" s="254" t="str">
        <f>IF(ISNUMBER(FIND(analysismethod5,'III_Plan comp 438.68 {Plan 8}'!BW$15)),"",'III_Plan comp 438.68 {Plan 8}'!BW$15&amp;analysismethod5)</f>
        <v/>
      </c>
      <c r="EE104" s="254" t="str">
        <f>IF(ISNUMBER(FIND(analysismethod5,'III_Plan comp 438.68 {Plan 8}'!BX$15)),"",'III_Plan comp 438.68 {Plan 8}'!BX$15&amp;analysismethod5)</f>
        <v/>
      </c>
      <c r="EF104" s="254" t="str">
        <f>IF(ISNUMBER(FIND(analysismethod5,'III_Plan comp 438.68 {Plan 8}'!BY$15)),"",'III_Plan comp 438.68 {Plan 8}'!BY$15&amp;analysismethod5)</f>
        <v/>
      </c>
      <c r="EG104" s="254" t="str">
        <f>IF(ISNUMBER(FIND(analysismethod5,'III_Plan comp 438.68 {Plan 8}'!BZ$15)),"",'III_Plan comp 438.68 {Plan 8}'!BZ$15&amp;analysismethod5)</f>
        <v/>
      </c>
      <c r="EH104" s="254" t="str">
        <f>IF(ISNUMBER(FIND(analysismethod5,'III_Plan comp 438.68 {Plan 8}'!CA$15)),"",'III_Plan comp 438.68 {Plan 8}'!CA$15&amp;analysismethod5)</f>
        <v/>
      </c>
      <c r="EI104" s="254" t="str">
        <f>IF(ISNUMBER(FIND(analysismethod5,'III_Plan comp 438.68 {Plan 8}'!CB$15)),"",'III_Plan comp 438.68 {Plan 8}'!CB$15&amp;analysismethod5)</f>
        <v/>
      </c>
      <c r="EJ104" s="254" t="str">
        <f>IF(ISNUMBER(FIND(analysismethod5,'III_Plan comp 438.68 {Plan 8}'!CC$15)),"",'III_Plan comp 438.68 {Plan 8}'!CC$15&amp;analysismethod5)</f>
        <v/>
      </c>
      <c r="EK104" s="254" t="str">
        <f>IF(ISNUMBER(FIND(analysismethod5,'III_Plan comp 438.68 {Plan 8}'!CD$15)),"",'III_Plan comp 438.68 {Plan 8}'!CD$15&amp;analysismethod5)</f>
        <v/>
      </c>
      <c r="EL104" s="254" t="str">
        <f>IF(ISNUMBER(FIND(analysismethod5,'III_Plan comp 438.68 {Plan 8}'!CE$15)),"",'III_Plan comp 438.68 {Plan 8}'!CE$15&amp;analysismethod5)</f>
        <v/>
      </c>
      <c r="EM104" s="254" t="str">
        <f>IF(ISNUMBER(FIND(analysismethod5,'III_Plan comp 438.68 {Plan 8}'!CF$15)),"",'III_Plan comp 438.68 {Plan 8}'!CF$15&amp;analysismethod5)</f>
        <v/>
      </c>
      <c r="EN104" s="254" t="str">
        <f>IF(ISNUMBER(FIND(analysismethod5,'III_Plan comp 438.68 {Plan 8}'!CG$15)),"",'III_Plan comp 438.68 {Plan 8}'!CG$15&amp;analysismethod5)</f>
        <v/>
      </c>
      <c r="EO104" s="254" t="str">
        <f>IF(ISNUMBER(FIND(analysismethod5,'III_Plan comp 438.68 {Plan 8}'!CH$15)),"",'III_Plan comp 438.68 {Plan 8}'!CH$15&amp;analysismethod5)</f>
        <v/>
      </c>
      <c r="EP104" s="254" t="str">
        <f>IF(ISNUMBER(FIND(analysismethod5,'III_Plan comp 438.68 {Plan 8}'!CI$15)),"",'III_Plan comp 438.68 {Plan 8}'!CI$15&amp;analysismethod5)</f>
        <v/>
      </c>
      <c r="EQ104" s="254" t="str">
        <f>IF(ISNUMBER(FIND(analysismethod5,'III_Plan comp 438.68 {Plan 8}'!CJ$15)),"",'III_Plan comp 438.68 {Plan 8}'!CJ$15&amp;analysismethod5)</f>
        <v/>
      </c>
      <c r="ER104" s="254" t="str">
        <f>IF(ISNUMBER(FIND(analysismethod5,'III_Plan comp 438.68 {Plan 8}'!CK$15)),"",'III_Plan comp 438.68 {Plan 8}'!CK$15&amp;analysismethod5)</f>
        <v/>
      </c>
      <c r="ES104" s="254" t="str">
        <f>IF(ISNUMBER(FIND(analysismethod5,'III_Plan comp 438.68 {Plan 8}'!CL$15)),"",'III_Plan comp 438.68 {Plan 8}'!CL$15&amp;analysismethod5)</f>
        <v/>
      </c>
      <c r="ET104" s="254" t="str">
        <f>IF(ISNUMBER(FIND(analysismethod5,'III_Plan comp 438.68 {Plan 8}'!CM$15)),"",'III_Plan comp 438.68 {Plan 8}'!CM$15&amp;analysismethod5)</f>
        <v/>
      </c>
      <c r="EU104" s="254" t="str">
        <f>IF(ISNUMBER(FIND(analysismethod5,'III_Plan comp 438.68 {Plan 8}'!CN$15)),"",'III_Plan comp 438.68 {Plan 8}'!CN$15&amp;analysismethod5)</f>
        <v/>
      </c>
      <c r="EV104" s="254" t="str">
        <f>IF(ISNUMBER(FIND(analysismethod5,'III_Plan comp 438.68 {Plan 8}'!CO$15)),"",'III_Plan comp 438.68 {Plan 8}'!CO$15&amp;analysismethod5)</f>
        <v/>
      </c>
      <c r="EW104" s="254" t="str">
        <f>IF(ISNUMBER(FIND(analysismethod5,'III_Plan comp 438.68 {Plan 8}'!CP$15)),"",'III_Plan comp 438.68 {Plan 8}'!CP$15&amp;analysismethod5)</f>
        <v/>
      </c>
      <c r="EX104" s="254" t="str">
        <f>IF(ISNUMBER(FIND(analysismethod5,'III_Plan comp 438.68 {Plan 8}'!CQ$15)),"",'III_Plan comp 438.68 {Plan 8}'!CQ$15&amp;analysismethod5)</f>
        <v/>
      </c>
      <c r="EY104" s="254" t="str">
        <f>IF(ISNUMBER(FIND(analysismethod5,'III_Plan comp 438.68 {Plan 8}'!CR$15)),"",'III_Plan comp 438.68 {Plan 8}'!CR$15&amp;analysismethod5)</f>
        <v/>
      </c>
      <c r="EZ104" s="254" t="str">
        <f>IF(ISNUMBER(FIND(analysismethod5,'III_Plan comp 438.68 {Plan 8}'!CS$15)),"",'III_Plan comp 438.68 {Plan 8}'!CS$15&amp;analysismethod5)</f>
        <v/>
      </c>
      <c r="FA104" s="254" t="str">
        <f>IF(ISNUMBER(FIND(analysismethod5,'III_Plan comp 438.68 {Plan 8}'!CT$15)),"",'III_Plan comp 438.68 {Plan 8}'!CT$15&amp;analysismethod5)</f>
        <v/>
      </c>
      <c r="FB104" s="254" t="str">
        <f>IF(ISNUMBER(FIND(analysismethod5,'III_Plan comp 438.68 {Plan 8}'!CU$15)),"",'III_Plan comp 438.68 {Plan 8}'!CU$15&amp;analysismethod5)</f>
        <v/>
      </c>
      <c r="FC104" s="254" t="str">
        <f>IF(ISNUMBER(FIND(analysismethod5,'III_Plan comp 438.68 {Plan 8}'!CV$15)),"",'III_Plan comp 438.68 {Plan 8}'!CV$15&amp;analysismethod5)</f>
        <v/>
      </c>
      <c r="FD104" s="254" t="str">
        <f>IF(ISNUMBER(FIND(analysismethod5,'III_Plan comp 438.68 {Plan 8}'!CW$15)),"",'III_Plan comp 438.68 {Plan 8}'!CW$15&amp;analysismethod5)</f>
        <v/>
      </c>
      <c r="FE104" s="254" t="str">
        <f>IF(ISNUMBER(FIND(analysismethod5,'III_Plan comp 438.68 {Plan 8}'!CX$15)),"",'III_Plan comp 438.68 {Plan 8}'!CX$15&amp;analysismethod5)</f>
        <v/>
      </c>
      <c r="FF104" s="254" t="str">
        <f>IF(ISNUMBER(FIND(analysismethod5,'III_Plan comp 438.68 {Plan 8}'!CY$15)),"",'III_Plan comp 438.68 {Plan 8}'!CY$15&amp;analysismethod5)</f>
        <v/>
      </c>
      <c r="FG104" s="254" t="str">
        <f>IF(ISNUMBER(FIND(analysismethod5,'III_Plan comp 438.68 {Plan 8}'!CZ$15)),"",'III_Plan comp 438.68 {Plan 8}'!CZ$15&amp;analysismethod5)</f>
        <v/>
      </c>
    </row>
    <row r="105" spans="62:163" x14ac:dyDescent="0.25">
      <c r="BK105" s="253" t="str">
        <f>IF('I_State and program information'!$E$70="Yes","Review of Grievances Related to Access"&amp;"; "&amp;CHAR(10)&amp;CHAR(10),"")</f>
        <v/>
      </c>
      <c r="BL105" s="254" t="str">
        <f>IF(ISNUMBER(FIND(analysismethod6,'III_Plan comp 438.68 {Plan 8}'!E$15)),"",'III_Plan comp 438.68 {Plan 8}'!E$15&amp;analysismethod6)</f>
        <v/>
      </c>
      <c r="BM105" s="254" t="str">
        <f>IF(ISNUMBER(FIND(analysismethod6,'III_Plan comp 438.68 {Plan 8}'!F$15)),"",'III_Plan comp 438.68 {Plan 8}'!F$15&amp;analysismethod6)</f>
        <v/>
      </c>
      <c r="BN105" s="254" t="str">
        <f>IF(ISNUMBER(FIND(analysismethod6,'III_Plan comp 438.68 {Plan 8}'!G$15)),"",'III_Plan comp 438.68 {Plan 8}'!G$15&amp;analysismethod6)</f>
        <v/>
      </c>
      <c r="BO105" s="254" t="str">
        <f>IF(ISNUMBER(FIND(analysismethod6,'III_Plan comp 438.68 {Plan 8}'!H$15)),"",'III_Plan comp 438.68 {Plan 8}'!H$15&amp;analysismethod6)</f>
        <v/>
      </c>
      <c r="BP105" s="254" t="str">
        <f>IF(ISNUMBER(FIND(analysismethod6,'III_Plan comp 438.68 {Plan 8}'!I$15)),"",'III_Plan comp 438.68 {Plan 8}'!I$15&amp;analysismethod6)</f>
        <v/>
      </c>
      <c r="BQ105" s="254" t="str">
        <f>IF(ISNUMBER(FIND(analysismethod6,'III_Plan comp 438.68 {Plan 8}'!J$15)),"",'III_Plan comp 438.68 {Plan 8}'!J$15&amp;analysismethod6)</f>
        <v/>
      </c>
      <c r="BR105" s="254" t="str">
        <f>IF(ISNUMBER(FIND(analysismethod6,'III_Plan comp 438.68 {Plan 8}'!K$15)),"",'III_Plan comp 438.68 {Plan 8}'!K$15&amp;analysismethod6)</f>
        <v/>
      </c>
      <c r="BS105" s="254" t="str">
        <f>IF(ISNUMBER(FIND(analysismethod6,'III_Plan comp 438.68 {Plan 8}'!L$15)),"",'III_Plan comp 438.68 {Plan 8}'!L$15&amp;analysismethod6)</f>
        <v/>
      </c>
      <c r="BT105" s="254" t="str">
        <f>IF(ISNUMBER(FIND(analysismethod6,'III_Plan comp 438.68 {Plan 8}'!M$15)),"",'III_Plan comp 438.68 {Plan 8}'!M$15&amp;analysismethod6)</f>
        <v/>
      </c>
      <c r="BU105" s="254" t="str">
        <f>IF(ISNUMBER(FIND(analysismethod6,'III_Plan comp 438.68 {Plan 8}'!N$15)),"",'III_Plan comp 438.68 {Plan 8}'!N$15&amp;analysismethod6)</f>
        <v/>
      </c>
      <c r="BV105" s="254" t="str">
        <f>IF(ISNUMBER(FIND(analysismethod6,'III_Plan comp 438.68 {Plan 8}'!O$15)),"",'III_Plan comp 438.68 {Plan 8}'!O$15&amp;analysismethod6)</f>
        <v/>
      </c>
      <c r="BW105" s="254" t="str">
        <f>IF(ISNUMBER(FIND(analysismethod6,'III_Plan comp 438.68 {Plan 8}'!P$15)),"",'III_Plan comp 438.68 {Plan 8}'!P$15&amp;analysismethod6)</f>
        <v/>
      </c>
      <c r="BX105" s="254" t="str">
        <f>IF(ISNUMBER(FIND(analysismethod6,'III_Plan comp 438.68 {Plan 8}'!Q$15)),"",'III_Plan comp 438.68 {Plan 8}'!Q$15&amp;analysismethod6)</f>
        <v/>
      </c>
      <c r="BY105" s="254" t="str">
        <f>IF(ISNUMBER(FIND(analysismethod6,'III_Plan comp 438.68 {Plan 8}'!R$15)),"",'III_Plan comp 438.68 {Plan 8}'!R$15&amp;analysismethod6)</f>
        <v/>
      </c>
      <c r="BZ105" s="254" t="str">
        <f>IF(ISNUMBER(FIND(analysismethod6,'III_Plan comp 438.68 {Plan 8}'!S$15)),"",'III_Plan comp 438.68 {Plan 8}'!S$15&amp;analysismethod6)</f>
        <v/>
      </c>
      <c r="CA105" s="254" t="str">
        <f>IF(ISNUMBER(FIND(analysismethod6,'III_Plan comp 438.68 {Plan 8}'!T$15)),"",'III_Plan comp 438.68 {Plan 8}'!T$15&amp;analysismethod6)</f>
        <v/>
      </c>
      <c r="CB105" s="254" t="str">
        <f>IF(ISNUMBER(FIND(analysismethod6,'III_Plan comp 438.68 {Plan 8}'!U$15)),"",'III_Plan comp 438.68 {Plan 8}'!U$15&amp;analysismethod6)</f>
        <v/>
      </c>
      <c r="CC105" s="254" t="str">
        <f>IF(ISNUMBER(FIND(analysismethod6,'III_Plan comp 438.68 {Plan 8}'!V$15)),"",'III_Plan comp 438.68 {Plan 8}'!V$15&amp;analysismethod6)</f>
        <v/>
      </c>
      <c r="CD105" s="254" t="str">
        <f>IF(ISNUMBER(FIND(analysismethod6,'III_Plan comp 438.68 {Plan 8}'!W$15)),"",'III_Plan comp 438.68 {Plan 8}'!W$15&amp;analysismethod6)</f>
        <v/>
      </c>
      <c r="CE105" s="254" t="str">
        <f>IF(ISNUMBER(FIND(analysismethod6,'III_Plan comp 438.68 {Plan 8}'!X$15)),"",'III_Plan comp 438.68 {Plan 8}'!X$15&amp;analysismethod6)</f>
        <v/>
      </c>
      <c r="CF105" s="254" t="str">
        <f>IF(ISNUMBER(FIND(analysismethod6,'III_Plan comp 438.68 {Plan 8}'!Y$15)),"",'III_Plan comp 438.68 {Plan 8}'!Y$15&amp;analysismethod6)</f>
        <v/>
      </c>
      <c r="CG105" s="254" t="str">
        <f>IF(ISNUMBER(FIND(analysismethod6,'III_Plan comp 438.68 {Plan 8}'!Z$15)),"",'III_Plan comp 438.68 {Plan 8}'!Z$15&amp;analysismethod6)</f>
        <v/>
      </c>
      <c r="CH105" s="254" t="str">
        <f>IF(ISNUMBER(FIND(analysismethod6,'III_Plan comp 438.68 {Plan 8}'!AA$15)),"",'III_Plan comp 438.68 {Plan 8}'!AA$15&amp;analysismethod6)</f>
        <v/>
      </c>
      <c r="CI105" s="254" t="str">
        <f>IF(ISNUMBER(FIND(analysismethod6,'III_Plan comp 438.68 {Plan 8}'!AB$15)),"",'III_Plan comp 438.68 {Plan 8}'!AB$15&amp;analysismethod6)</f>
        <v/>
      </c>
      <c r="CJ105" s="254" t="str">
        <f>IF(ISNUMBER(FIND(analysismethod6,'III_Plan comp 438.68 {Plan 8}'!AC$15)),"",'III_Plan comp 438.68 {Plan 8}'!AC$15&amp;analysismethod6)</f>
        <v/>
      </c>
      <c r="CK105" s="254" t="str">
        <f>IF(ISNUMBER(FIND(analysismethod6,'III_Plan comp 438.68 {Plan 8}'!AD$15)),"",'III_Plan comp 438.68 {Plan 8}'!AD$15&amp;analysismethod6)</f>
        <v/>
      </c>
      <c r="CL105" s="254" t="str">
        <f>IF(ISNUMBER(FIND(analysismethod6,'III_Plan comp 438.68 {Plan 8}'!AE$15)),"",'III_Plan comp 438.68 {Plan 8}'!AE$15&amp;analysismethod6)</f>
        <v/>
      </c>
      <c r="CM105" s="254" t="str">
        <f>IF(ISNUMBER(FIND(analysismethod6,'III_Plan comp 438.68 {Plan 8}'!AF$15)),"",'III_Plan comp 438.68 {Plan 8}'!AF$15&amp;analysismethod6)</f>
        <v/>
      </c>
      <c r="CN105" s="254" t="str">
        <f>IF(ISNUMBER(FIND(analysismethod6,'III_Plan comp 438.68 {Plan 8}'!AG$15)),"",'III_Plan comp 438.68 {Plan 8}'!AG$15&amp;analysismethod6)</f>
        <v/>
      </c>
      <c r="CO105" s="254" t="str">
        <f>IF(ISNUMBER(FIND(analysismethod6,'III_Plan comp 438.68 {Plan 8}'!AH$15)),"",'III_Plan comp 438.68 {Plan 8}'!AH$15&amp;analysismethod6)</f>
        <v/>
      </c>
      <c r="CP105" s="254" t="str">
        <f>IF(ISNUMBER(FIND(analysismethod6,'III_Plan comp 438.68 {Plan 8}'!AI$15)),"",'III_Plan comp 438.68 {Plan 8}'!AI$15&amp;analysismethod6)</f>
        <v/>
      </c>
      <c r="CQ105" s="254" t="str">
        <f>IF(ISNUMBER(FIND(analysismethod6,'III_Plan comp 438.68 {Plan 8}'!AJ$15)),"",'III_Plan comp 438.68 {Plan 8}'!AJ$15&amp;analysismethod6)</f>
        <v/>
      </c>
      <c r="CR105" s="254" t="str">
        <f>IF(ISNUMBER(FIND(analysismethod6,'III_Plan comp 438.68 {Plan 8}'!AK$15)),"",'III_Plan comp 438.68 {Plan 8}'!AK$15&amp;analysismethod6)</f>
        <v/>
      </c>
      <c r="CS105" s="254" t="str">
        <f>IF(ISNUMBER(FIND(analysismethod6,'III_Plan comp 438.68 {Plan 8}'!AL$15)),"",'III_Plan comp 438.68 {Plan 8}'!AL$15&amp;analysismethod6)</f>
        <v/>
      </c>
      <c r="CT105" s="254" t="str">
        <f>IF(ISNUMBER(FIND(analysismethod6,'III_Plan comp 438.68 {Plan 8}'!AM$15)),"",'III_Plan comp 438.68 {Plan 8}'!AM$15&amp;analysismethod6)</f>
        <v/>
      </c>
      <c r="CU105" s="254" t="str">
        <f>IF(ISNUMBER(FIND(analysismethod6,'III_Plan comp 438.68 {Plan 8}'!AN$15)),"",'III_Plan comp 438.68 {Plan 8}'!AN$15&amp;analysismethod6)</f>
        <v/>
      </c>
      <c r="CV105" s="254" t="str">
        <f>IF(ISNUMBER(FIND(analysismethod6,'III_Plan comp 438.68 {Plan 8}'!AO$15)),"",'III_Plan comp 438.68 {Plan 8}'!AO$15&amp;analysismethod6)</f>
        <v/>
      </c>
      <c r="CW105" s="254" t="str">
        <f>IF(ISNUMBER(FIND(analysismethod6,'III_Plan comp 438.68 {Plan 8}'!AP$15)),"",'III_Plan comp 438.68 {Plan 8}'!AP$15&amp;analysismethod6)</f>
        <v/>
      </c>
      <c r="CX105" s="254" t="str">
        <f>IF(ISNUMBER(FIND(analysismethod6,'III_Plan comp 438.68 {Plan 8}'!AQ$15)),"",'III_Plan comp 438.68 {Plan 8}'!AQ$15&amp;analysismethod6)</f>
        <v/>
      </c>
      <c r="CY105" s="254" t="str">
        <f>IF(ISNUMBER(FIND(analysismethod6,'III_Plan comp 438.68 {Plan 8}'!AR$15)),"",'III_Plan comp 438.68 {Plan 8}'!AR$15&amp;analysismethod6)</f>
        <v/>
      </c>
      <c r="CZ105" s="254" t="str">
        <f>IF(ISNUMBER(FIND(analysismethod6,'III_Plan comp 438.68 {Plan 8}'!AS$15)),"",'III_Plan comp 438.68 {Plan 8}'!AS$15&amp;analysismethod6)</f>
        <v/>
      </c>
      <c r="DA105" s="254" t="str">
        <f>IF(ISNUMBER(FIND(analysismethod6,'III_Plan comp 438.68 {Plan 8}'!AT$15)),"",'III_Plan comp 438.68 {Plan 8}'!AT$15&amp;analysismethod6)</f>
        <v/>
      </c>
      <c r="DB105" s="254" t="str">
        <f>IF(ISNUMBER(FIND(analysismethod6,'III_Plan comp 438.68 {Plan 8}'!AU$15)),"",'III_Plan comp 438.68 {Plan 8}'!AU$15&amp;analysismethod6)</f>
        <v/>
      </c>
      <c r="DC105" s="254" t="str">
        <f>IF(ISNUMBER(FIND(analysismethod6,'III_Plan comp 438.68 {Plan 8}'!AV$15)),"",'III_Plan comp 438.68 {Plan 8}'!AV$15&amp;analysismethod6)</f>
        <v/>
      </c>
      <c r="DD105" s="254" t="str">
        <f>IF(ISNUMBER(FIND(analysismethod6,'III_Plan comp 438.68 {Plan 8}'!AW$15)),"",'III_Plan comp 438.68 {Plan 8}'!AW$15&amp;analysismethod6)</f>
        <v/>
      </c>
      <c r="DE105" s="254" t="str">
        <f>IF(ISNUMBER(FIND(analysismethod6,'III_Plan comp 438.68 {Plan 8}'!AX$15)),"",'III_Plan comp 438.68 {Plan 8}'!AX$15&amp;analysismethod6)</f>
        <v/>
      </c>
      <c r="DF105" s="254" t="str">
        <f>IF(ISNUMBER(FIND(analysismethod6,'III_Plan comp 438.68 {Plan 8}'!AY$15)),"",'III_Plan comp 438.68 {Plan 8}'!AY$15&amp;analysismethod6)</f>
        <v/>
      </c>
      <c r="DG105" s="254" t="str">
        <f>IF(ISNUMBER(FIND(analysismethod6,'III_Plan comp 438.68 {Plan 8}'!AZ$15)),"",'III_Plan comp 438.68 {Plan 8}'!AZ$15&amp;analysismethod6)</f>
        <v/>
      </c>
      <c r="DH105" s="254" t="str">
        <f>IF(ISNUMBER(FIND(analysismethod6,'III_Plan comp 438.68 {Plan 8}'!BA$15)),"",'III_Plan comp 438.68 {Plan 8}'!BA$15&amp;analysismethod6)</f>
        <v/>
      </c>
      <c r="DI105" s="254" t="str">
        <f>IF(ISNUMBER(FIND(analysismethod6,'III_Plan comp 438.68 {Plan 8}'!BB$15)),"",'III_Plan comp 438.68 {Plan 8}'!BB$15&amp;analysismethod6)</f>
        <v/>
      </c>
      <c r="DJ105" s="254" t="str">
        <f>IF(ISNUMBER(FIND(analysismethod6,'III_Plan comp 438.68 {Plan 8}'!BC$15)),"",'III_Plan comp 438.68 {Plan 8}'!BC$15&amp;analysismethod6)</f>
        <v/>
      </c>
      <c r="DK105" s="254" t="str">
        <f>IF(ISNUMBER(FIND(analysismethod6,'III_Plan comp 438.68 {Plan 8}'!BD$15)),"",'III_Plan comp 438.68 {Plan 8}'!BD$15&amp;analysismethod6)</f>
        <v/>
      </c>
      <c r="DL105" s="254" t="str">
        <f>IF(ISNUMBER(FIND(analysismethod6,'III_Plan comp 438.68 {Plan 8}'!BE$15)),"",'III_Plan comp 438.68 {Plan 8}'!BE$15&amp;analysismethod6)</f>
        <v/>
      </c>
      <c r="DM105" s="254" t="str">
        <f>IF(ISNUMBER(FIND(analysismethod6,'III_Plan comp 438.68 {Plan 8}'!BF$15)),"",'III_Plan comp 438.68 {Plan 8}'!BF$15&amp;analysismethod6)</f>
        <v/>
      </c>
      <c r="DN105" s="254" t="str">
        <f>IF(ISNUMBER(FIND(analysismethod6,'III_Plan comp 438.68 {Plan 8}'!BG$15)),"",'III_Plan comp 438.68 {Plan 8}'!BG$15&amp;analysismethod6)</f>
        <v/>
      </c>
      <c r="DO105" s="254" t="str">
        <f>IF(ISNUMBER(FIND(analysismethod6,'III_Plan comp 438.68 {Plan 8}'!BH$15)),"",'III_Plan comp 438.68 {Plan 8}'!BH$15&amp;analysismethod6)</f>
        <v/>
      </c>
      <c r="DP105" s="254" t="str">
        <f>IF(ISNUMBER(FIND(analysismethod6,'III_Plan comp 438.68 {Plan 8}'!BI$15)),"",'III_Plan comp 438.68 {Plan 8}'!BI$15&amp;analysismethod6)</f>
        <v/>
      </c>
      <c r="DQ105" s="254" t="str">
        <f>IF(ISNUMBER(FIND(analysismethod6,'III_Plan comp 438.68 {Plan 8}'!BJ$15)),"",'III_Plan comp 438.68 {Plan 8}'!BJ$15&amp;analysismethod6)</f>
        <v/>
      </c>
      <c r="DR105" s="254" t="str">
        <f>IF(ISNUMBER(FIND(analysismethod6,'III_Plan comp 438.68 {Plan 8}'!BK$15)),"",'III_Plan comp 438.68 {Plan 8}'!BK$15&amp;analysismethod6)</f>
        <v/>
      </c>
      <c r="DS105" s="254" t="str">
        <f>IF(ISNUMBER(FIND(analysismethod6,'III_Plan comp 438.68 {Plan 8}'!BL$15)),"",'III_Plan comp 438.68 {Plan 8}'!BL$15&amp;analysismethod6)</f>
        <v/>
      </c>
      <c r="DT105" s="254" t="str">
        <f>IF(ISNUMBER(FIND(analysismethod6,'III_Plan comp 438.68 {Plan 8}'!BM$15)),"",'III_Plan comp 438.68 {Plan 8}'!BM$15&amp;analysismethod6)</f>
        <v/>
      </c>
      <c r="DU105" s="254" t="str">
        <f>IF(ISNUMBER(FIND(analysismethod6,'III_Plan comp 438.68 {Plan 8}'!BN$15)),"",'III_Plan comp 438.68 {Plan 8}'!BN$15&amp;analysismethod6)</f>
        <v/>
      </c>
      <c r="DV105" s="254" t="str">
        <f>IF(ISNUMBER(FIND(analysismethod6,'III_Plan comp 438.68 {Plan 8}'!BO$15)),"",'III_Plan comp 438.68 {Plan 8}'!BO$15&amp;analysismethod6)</f>
        <v/>
      </c>
      <c r="DW105" s="254" t="str">
        <f>IF(ISNUMBER(FIND(analysismethod6,'III_Plan comp 438.68 {Plan 8}'!BP$15)),"",'III_Plan comp 438.68 {Plan 8}'!BP$15&amp;analysismethod6)</f>
        <v/>
      </c>
      <c r="DX105" s="254" t="str">
        <f>IF(ISNUMBER(FIND(analysismethod6,'III_Plan comp 438.68 {Plan 8}'!BQ$15)),"",'III_Plan comp 438.68 {Plan 8}'!BQ$15&amp;analysismethod6)</f>
        <v/>
      </c>
      <c r="DY105" s="254" t="str">
        <f>IF(ISNUMBER(FIND(analysismethod6,'III_Plan comp 438.68 {Plan 8}'!BR$15)),"",'III_Plan comp 438.68 {Plan 8}'!BR$15&amp;analysismethod6)</f>
        <v/>
      </c>
      <c r="DZ105" s="254" t="str">
        <f>IF(ISNUMBER(FIND(analysismethod6,'III_Plan comp 438.68 {Plan 8}'!BS$15)),"",'III_Plan comp 438.68 {Plan 8}'!BS$15&amp;analysismethod6)</f>
        <v/>
      </c>
      <c r="EA105" s="254" t="str">
        <f>IF(ISNUMBER(FIND(analysismethod6,'III_Plan comp 438.68 {Plan 8}'!BT$15)),"",'III_Plan comp 438.68 {Plan 8}'!BT$15&amp;analysismethod6)</f>
        <v/>
      </c>
      <c r="EB105" s="254" t="str">
        <f>IF(ISNUMBER(FIND(analysismethod6,'III_Plan comp 438.68 {Plan 8}'!BU$15)),"",'III_Plan comp 438.68 {Plan 8}'!BU$15&amp;analysismethod6)</f>
        <v/>
      </c>
      <c r="EC105" s="254" t="str">
        <f>IF(ISNUMBER(FIND(analysismethod6,'III_Plan comp 438.68 {Plan 8}'!BV$15)),"",'III_Plan comp 438.68 {Plan 8}'!BV$15&amp;analysismethod6)</f>
        <v/>
      </c>
      <c r="ED105" s="254" t="str">
        <f>IF(ISNUMBER(FIND(analysismethod6,'III_Plan comp 438.68 {Plan 8}'!BW$15)),"",'III_Plan comp 438.68 {Plan 8}'!BW$15&amp;analysismethod6)</f>
        <v/>
      </c>
      <c r="EE105" s="254" t="str">
        <f>IF(ISNUMBER(FIND(analysismethod6,'III_Plan comp 438.68 {Plan 8}'!BX$15)),"",'III_Plan comp 438.68 {Plan 8}'!BX$15&amp;analysismethod6)</f>
        <v/>
      </c>
      <c r="EF105" s="254" t="str">
        <f>IF(ISNUMBER(FIND(analysismethod6,'III_Plan comp 438.68 {Plan 8}'!BY$15)),"",'III_Plan comp 438.68 {Plan 8}'!BY$15&amp;analysismethod6)</f>
        <v/>
      </c>
      <c r="EG105" s="254" t="str">
        <f>IF(ISNUMBER(FIND(analysismethod6,'III_Plan comp 438.68 {Plan 8}'!BZ$15)),"",'III_Plan comp 438.68 {Plan 8}'!BZ$15&amp;analysismethod6)</f>
        <v/>
      </c>
      <c r="EH105" s="254" t="str">
        <f>IF(ISNUMBER(FIND(analysismethod6,'III_Plan comp 438.68 {Plan 8}'!CA$15)),"",'III_Plan comp 438.68 {Plan 8}'!CA$15&amp;analysismethod6)</f>
        <v/>
      </c>
      <c r="EI105" s="254" t="str">
        <f>IF(ISNUMBER(FIND(analysismethod6,'III_Plan comp 438.68 {Plan 8}'!CB$15)),"",'III_Plan comp 438.68 {Plan 8}'!CB$15&amp;analysismethod6)</f>
        <v/>
      </c>
      <c r="EJ105" s="254" t="str">
        <f>IF(ISNUMBER(FIND(analysismethod6,'III_Plan comp 438.68 {Plan 8}'!CC$15)),"",'III_Plan comp 438.68 {Plan 8}'!CC$15&amp;analysismethod6)</f>
        <v/>
      </c>
      <c r="EK105" s="254" t="str">
        <f>IF(ISNUMBER(FIND(analysismethod6,'III_Plan comp 438.68 {Plan 8}'!CD$15)),"",'III_Plan comp 438.68 {Plan 8}'!CD$15&amp;analysismethod6)</f>
        <v/>
      </c>
      <c r="EL105" s="254" t="str">
        <f>IF(ISNUMBER(FIND(analysismethod6,'III_Plan comp 438.68 {Plan 8}'!CE$15)),"",'III_Plan comp 438.68 {Plan 8}'!CE$15&amp;analysismethod6)</f>
        <v/>
      </c>
      <c r="EM105" s="254" t="str">
        <f>IF(ISNUMBER(FIND(analysismethod6,'III_Plan comp 438.68 {Plan 8}'!CF$15)),"",'III_Plan comp 438.68 {Plan 8}'!CF$15&amp;analysismethod6)</f>
        <v/>
      </c>
      <c r="EN105" s="254" t="str">
        <f>IF(ISNUMBER(FIND(analysismethod6,'III_Plan comp 438.68 {Plan 8}'!CG$15)),"",'III_Plan comp 438.68 {Plan 8}'!CG$15&amp;analysismethod6)</f>
        <v/>
      </c>
      <c r="EO105" s="254" t="str">
        <f>IF(ISNUMBER(FIND(analysismethod6,'III_Plan comp 438.68 {Plan 8}'!CH$15)),"",'III_Plan comp 438.68 {Plan 8}'!CH$15&amp;analysismethod6)</f>
        <v/>
      </c>
      <c r="EP105" s="254" t="str">
        <f>IF(ISNUMBER(FIND(analysismethod6,'III_Plan comp 438.68 {Plan 8}'!CI$15)),"",'III_Plan comp 438.68 {Plan 8}'!CI$15&amp;analysismethod6)</f>
        <v/>
      </c>
      <c r="EQ105" s="254" t="str">
        <f>IF(ISNUMBER(FIND(analysismethod6,'III_Plan comp 438.68 {Plan 8}'!CJ$15)),"",'III_Plan comp 438.68 {Plan 8}'!CJ$15&amp;analysismethod6)</f>
        <v/>
      </c>
      <c r="ER105" s="254" t="str">
        <f>IF(ISNUMBER(FIND(analysismethod6,'III_Plan comp 438.68 {Plan 8}'!CK$15)),"",'III_Plan comp 438.68 {Plan 8}'!CK$15&amp;analysismethod6)</f>
        <v/>
      </c>
      <c r="ES105" s="254" t="str">
        <f>IF(ISNUMBER(FIND(analysismethod6,'III_Plan comp 438.68 {Plan 8}'!CL$15)),"",'III_Plan comp 438.68 {Plan 8}'!CL$15&amp;analysismethod6)</f>
        <v/>
      </c>
      <c r="ET105" s="254" t="str">
        <f>IF(ISNUMBER(FIND(analysismethod6,'III_Plan comp 438.68 {Plan 8}'!CM$15)),"",'III_Plan comp 438.68 {Plan 8}'!CM$15&amp;analysismethod6)</f>
        <v/>
      </c>
      <c r="EU105" s="254" t="str">
        <f>IF(ISNUMBER(FIND(analysismethod6,'III_Plan comp 438.68 {Plan 8}'!CN$15)),"",'III_Plan comp 438.68 {Plan 8}'!CN$15&amp;analysismethod6)</f>
        <v/>
      </c>
      <c r="EV105" s="254" t="str">
        <f>IF(ISNUMBER(FIND(analysismethod6,'III_Plan comp 438.68 {Plan 8}'!CO$15)),"",'III_Plan comp 438.68 {Plan 8}'!CO$15&amp;analysismethod6)</f>
        <v/>
      </c>
      <c r="EW105" s="254" t="str">
        <f>IF(ISNUMBER(FIND(analysismethod6,'III_Plan comp 438.68 {Plan 8}'!CP$15)),"",'III_Plan comp 438.68 {Plan 8}'!CP$15&amp;analysismethod6)</f>
        <v/>
      </c>
      <c r="EX105" s="254" t="str">
        <f>IF(ISNUMBER(FIND(analysismethod6,'III_Plan comp 438.68 {Plan 8}'!CQ$15)),"",'III_Plan comp 438.68 {Plan 8}'!CQ$15&amp;analysismethod6)</f>
        <v/>
      </c>
      <c r="EY105" s="254" t="str">
        <f>IF(ISNUMBER(FIND(analysismethod6,'III_Plan comp 438.68 {Plan 8}'!CR$15)),"",'III_Plan comp 438.68 {Plan 8}'!CR$15&amp;analysismethod6)</f>
        <v/>
      </c>
      <c r="EZ105" s="254" t="str">
        <f>IF(ISNUMBER(FIND(analysismethod6,'III_Plan comp 438.68 {Plan 8}'!CS$15)),"",'III_Plan comp 438.68 {Plan 8}'!CS$15&amp;analysismethod6)</f>
        <v/>
      </c>
      <c r="FA105" s="254" t="str">
        <f>IF(ISNUMBER(FIND(analysismethod6,'III_Plan comp 438.68 {Plan 8}'!CT$15)),"",'III_Plan comp 438.68 {Plan 8}'!CT$15&amp;analysismethod6)</f>
        <v/>
      </c>
      <c r="FB105" s="254" t="str">
        <f>IF(ISNUMBER(FIND(analysismethod6,'III_Plan comp 438.68 {Plan 8}'!CU$15)),"",'III_Plan comp 438.68 {Plan 8}'!CU$15&amp;analysismethod6)</f>
        <v/>
      </c>
      <c r="FC105" s="254" t="str">
        <f>IF(ISNUMBER(FIND(analysismethod6,'III_Plan comp 438.68 {Plan 8}'!CV$15)),"",'III_Plan comp 438.68 {Plan 8}'!CV$15&amp;analysismethod6)</f>
        <v/>
      </c>
      <c r="FD105" s="254" t="str">
        <f>IF(ISNUMBER(FIND(analysismethod6,'III_Plan comp 438.68 {Plan 8}'!CW$15)),"",'III_Plan comp 438.68 {Plan 8}'!CW$15&amp;analysismethod6)</f>
        <v/>
      </c>
      <c r="FE105" s="254" t="str">
        <f>IF(ISNUMBER(FIND(analysismethod6,'III_Plan comp 438.68 {Plan 8}'!CX$15)),"",'III_Plan comp 438.68 {Plan 8}'!CX$15&amp;analysismethod6)</f>
        <v/>
      </c>
      <c r="FF105" s="254" t="str">
        <f>IF(ISNUMBER(FIND(analysismethod6,'III_Plan comp 438.68 {Plan 8}'!CY$15)),"",'III_Plan comp 438.68 {Plan 8}'!CY$15&amp;analysismethod6)</f>
        <v/>
      </c>
      <c r="FG105" s="254" t="str">
        <f>IF(ISNUMBER(FIND(analysismethod6,'III_Plan comp 438.68 {Plan 8}'!CZ$15)),"",'III_Plan comp 438.68 {Plan 8}'!CZ$15&amp;analysismethod6)</f>
        <v/>
      </c>
    </row>
    <row r="106" spans="62:163" x14ac:dyDescent="0.25">
      <c r="BK106" s="253" t="str">
        <f>IF('I_State and program information'!$E$74="Yes","Encounter Data Analysis"&amp;"; "&amp;CHAR(10)&amp;CHAR(10),"")</f>
        <v/>
      </c>
      <c r="BL106" s="254" t="str">
        <f>IF(ISNUMBER(FIND(analysismethod7,'III_Plan comp 438.68 {Plan 8}'!E$15)),"",'III_Plan comp 438.68 {Plan 8}'!E$15&amp;analysismethod7)</f>
        <v/>
      </c>
      <c r="BM106" s="254" t="str">
        <f>IF(ISNUMBER(FIND(analysismethod7,'III_Plan comp 438.68 {Plan 8}'!F$15)),"",'III_Plan comp 438.68 {Plan 8}'!F$15&amp;analysismethod7)</f>
        <v/>
      </c>
      <c r="BN106" s="254" t="str">
        <f>IF(ISNUMBER(FIND(analysismethod7,'III_Plan comp 438.68 {Plan 8}'!G$15)),"",'III_Plan comp 438.68 {Plan 8}'!G$15&amp;analysismethod7)</f>
        <v/>
      </c>
      <c r="BO106" s="254" t="str">
        <f>IF(ISNUMBER(FIND(analysismethod7,'III_Plan comp 438.68 {Plan 8}'!H$15)),"",'III_Plan comp 438.68 {Plan 8}'!H$15&amp;analysismethod7)</f>
        <v/>
      </c>
      <c r="BP106" s="254" t="str">
        <f>IF(ISNUMBER(FIND(analysismethod7,'III_Plan comp 438.68 {Plan 8}'!I$15)),"",'III_Plan comp 438.68 {Plan 8}'!I$15&amp;analysismethod7)</f>
        <v/>
      </c>
      <c r="BQ106" s="254" t="str">
        <f>IF(ISNUMBER(FIND(analysismethod7,'III_Plan comp 438.68 {Plan 8}'!J$15)),"",'III_Plan comp 438.68 {Plan 8}'!J$15&amp;analysismethod7)</f>
        <v/>
      </c>
      <c r="BR106" s="254" t="str">
        <f>IF(ISNUMBER(FIND(analysismethod7,'III_Plan comp 438.68 {Plan 8}'!K$15)),"",'III_Plan comp 438.68 {Plan 8}'!K$15&amp;analysismethod7)</f>
        <v/>
      </c>
      <c r="BS106" s="254" t="str">
        <f>IF(ISNUMBER(FIND(analysismethod7,'III_Plan comp 438.68 {Plan 8}'!L$15)),"",'III_Plan comp 438.68 {Plan 8}'!L$15&amp;analysismethod7)</f>
        <v/>
      </c>
      <c r="BT106" s="254" t="str">
        <f>IF(ISNUMBER(FIND(analysismethod7,'III_Plan comp 438.68 {Plan 8}'!M$15)),"",'III_Plan comp 438.68 {Plan 8}'!M$15&amp;analysismethod7)</f>
        <v/>
      </c>
      <c r="BU106" s="254" t="str">
        <f>IF(ISNUMBER(FIND(analysismethod7,'III_Plan comp 438.68 {Plan 8}'!N$15)),"",'III_Plan comp 438.68 {Plan 8}'!N$15&amp;analysismethod7)</f>
        <v/>
      </c>
      <c r="BV106" s="254" t="str">
        <f>IF(ISNUMBER(FIND(analysismethod7,'III_Plan comp 438.68 {Plan 8}'!O$15)),"",'III_Plan comp 438.68 {Plan 8}'!O$15&amp;analysismethod7)</f>
        <v/>
      </c>
      <c r="BW106" s="254" t="str">
        <f>IF(ISNUMBER(FIND(analysismethod7,'III_Plan comp 438.68 {Plan 8}'!P$15)),"",'III_Plan comp 438.68 {Plan 8}'!P$15&amp;analysismethod7)</f>
        <v/>
      </c>
      <c r="BX106" s="254" t="str">
        <f>IF(ISNUMBER(FIND(analysismethod7,'III_Plan comp 438.68 {Plan 8}'!Q$15)),"",'III_Plan comp 438.68 {Plan 8}'!Q$15&amp;analysismethod7)</f>
        <v/>
      </c>
      <c r="BY106" s="254" t="str">
        <f>IF(ISNUMBER(FIND(analysismethod7,'III_Plan comp 438.68 {Plan 8}'!R$15)),"",'III_Plan comp 438.68 {Plan 8}'!R$15&amp;analysismethod7)</f>
        <v/>
      </c>
      <c r="BZ106" s="254" t="str">
        <f>IF(ISNUMBER(FIND(analysismethod7,'III_Plan comp 438.68 {Plan 8}'!S$15)),"",'III_Plan comp 438.68 {Plan 8}'!S$15&amp;analysismethod7)</f>
        <v/>
      </c>
      <c r="CA106" s="254" t="str">
        <f>IF(ISNUMBER(FIND(analysismethod7,'III_Plan comp 438.68 {Plan 8}'!T$15)),"",'III_Plan comp 438.68 {Plan 8}'!T$15&amp;analysismethod7)</f>
        <v/>
      </c>
      <c r="CB106" s="254" t="str">
        <f>IF(ISNUMBER(FIND(analysismethod7,'III_Plan comp 438.68 {Plan 8}'!U$15)),"",'III_Plan comp 438.68 {Plan 8}'!U$15&amp;analysismethod7)</f>
        <v/>
      </c>
      <c r="CC106" s="254" t="str">
        <f>IF(ISNUMBER(FIND(analysismethod7,'III_Plan comp 438.68 {Plan 8}'!V$15)),"",'III_Plan comp 438.68 {Plan 8}'!V$15&amp;analysismethod7)</f>
        <v/>
      </c>
      <c r="CD106" s="254" t="str">
        <f>IF(ISNUMBER(FIND(analysismethod7,'III_Plan comp 438.68 {Plan 8}'!W$15)),"",'III_Plan comp 438.68 {Plan 8}'!W$15&amp;analysismethod7)</f>
        <v/>
      </c>
      <c r="CE106" s="254" t="str">
        <f>IF(ISNUMBER(FIND(analysismethod7,'III_Plan comp 438.68 {Plan 8}'!X$15)),"",'III_Plan comp 438.68 {Plan 8}'!X$15&amp;analysismethod7)</f>
        <v/>
      </c>
      <c r="CF106" s="254" t="str">
        <f>IF(ISNUMBER(FIND(analysismethod7,'III_Plan comp 438.68 {Plan 8}'!Y$15)),"",'III_Plan comp 438.68 {Plan 8}'!Y$15&amp;analysismethod7)</f>
        <v/>
      </c>
      <c r="CG106" s="254" t="str">
        <f>IF(ISNUMBER(FIND(analysismethod7,'III_Plan comp 438.68 {Plan 8}'!Z$15)),"",'III_Plan comp 438.68 {Plan 8}'!Z$15&amp;analysismethod7)</f>
        <v/>
      </c>
      <c r="CH106" s="254" t="str">
        <f>IF(ISNUMBER(FIND(analysismethod7,'III_Plan comp 438.68 {Plan 8}'!AA$15)),"",'III_Plan comp 438.68 {Plan 8}'!AA$15&amp;analysismethod7)</f>
        <v/>
      </c>
      <c r="CI106" s="254" t="str">
        <f>IF(ISNUMBER(FIND(analysismethod7,'III_Plan comp 438.68 {Plan 8}'!AB$15)),"",'III_Plan comp 438.68 {Plan 8}'!AB$15&amp;analysismethod7)</f>
        <v/>
      </c>
      <c r="CJ106" s="254" t="str">
        <f>IF(ISNUMBER(FIND(analysismethod7,'III_Plan comp 438.68 {Plan 8}'!AC$15)),"",'III_Plan comp 438.68 {Plan 8}'!AC$15&amp;analysismethod7)</f>
        <v/>
      </c>
      <c r="CK106" s="254" t="str">
        <f>IF(ISNUMBER(FIND(analysismethod7,'III_Plan comp 438.68 {Plan 8}'!AD$15)),"",'III_Plan comp 438.68 {Plan 8}'!AD$15&amp;analysismethod7)</f>
        <v/>
      </c>
      <c r="CL106" s="254" t="str">
        <f>IF(ISNUMBER(FIND(analysismethod7,'III_Plan comp 438.68 {Plan 8}'!AE$15)),"",'III_Plan comp 438.68 {Plan 8}'!AE$15&amp;analysismethod7)</f>
        <v/>
      </c>
      <c r="CM106" s="254" t="str">
        <f>IF(ISNUMBER(FIND(analysismethod7,'III_Plan comp 438.68 {Plan 8}'!AF$15)),"",'III_Plan comp 438.68 {Plan 8}'!AF$15&amp;analysismethod7)</f>
        <v/>
      </c>
      <c r="CN106" s="254" t="str">
        <f>IF(ISNUMBER(FIND(analysismethod7,'III_Plan comp 438.68 {Plan 8}'!AG$15)),"",'III_Plan comp 438.68 {Plan 8}'!AG$15&amp;analysismethod7)</f>
        <v/>
      </c>
      <c r="CO106" s="254" t="str">
        <f>IF(ISNUMBER(FIND(analysismethod7,'III_Plan comp 438.68 {Plan 8}'!AH$15)),"",'III_Plan comp 438.68 {Plan 8}'!AH$15&amp;analysismethod7)</f>
        <v/>
      </c>
      <c r="CP106" s="254" t="str">
        <f>IF(ISNUMBER(FIND(analysismethod7,'III_Plan comp 438.68 {Plan 8}'!AI$15)),"",'III_Plan comp 438.68 {Plan 8}'!AI$15&amp;analysismethod7)</f>
        <v/>
      </c>
      <c r="CQ106" s="254" t="str">
        <f>IF(ISNUMBER(FIND(analysismethod7,'III_Plan comp 438.68 {Plan 8}'!AJ$15)),"",'III_Plan comp 438.68 {Plan 8}'!AJ$15&amp;analysismethod7)</f>
        <v/>
      </c>
      <c r="CR106" s="254" t="str">
        <f>IF(ISNUMBER(FIND(analysismethod7,'III_Plan comp 438.68 {Plan 8}'!AK$15)),"",'III_Plan comp 438.68 {Plan 8}'!AK$15&amp;analysismethod7)</f>
        <v/>
      </c>
      <c r="CS106" s="254" t="str">
        <f>IF(ISNUMBER(FIND(analysismethod7,'III_Plan comp 438.68 {Plan 8}'!AL$15)),"",'III_Plan comp 438.68 {Plan 8}'!AL$15&amp;analysismethod7)</f>
        <v/>
      </c>
      <c r="CT106" s="254" t="str">
        <f>IF(ISNUMBER(FIND(analysismethod7,'III_Plan comp 438.68 {Plan 8}'!AM$15)),"",'III_Plan comp 438.68 {Plan 8}'!AM$15&amp;analysismethod7)</f>
        <v/>
      </c>
      <c r="CU106" s="254" t="str">
        <f>IF(ISNUMBER(FIND(analysismethod7,'III_Plan comp 438.68 {Plan 8}'!AN$15)),"",'III_Plan comp 438.68 {Plan 8}'!AN$15&amp;analysismethod7)</f>
        <v/>
      </c>
      <c r="CV106" s="254" t="str">
        <f>IF(ISNUMBER(FIND(analysismethod7,'III_Plan comp 438.68 {Plan 8}'!AO$15)),"",'III_Plan comp 438.68 {Plan 8}'!AO$15&amp;analysismethod7)</f>
        <v/>
      </c>
      <c r="CW106" s="254" t="str">
        <f>IF(ISNUMBER(FIND(analysismethod7,'III_Plan comp 438.68 {Plan 8}'!AP$15)),"",'III_Plan comp 438.68 {Plan 8}'!AP$15&amp;analysismethod7)</f>
        <v/>
      </c>
      <c r="CX106" s="254" t="str">
        <f>IF(ISNUMBER(FIND(analysismethod7,'III_Plan comp 438.68 {Plan 8}'!AQ$15)),"",'III_Plan comp 438.68 {Plan 8}'!AQ$15&amp;analysismethod7)</f>
        <v/>
      </c>
      <c r="CY106" s="254" t="str">
        <f>IF(ISNUMBER(FIND(analysismethod7,'III_Plan comp 438.68 {Plan 8}'!AR$15)),"",'III_Plan comp 438.68 {Plan 8}'!AR$15&amp;analysismethod7)</f>
        <v/>
      </c>
      <c r="CZ106" s="254" t="str">
        <f>IF(ISNUMBER(FIND(analysismethod7,'III_Plan comp 438.68 {Plan 8}'!AS$15)),"",'III_Plan comp 438.68 {Plan 8}'!AS$15&amp;analysismethod7)</f>
        <v/>
      </c>
      <c r="DA106" s="254" t="str">
        <f>IF(ISNUMBER(FIND(analysismethod7,'III_Plan comp 438.68 {Plan 8}'!AT$15)),"",'III_Plan comp 438.68 {Plan 8}'!AT$15&amp;analysismethod7)</f>
        <v/>
      </c>
      <c r="DB106" s="254" t="str">
        <f>IF(ISNUMBER(FIND(analysismethod7,'III_Plan comp 438.68 {Plan 8}'!AU$15)),"",'III_Plan comp 438.68 {Plan 8}'!AU$15&amp;analysismethod7)</f>
        <v/>
      </c>
      <c r="DC106" s="254" t="str">
        <f>IF(ISNUMBER(FIND(analysismethod7,'III_Plan comp 438.68 {Plan 8}'!AV$15)),"",'III_Plan comp 438.68 {Plan 8}'!AV$15&amp;analysismethod7)</f>
        <v/>
      </c>
      <c r="DD106" s="254" t="str">
        <f>IF(ISNUMBER(FIND(analysismethod7,'III_Plan comp 438.68 {Plan 8}'!AW$15)),"",'III_Plan comp 438.68 {Plan 8}'!AW$15&amp;analysismethod7)</f>
        <v/>
      </c>
      <c r="DE106" s="254" t="str">
        <f>IF(ISNUMBER(FIND(analysismethod7,'III_Plan comp 438.68 {Plan 8}'!AX$15)),"",'III_Plan comp 438.68 {Plan 8}'!AX$15&amp;analysismethod7)</f>
        <v/>
      </c>
      <c r="DF106" s="254" t="str">
        <f>IF(ISNUMBER(FIND(analysismethod7,'III_Plan comp 438.68 {Plan 8}'!AY$15)),"",'III_Plan comp 438.68 {Plan 8}'!AY$15&amp;analysismethod7)</f>
        <v/>
      </c>
      <c r="DG106" s="254" t="str">
        <f>IF(ISNUMBER(FIND(analysismethod7,'III_Plan comp 438.68 {Plan 8}'!AZ$15)),"",'III_Plan comp 438.68 {Plan 8}'!AZ$15&amp;analysismethod7)</f>
        <v/>
      </c>
      <c r="DH106" s="254" t="str">
        <f>IF(ISNUMBER(FIND(analysismethod7,'III_Plan comp 438.68 {Plan 8}'!BA$15)),"",'III_Plan comp 438.68 {Plan 8}'!BA$15&amp;analysismethod7)</f>
        <v/>
      </c>
      <c r="DI106" s="254" t="str">
        <f>IF(ISNUMBER(FIND(analysismethod7,'III_Plan comp 438.68 {Plan 8}'!BB$15)),"",'III_Plan comp 438.68 {Plan 8}'!BB$15&amp;analysismethod7)</f>
        <v/>
      </c>
      <c r="DJ106" s="254" t="str">
        <f>IF(ISNUMBER(FIND(analysismethod7,'III_Plan comp 438.68 {Plan 8}'!BC$15)),"",'III_Plan comp 438.68 {Plan 8}'!BC$15&amp;analysismethod7)</f>
        <v/>
      </c>
      <c r="DK106" s="254" t="str">
        <f>IF(ISNUMBER(FIND(analysismethod7,'III_Plan comp 438.68 {Plan 8}'!BD$15)),"",'III_Plan comp 438.68 {Plan 8}'!BD$15&amp;analysismethod7)</f>
        <v/>
      </c>
      <c r="DL106" s="254" t="str">
        <f>IF(ISNUMBER(FIND(analysismethod7,'III_Plan comp 438.68 {Plan 8}'!BE$15)),"",'III_Plan comp 438.68 {Plan 8}'!BE$15&amp;analysismethod7)</f>
        <v/>
      </c>
      <c r="DM106" s="254" t="str">
        <f>IF(ISNUMBER(FIND(analysismethod7,'III_Plan comp 438.68 {Plan 8}'!BF$15)),"",'III_Plan comp 438.68 {Plan 8}'!BF$15&amp;analysismethod7)</f>
        <v/>
      </c>
      <c r="DN106" s="254" t="str">
        <f>IF(ISNUMBER(FIND(analysismethod7,'III_Plan comp 438.68 {Plan 8}'!BG$15)),"",'III_Plan comp 438.68 {Plan 8}'!BG$15&amp;analysismethod7)</f>
        <v/>
      </c>
      <c r="DO106" s="254" t="str">
        <f>IF(ISNUMBER(FIND(analysismethod7,'III_Plan comp 438.68 {Plan 8}'!BH$15)),"",'III_Plan comp 438.68 {Plan 8}'!BH$15&amp;analysismethod7)</f>
        <v/>
      </c>
      <c r="DP106" s="254" t="str">
        <f>IF(ISNUMBER(FIND(analysismethod7,'III_Plan comp 438.68 {Plan 8}'!BI$15)),"",'III_Plan comp 438.68 {Plan 8}'!BI$15&amp;analysismethod7)</f>
        <v/>
      </c>
      <c r="DQ106" s="254" t="str">
        <f>IF(ISNUMBER(FIND(analysismethod7,'III_Plan comp 438.68 {Plan 8}'!BJ$15)),"",'III_Plan comp 438.68 {Plan 8}'!BJ$15&amp;analysismethod7)</f>
        <v/>
      </c>
      <c r="DR106" s="254" t="str">
        <f>IF(ISNUMBER(FIND(analysismethod7,'III_Plan comp 438.68 {Plan 8}'!BK$15)),"",'III_Plan comp 438.68 {Plan 8}'!BK$15&amp;analysismethod7)</f>
        <v/>
      </c>
      <c r="DS106" s="254" t="str">
        <f>IF(ISNUMBER(FIND(analysismethod7,'III_Plan comp 438.68 {Plan 8}'!BL$15)),"",'III_Plan comp 438.68 {Plan 8}'!BL$15&amp;analysismethod7)</f>
        <v/>
      </c>
      <c r="DT106" s="254" t="str">
        <f>IF(ISNUMBER(FIND(analysismethod7,'III_Plan comp 438.68 {Plan 8}'!BM$15)),"",'III_Plan comp 438.68 {Plan 8}'!BM$15&amp;analysismethod7)</f>
        <v/>
      </c>
      <c r="DU106" s="254" t="str">
        <f>IF(ISNUMBER(FIND(analysismethod7,'III_Plan comp 438.68 {Plan 8}'!BN$15)),"",'III_Plan comp 438.68 {Plan 8}'!BN$15&amp;analysismethod7)</f>
        <v/>
      </c>
      <c r="DV106" s="254" t="str">
        <f>IF(ISNUMBER(FIND(analysismethod7,'III_Plan comp 438.68 {Plan 8}'!BO$15)),"",'III_Plan comp 438.68 {Plan 8}'!BO$15&amp;analysismethod7)</f>
        <v/>
      </c>
      <c r="DW106" s="254" t="str">
        <f>IF(ISNUMBER(FIND(analysismethod7,'III_Plan comp 438.68 {Plan 8}'!BP$15)),"",'III_Plan comp 438.68 {Plan 8}'!BP$15&amp;analysismethod7)</f>
        <v/>
      </c>
      <c r="DX106" s="254" t="str">
        <f>IF(ISNUMBER(FIND(analysismethod7,'III_Plan comp 438.68 {Plan 8}'!BQ$15)),"",'III_Plan comp 438.68 {Plan 8}'!BQ$15&amp;analysismethod7)</f>
        <v/>
      </c>
      <c r="DY106" s="254" t="str">
        <f>IF(ISNUMBER(FIND(analysismethod7,'III_Plan comp 438.68 {Plan 8}'!BR$15)),"",'III_Plan comp 438.68 {Plan 8}'!BR$15&amp;analysismethod7)</f>
        <v/>
      </c>
      <c r="DZ106" s="254" t="str">
        <f>IF(ISNUMBER(FIND(analysismethod7,'III_Plan comp 438.68 {Plan 8}'!BS$15)),"",'III_Plan comp 438.68 {Plan 8}'!BS$15&amp;analysismethod7)</f>
        <v/>
      </c>
      <c r="EA106" s="254" t="str">
        <f>IF(ISNUMBER(FIND(analysismethod7,'III_Plan comp 438.68 {Plan 8}'!BT$15)),"",'III_Plan comp 438.68 {Plan 8}'!BT$15&amp;analysismethod7)</f>
        <v/>
      </c>
      <c r="EB106" s="254" t="str">
        <f>IF(ISNUMBER(FIND(analysismethod7,'III_Plan comp 438.68 {Plan 8}'!BU$15)),"",'III_Plan comp 438.68 {Plan 8}'!BU$15&amp;analysismethod7)</f>
        <v/>
      </c>
      <c r="EC106" s="254" t="str">
        <f>IF(ISNUMBER(FIND(analysismethod7,'III_Plan comp 438.68 {Plan 8}'!BV$15)),"",'III_Plan comp 438.68 {Plan 8}'!BV$15&amp;analysismethod7)</f>
        <v/>
      </c>
      <c r="ED106" s="254" t="str">
        <f>IF(ISNUMBER(FIND(analysismethod7,'III_Plan comp 438.68 {Plan 8}'!BW$15)),"",'III_Plan comp 438.68 {Plan 8}'!BW$15&amp;analysismethod7)</f>
        <v/>
      </c>
      <c r="EE106" s="254" t="str">
        <f>IF(ISNUMBER(FIND(analysismethod7,'III_Plan comp 438.68 {Plan 8}'!BX$15)),"",'III_Plan comp 438.68 {Plan 8}'!BX$15&amp;analysismethod7)</f>
        <v/>
      </c>
      <c r="EF106" s="254" t="str">
        <f>IF(ISNUMBER(FIND(analysismethod7,'III_Plan comp 438.68 {Plan 8}'!BY$15)),"",'III_Plan comp 438.68 {Plan 8}'!BY$15&amp;analysismethod7)</f>
        <v/>
      </c>
      <c r="EG106" s="254" t="str">
        <f>IF(ISNUMBER(FIND(analysismethod7,'III_Plan comp 438.68 {Plan 8}'!BZ$15)),"",'III_Plan comp 438.68 {Plan 8}'!BZ$15&amp;analysismethod7)</f>
        <v/>
      </c>
      <c r="EH106" s="254" t="str">
        <f>IF(ISNUMBER(FIND(analysismethod7,'III_Plan comp 438.68 {Plan 8}'!CA$15)),"",'III_Plan comp 438.68 {Plan 8}'!CA$15&amp;analysismethod7)</f>
        <v/>
      </c>
      <c r="EI106" s="254" t="str">
        <f>IF(ISNUMBER(FIND(analysismethod7,'III_Plan comp 438.68 {Plan 8}'!CB$15)),"",'III_Plan comp 438.68 {Plan 8}'!CB$15&amp;analysismethod7)</f>
        <v/>
      </c>
      <c r="EJ106" s="254" t="str">
        <f>IF(ISNUMBER(FIND(analysismethod7,'III_Plan comp 438.68 {Plan 8}'!CC$15)),"",'III_Plan comp 438.68 {Plan 8}'!CC$15&amp;analysismethod7)</f>
        <v/>
      </c>
      <c r="EK106" s="254" t="str">
        <f>IF(ISNUMBER(FIND(analysismethod7,'III_Plan comp 438.68 {Plan 8}'!CD$15)),"",'III_Plan comp 438.68 {Plan 8}'!CD$15&amp;analysismethod7)</f>
        <v/>
      </c>
      <c r="EL106" s="254" t="str">
        <f>IF(ISNUMBER(FIND(analysismethod7,'III_Plan comp 438.68 {Plan 8}'!CE$15)),"",'III_Plan comp 438.68 {Plan 8}'!CE$15&amp;analysismethod7)</f>
        <v/>
      </c>
      <c r="EM106" s="254" t="str">
        <f>IF(ISNUMBER(FIND(analysismethod7,'III_Plan comp 438.68 {Plan 8}'!CF$15)),"",'III_Plan comp 438.68 {Plan 8}'!CF$15&amp;analysismethod7)</f>
        <v/>
      </c>
      <c r="EN106" s="254" t="str">
        <f>IF(ISNUMBER(FIND(analysismethod7,'III_Plan comp 438.68 {Plan 8}'!CG$15)),"",'III_Plan comp 438.68 {Plan 8}'!CG$15&amp;analysismethod7)</f>
        <v/>
      </c>
      <c r="EO106" s="254" t="str">
        <f>IF(ISNUMBER(FIND(analysismethod7,'III_Plan comp 438.68 {Plan 8}'!CH$15)),"",'III_Plan comp 438.68 {Plan 8}'!CH$15&amp;analysismethod7)</f>
        <v/>
      </c>
      <c r="EP106" s="254" t="str">
        <f>IF(ISNUMBER(FIND(analysismethod7,'III_Plan comp 438.68 {Plan 8}'!CI$15)),"",'III_Plan comp 438.68 {Plan 8}'!CI$15&amp;analysismethod7)</f>
        <v/>
      </c>
      <c r="EQ106" s="254" t="str">
        <f>IF(ISNUMBER(FIND(analysismethod7,'III_Plan comp 438.68 {Plan 8}'!CJ$15)),"",'III_Plan comp 438.68 {Plan 8}'!CJ$15&amp;analysismethod7)</f>
        <v/>
      </c>
      <c r="ER106" s="254" t="str">
        <f>IF(ISNUMBER(FIND(analysismethod7,'III_Plan comp 438.68 {Plan 8}'!CK$15)),"",'III_Plan comp 438.68 {Plan 8}'!CK$15&amp;analysismethod7)</f>
        <v/>
      </c>
      <c r="ES106" s="254" t="str">
        <f>IF(ISNUMBER(FIND(analysismethod7,'III_Plan comp 438.68 {Plan 8}'!CL$15)),"",'III_Plan comp 438.68 {Plan 8}'!CL$15&amp;analysismethod7)</f>
        <v/>
      </c>
      <c r="ET106" s="254" t="str">
        <f>IF(ISNUMBER(FIND(analysismethod7,'III_Plan comp 438.68 {Plan 8}'!CM$15)),"",'III_Plan comp 438.68 {Plan 8}'!CM$15&amp;analysismethod7)</f>
        <v/>
      </c>
      <c r="EU106" s="254" t="str">
        <f>IF(ISNUMBER(FIND(analysismethod7,'III_Plan comp 438.68 {Plan 8}'!CN$15)),"",'III_Plan comp 438.68 {Plan 8}'!CN$15&amp;analysismethod7)</f>
        <v/>
      </c>
      <c r="EV106" s="254" t="str">
        <f>IF(ISNUMBER(FIND(analysismethod7,'III_Plan comp 438.68 {Plan 8}'!CO$15)),"",'III_Plan comp 438.68 {Plan 8}'!CO$15&amp;analysismethod7)</f>
        <v/>
      </c>
      <c r="EW106" s="254" t="str">
        <f>IF(ISNUMBER(FIND(analysismethod7,'III_Plan comp 438.68 {Plan 8}'!CP$15)),"",'III_Plan comp 438.68 {Plan 8}'!CP$15&amp;analysismethod7)</f>
        <v/>
      </c>
      <c r="EX106" s="254" t="str">
        <f>IF(ISNUMBER(FIND(analysismethod7,'III_Plan comp 438.68 {Plan 8}'!CQ$15)),"",'III_Plan comp 438.68 {Plan 8}'!CQ$15&amp;analysismethod7)</f>
        <v/>
      </c>
      <c r="EY106" s="254" t="str">
        <f>IF(ISNUMBER(FIND(analysismethod7,'III_Plan comp 438.68 {Plan 8}'!CR$15)),"",'III_Plan comp 438.68 {Plan 8}'!CR$15&amp;analysismethod7)</f>
        <v/>
      </c>
      <c r="EZ106" s="254" t="str">
        <f>IF(ISNUMBER(FIND(analysismethod7,'III_Plan comp 438.68 {Plan 8}'!CS$15)),"",'III_Plan comp 438.68 {Plan 8}'!CS$15&amp;analysismethod7)</f>
        <v/>
      </c>
      <c r="FA106" s="254" t="str">
        <f>IF(ISNUMBER(FIND(analysismethod7,'III_Plan comp 438.68 {Plan 8}'!CT$15)),"",'III_Plan comp 438.68 {Plan 8}'!CT$15&amp;analysismethod7)</f>
        <v/>
      </c>
      <c r="FB106" s="254" t="str">
        <f>IF(ISNUMBER(FIND(analysismethod7,'III_Plan comp 438.68 {Plan 8}'!CU$15)),"",'III_Plan comp 438.68 {Plan 8}'!CU$15&amp;analysismethod7)</f>
        <v/>
      </c>
      <c r="FC106" s="254" t="str">
        <f>IF(ISNUMBER(FIND(analysismethod7,'III_Plan comp 438.68 {Plan 8}'!CV$15)),"",'III_Plan comp 438.68 {Plan 8}'!CV$15&amp;analysismethod7)</f>
        <v/>
      </c>
      <c r="FD106" s="254" t="str">
        <f>IF(ISNUMBER(FIND(analysismethod7,'III_Plan comp 438.68 {Plan 8}'!CW$15)),"",'III_Plan comp 438.68 {Plan 8}'!CW$15&amp;analysismethod7)</f>
        <v/>
      </c>
      <c r="FE106" s="254" t="str">
        <f>IF(ISNUMBER(FIND(analysismethod7,'III_Plan comp 438.68 {Plan 8}'!CX$15)),"",'III_Plan comp 438.68 {Plan 8}'!CX$15&amp;analysismethod7)</f>
        <v/>
      </c>
      <c r="FF106" s="254" t="str">
        <f>IF(ISNUMBER(FIND(analysismethod7,'III_Plan comp 438.68 {Plan 8}'!CY$15)),"",'III_Plan comp 438.68 {Plan 8}'!CY$15&amp;analysismethod7)</f>
        <v/>
      </c>
      <c r="FG106" s="254" t="str">
        <f>IF(ISNUMBER(FIND(analysismethod7,'III_Plan comp 438.68 {Plan 8}'!CZ$15)),"",'III_Plan comp 438.68 {Plan 8}'!CZ$15&amp;analysismethod7)</f>
        <v/>
      </c>
    </row>
    <row r="107" spans="62:163" x14ac:dyDescent="0.25">
      <c r="BK107" s="253" t="str">
        <f>IF('I_State and program information'!$E$79&lt;&gt;"",'I_State and program information'!E176&amp;"; "&amp;CHAR(10)&amp;CHAR(10),"")</f>
        <v/>
      </c>
      <c r="BL107" s="254" t="str">
        <f>IF(ISNUMBER(FIND(analysismethod8,'III_Plan comp 438.68 {Plan 8}'!E$15)),"",'III_Plan comp 438.68 {Plan 8}'!E$15&amp;analysismethod8)</f>
        <v/>
      </c>
      <c r="BM107" s="254" t="str">
        <f>IF(ISNUMBER(FIND(analysismethod8,'III_Plan comp 438.68 {Plan 8}'!F$15)),"",'III_Plan comp 438.68 {Plan 8}'!F$15&amp;analysismethod8)</f>
        <v/>
      </c>
      <c r="BN107" s="254" t="str">
        <f>IF(ISNUMBER(FIND(analysismethod8,'III_Plan comp 438.68 {Plan 8}'!G$15)),"",'III_Plan comp 438.68 {Plan 8}'!G$15&amp;analysismethod8)</f>
        <v/>
      </c>
      <c r="BO107" s="254" t="str">
        <f>IF(ISNUMBER(FIND(analysismethod8,'III_Plan comp 438.68 {Plan 8}'!H$15)),"",'III_Plan comp 438.68 {Plan 8}'!H$15&amp;analysismethod8)</f>
        <v/>
      </c>
      <c r="BP107" s="254" t="str">
        <f>IF(ISNUMBER(FIND(analysismethod8,'III_Plan comp 438.68 {Plan 8}'!I$15)),"",'III_Plan comp 438.68 {Plan 8}'!I$15&amp;analysismethod8)</f>
        <v/>
      </c>
      <c r="BQ107" s="254" t="str">
        <f>IF(ISNUMBER(FIND(analysismethod8,'III_Plan comp 438.68 {Plan 8}'!J$15)),"",'III_Plan comp 438.68 {Plan 8}'!J$15&amp;analysismethod8)</f>
        <v/>
      </c>
      <c r="BR107" s="254" t="str">
        <f>IF(ISNUMBER(FIND(analysismethod8,'III_Plan comp 438.68 {Plan 8}'!K$15)),"",'III_Plan comp 438.68 {Plan 8}'!K$15&amp;analysismethod8)</f>
        <v/>
      </c>
      <c r="BS107" s="254" t="str">
        <f>IF(ISNUMBER(FIND(analysismethod8,'III_Plan comp 438.68 {Plan 8}'!L$15)),"",'III_Plan comp 438.68 {Plan 8}'!L$15&amp;analysismethod8)</f>
        <v/>
      </c>
      <c r="BT107" s="254" t="str">
        <f>IF(ISNUMBER(FIND(analysismethod8,'III_Plan comp 438.68 {Plan 8}'!M$15)),"",'III_Plan comp 438.68 {Plan 8}'!M$15&amp;analysismethod8)</f>
        <v/>
      </c>
      <c r="BU107" s="254" t="str">
        <f>IF(ISNUMBER(FIND(analysismethod8,'III_Plan comp 438.68 {Plan 8}'!N$15)),"",'III_Plan comp 438.68 {Plan 8}'!N$15&amp;analysismethod8)</f>
        <v/>
      </c>
      <c r="BV107" s="254" t="str">
        <f>IF(ISNUMBER(FIND(analysismethod8,'III_Plan comp 438.68 {Plan 8}'!O$15)),"",'III_Plan comp 438.68 {Plan 8}'!O$15&amp;analysismethod8)</f>
        <v/>
      </c>
      <c r="BW107" s="254" t="str">
        <f>IF(ISNUMBER(FIND(analysismethod8,'III_Plan comp 438.68 {Plan 8}'!P$15)),"",'III_Plan comp 438.68 {Plan 8}'!P$15&amp;analysismethod8)</f>
        <v/>
      </c>
      <c r="BX107" s="254" t="str">
        <f>IF(ISNUMBER(FIND(analysismethod8,'III_Plan comp 438.68 {Plan 8}'!Q$15)),"",'III_Plan comp 438.68 {Plan 8}'!Q$15&amp;analysismethod8)</f>
        <v/>
      </c>
      <c r="BY107" s="254" t="str">
        <f>IF(ISNUMBER(FIND(analysismethod8,'III_Plan comp 438.68 {Plan 8}'!R$15)),"",'III_Plan comp 438.68 {Plan 8}'!R$15&amp;analysismethod8)</f>
        <v/>
      </c>
      <c r="BZ107" s="254" t="str">
        <f>IF(ISNUMBER(FIND(analysismethod8,'III_Plan comp 438.68 {Plan 8}'!S$15)),"",'III_Plan comp 438.68 {Plan 8}'!S$15&amp;analysismethod8)</f>
        <v/>
      </c>
      <c r="CA107" s="254" t="str">
        <f>IF(ISNUMBER(FIND(analysismethod8,'III_Plan comp 438.68 {Plan 8}'!T$15)),"",'III_Plan comp 438.68 {Plan 8}'!T$15&amp;analysismethod8)</f>
        <v/>
      </c>
      <c r="CB107" s="254" t="str">
        <f>IF(ISNUMBER(FIND(analysismethod8,'III_Plan comp 438.68 {Plan 8}'!U$15)),"",'III_Plan comp 438.68 {Plan 8}'!U$15&amp;analysismethod8)</f>
        <v/>
      </c>
      <c r="CC107" s="254" t="str">
        <f>IF(ISNUMBER(FIND(analysismethod8,'III_Plan comp 438.68 {Plan 8}'!V$15)),"",'III_Plan comp 438.68 {Plan 8}'!V$15&amp;analysismethod8)</f>
        <v/>
      </c>
      <c r="CD107" s="254" t="str">
        <f>IF(ISNUMBER(FIND(analysismethod8,'III_Plan comp 438.68 {Plan 8}'!W$15)),"",'III_Plan comp 438.68 {Plan 8}'!W$15&amp;analysismethod8)</f>
        <v/>
      </c>
      <c r="CE107" s="254" t="str">
        <f>IF(ISNUMBER(FIND(analysismethod8,'III_Plan comp 438.68 {Plan 8}'!X$15)),"",'III_Plan comp 438.68 {Plan 8}'!X$15&amp;analysismethod8)</f>
        <v/>
      </c>
      <c r="CF107" s="254" t="str">
        <f>IF(ISNUMBER(FIND(analysismethod8,'III_Plan comp 438.68 {Plan 8}'!Y$15)),"",'III_Plan comp 438.68 {Plan 8}'!Y$15&amp;analysismethod8)</f>
        <v/>
      </c>
      <c r="CG107" s="254" t="str">
        <f>IF(ISNUMBER(FIND(analysismethod8,'III_Plan comp 438.68 {Plan 8}'!Z$15)),"",'III_Plan comp 438.68 {Plan 8}'!Z$15&amp;analysismethod8)</f>
        <v/>
      </c>
      <c r="CH107" s="254" t="str">
        <f>IF(ISNUMBER(FIND(analysismethod8,'III_Plan comp 438.68 {Plan 8}'!AA$15)),"",'III_Plan comp 438.68 {Plan 8}'!AA$15&amp;analysismethod8)</f>
        <v/>
      </c>
      <c r="CI107" s="254" t="str">
        <f>IF(ISNUMBER(FIND(analysismethod8,'III_Plan comp 438.68 {Plan 8}'!AB$15)),"",'III_Plan comp 438.68 {Plan 8}'!AB$15&amp;analysismethod8)</f>
        <v/>
      </c>
      <c r="CJ107" s="254" t="str">
        <f>IF(ISNUMBER(FIND(analysismethod8,'III_Plan comp 438.68 {Plan 8}'!AC$15)),"",'III_Plan comp 438.68 {Plan 8}'!AC$15&amp;analysismethod8)</f>
        <v/>
      </c>
      <c r="CK107" s="254" t="str">
        <f>IF(ISNUMBER(FIND(analysismethod8,'III_Plan comp 438.68 {Plan 8}'!AD$15)),"",'III_Plan comp 438.68 {Plan 8}'!AD$15&amp;analysismethod8)</f>
        <v/>
      </c>
      <c r="CL107" s="254" t="str">
        <f>IF(ISNUMBER(FIND(analysismethod8,'III_Plan comp 438.68 {Plan 8}'!AE$15)),"",'III_Plan comp 438.68 {Plan 8}'!AE$15&amp;analysismethod8)</f>
        <v/>
      </c>
      <c r="CM107" s="254" t="str">
        <f>IF(ISNUMBER(FIND(analysismethod8,'III_Plan comp 438.68 {Plan 8}'!AF$15)),"",'III_Plan comp 438.68 {Plan 8}'!AF$15&amp;analysismethod8)</f>
        <v/>
      </c>
      <c r="CN107" s="254" t="str">
        <f>IF(ISNUMBER(FIND(analysismethod8,'III_Plan comp 438.68 {Plan 8}'!AG$15)),"",'III_Plan comp 438.68 {Plan 8}'!AG$15&amp;analysismethod8)</f>
        <v/>
      </c>
      <c r="CO107" s="254" t="str">
        <f>IF(ISNUMBER(FIND(analysismethod8,'III_Plan comp 438.68 {Plan 8}'!AH$15)),"",'III_Plan comp 438.68 {Plan 8}'!AH$15&amp;analysismethod8)</f>
        <v/>
      </c>
      <c r="CP107" s="254" t="str">
        <f>IF(ISNUMBER(FIND(analysismethod8,'III_Plan comp 438.68 {Plan 8}'!AI$15)),"",'III_Plan comp 438.68 {Plan 8}'!AI$15&amp;analysismethod8)</f>
        <v/>
      </c>
      <c r="CQ107" s="254" t="str">
        <f>IF(ISNUMBER(FIND(analysismethod8,'III_Plan comp 438.68 {Plan 8}'!AJ$15)),"",'III_Plan comp 438.68 {Plan 8}'!AJ$15&amp;analysismethod8)</f>
        <v/>
      </c>
      <c r="CR107" s="254" t="str">
        <f>IF(ISNUMBER(FIND(analysismethod8,'III_Plan comp 438.68 {Plan 8}'!AK$15)),"",'III_Plan comp 438.68 {Plan 8}'!AK$15&amp;analysismethod8)</f>
        <v/>
      </c>
      <c r="CS107" s="254" t="str">
        <f>IF(ISNUMBER(FIND(analysismethod8,'III_Plan comp 438.68 {Plan 8}'!AL$15)),"",'III_Plan comp 438.68 {Plan 8}'!AL$15&amp;analysismethod8)</f>
        <v/>
      </c>
      <c r="CT107" s="254" t="str">
        <f>IF(ISNUMBER(FIND(analysismethod8,'III_Plan comp 438.68 {Plan 8}'!AM$15)),"",'III_Plan comp 438.68 {Plan 8}'!AM$15&amp;analysismethod8)</f>
        <v/>
      </c>
      <c r="CU107" s="254" t="str">
        <f>IF(ISNUMBER(FIND(analysismethod8,'III_Plan comp 438.68 {Plan 8}'!AN$15)),"",'III_Plan comp 438.68 {Plan 8}'!AN$15&amp;analysismethod8)</f>
        <v/>
      </c>
      <c r="CV107" s="254" t="str">
        <f>IF(ISNUMBER(FIND(analysismethod8,'III_Plan comp 438.68 {Plan 8}'!AO$15)),"",'III_Plan comp 438.68 {Plan 8}'!AO$15&amp;analysismethod8)</f>
        <v/>
      </c>
      <c r="CW107" s="254" t="str">
        <f>IF(ISNUMBER(FIND(analysismethod8,'III_Plan comp 438.68 {Plan 8}'!AP$15)),"",'III_Plan comp 438.68 {Plan 8}'!AP$15&amp;analysismethod8)</f>
        <v/>
      </c>
      <c r="CX107" s="254" t="str">
        <f>IF(ISNUMBER(FIND(analysismethod8,'III_Plan comp 438.68 {Plan 8}'!AQ$15)),"",'III_Plan comp 438.68 {Plan 8}'!AQ$15&amp;analysismethod8)</f>
        <v/>
      </c>
      <c r="CY107" s="254" t="str">
        <f>IF(ISNUMBER(FIND(analysismethod8,'III_Plan comp 438.68 {Plan 8}'!AR$15)),"",'III_Plan comp 438.68 {Plan 8}'!AR$15&amp;analysismethod8)</f>
        <v/>
      </c>
      <c r="CZ107" s="254" t="str">
        <f>IF(ISNUMBER(FIND(analysismethod8,'III_Plan comp 438.68 {Plan 8}'!AS$15)),"",'III_Plan comp 438.68 {Plan 8}'!AS$15&amp;analysismethod8)</f>
        <v/>
      </c>
      <c r="DA107" s="254" t="str">
        <f>IF(ISNUMBER(FIND(analysismethod8,'III_Plan comp 438.68 {Plan 8}'!AT$15)),"",'III_Plan comp 438.68 {Plan 8}'!AT$15&amp;analysismethod8)</f>
        <v/>
      </c>
      <c r="DB107" s="254" t="str">
        <f>IF(ISNUMBER(FIND(analysismethod8,'III_Plan comp 438.68 {Plan 8}'!AU$15)),"",'III_Plan comp 438.68 {Plan 8}'!AU$15&amp;analysismethod8)</f>
        <v/>
      </c>
      <c r="DC107" s="254" t="str">
        <f>IF(ISNUMBER(FIND(analysismethod8,'III_Plan comp 438.68 {Plan 8}'!AV$15)),"",'III_Plan comp 438.68 {Plan 8}'!AV$15&amp;analysismethod8)</f>
        <v/>
      </c>
      <c r="DD107" s="254" t="str">
        <f>IF(ISNUMBER(FIND(analysismethod8,'III_Plan comp 438.68 {Plan 8}'!AW$15)),"",'III_Plan comp 438.68 {Plan 8}'!AW$15&amp;analysismethod8)</f>
        <v/>
      </c>
      <c r="DE107" s="254" t="str">
        <f>IF(ISNUMBER(FIND(analysismethod8,'III_Plan comp 438.68 {Plan 8}'!AX$15)),"",'III_Plan comp 438.68 {Plan 8}'!AX$15&amp;analysismethod8)</f>
        <v/>
      </c>
      <c r="DF107" s="254" t="str">
        <f>IF(ISNUMBER(FIND(analysismethod8,'III_Plan comp 438.68 {Plan 8}'!AY$15)),"",'III_Plan comp 438.68 {Plan 8}'!AY$15&amp;analysismethod8)</f>
        <v/>
      </c>
      <c r="DG107" s="254" t="str">
        <f>IF(ISNUMBER(FIND(analysismethod8,'III_Plan comp 438.68 {Plan 8}'!AZ$15)),"",'III_Plan comp 438.68 {Plan 8}'!AZ$15&amp;analysismethod8)</f>
        <v/>
      </c>
      <c r="DH107" s="254" t="str">
        <f>IF(ISNUMBER(FIND(analysismethod8,'III_Plan comp 438.68 {Plan 8}'!BA$15)),"",'III_Plan comp 438.68 {Plan 8}'!BA$15&amp;analysismethod8)</f>
        <v/>
      </c>
      <c r="DI107" s="254" t="str">
        <f>IF(ISNUMBER(FIND(analysismethod8,'III_Plan comp 438.68 {Plan 8}'!BB$15)),"",'III_Plan comp 438.68 {Plan 8}'!BB$15&amp;analysismethod8)</f>
        <v/>
      </c>
      <c r="DJ107" s="254" t="str">
        <f>IF(ISNUMBER(FIND(analysismethod8,'III_Plan comp 438.68 {Plan 8}'!BC$15)),"",'III_Plan comp 438.68 {Plan 8}'!BC$15&amp;analysismethod8)</f>
        <v/>
      </c>
      <c r="DK107" s="254" t="str">
        <f>IF(ISNUMBER(FIND(analysismethod8,'III_Plan comp 438.68 {Plan 8}'!BD$15)),"",'III_Plan comp 438.68 {Plan 8}'!BD$15&amp;analysismethod8)</f>
        <v/>
      </c>
      <c r="DL107" s="254" t="str">
        <f>IF(ISNUMBER(FIND(analysismethod8,'III_Plan comp 438.68 {Plan 8}'!BE$15)),"",'III_Plan comp 438.68 {Plan 8}'!BE$15&amp;analysismethod8)</f>
        <v/>
      </c>
      <c r="DM107" s="254" t="str">
        <f>IF(ISNUMBER(FIND(analysismethod8,'III_Plan comp 438.68 {Plan 8}'!BF$15)),"",'III_Plan comp 438.68 {Plan 8}'!BF$15&amp;analysismethod8)</f>
        <v/>
      </c>
      <c r="DN107" s="254" t="str">
        <f>IF(ISNUMBER(FIND(analysismethod8,'III_Plan comp 438.68 {Plan 8}'!BG$15)),"",'III_Plan comp 438.68 {Plan 8}'!BG$15&amp;analysismethod8)</f>
        <v/>
      </c>
      <c r="DO107" s="254" t="str">
        <f>IF(ISNUMBER(FIND(analysismethod8,'III_Plan comp 438.68 {Plan 8}'!BH$15)),"",'III_Plan comp 438.68 {Plan 8}'!BH$15&amp;analysismethod8)</f>
        <v/>
      </c>
      <c r="DP107" s="254" t="str">
        <f>IF(ISNUMBER(FIND(analysismethod8,'III_Plan comp 438.68 {Plan 8}'!BI$15)),"",'III_Plan comp 438.68 {Plan 8}'!BI$15&amp;analysismethod8)</f>
        <v/>
      </c>
      <c r="DQ107" s="254" t="str">
        <f>IF(ISNUMBER(FIND(analysismethod8,'III_Plan comp 438.68 {Plan 8}'!BJ$15)),"",'III_Plan comp 438.68 {Plan 8}'!BJ$15&amp;analysismethod8)</f>
        <v/>
      </c>
      <c r="DR107" s="254" t="str">
        <f>IF(ISNUMBER(FIND(analysismethod8,'III_Plan comp 438.68 {Plan 8}'!BK$15)),"",'III_Plan comp 438.68 {Plan 8}'!BK$15&amp;analysismethod8)</f>
        <v/>
      </c>
      <c r="DS107" s="254" t="str">
        <f>IF(ISNUMBER(FIND(analysismethod8,'III_Plan comp 438.68 {Plan 8}'!BL$15)),"",'III_Plan comp 438.68 {Plan 8}'!BL$15&amp;analysismethod8)</f>
        <v/>
      </c>
      <c r="DT107" s="254" t="str">
        <f>IF(ISNUMBER(FIND(analysismethod8,'III_Plan comp 438.68 {Plan 8}'!BM$15)),"",'III_Plan comp 438.68 {Plan 8}'!BM$15&amp;analysismethod8)</f>
        <v/>
      </c>
      <c r="DU107" s="254" t="str">
        <f>IF(ISNUMBER(FIND(analysismethod8,'III_Plan comp 438.68 {Plan 8}'!BN$15)),"",'III_Plan comp 438.68 {Plan 8}'!BN$15&amp;analysismethod8)</f>
        <v/>
      </c>
      <c r="DV107" s="254" t="str">
        <f>IF(ISNUMBER(FIND(analysismethod8,'III_Plan comp 438.68 {Plan 8}'!BO$15)),"",'III_Plan comp 438.68 {Plan 8}'!BO$15&amp;analysismethod8)</f>
        <v/>
      </c>
      <c r="DW107" s="254" t="str">
        <f>IF(ISNUMBER(FIND(analysismethod8,'III_Plan comp 438.68 {Plan 8}'!BP$15)),"",'III_Plan comp 438.68 {Plan 8}'!BP$15&amp;analysismethod8)</f>
        <v/>
      </c>
      <c r="DX107" s="254" t="str">
        <f>IF(ISNUMBER(FIND(analysismethod8,'III_Plan comp 438.68 {Plan 8}'!BQ$15)),"",'III_Plan comp 438.68 {Plan 8}'!BQ$15&amp;analysismethod8)</f>
        <v/>
      </c>
      <c r="DY107" s="254" t="str">
        <f>IF(ISNUMBER(FIND(analysismethod8,'III_Plan comp 438.68 {Plan 8}'!BR$15)),"",'III_Plan comp 438.68 {Plan 8}'!BR$15&amp;analysismethod8)</f>
        <v/>
      </c>
      <c r="DZ107" s="254" t="str">
        <f>IF(ISNUMBER(FIND(analysismethod8,'III_Plan comp 438.68 {Plan 8}'!BS$15)),"",'III_Plan comp 438.68 {Plan 8}'!BS$15&amp;analysismethod8)</f>
        <v/>
      </c>
      <c r="EA107" s="254" t="str">
        <f>IF(ISNUMBER(FIND(analysismethod8,'III_Plan comp 438.68 {Plan 8}'!BT$15)),"",'III_Plan comp 438.68 {Plan 8}'!BT$15&amp;analysismethod8)</f>
        <v/>
      </c>
      <c r="EB107" s="254" t="str">
        <f>IF(ISNUMBER(FIND(analysismethod8,'III_Plan comp 438.68 {Plan 8}'!BU$15)),"",'III_Plan comp 438.68 {Plan 8}'!BU$15&amp;analysismethod8)</f>
        <v/>
      </c>
      <c r="EC107" s="254" t="str">
        <f>IF(ISNUMBER(FIND(analysismethod8,'III_Plan comp 438.68 {Plan 8}'!BV$15)),"",'III_Plan comp 438.68 {Plan 8}'!BV$15&amp;analysismethod8)</f>
        <v/>
      </c>
      <c r="ED107" s="254" t="str">
        <f>IF(ISNUMBER(FIND(analysismethod8,'III_Plan comp 438.68 {Plan 8}'!BW$15)),"",'III_Plan comp 438.68 {Plan 8}'!BW$15&amp;analysismethod8)</f>
        <v/>
      </c>
      <c r="EE107" s="254" t="str">
        <f>IF(ISNUMBER(FIND(analysismethod8,'III_Plan comp 438.68 {Plan 8}'!BX$15)),"",'III_Plan comp 438.68 {Plan 8}'!BX$15&amp;analysismethod8)</f>
        <v/>
      </c>
      <c r="EF107" s="254" t="str">
        <f>IF(ISNUMBER(FIND(analysismethod8,'III_Plan comp 438.68 {Plan 8}'!BY$15)),"",'III_Plan comp 438.68 {Plan 8}'!BY$15&amp;analysismethod8)</f>
        <v/>
      </c>
      <c r="EG107" s="254" t="str">
        <f>IF(ISNUMBER(FIND(analysismethod8,'III_Plan comp 438.68 {Plan 8}'!BZ$15)),"",'III_Plan comp 438.68 {Plan 8}'!BZ$15&amp;analysismethod8)</f>
        <v/>
      </c>
      <c r="EH107" s="254" t="str">
        <f>IF(ISNUMBER(FIND(analysismethod8,'III_Plan comp 438.68 {Plan 8}'!CA$15)),"",'III_Plan comp 438.68 {Plan 8}'!CA$15&amp;analysismethod8)</f>
        <v/>
      </c>
      <c r="EI107" s="254" t="str">
        <f>IF(ISNUMBER(FIND(analysismethod8,'III_Plan comp 438.68 {Plan 8}'!CB$15)),"",'III_Plan comp 438.68 {Plan 8}'!CB$15&amp;analysismethod8)</f>
        <v/>
      </c>
      <c r="EJ107" s="254" t="str">
        <f>IF(ISNUMBER(FIND(analysismethod8,'III_Plan comp 438.68 {Plan 8}'!CC$15)),"",'III_Plan comp 438.68 {Plan 8}'!CC$15&amp;analysismethod8)</f>
        <v/>
      </c>
      <c r="EK107" s="254" t="str">
        <f>IF(ISNUMBER(FIND(analysismethod8,'III_Plan comp 438.68 {Plan 8}'!CD$15)),"",'III_Plan comp 438.68 {Plan 8}'!CD$15&amp;analysismethod8)</f>
        <v/>
      </c>
      <c r="EL107" s="254" t="str">
        <f>IF(ISNUMBER(FIND(analysismethod8,'III_Plan comp 438.68 {Plan 8}'!CE$15)),"",'III_Plan comp 438.68 {Plan 8}'!CE$15&amp;analysismethod8)</f>
        <v/>
      </c>
      <c r="EM107" s="254" t="str">
        <f>IF(ISNUMBER(FIND(analysismethod8,'III_Plan comp 438.68 {Plan 8}'!CF$15)),"",'III_Plan comp 438.68 {Plan 8}'!CF$15&amp;analysismethod8)</f>
        <v/>
      </c>
      <c r="EN107" s="254" t="str">
        <f>IF(ISNUMBER(FIND(analysismethod8,'III_Plan comp 438.68 {Plan 8}'!CG$15)),"",'III_Plan comp 438.68 {Plan 8}'!CG$15&amp;analysismethod8)</f>
        <v/>
      </c>
      <c r="EO107" s="254" t="str">
        <f>IF(ISNUMBER(FIND(analysismethod8,'III_Plan comp 438.68 {Plan 8}'!CH$15)),"",'III_Plan comp 438.68 {Plan 8}'!CH$15&amp;analysismethod8)</f>
        <v/>
      </c>
      <c r="EP107" s="254" t="str">
        <f>IF(ISNUMBER(FIND(analysismethod8,'III_Plan comp 438.68 {Plan 8}'!CI$15)),"",'III_Plan comp 438.68 {Plan 8}'!CI$15&amp;analysismethod8)</f>
        <v/>
      </c>
      <c r="EQ107" s="254" t="str">
        <f>IF(ISNUMBER(FIND(analysismethod8,'III_Plan comp 438.68 {Plan 8}'!CJ$15)),"",'III_Plan comp 438.68 {Plan 8}'!CJ$15&amp;analysismethod8)</f>
        <v/>
      </c>
      <c r="ER107" s="254" t="str">
        <f>IF(ISNUMBER(FIND(analysismethod8,'III_Plan comp 438.68 {Plan 8}'!CK$15)),"",'III_Plan comp 438.68 {Plan 8}'!CK$15&amp;analysismethod8)</f>
        <v/>
      </c>
      <c r="ES107" s="254" t="str">
        <f>IF(ISNUMBER(FIND(analysismethod8,'III_Plan comp 438.68 {Plan 8}'!CL$15)),"",'III_Plan comp 438.68 {Plan 8}'!CL$15&amp;analysismethod8)</f>
        <v/>
      </c>
      <c r="ET107" s="254" t="str">
        <f>IF(ISNUMBER(FIND(analysismethod8,'III_Plan comp 438.68 {Plan 8}'!CM$15)),"",'III_Plan comp 438.68 {Plan 8}'!CM$15&amp;analysismethod8)</f>
        <v/>
      </c>
      <c r="EU107" s="254" t="str">
        <f>IF(ISNUMBER(FIND(analysismethod8,'III_Plan comp 438.68 {Plan 8}'!CN$15)),"",'III_Plan comp 438.68 {Plan 8}'!CN$15&amp;analysismethod8)</f>
        <v/>
      </c>
      <c r="EV107" s="254" t="str">
        <f>IF(ISNUMBER(FIND(analysismethod8,'III_Plan comp 438.68 {Plan 8}'!CO$15)),"",'III_Plan comp 438.68 {Plan 8}'!CO$15&amp;analysismethod8)</f>
        <v/>
      </c>
      <c r="EW107" s="254" t="str">
        <f>IF(ISNUMBER(FIND(analysismethod8,'III_Plan comp 438.68 {Plan 8}'!CP$15)),"",'III_Plan comp 438.68 {Plan 8}'!CP$15&amp;analysismethod8)</f>
        <v/>
      </c>
      <c r="EX107" s="254" t="str">
        <f>IF(ISNUMBER(FIND(analysismethod8,'III_Plan comp 438.68 {Plan 8}'!CQ$15)),"",'III_Plan comp 438.68 {Plan 8}'!CQ$15&amp;analysismethod8)</f>
        <v/>
      </c>
      <c r="EY107" s="254" t="str">
        <f>IF(ISNUMBER(FIND(analysismethod8,'III_Plan comp 438.68 {Plan 8}'!CR$15)),"",'III_Plan comp 438.68 {Plan 8}'!CR$15&amp;analysismethod8)</f>
        <v/>
      </c>
      <c r="EZ107" s="254" t="str">
        <f>IF(ISNUMBER(FIND(analysismethod8,'III_Plan comp 438.68 {Plan 8}'!CS$15)),"",'III_Plan comp 438.68 {Plan 8}'!CS$15&amp;analysismethod8)</f>
        <v/>
      </c>
      <c r="FA107" s="254" t="str">
        <f>IF(ISNUMBER(FIND(analysismethod8,'III_Plan comp 438.68 {Plan 8}'!CT$15)),"",'III_Plan comp 438.68 {Plan 8}'!CT$15&amp;analysismethod8)</f>
        <v/>
      </c>
      <c r="FB107" s="254" t="str">
        <f>IF(ISNUMBER(FIND(analysismethod8,'III_Plan comp 438.68 {Plan 8}'!CU$15)),"",'III_Plan comp 438.68 {Plan 8}'!CU$15&amp;analysismethod8)</f>
        <v/>
      </c>
      <c r="FC107" s="254" t="str">
        <f>IF(ISNUMBER(FIND(analysismethod8,'III_Plan comp 438.68 {Plan 8}'!CV$15)),"",'III_Plan comp 438.68 {Plan 8}'!CV$15&amp;analysismethod8)</f>
        <v/>
      </c>
      <c r="FD107" s="254" t="str">
        <f>IF(ISNUMBER(FIND(analysismethod8,'III_Plan comp 438.68 {Plan 8}'!CW$15)),"",'III_Plan comp 438.68 {Plan 8}'!CW$15&amp;analysismethod8)</f>
        <v/>
      </c>
      <c r="FE107" s="254" t="str">
        <f>IF(ISNUMBER(FIND(analysismethod8,'III_Plan comp 438.68 {Plan 8}'!CX$15)),"",'III_Plan comp 438.68 {Plan 8}'!CX$15&amp;analysismethod8)</f>
        <v/>
      </c>
      <c r="FF107" s="254" t="str">
        <f>IF(ISNUMBER(FIND(analysismethod8,'III_Plan comp 438.68 {Plan 8}'!CY$15)),"",'III_Plan comp 438.68 {Plan 8}'!CY$15&amp;analysismethod8)</f>
        <v/>
      </c>
      <c r="FG107" s="254" t="str">
        <f>IF(ISNUMBER(FIND(analysismethod8,'III_Plan comp 438.68 {Plan 8}'!CZ$15)),"",'III_Plan comp 438.68 {Plan 8}'!CZ$15&amp;analysismethod8)</f>
        <v/>
      </c>
    </row>
    <row r="108" spans="62:163" x14ac:dyDescent="0.25">
      <c r="BK108" s="253" t="str">
        <f>IF('I_State and program information'!$E$85&lt;&gt;"",'I_State and program information'!E182&amp;"; "&amp;CHAR(10)&amp;CHAR(10),"")</f>
        <v/>
      </c>
      <c r="BL108" s="254" t="str">
        <f>IF(ISNUMBER(FIND(analysismethod9,'III_Plan comp 438.68 {Plan 8}'!E$15)),"",'III_Plan comp 438.68 {Plan 8}'!E$15&amp;analysismethod9)</f>
        <v/>
      </c>
      <c r="BM108" s="254" t="str">
        <f>IF(ISNUMBER(FIND(analysismethod9,'III_Plan comp 438.68 {Plan 8}'!F$15)),"",'III_Plan comp 438.68 {Plan 8}'!F$15&amp;analysismethod9)</f>
        <v/>
      </c>
      <c r="BN108" s="254" t="str">
        <f>IF(ISNUMBER(FIND(analysismethod9,'III_Plan comp 438.68 {Plan 8}'!G$15)),"",'III_Plan comp 438.68 {Plan 8}'!G$15&amp;analysismethod9)</f>
        <v/>
      </c>
      <c r="BO108" s="254" t="str">
        <f>IF(ISNUMBER(FIND(analysismethod9,'III_Plan comp 438.68 {Plan 8}'!H$15)),"",'III_Plan comp 438.68 {Plan 8}'!H$15&amp;analysismethod9)</f>
        <v/>
      </c>
      <c r="BP108" s="254" t="str">
        <f>IF(ISNUMBER(FIND(analysismethod9,'III_Plan comp 438.68 {Plan 8}'!I$15)),"",'III_Plan comp 438.68 {Plan 8}'!I$15&amp;analysismethod9)</f>
        <v/>
      </c>
      <c r="BQ108" s="254" t="str">
        <f>IF(ISNUMBER(FIND(analysismethod9,'III_Plan comp 438.68 {Plan 8}'!J$15)),"",'III_Plan comp 438.68 {Plan 8}'!J$15&amp;analysismethod9)</f>
        <v/>
      </c>
      <c r="BR108" s="254" t="str">
        <f>IF(ISNUMBER(FIND(analysismethod9,'III_Plan comp 438.68 {Plan 8}'!K$15)),"",'III_Plan comp 438.68 {Plan 8}'!K$15&amp;analysismethod9)</f>
        <v/>
      </c>
      <c r="BS108" s="254" t="str">
        <f>IF(ISNUMBER(FIND(analysismethod9,'III_Plan comp 438.68 {Plan 8}'!L$15)),"",'III_Plan comp 438.68 {Plan 8}'!L$15&amp;analysismethod9)</f>
        <v/>
      </c>
      <c r="BT108" s="254" t="str">
        <f>IF(ISNUMBER(FIND(analysismethod9,'III_Plan comp 438.68 {Plan 8}'!M$15)),"",'III_Plan comp 438.68 {Plan 8}'!M$15&amp;analysismethod9)</f>
        <v/>
      </c>
      <c r="BU108" s="254" t="str">
        <f>IF(ISNUMBER(FIND(analysismethod9,'III_Plan comp 438.68 {Plan 8}'!N$15)),"",'III_Plan comp 438.68 {Plan 8}'!N$15&amp;analysismethod9)</f>
        <v/>
      </c>
      <c r="BV108" s="254" t="str">
        <f>IF(ISNUMBER(FIND(analysismethod9,'III_Plan comp 438.68 {Plan 8}'!O$15)),"",'III_Plan comp 438.68 {Plan 8}'!O$15&amp;analysismethod9)</f>
        <v/>
      </c>
      <c r="BW108" s="254" t="str">
        <f>IF(ISNUMBER(FIND(analysismethod9,'III_Plan comp 438.68 {Plan 8}'!P$15)),"",'III_Plan comp 438.68 {Plan 8}'!P$15&amp;analysismethod9)</f>
        <v/>
      </c>
      <c r="BX108" s="254" t="str">
        <f>IF(ISNUMBER(FIND(analysismethod9,'III_Plan comp 438.68 {Plan 8}'!Q$15)),"",'III_Plan comp 438.68 {Plan 8}'!Q$15&amp;analysismethod9)</f>
        <v/>
      </c>
      <c r="BY108" s="254" t="str">
        <f>IF(ISNUMBER(FIND(analysismethod9,'III_Plan comp 438.68 {Plan 8}'!R$15)),"",'III_Plan comp 438.68 {Plan 8}'!R$15&amp;analysismethod9)</f>
        <v/>
      </c>
      <c r="BZ108" s="254" t="str">
        <f>IF(ISNUMBER(FIND(analysismethod9,'III_Plan comp 438.68 {Plan 8}'!S$15)),"",'III_Plan comp 438.68 {Plan 8}'!S$15&amp;analysismethod9)</f>
        <v/>
      </c>
      <c r="CA108" s="254" t="str">
        <f>IF(ISNUMBER(FIND(analysismethod9,'III_Plan comp 438.68 {Plan 8}'!T$15)),"",'III_Plan comp 438.68 {Plan 8}'!T$15&amp;analysismethod9)</f>
        <v/>
      </c>
      <c r="CB108" s="254" t="str">
        <f>IF(ISNUMBER(FIND(analysismethod9,'III_Plan comp 438.68 {Plan 8}'!U$15)),"",'III_Plan comp 438.68 {Plan 8}'!U$15&amp;analysismethod9)</f>
        <v/>
      </c>
      <c r="CC108" s="254" t="str">
        <f>IF(ISNUMBER(FIND(analysismethod9,'III_Plan comp 438.68 {Plan 8}'!V$15)),"",'III_Plan comp 438.68 {Plan 8}'!V$15&amp;analysismethod9)</f>
        <v/>
      </c>
      <c r="CD108" s="254" t="str">
        <f>IF(ISNUMBER(FIND(analysismethod9,'III_Plan comp 438.68 {Plan 8}'!W$15)),"",'III_Plan comp 438.68 {Plan 8}'!W$15&amp;analysismethod9)</f>
        <v/>
      </c>
      <c r="CE108" s="254" t="str">
        <f>IF(ISNUMBER(FIND(analysismethod9,'III_Plan comp 438.68 {Plan 8}'!X$15)),"",'III_Plan comp 438.68 {Plan 8}'!X$15&amp;analysismethod9)</f>
        <v/>
      </c>
      <c r="CF108" s="254" t="str">
        <f>IF(ISNUMBER(FIND(analysismethod9,'III_Plan comp 438.68 {Plan 8}'!Y$15)),"",'III_Plan comp 438.68 {Plan 8}'!Y$15&amp;analysismethod9)</f>
        <v/>
      </c>
      <c r="CG108" s="254" t="str">
        <f>IF(ISNUMBER(FIND(analysismethod9,'III_Plan comp 438.68 {Plan 8}'!Z$15)),"",'III_Plan comp 438.68 {Plan 8}'!Z$15&amp;analysismethod9)</f>
        <v/>
      </c>
      <c r="CH108" s="254" t="str">
        <f>IF(ISNUMBER(FIND(analysismethod9,'III_Plan comp 438.68 {Plan 8}'!AA$15)),"",'III_Plan comp 438.68 {Plan 8}'!AA$15&amp;analysismethod9)</f>
        <v/>
      </c>
      <c r="CI108" s="254" t="str">
        <f>IF(ISNUMBER(FIND(analysismethod9,'III_Plan comp 438.68 {Plan 8}'!AB$15)),"",'III_Plan comp 438.68 {Plan 8}'!AB$15&amp;analysismethod9)</f>
        <v/>
      </c>
      <c r="CJ108" s="254" t="str">
        <f>IF(ISNUMBER(FIND(analysismethod9,'III_Plan comp 438.68 {Plan 8}'!AC$15)),"",'III_Plan comp 438.68 {Plan 8}'!AC$15&amp;analysismethod9)</f>
        <v/>
      </c>
      <c r="CK108" s="254" t="str">
        <f>IF(ISNUMBER(FIND(analysismethod9,'III_Plan comp 438.68 {Plan 8}'!AD$15)),"",'III_Plan comp 438.68 {Plan 8}'!AD$15&amp;analysismethod9)</f>
        <v/>
      </c>
      <c r="CL108" s="254" t="str">
        <f>IF(ISNUMBER(FIND(analysismethod9,'III_Plan comp 438.68 {Plan 8}'!AE$15)),"",'III_Plan comp 438.68 {Plan 8}'!AE$15&amp;analysismethod9)</f>
        <v/>
      </c>
      <c r="CM108" s="254" t="str">
        <f>IF(ISNUMBER(FIND(analysismethod9,'III_Plan comp 438.68 {Plan 8}'!AF$15)),"",'III_Plan comp 438.68 {Plan 8}'!AF$15&amp;analysismethod9)</f>
        <v/>
      </c>
      <c r="CN108" s="254" t="str">
        <f>IF(ISNUMBER(FIND(analysismethod9,'III_Plan comp 438.68 {Plan 8}'!AG$15)),"",'III_Plan comp 438.68 {Plan 8}'!AG$15&amp;analysismethod9)</f>
        <v/>
      </c>
      <c r="CO108" s="254" t="str">
        <f>IF(ISNUMBER(FIND(analysismethod9,'III_Plan comp 438.68 {Plan 8}'!AH$15)),"",'III_Plan comp 438.68 {Plan 8}'!AH$15&amp;analysismethod9)</f>
        <v/>
      </c>
      <c r="CP108" s="254" t="str">
        <f>IF(ISNUMBER(FIND(analysismethod9,'III_Plan comp 438.68 {Plan 8}'!AI$15)),"",'III_Plan comp 438.68 {Plan 8}'!AI$15&amp;analysismethod9)</f>
        <v/>
      </c>
      <c r="CQ108" s="254" t="str">
        <f>IF(ISNUMBER(FIND(analysismethod9,'III_Plan comp 438.68 {Plan 8}'!AJ$15)),"",'III_Plan comp 438.68 {Plan 8}'!AJ$15&amp;analysismethod9)</f>
        <v/>
      </c>
      <c r="CR108" s="254" t="str">
        <f>IF(ISNUMBER(FIND(analysismethod9,'III_Plan comp 438.68 {Plan 8}'!AK$15)),"",'III_Plan comp 438.68 {Plan 8}'!AK$15&amp;analysismethod9)</f>
        <v/>
      </c>
      <c r="CS108" s="254" t="str">
        <f>IF(ISNUMBER(FIND(analysismethod9,'III_Plan comp 438.68 {Plan 8}'!AL$15)),"",'III_Plan comp 438.68 {Plan 8}'!AL$15&amp;analysismethod9)</f>
        <v/>
      </c>
      <c r="CT108" s="254" t="str">
        <f>IF(ISNUMBER(FIND(analysismethod9,'III_Plan comp 438.68 {Plan 8}'!AM$15)),"",'III_Plan comp 438.68 {Plan 8}'!AM$15&amp;analysismethod9)</f>
        <v/>
      </c>
      <c r="CU108" s="254" t="str">
        <f>IF(ISNUMBER(FIND(analysismethod9,'III_Plan comp 438.68 {Plan 8}'!AN$15)),"",'III_Plan comp 438.68 {Plan 8}'!AN$15&amp;analysismethod9)</f>
        <v/>
      </c>
      <c r="CV108" s="254" t="str">
        <f>IF(ISNUMBER(FIND(analysismethod9,'III_Plan comp 438.68 {Plan 8}'!AO$15)),"",'III_Plan comp 438.68 {Plan 8}'!AO$15&amp;analysismethod9)</f>
        <v/>
      </c>
      <c r="CW108" s="254" t="str">
        <f>IF(ISNUMBER(FIND(analysismethod9,'III_Plan comp 438.68 {Plan 8}'!AP$15)),"",'III_Plan comp 438.68 {Plan 8}'!AP$15&amp;analysismethod9)</f>
        <v/>
      </c>
      <c r="CX108" s="254" t="str">
        <f>IF(ISNUMBER(FIND(analysismethod9,'III_Plan comp 438.68 {Plan 8}'!AQ$15)),"",'III_Plan comp 438.68 {Plan 8}'!AQ$15&amp;analysismethod9)</f>
        <v/>
      </c>
      <c r="CY108" s="254" t="str">
        <f>IF(ISNUMBER(FIND(analysismethod9,'III_Plan comp 438.68 {Plan 8}'!AR$15)),"",'III_Plan comp 438.68 {Plan 8}'!AR$15&amp;analysismethod9)</f>
        <v/>
      </c>
      <c r="CZ108" s="254" t="str">
        <f>IF(ISNUMBER(FIND(analysismethod9,'III_Plan comp 438.68 {Plan 8}'!AS$15)),"",'III_Plan comp 438.68 {Plan 8}'!AS$15&amp;analysismethod9)</f>
        <v/>
      </c>
      <c r="DA108" s="254" t="str">
        <f>IF(ISNUMBER(FIND(analysismethod9,'III_Plan comp 438.68 {Plan 8}'!AT$15)),"",'III_Plan comp 438.68 {Plan 8}'!AT$15&amp;analysismethod9)</f>
        <v/>
      </c>
      <c r="DB108" s="254" t="str">
        <f>IF(ISNUMBER(FIND(analysismethod9,'III_Plan comp 438.68 {Plan 8}'!AU$15)),"",'III_Plan comp 438.68 {Plan 8}'!AU$15&amp;analysismethod9)</f>
        <v/>
      </c>
      <c r="DC108" s="254" t="str">
        <f>IF(ISNUMBER(FIND(analysismethod9,'III_Plan comp 438.68 {Plan 8}'!AV$15)),"",'III_Plan comp 438.68 {Plan 8}'!AV$15&amp;analysismethod9)</f>
        <v/>
      </c>
      <c r="DD108" s="254" t="str">
        <f>IF(ISNUMBER(FIND(analysismethod9,'III_Plan comp 438.68 {Plan 8}'!AW$15)),"",'III_Plan comp 438.68 {Plan 8}'!AW$15&amp;analysismethod9)</f>
        <v/>
      </c>
      <c r="DE108" s="254" t="str">
        <f>IF(ISNUMBER(FIND(analysismethod9,'III_Plan comp 438.68 {Plan 8}'!AX$15)),"",'III_Plan comp 438.68 {Plan 8}'!AX$15&amp;analysismethod9)</f>
        <v/>
      </c>
      <c r="DF108" s="254" t="str">
        <f>IF(ISNUMBER(FIND(analysismethod9,'III_Plan comp 438.68 {Plan 8}'!AY$15)),"",'III_Plan comp 438.68 {Plan 8}'!AY$15&amp;analysismethod9)</f>
        <v/>
      </c>
      <c r="DG108" s="254" t="str">
        <f>IF(ISNUMBER(FIND(analysismethod9,'III_Plan comp 438.68 {Plan 8}'!AZ$15)),"",'III_Plan comp 438.68 {Plan 8}'!AZ$15&amp;analysismethod9)</f>
        <v/>
      </c>
      <c r="DH108" s="254" t="str">
        <f>IF(ISNUMBER(FIND(analysismethod9,'III_Plan comp 438.68 {Plan 8}'!BA$15)),"",'III_Plan comp 438.68 {Plan 8}'!BA$15&amp;analysismethod9)</f>
        <v/>
      </c>
      <c r="DI108" s="254" t="str">
        <f>IF(ISNUMBER(FIND(analysismethod9,'III_Plan comp 438.68 {Plan 8}'!BB$15)),"",'III_Plan comp 438.68 {Plan 8}'!BB$15&amp;analysismethod9)</f>
        <v/>
      </c>
      <c r="DJ108" s="254" t="str">
        <f>IF(ISNUMBER(FIND(analysismethod9,'III_Plan comp 438.68 {Plan 8}'!BC$15)),"",'III_Plan comp 438.68 {Plan 8}'!BC$15&amp;analysismethod9)</f>
        <v/>
      </c>
      <c r="DK108" s="254" t="str">
        <f>IF(ISNUMBER(FIND(analysismethod9,'III_Plan comp 438.68 {Plan 8}'!BD$15)),"",'III_Plan comp 438.68 {Plan 8}'!BD$15&amp;analysismethod9)</f>
        <v/>
      </c>
      <c r="DL108" s="254" t="str">
        <f>IF(ISNUMBER(FIND(analysismethod9,'III_Plan comp 438.68 {Plan 8}'!BE$15)),"",'III_Plan comp 438.68 {Plan 8}'!BE$15&amp;analysismethod9)</f>
        <v/>
      </c>
      <c r="DM108" s="254" t="str">
        <f>IF(ISNUMBER(FIND(analysismethod9,'III_Plan comp 438.68 {Plan 8}'!BF$15)),"",'III_Plan comp 438.68 {Plan 8}'!BF$15&amp;analysismethod9)</f>
        <v/>
      </c>
      <c r="DN108" s="254" t="str">
        <f>IF(ISNUMBER(FIND(analysismethod9,'III_Plan comp 438.68 {Plan 8}'!BG$15)),"",'III_Plan comp 438.68 {Plan 8}'!BG$15&amp;analysismethod9)</f>
        <v/>
      </c>
      <c r="DO108" s="254" t="str">
        <f>IF(ISNUMBER(FIND(analysismethod9,'III_Plan comp 438.68 {Plan 8}'!BH$15)),"",'III_Plan comp 438.68 {Plan 8}'!BH$15&amp;analysismethod9)</f>
        <v/>
      </c>
      <c r="DP108" s="254" t="str">
        <f>IF(ISNUMBER(FIND(analysismethod9,'III_Plan comp 438.68 {Plan 8}'!BI$15)),"",'III_Plan comp 438.68 {Plan 8}'!BI$15&amp;analysismethod9)</f>
        <v/>
      </c>
      <c r="DQ108" s="254" t="str">
        <f>IF(ISNUMBER(FIND(analysismethod9,'III_Plan comp 438.68 {Plan 8}'!BJ$15)),"",'III_Plan comp 438.68 {Plan 8}'!BJ$15&amp;analysismethod9)</f>
        <v/>
      </c>
      <c r="DR108" s="254" t="str">
        <f>IF(ISNUMBER(FIND(analysismethod9,'III_Plan comp 438.68 {Plan 8}'!BK$15)),"",'III_Plan comp 438.68 {Plan 8}'!BK$15&amp;analysismethod9)</f>
        <v/>
      </c>
      <c r="DS108" s="254" t="str">
        <f>IF(ISNUMBER(FIND(analysismethod9,'III_Plan comp 438.68 {Plan 8}'!BL$15)),"",'III_Plan comp 438.68 {Plan 8}'!BL$15&amp;analysismethod9)</f>
        <v/>
      </c>
      <c r="DT108" s="254" t="str">
        <f>IF(ISNUMBER(FIND(analysismethod9,'III_Plan comp 438.68 {Plan 8}'!BM$15)),"",'III_Plan comp 438.68 {Plan 8}'!BM$15&amp;analysismethod9)</f>
        <v/>
      </c>
      <c r="DU108" s="254" t="str">
        <f>IF(ISNUMBER(FIND(analysismethod9,'III_Plan comp 438.68 {Plan 8}'!BN$15)),"",'III_Plan comp 438.68 {Plan 8}'!BN$15&amp;analysismethod9)</f>
        <v/>
      </c>
      <c r="DV108" s="254" t="str">
        <f>IF(ISNUMBER(FIND(analysismethod9,'III_Plan comp 438.68 {Plan 8}'!BO$15)),"",'III_Plan comp 438.68 {Plan 8}'!BO$15&amp;analysismethod9)</f>
        <v/>
      </c>
      <c r="DW108" s="254" t="str">
        <f>IF(ISNUMBER(FIND(analysismethod9,'III_Plan comp 438.68 {Plan 8}'!BP$15)),"",'III_Plan comp 438.68 {Plan 8}'!BP$15&amp;analysismethod9)</f>
        <v/>
      </c>
      <c r="DX108" s="254" t="str">
        <f>IF(ISNUMBER(FIND(analysismethod9,'III_Plan comp 438.68 {Plan 8}'!BQ$15)),"",'III_Plan comp 438.68 {Plan 8}'!BQ$15&amp;analysismethod9)</f>
        <v/>
      </c>
      <c r="DY108" s="254" t="str">
        <f>IF(ISNUMBER(FIND(analysismethod9,'III_Plan comp 438.68 {Plan 8}'!BR$15)),"",'III_Plan comp 438.68 {Plan 8}'!BR$15&amp;analysismethod9)</f>
        <v/>
      </c>
      <c r="DZ108" s="254" t="str">
        <f>IF(ISNUMBER(FIND(analysismethod9,'III_Plan comp 438.68 {Plan 8}'!BS$15)),"",'III_Plan comp 438.68 {Plan 8}'!BS$15&amp;analysismethod9)</f>
        <v/>
      </c>
      <c r="EA108" s="254" t="str">
        <f>IF(ISNUMBER(FIND(analysismethod9,'III_Plan comp 438.68 {Plan 8}'!BT$15)),"",'III_Plan comp 438.68 {Plan 8}'!BT$15&amp;analysismethod9)</f>
        <v/>
      </c>
      <c r="EB108" s="254" t="str">
        <f>IF(ISNUMBER(FIND(analysismethod9,'III_Plan comp 438.68 {Plan 8}'!BU$15)),"",'III_Plan comp 438.68 {Plan 8}'!BU$15&amp;analysismethod9)</f>
        <v/>
      </c>
      <c r="EC108" s="254" t="str">
        <f>IF(ISNUMBER(FIND(analysismethod9,'III_Plan comp 438.68 {Plan 8}'!BV$15)),"",'III_Plan comp 438.68 {Plan 8}'!BV$15&amp;analysismethod9)</f>
        <v/>
      </c>
      <c r="ED108" s="254" t="str">
        <f>IF(ISNUMBER(FIND(analysismethod9,'III_Plan comp 438.68 {Plan 8}'!BW$15)),"",'III_Plan comp 438.68 {Plan 8}'!BW$15&amp;analysismethod9)</f>
        <v/>
      </c>
      <c r="EE108" s="254" t="str">
        <f>IF(ISNUMBER(FIND(analysismethod9,'III_Plan comp 438.68 {Plan 8}'!BX$15)),"",'III_Plan comp 438.68 {Plan 8}'!BX$15&amp;analysismethod9)</f>
        <v/>
      </c>
      <c r="EF108" s="254" t="str">
        <f>IF(ISNUMBER(FIND(analysismethod9,'III_Plan comp 438.68 {Plan 8}'!BY$15)),"",'III_Plan comp 438.68 {Plan 8}'!BY$15&amp;analysismethod9)</f>
        <v/>
      </c>
      <c r="EG108" s="254" t="str">
        <f>IF(ISNUMBER(FIND(analysismethod9,'III_Plan comp 438.68 {Plan 8}'!BZ$15)),"",'III_Plan comp 438.68 {Plan 8}'!BZ$15&amp;analysismethod9)</f>
        <v/>
      </c>
      <c r="EH108" s="254" t="str">
        <f>IF(ISNUMBER(FIND(analysismethod9,'III_Plan comp 438.68 {Plan 8}'!CA$15)),"",'III_Plan comp 438.68 {Plan 8}'!CA$15&amp;analysismethod9)</f>
        <v/>
      </c>
      <c r="EI108" s="254" t="str">
        <f>IF(ISNUMBER(FIND(analysismethod9,'III_Plan comp 438.68 {Plan 8}'!CB$15)),"",'III_Plan comp 438.68 {Plan 8}'!CB$15&amp;analysismethod9)</f>
        <v/>
      </c>
      <c r="EJ108" s="254" t="str">
        <f>IF(ISNUMBER(FIND(analysismethod9,'III_Plan comp 438.68 {Plan 8}'!CC$15)),"",'III_Plan comp 438.68 {Plan 8}'!CC$15&amp;analysismethod9)</f>
        <v/>
      </c>
      <c r="EK108" s="254" t="str">
        <f>IF(ISNUMBER(FIND(analysismethod9,'III_Plan comp 438.68 {Plan 8}'!CD$15)),"",'III_Plan comp 438.68 {Plan 8}'!CD$15&amp;analysismethod9)</f>
        <v/>
      </c>
      <c r="EL108" s="254" t="str">
        <f>IF(ISNUMBER(FIND(analysismethod9,'III_Plan comp 438.68 {Plan 8}'!CE$15)),"",'III_Plan comp 438.68 {Plan 8}'!CE$15&amp;analysismethod9)</f>
        <v/>
      </c>
      <c r="EM108" s="254" t="str">
        <f>IF(ISNUMBER(FIND(analysismethod9,'III_Plan comp 438.68 {Plan 8}'!CF$15)),"",'III_Plan comp 438.68 {Plan 8}'!CF$15&amp;analysismethod9)</f>
        <v/>
      </c>
      <c r="EN108" s="254" t="str">
        <f>IF(ISNUMBER(FIND(analysismethod9,'III_Plan comp 438.68 {Plan 8}'!CG$15)),"",'III_Plan comp 438.68 {Plan 8}'!CG$15&amp;analysismethod9)</f>
        <v/>
      </c>
      <c r="EO108" s="254" t="str">
        <f>IF(ISNUMBER(FIND(analysismethod9,'III_Plan comp 438.68 {Plan 8}'!CH$15)),"",'III_Plan comp 438.68 {Plan 8}'!CH$15&amp;analysismethod9)</f>
        <v/>
      </c>
      <c r="EP108" s="254" t="str">
        <f>IF(ISNUMBER(FIND(analysismethod9,'III_Plan comp 438.68 {Plan 8}'!CI$15)),"",'III_Plan comp 438.68 {Plan 8}'!CI$15&amp;analysismethod9)</f>
        <v/>
      </c>
      <c r="EQ108" s="254" t="str">
        <f>IF(ISNUMBER(FIND(analysismethod9,'III_Plan comp 438.68 {Plan 8}'!CJ$15)),"",'III_Plan comp 438.68 {Plan 8}'!CJ$15&amp;analysismethod9)</f>
        <v/>
      </c>
      <c r="ER108" s="254" t="str">
        <f>IF(ISNUMBER(FIND(analysismethod9,'III_Plan comp 438.68 {Plan 8}'!CK$15)),"",'III_Plan comp 438.68 {Plan 8}'!CK$15&amp;analysismethod9)</f>
        <v/>
      </c>
      <c r="ES108" s="254" t="str">
        <f>IF(ISNUMBER(FIND(analysismethod9,'III_Plan comp 438.68 {Plan 8}'!CL$15)),"",'III_Plan comp 438.68 {Plan 8}'!CL$15&amp;analysismethod9)</f>
        <v/>
      </c>
      <c r="ET108" s="254" t="str">
        <f>IF(ISNUMBER(FIND(analysismethod9,'III_Plan comp 438.68 {Plan 8}'!CM$15)),"",'III_Plan comp 438.68 {Plan 8}'!CM$15&amp;analysismethod9)</f>
        <v/>
      </c>
      <c r="EU108" s="254" t="str">
        <f>IF(ISNUMBER(FIND(analysismethod9,'III_Plan comp 438.68 {Plan 8}'!CN$15)),"",'III_Plan comp 438.68 {Plan 8}'!CN$15&amp;analysismethod9)</f>
        <v/>
      </c>
      <c r="EV108" s="254" t="str">
        <f>IF(ISNUMBER(FIND(analysismethod9,'III_Plan comp 438.68 {Plan 8}'!CO$15)),"",'III_Plan comp 438.68 {Plan 8}'!CO$15&amp;analysismethod9)</f>
        <v/>
      </c>
      <c r="EW108" s="254" t="str">
        <f>IF(ISNUMBER(FIND(analysismethod9,'III_Plan comp 438.68 {Plan 8}'!CP$15)),"",'III_Plan comp 438.68 {Plan 8}'!CP$15&amp;analysismethod9)</f>
        <v/>
      </c>
      <c r="EX108" s="254" t="str">
        <f>IF(ISNUMBER(FIND(analysismethod9,'III_Plan comp 438.68 {Plan 8}'!CQ$15)),"",'III_Plan comp 438.68 {Plan 8}'!CQ$15&amp;analysismethod9)</f>
        <v/>
      </c>
      <c r="EY108" s="254" t="str">
        <f>IF(ISNUMBER(FIND(analysismethod9,'III_Plan comp 438.68 {Plan 8}'!CR$15)),"",'III_Plan comp 438.68 {Plan 8}'!CR$15&amp;analysismethod9)</f>
        <v/>
      </c>
      <c r="EZ108" s="254" t="str">
        <f>IF(ISNUMBER(FIND(analysismethod9,'III_Plan comp 438.68 {Plan 8}'!CS$15)),"",'III_Plan comp 438.68 {Plan 8}'!CS$15&amp;analysismethod9)</f>
        <v/>
      </c>
      <c r="FA108" s="254" t="str">
        <f>IF(ISNUMBER(FIND(analysismethod9,'III_Plan comp 438.68 {Plan 8}'!CT$15)),"",'III_Plan comp 438.68 {Plan 8}'!CT$15&amp;analysismethod9)</f>
        <v/>
      </c>
      <c r="FB108" s="254" t="str">
        <f>IF(ISNUMBER(FIND(analysismethod9,'III_Plan comp 438.68 {Plan 8}'!CU$15)),"",'III_Plan comp 438.68 {Plan 8}'!CU$15&amp;analysismethod9)</f>
        <v/>
      </c>
      <c r="FC108" s="254" t="str">
        <f>IF(ISNUMBER(FIND(analysismethod9,'III_Plan comp 438.68 {Plan 8}'!CV$15)),"",'III_Plan comp 438.68 {Plan 8}'!CV$15&amp;analysismethod9)</f>
        <v/>
      </c>
      <c r="FD108" s="254" t="str">
        <f>IF(ISNUMBER(FIND(analysismethod9,'III_Plan comp 438.68 {Plan 8}'!CW$15)),"",'III_Plan comp 438.68 {Plan 8}'!CW$15&amp;analysismethod9)</f>
        <v/>
      </c>
      <c r="FE108" s="254" t="str">
        <f>IF(ISNUMBER(FIND(analysismethod9,'III_Plan comp 438.68 {Plan 8}'!CX$15)),"",'III_Plan comp 438.68 {Plan 8}'!CX$15&amp;analysismethod9)</f>
        <v/>
      </c>
      <c r="FF108" s="254" t="str">
        <f>IF(ISNUMBER(FIND(analysismethod9,'III_Plan comp 438.68 {Plan 8}'!CY$15)),"",'III_Plan comp 438.68 {Plan 8}'!CY$15&amp;analysismethod9)</f>
        <v/>
      </c>
      <c r="FG108" s="254" t="str">
        <f>IF(ISNUMBER(FIND(analysismethod9,'III_Plan comp 438.68 {Plan 8}'!CZ$15)),"",'III_Plan comp 438.68 {Plan 8}'!CZ$15&amp;analysismethod9)</f>
        <v/>
      </c>
    </row>
    <row r="109" spans="62:163" ht="14.4" thickBot="1" x14ac:dyDescent="0.3">
      <c r="BK109" s="256" t="str">
        <f>IF('I_State and program information'!$E$91&lt;&gt;"",'I_State and program information'!E188&amp;"; "&amp;CHAR(10)&amp;CHAR(10),"")</f>
        <v/>
      </c>
      <c r="BL109" s="257" t="str">
        <f>IF(ISNUMBER(FIND(analysismethod10,'III_Plan comp 438.68 {Plan 8}'!E$15)),"",'III_Plan comp 438.68 {Plan 8}'!E$15&amp;analysismethod10)</f>
        <v/>
      </c>
      <c r="BM109" s="257" t="str">
        <f>IF(ISNUMBER(FIND(analysismethod10,'III_Plan comp 438.68 {Plan 8}'!F$15)),"",'III_Plan comp 438.68 {Plan 8}'!F$15&amp;analysismethod10)</f>
        <v/>
      </c>
      <c r="BN109" s="257" t="str">
        <f>IF(ISNUMBER(FIND(analysismethod10,'III_Plan comp 438.68 {Plan 8}'!G$15)),"",'III_Plan comp 438.68 {Plan 8}'!G$15&amp;analysismethod10)</f>
        <v/>
      </c>
      <c r="BO109" s="257" t="str">
        <f>IF(ISNUMBER(FIND(analysismethod10,'III_Plan comp 438.68 {Plan 8}'!H$15)),"",'III_Plan comp 438.68 {Plan 8}'!H$15&amp;analysismethod10)</f>
        <v/>
      </c>
      <c r="BP109" s="257" t="str">
        <f>IF(ISNUMBER(FIND(analysismethod10,'III_Plan comp 438.68 {Plan 8}'!I$15)),"",'III_Plan comp 438.68 {Plan 8}'!I$15&amp;analysismethod10)</f>
        <v/>
      </c>
      <c r="BQ109" s="257" t="str">
        <f>IF(ISNUMBER(FIND(analysismethod10,'III_Plan comp 438.68 {Plan 8}'!J$15)),"",'III_Plan comp 438.68 {Plan 8}'!J$15&amp;analysismethod10)</f>
        <v/>
      </c>
      <c r="BR109" s="257" t="str">
        <f>IF(ISNUMBER(FIND(analysismethod10,'III_Plan comp 438.68 {Plan 8}'!K$15)),"",'III_Plan comp 438.68 {Plan 8}'!K$15&amp;analysismethod10)</f>
        <v/>
      </c>
      <c r="BS109" s="257" t="str">
        <f>IF(ISNUMBER(FIND(analysismethod10,'III_Plan comp 438.68 {Plan 8}'!L$15)),"",'III_Plan comp 438.68 {Plan 8}'!L$15&amp;analysismethod10)</f>
        <v/>
      </c>
      <c r="BT109" s="257" t="str">
        <f>IF(ISNUMBER(FIND(analysismethod10,'III_Plan comp 438.68 {Plan 8}'!M$15)),"",'III_Plan comp 438.68 {Plan 8}'!M$15&amp;analysismethod10)</f>
        <v/>
      </c>
      <c r="BU109" s="257" t="str">
        <f>IF(ISNUMBER(FIND(analysismethod10,'III_Plan comp 438.68 {Plan 8}'!N$15)),"",'III_Plan comp 438.68 {Plan 8}'!N$15&amp;analysismethod10)</f>
        <v/>
      </c>
      <c r="BV109" s="257" t="str">
        <f>IF(ISNUMBER(FIND(analysismethod10,'III_Plan comp 438.68 {Plan 8}'!O$15)),"",'III_Plan comp 438.68 {Plan 8}'!O$15&amp;analysismethod10)</f>
        <v/>
      </c>
      <c r="BW109" s="257" t="str">
        <f>IF(ISNUMBER(FIND(analysismethod10,'III_Plan comp 438.68 {Plan 8}'!P$15)),"",'III_Plan comp 438.68 {Plan 8}'!P$15&amp;analysismethod10)</f>
        <v/>
      </c>
      <c r="BX109" s="257" t="str">
        <f>IF(ISNUMBER(FIND(analysismethod10,'III_Plan comp 438.68 {Plan 8}'!Q$15)),"",'III_Plan comp 438.68 {Plan 8}'!Q$15&amp;analysismethod10)</f>
        <v/>
      </c>
      <c r="BY109" s="257" t="str">
        <f>IF(ISNUMBER(FIND(analysismethod10,'III_Plan comp 438.68 {Plan 8}'!R$15)),"",'III_Plan comp 438.68 {Plan 8}'!R$15&amp;analysismethod10)</f>
        <v/>
      </c>
      <c r="BZ109" s="257" t="str">
        <f>IF(ISNUMBER(FIND(analysismethod10,'III_Plan comp 438.68 {Plan 8}'!S$15)),"",'III_Plan comp 438.68 {Plan 8}'!S$15&amp;analysismethod10)</f>
        <v/>
      </c>
      <c r="CA109" s="257" t="str">
        <f>IF(ISNUMBER(FIND(analysismethod10,'III_Plan comp 438.68 {Plan 8}'!T$15)),"",'III_Plan comp 438.68 {Plan 8}'!T$15&amp;analysismethod10)</f>
        <v/>
      </c>
      <c r="CB109" s="257" t="str">
        <f>IF(ISNUMBER(FIND(analysismethod10,'III_Plan comp 438.68 {Plan 8}'!U$15)),"",'III_Plan comp 438.68 {Plan 8}'!U$15&amp;analysismethod10)</f>
        <v/>
      </c>
      <c r="CC109" s="257" t="str">
        <f>IF(ISNUMBER(FIND(analysismethod10,'III_Plan comp 438.68 {Plan 8}'!V$15)),"",'III_Plan comp 438.68 {Plan 8}'!V$15&amp;analysismethod10)</f>
        <v/>
      </c>
      <c r="CD109" s="257" t="str">
        <f>IF(ISNUMBER(FIND(analysismethod10,'III_Plan comp 438.68 {Plan 8}'!W$15)),"",'III_Plan comp 438.68 {Plan 8}'!W$15&amp;analysismethod10)</f>
        <v/>
      </c>
      <c r="CE109" s="257" t="str">
        <f>IF(ISNUMBER(FIND(analysismethod10,'III_Plan comp 438.68 {Plan 8}'!X$15)),"",'III_Plan comp 438.68 {Plan 8}'!X$15&amp;analysismethod10)</f>
        <v/>
      </c>
      <c r="CF109" s="257" t="str">
        <f>IF(ISNUMBER(FIND(analysismethod10,'III_Plan comp 438.68 {Plan 8}'!Y$15)),"",'III_Plan comp 438.68 {Plan 8}'!Y$15&amp;analysismethod10)</f>
        <v/>
      </c>
      <c r="CG109" s="257" t="str">
        <f>IF(ISNUMBER(FIND(analysismethod10,'III_Plan comp 438.68 {Plan 8}'!Z$15)),"",'III_Plan comp 438.68 {Plan 8}'!Z$15&amp;analysismethod10)</f>
        <v/>
      </c>
      <c r="CH109" s="257" t="str">
        <f>IF(ISNUMBER(FIND(analysismethod10,'III_Plan comp 438.68 {Plan 8}'!AA$15)),"",'III_Plan comp 438.68 {Plan 8}'!AA$15&amp;analysismethod10)</f>
        <v/>
      </c>
      <c r="CI109" s="257" t="str">
        <f>IF(ISNUMBER(FIND(analysismethod10,'III_Plan comp 438.68 {Plan 8}'!AB$15)),"",'III_Plan comp 438.68 {Plan 8}'!AB$15&amp;analysismethod10)</f>
        <v/>
      </c>
      <c r="CJ109" s="257" t="str">
        <f>IF(ISNUMBER(FIND(analysismethod10,'III_Plan comp 438.68 {Plan 8}'!AC$15)),"",'III_Plan comp 438.68 {Plan 8}'!AC$15&amp;analysismethod10)</f>
        <v/>
      </c>
      <c r="CK109" s="257" t="str">
        <f>IF(ISNUMBER(FIND(analysismethod10,'III_Plan comp 438.68 {Plan 8}'!AD$15)),"",'III_Plan comp 438.68 {Plan 8}'!AD$15&amp;analysismethod10)</f>
        <v/>
      </c>
      <c r="CL109" s="257" t="str">
        <f>IF(ISNUMBER(FIND(analysismethod10,'III_Plan comp 438.68 {Plan 8}'!AE$15)),"",'III_Plan comp 438.68 {Plan 8}'!AE$15&amp;analysismethod10)</f>
        <v/>
      </c>
      <c r="CM109" s="257" t="str">
        <f>IF(ISNUMBER(FIND(analysismethod10,'III_Plan comp 438.68 {Plan 8}'!AF$15)),"",'III_Plan comp 438.68 {Plan 8}'!AF$15&amp;analysismethod10)</f>
        <v/>
      </c>
      <c r="CN109" s="257" t="str">
        <f>IF(ISNUMBER(FIND(analysismethod10,'III_Plan comp 438.68 {Plan 8}'!AG$15)),"",'III_Plan comp 438.68 {Plan 8}'!AG$15&amp;analysismethod10)</f>
        <v/>
      </c>
      <c r="CO109" s="257" t="str">
        <f>IF(ISNUMBER(FIND(analysismethod10,'III_Plan comp 438.68 {Plan 8}'!AH$15)),"",'III_Plan comp 438.68 {Plan 8}'!AH$15&amp;analysismethod10)</f>
        <v/>
      </c>
      <c r="CP109" s="257" t="str">
        <f>IF(ISNUMBER(FIND(analysismethod10,'III_Plan comp 438.68 {Plan 8}'!AI$15)),"",'III_Plan comp 438.68 {Plan 8}'!AI$15&amp;analysismethod10)</f>
        <v/>
      </c>
      <c r="CQ109" s="257" t="str">
        <f>IF(ISNUMBER(FIND(analysismethod10,'III_Plan comp 438.68 {Plan 8}'!AJ$15)),"",'III_Plan comp 438.68 {Plan 8}'!AJ$15&amp;analysismethod10)</f>
        <v/>
      </c>
      <c r="CR109" s="257" t="str">
        <f>IF(ISNUMBER(FIND(analysismethod10,'III_Plan comp 438.68 {Plan 8}'!AK$15)),"",'III_Plan comp 438.68 {Plan 8}'!AK$15&amp;analysismethod10)</f>
        <v/>
      </c>
      <c r="CS109" s="257" t="str">
        <f>IF(ISNUMBER(FIND(analysismethod10,'III_Plan comp 438.68 {Plan 8}'!AL$15)),"",'III_Plan comp 438.68 {Plan 8}'!AL$15&amp;analysismethod10)</f>
        <v/>
      </c>
      <c r="CT109" s="257" t="str">
        <f>IF(ISNUMBER(FIND(analysismethod10,'III_Plan comp 438.68 {Plan 8}'!AM$15)),"",'III_Plan comp 438.68 {Plan 8}'!AM$15&amp;analysismethod10)</f>
        <v/>
      </c>
      <c r="CU109" s="257" t="str">
        <f>IF(ISNUMBER(FIND(analysismethod10,'III_Plan comp 438.68 {Plan 8}'!AN$15)),"",'III_Plan comp 438.68 {Plan 8}'!AN$15&amp;analysismethod10)</f>
        <v/>
      </c>
      <c r="CV109" s="257" t="str">
        <f>IF(ISNUMBER(FIND(analysismethod10,'III_Plan comp 438.68 {Plan 8}'!AO$15)),"",'III_Plan comp 438.68 {Plan 8}'!AO$15&amp;analysismethod10)</f>
        <v/>
      </c>
      <c r="CW109" s="257" t="str">
        <f>IF(ISNUMBER(FIND(analysismethod10,'III_Plan comp 438.68 {Plan 8}'!AP$15)),"",'III_Plan comp 438.68 {Plan 8}'!AP$15&amp;analysismethod10)</f>
        <v/>
      </c>
      <c r="CX109" s="257" t="str">
        <f>IF(ISNUMBER(FIND(analysismethod10,'III_Plan comp 438.68 {Plan 8}'!AQ$15)),"",'III_Plan comp 438.68 {Plan 8}'!AQ$15&amp;analysismethod10)</f>
        <v/>
      </c>
      <c r="CY109" s="257" t="str">
        <f>IF(ISNUMBER(FIND(analysismethod10,'III_Plan comp 438.68 {Plan 8}'!AR$15)),"",'III_Plan comp 438.68 {Plan 8}'!AR$15&amp;analysismethod10)</f>
        <v/>
      </c>
      <c r="CZ109" s="257" t="str">
        <f>IF(ISNUMBER(FIND(analysismethod10,'III_Plan comp 438.68 {Plan 8}'!AS$15)),"",'III_Plan comp 438.68 {Plan 8}'!AS$15&amp;analysismethod10)</f>
        <v/>
      </c>
      <c r="DA109" s="257" t="str">
        <f>IF(ISNUMBER(FIND(analysismethod10,'III_Plan comp 438.68 {Plan 8}'!AT$15)),"",'III_Plan comp 438.68 {Plan 8}'!AT$15&amp;analysismethod10)</f>
        <v/>
      </c>
      <c r="DB109" s="257" t="str">
        <f>IF(ISNUMBER(FIND(analysismethod10,'III_Plan comp 438.68 {Plan 8}'!AU$15)),"",'III_Plan comp 438.68 {Plan 8}'!AU$15&amp;analysismethod10)</f>
        <v/>
      </c>
      <c r="DC109" s="257" t="str">
        <f>IF(ISNUMBER(FIND(analysismethod10,'III_Plan comp 438.68 {Plan 8}'!AV$15)),"",'III_Plan comp 438.68 {Plan 8}'!AV$15&amp;analysismethod10)</f>
        <v/>
      </c>
      <c r="DD109" s="257" t="str">
        <f>IF(ISNUMBER(FIND(analysismethod10,'III_Plan comp 438.68 {Plan 8}'!AW$15)),"",'III_Plan comp 438.68 {Plan 8}'!AW$15&amp;analysismethod10)</f>
        <v/>
      </c>
      <c r="DE109" s="257" t="str">
        <f>IF(ISNUMBER(FIND(analysismethod10,'III_Plan comp 438.68 {Plan 8}'!AX$15)),"",'III_Plan comp 438.68 {Plan 8}'!AX$15&amp;analysismethod10)</f>
        <v/>
      </c>
      <c r="DF109" s="257" t="str">
        <f>IF(ISNUMBER(FIND(analysismethod10,'III_Plan comp 438.68 {Plan 8}'!AY$15)),"",'III_Plan comp 438.68 {Plan 8}'!AY$15&amp;analysismethod10)</f>
        <v/>
      </c>
      <c r="DG109" s="257" t="str">
        <f>IF(ISNUMBER(FIND(analysismethod10,'III_Plan comp 438.68 {Plan 8}'!AZ$15)),"",'III_Plan comp 438.68 {Plan 8}'!AZ$15&amp;analysismethod10)</f>
        <v/>
      </c>
      <c r="DH109" s="257" t="str">
        <f>IF(ISNUMBER(FIND(analysismethod10,'III_Plan comp 438.68 {Plan 8}'!BA$15)),"",'III_Plan comp 438.68 {Plan 8}'!BA$15&amp;analysismethod10)</f>
        <v/>
      </c>
      <c r="DI109" s="257" t="str">
        <f>IF(ISNUMBER(FIND(analysismethod10,'III_Plan comp 438.68 {Plan 8}'!BB$15)),"",'III_Plan comp 438.68 {Plan 8}'!BB$15&amp;analysismethod10)</f>
        <v/>
      </c>
      <c r="DJ109" s="257" t="str">
        <f>IF(ISNUMBER(FIND(analysismethod10,'III_Plan comp 438.68 {Plan 8}'!BC$15)),"",'III_Plan comp 438.68 {Plan 8}'!BC$15&amp;analysismethod10)</f>
        <v/>
      </c>
      <c r="DK109" s="257" t="str">
        <f>IF(ISNUMBER(FIND(analysismethod10,'III_Plan comp 438.68 {Plan 8}'!BD$15)),"",'III_Plan comp 438.68 {Plan 8}'!BD$15&amp;analysismethod10)</f>
        <v/>
      </c>
      <c r="DL109" s="257" t="str">
        <f>IF(ISNUMBER(FIND(analysismethod10,'III_Plan comp 438.68 {Plan 8}'!BE$15)),"",'III_Plan comp 438.68 {Plan 8}'!BE$15&amp;analysismethod10)</f>
        <v/>
      </c>
      <c r="DM109" s="257" t="str">
        <f>IF(ISNUMBER(FIND(analysismethod10,'III_Plan comp 438.68 {Plan 8}'!BF$15)),"",'III_Plan comp 438.68 {Plan 8}'!BF$15&amp;analysismethod10)</f>
        <v/>
      </c>
      <c r="DN109" s="257" t="str">
        <f>IF(ISNUMBER(FIND(analysismethod10,'III_Plan comp 438.68 {Plan 8}'!BG$15)),"",'III_Plan comp 438.68 {Plan 8}'!BG$15&amp;analysismethod10)</f>
        <v/>
      </c>
      <c r="DO109" s="257" t="str">
        <f>IF(ISNUMBER(FIND(analysismethod10,'III_Plan comp 438.68 {Plan 8}'!BH$15)),"",'III_Plan comp 438.68 {Plan 8}'!BH$15&amp;analysismethod10)</f>
        <v/>
      </c>
      <c r="DP109" s="257" t="str">
        <f>IF(ISNUMBER(FIND(analysismethod10,'III_Plan comp 438.68 {Plan 8}'!BI$15)),"",'III_Plan comp 438.68 {Plan 8}'!BI$15&amp;analysismethod10)</f>
        <v/>
      </c>
      <c r="DQ109" s="257" t="str">
        <f>IF(ISNUMBER(FIND(analysismethod10,'III_Plan comp 438.68 {Plan 8}'!BJ$15)),"",'III_Plan comp 438.68 {Plan 8}'!BJ$15&amp;analysismethod10)</f>
        <v/>
      </c>
      <c r="DR109" s="257" t="str">
        <f>IF(ISNUMBER(FIND(analysismethod10,'III_Plan comp 438.68 {Plan 8}'!BK$15)),"",'III_Plan comp 438.68 {Plan 8}'!BK$15&amp;analysismethod10)</f>
        <v/>
      </c>
      <c r="DS109" s="257" t="str">
        <f>IF(ISNUMBER(FIND(analysismethod10,'III_Plan comp 438.68 {Plan 8}'!BL$15)),"",'III_Plan comp 438.68 {Plan 8}'!BL$15&amp;analysismethod10)</f>
        <v/>
      </c>
      <c r="DT109" s="257" t="str">
        <f>IF(ISNUMBER(FIND(analysismethod10,'III_Plan comp 438.68 {Plan 8}'!BM$15)),"",'III_Plan comp 438.68 {Plan 8}'!BM$15&amp;analysismethod10)</f>
        <v/>
      </c>
      <c r="DU109" s="257" t="str">
        <f>IF(ISNUMBER(FIND(analysismethod10,'III_Plan comp 438.68 {Plan 8}'!BN$15)),"",'III_Plan comp 438.68 {Plan 8}'!BN$15&amp;analysismethod10)</f>
        <v/>
      </c>
      <c r="DV109" s="257" t="str">
        <f>IF(ISNUMBER(FIND(analysismethod10,'III_Plan comp 438.68 {Plan 8}'!BO$15)),"",'III_Plan comp 438.68 {Plan 8}'!BO$15&amp;analysismethod10)</f>
        <v/>
      </c>
      <c r="DW109" s="257" t="str">
        <f>IF(ISNUMBER(FIND(analysismethod10,'III_Plan comp 438.68 {Plan 8}'!BP$15)),"",'III_Plan comp 438.68 {Plan 8}'!BP$15&amp;analysismethod10)</f>
        <v/>
      </c>
      <c r="DX109" s="257" t="str">
        <f>IF(ISNUMBER(FIND(analysismethod10,'III_Plan comp 438.68 {Plan 8}'!BQ$15)),"",'III_Plan comp 438.68 {Plan 8}'!BQ$15&amp;analysismethod10)</f>
        <v/>
      </c>
      <c r="DY109" s="257" t="str">
        <f>IF(ISNUMBER(FIND(analysismethod10,'III_Plan comp 438.68 {Plan 8}'!BR$15)),"",'III_Plan comp 438.68 {Plan 8}'!BR$15&amp;analysismethod10)</f>
        <v/>
      </c>
      <c r="DZ109" s="257" t="str">
        <f>IF(ISNUMBER(FIND(analysismethod10,'III_Plan comp 438.68 {Plan 8}'!BS$15)),"",'III_Plan comp 438.68 {Plan 8}'!BS$15&amp;analysismethod10)</f>
        <v/>
      </c>
      <c r="EA109" s="257" t="str">
        <f>IF(ISNUMBER(FIND(analysismethod10,'III_Plan comp 438.68 {Plan 8}'!BT$15)),"",'III_Plan comp 438.68 {Plan 8}'!BT$15&amp;analysismethod10)</f>
        <v/>
      </c>
      <c r="EB109" s="257" t="str">
        <f>IF(ISNUMBER(FIND(analysismethod10,'III_Plan comp 438.68 {Plan 8}'!BU$15)),"",'III_Plan comp 438.68 {Plan 8}'!BU$15&amp;analysismethod10)</f>
        <v/>
      </c>
      <c r="EC109" s="257" t="str">
        <f>IF(ISNUMBER(FIND(analysismethod10,'III_Plan comp 438.68 {Plan 8}'!BV$15)),"",'III_Plan comp 438.68 {Plan 8}'!BV$15&amp;analysismethod10)</f>
        <v/>
      </c>
      <c r="ED109" s="257" t="str">
        <f>IF(ISNUMBER(FIND(analysismethod10,'III_Plan comp 438.68 {Plan 8}'!BW$15)),"",'III_Plan comp 438.68 {Plan 8}'!BW$15&amp;analysismethod10)</f>
        <v/>
      </c>
      <c r="EE109" s="257" t="str">
        <f>IF(ISNUMBER(FIND(analysismethod10,'III_Plan comp 438.68 {Plan 8}'!BX$15)),"",'III_Plan comp 438.68 {Plan 8}'!BX$15&amp;analysismethod10)</f>
        <v/>
      </c>
      <c r="EF109" s="257" t="str">
        <f>IF(ISNUMBER(FIND(analysismethod10,'III_Plan comp 438.68 {Plan 8}'!BY$15)),"",'III_Plan comp 438.68 {Plan 8}'!BY$15&amp;analysismethod10)</f>
        <v/>
      </c>
      <c r="EG109" s="257" t="str">
        <f>IF(ISNUMBER(FIND(analysismethod10,'III_Plan comp 438.68 {Plan 8}'!BZ$15)),"",'III_Plan comp 438.68 {Plan 8}'!BZ$15&amp;analysismethod10)</f>
        <v/>
      </c>
      <c r="EH109" s="257" t="str">
        <f>IF(ISNUMBER(FIND(analysismethod10,'III_Plan comp 438.68 {Plan 8}'!CA$15)),"",'III_Plan comp 438.68 {Plan 8}'!CA$15&amp;analysismethod10)</f>
        <v/>
      </c>
      <c r="EI109" s="257" t="str">
        <f>IF(ISNUMBER(FIND(analysismethod10,'III_Plan comp 438.68 {Plan 8}'!CB$15)),"",'III_Plan comp 438.68 {Plan 8}'!CB$15&amp;analysismethod10)</f>
        <v/>
      </c>
      <c r="EJ109" s="257" t="str">
        <f>IF(ISNUMBER(FIND(analysismethod10,'III_Plan comp 438.68 {Plan 8}'!CC$15)),"",'III_Plan comp 438.68 {Plan 8}'!CC$15&amp;analysismethod10)</f>
        <v/>
      </c>
      <c r="EK109" s="257" t="str">
        <f>IF(ISNUMBER(FIND(analysismethod10,'III_Plan comp 438.68 {Plan 8}'!CD$15)),"",'III_Plan comp 438.68 {Plan 8}'!CD$15&amp;analysismethod10)</f>
        <v/>
      </c>
      <c r="EL109" s="257" t="str">
        <f>IF(ISNUMBER(FIND(analysismethod10,'III_Plan comp 438.68 {Plan 8}'!CE$15)),"",'III_Plan comp 438.68 {Plan 8}'!CE$15&amp;analysismethod10)</f>
        <v/>
      </c>
      <c r="EM109" s="257" t="str">
        <f>IF(ISNUMBER(FIND(analysismethod10,'III_Plan comp 438.68 {Plan 8}'!CF$15)),"",'III_Plan comp 438.68 {Plan 8}'!CF$15&amp;analysismethod10)</f>
        <v/>
      </c>
      <c r="EN109" s="257" t="str">
        <f>IF(ISNUMBER(FIND(analysismethod10,'III_Plan comp 438.68 {Plan 8}'!CG$15)),"",'III_Plan comp 438.68 {Plan 8}'!CG$15&amp;analysismethod10)</f>
        <v/>
      </c>
      <c r="EO109" s="257" t="str">
        <f>IF(ISNUMBER(FIND(analysismethod10,'III_Plan comp 438.68 {Plan 8}'!CH$15)),"",'III_Plan comp 438.68 {Plan 8}'!CH$15&amp;analysismethod10)</f>
        <v/>
      </c>
      <c r="EP109" s="257" t="str">
        <f>IF(ISNUMBER(FIND(analysismethod10,'III_Plan comp 438.68 {Plan 8}'!CI$15)),"",'III_Plan comp 438.68 {Plan 8}'!CI$15&amp;analysismethod10)</f>
        <v/>
      </c>
      <c r="EQ109" s="257" t="str">
        <f>IF(ISNUMBER(FIND(analysismethod10,'III_Plan comp 438.68 {Plan 8}'!CJ$15)),"",'III_Plan comp 438.68 {Plan 8}'!CJ$15&amp;analysismethod10)</f>
        <v/>
      </c>
      <c r="ER109" s="257" t="str">
        <f>IF(ISNUMBER(FIND(analysismethod10,'III_Plan comp 438.68 {Plan 8}'!CK$15)),"",'III_Plan comp 438.68 {Plan 8}'!CK$15&amp;analysismethod10)</f>
        <v/>
      </c>
      <c r="ES109" s="257" t="str">
        <f>IF(ISNUMBER(FIND(analysismethod10,'III_Plan comp 438.68 {Plan 8}'!CL$15)),"",'III_Plan comp 438.68 {Plan 8}'!CL$15&amp;analysismethod10)</f>
        <v/>
      </c>
      <c r="ET109" s="257" t="str">
        <f>IF(ISNUMBER(FIND(analysismethod10,'III_Plan comp 438.68 {Plan 8}'!CM$15)),"",'III_Plan comp 438.68 {Plan 8}'!CM$15&amp;analysismethod10)</f>
        <v/>
      </c>
      <c r="EU109" s="257" t="str">
        <f>IF(ISNUMBER(FIND(analysismethod10,'III_Plan comp 438.68 {Plan 8}'!CN$15)),"",'III_Plan comp 438.68 {Plan 8}'!CN$15&amp;analysismethod10)</f>
        <v/>
      </c>
      <c r="EV109" s="257" t="str">
        <f>IF(ISNUMBER(FIND(analysismethod10,'III_Plan comp 438.68 {Plan 8}'!CO$15)),"",'III_Plan comp 438.68 {Plan 8}'!CO$15&amp;analysismethod10)</f>
        <v/>
      </c>
      <c r="EW109" s="257" t="str">
        <f>IF(ISNUMBER(FIND(analysismethod10,'III_Plan comp 438.68 {Plan 8}'!CP$15)),"",'III_Plan comp 438.68 {Plan 8}'!CP$15&amp;analysismethod10)</f>
        <v/>
      </c>
      <c r="EX109" s="257" t="str">
        <f>IF(ISNUMBER(FIND(analysismethod10,'III_Plan comp 438.68 {Plan 8}'!CQ$15)),"",'III_Plan comp 438.68 {Plan 8}'!CQ$15&amp;analysismethod10)</f>
        <v/>
      </c>
      <c r="EY109" s="257" t="str">
        <f>IF(ISNUMBER(FIND(analysismethod10,'III_Plan comp 438.68 {Plan 8}'!CR$15)),"",'III_Plan comp 438.68 {Plan 8}'!CR$15&amp;analysismethod10)</f>
        <v/>
      </c>
      <c r="EZ109" s="257" t="str">
        <f>IF(ISNUMBER(FIND(analysismethod10,'III_Plan comp 438.68 {Plan 8}'!CS$15)),"",'III_Plan comp 438.68 {Plan 8}'!CS$15&amp;analysismethod10)</f>
        <v/>
      </c>
      <c r="FA109" s="257" t="str">
        <f>IF(ISNUMBER(FIND(analysismethod10,'III_Plan comp 438.68 {Plan 8}'!CT$15)),"",'III_Plan comp 438.68 {Plan 8}'!CT$15&amp;analysismethod10)</f>
        <v/>
      </c>
      <c r="FB109" s="257" t="str">
        <f>IF(ISNUMBER(FIND(analysismethod10,'III_Plan comp 438.68 {Plan 8}'!CU$15)),"",'III_Plan comp 438.68 {Plan 8}'!CU$15&amp;analysismethod10)</f>
        <v/>
      </c>
      <c r="FC109" s="257" t="str">
        <f>IF(ISNUMBER(FIND(analysismethod10,'III_Plan comp 438.68 {Plan 8}'!CV$15)),"",'III_Plan comp 438.68 {Plan 8}'!CV$15&amp;analysismethod10)</f>
        <v/>
      </c>
      <c r="FD109" s="257" t="str">
        <f>IF(ISNUMBER(FIND(analysismethod10,'III_Plan comp 438.68 {Plan 8}'!CW$15)),"",'III_Plan comp 438.68 {Plan 8}'!CW$15&amp;analysismethod10)</f>
        <v/>
      </c>
      <c r="FE109" s="257" t="str">
        <f>IF(ISNUMBER(FIND(analysismethod10,'III_Plan comp 438.68 {Plan 8}'!CX$15)),"",'III_Plan comp 438.68 {Plan 8}'!CX$15&amp;analysismethod10)</f>
        <v/>
      </c>
      <c r="FF109" s="257" t="str">
        <f>IF(ISNUMBER(FIND(analysismethod10,'III_Plan comp 438.68 {Plan 8}'!CY$15)),"",'III_Plan comp 438.68 {Plan 8}'!CY$15&amp;analysismethod10)</f>
        <v/>
      </c>
      <c r="FG109" s="257" t="str">
        <f>IF(ISNUMBER(FIND(analysismethod10,'III_Plan comp 438.68 {Plan 8}'!CZ$15)),"",'III_Plan comp 438.68 {Plan 8}'!CZ$15&amp;analysismethod10)</f>
        <v/>
      </c>
    </row>
    <row r="110" spans="62:163" ht="14.4" thickTop="1" x14ac:dyDescent="0.25"/>
    <row r="111" spans="62:163" ht="14.4" thickBot="1" x14ac:dyDescent="0.3"/>
    <row r="112" spans="62:163" ht="14.4" thickTop="1" x14ac:dyDescent="0.25">
      <c r="BJ112" s="271" t="s">
        <v>159</v>
      </c>
      <c r="BK112" s="250" t="str">
        <f>IF('I_State and program information'!$E$50="Yes","Geomapping"&amp;"; "&amp;CHAR(10)&amp;CHAR(10),"")</f>
        <v/>
      </c>
      <c r="BL112" s="251" t="str">
        <f>IF(ISNUMBER(FIND(analysismethod1,'III_Plan comp 438.68 {Plan 9}'!E$15)),"",'III_Plan comp 438.68 {Plan 9}'!E$15&amp;analysismethod1)</f>
        <v/>
      </c>
      <c r="BM112" s="251" t="str">
        <f>IF(ISNUMBER(FIND(analysismethod1,'III_Plan comp 438.68 {Plan 9}'!F$15)),"",'III_Plan comp 438.68 {Plan 9}'!F$15&amp;analysismethod1)</f>
        <v/>
      </c>
      <c r="BN112" s="251" t="str">
        <f>IF(ISNUMBER(FIND(analysismethod1,'III_Plan comp 438.68 {Plan 9}'!G$15)),"",'III_Plan comp 438.68 {Plan 9}'!G$15&amp;analysismethod1)</f>
        <v/>
      </c>
      <c r="BO112" s="251" t="str">
        <f>IF(ISNUMBER(FIND(analysismethod1,'III_Plan comp 438.68 {Plan 9}'!H$15)),"",'III_Plan comp 438.68 {Plan 9}'!H$15&amp;analysismethod1)</f>
        <v/>
      </c>
      <c r="BP112" s="251" t="str">
        <f>IF(ISNUMBER(FIND(analysismethod1,'III_Plan comp 438.68 {Plan 9}'!I$15)),"",'III_Plan comp 438.68 {Plan 9}'!I$15&amp;analysismethod1)</f>
        <v/>
      </c>
      <c r="BQ112" s="251" t="str">
        <f>IF(ISNUMBER(FIND(analysismethod1,'III_Plan comp 438.68 {Plan 9}'!J$15)),"",'III_Plan comp 438.68 {Plan 9}'!J$15&amp;analysismethod1)</f>
        <v/>
      </c>
      <c r="BR112" s="251" t="str">
        <f>IF(ISNUMBER(FIND(analysismethod1,'III_Plan comp 438.68 {Plan 9}'!K$15)),"",'III_Plan comp 438.68 {Plan 9}'!K$15&amp;analysismethod1)</f>
        <v/>
      </c>
      <c r="BS112" s="251" t="str">
        <f>IF(ISNUMBER(FIND(analysismethod1,'III_Plan comp 438.68 {Plan 9}'!L$15)),"",'III_Plan comp 438.68 {Plan 9}'!L$15&amp;analysismethod1)</f>
        <v/>
      </c>
      <c r="BT112" s="251" t="str">
        <f>IF(ISNUMBER(FIND(analysismethod1,'III_Plan comp 438.68 {Plan 9}'!M$15)),"",'III_Plan comp 438.68 {Plan 9}'!M$15&amp;analysismethod1)</f>
        <v/>
      </c>
      <c r="BU112" s="251" t="str">
        <f>IF(ISNUMBER(FIND(analysismethod1,'III_Plan comp 438.68 {Plan 9}'!N$15)),"",'III_Plan comp 438.68 {Plan 9}'!N$15&amp;analysismethod1)</f>
        <v/>
      </c>
      <c r="BV112" s="251" t="str">
        <f>IF(ISNUMBER(FIND(analysismethod1,'III_Plan comp 438.68 {Plan 9}'!O$15)),"",'III_Plan comp 438.68 {Plan 9}'!O$15&amp;analysismethod1)</f>
        <v/>
      </c>
      <c r="BW112" s="251" t="str">
        <f>IF(ISNUMBER(FIND(analysismethod1,'III_Plan comp 438.68 {Plan 9}'!P$15)),"",'III_Plan comp 438.68 {Plan 9}'!P$15&amp;analysismethod1)</f>
        <v/>
      </c>
      <c r="BX112" s="251" t="str">
        <f>IF(ISNUMBER(FIND(analysismethod1,'III_Plan comp 438.68 {Plan 9}'!Q$15)),"",'III_Plan comp 438.68 {Plan 9}'!Q$15&amp;analysismethod1)</f>
        <v/>
      </c>
      <c r="BY112" s="251" t="str">
        <f>IF(ISNUMBER(FIND(analysismethod1,'III_Plan comp 438.68 {Plan 9}'!R$15)),"",'III_Plan comp 438.68 {Plan 9}'!R$15&amp;analysismethod1)</f>
        <v/>
      </c>
      <c r="BZ112" s="251" t="str">
        <f>IF(ISNUMBER(FIND(analysismethod1,'III_Plan comp 438.68 {Plan 9}'!S$15)),"",'III_Plan comp 438.68 {Plan 9}'!S$15&amp;analysismethod1)</f>
        <v/>
      </c>
      <c r="CA112" s="251" t="str">
        <f>IF(ISNUMBER(FIND(analysismethod1,'III_Plan comp 438.68 {Plan 9}'!T$15)),"",'III_Plan comp 438.68 {Plan 9}'!T$15&amp;analysismethod1)</f>
        <v/>
      </c>
      <c r="CB112" s="251" t="str">
        <f>IF(ISNUMBER(FIND(analysismethod1,'III_Plan comp 438.68 {Plan 9}'!U$15)),"",'III_Plan comp 438.68 {Plan 9}'!U$15&amp;analysismethod1)</f>
        <v/>
      </c>
      <c r="CC112" s="251" t="str">
        <f>IF(ISNUMBER(FIND(analysismethod1,'III_Plan comp 438.68 {Plan 9}'!V$15)),"",'III_Plan comp 438.68 {Plan 9}'!V$15&amp;analysismethod1)</f>
        <v/>
      </c>
      <c r="CD112" s="251" t="str">
        <f>IF(ISNUMBER(FIND(analysismethod1,'III_Plan comp 438.68 {Plan 9}'!W$15)),"",'III_Plan comp 438.68 {Plan 9}'!W$15&amp;analysismethod1)</f>
        <v/>
      </c>
      <c r="CE112" s="251" t="str">
        <f>IF(ISNUMBER(FIND(analysismethod1,'III_Plan comp 438.68 {Plan 9}'!X$15)),"",'III_Plan comp 438.68 {Plan 9}'!X$15&amp;analysismethod1)</f>
        <v/>
      </c>
      <c r="CF112" s="251" t="str">
        <f>IF(ISNUMBER(FIND(analysismethod1,'III_Plan comp 438.68 {Plan 9}'!Y$15)),"",'III_Plan comp 438.68 {Plan 9}'!Y$15&amp;analysismethod1)</f>
        <v/>
      </c>
      <c r="CG112" s="251" t="str">
        <f>IF(ISNUMBER(FIND(analysismethod1,'III_Plan comp 438.68 {Plan 9}'!Z$15)),"",'III_Plan comp 438.68 {Plan 9}'!Z$15&amp;analysismethod1)</f>
        <v/>
      </c>
      <c r="CH112" s="251" t="str">
        <f>IF(ISNUMBER(FIND(analysismethod1,'III_Plan comp 438.68 {Plan 9}'!AA$15)),"",'III_Plan comp 438.68 {Plan 9}'!AA$15&amp;analysismethod1)</f>
        <v/>
      </c>
      <c r="CI112" s="251" t="str">
        <f>IF(ISNUMBER(FIND(analysismethod1,'III_Plan comp 438.68 {Plan 9}'!AB$15)),"",'III_Plan comp 438.68 {Plan 9}'!AB$15&amp;analysismethod1)</f>
        <v/>
      </c>
      <c r="CJ112" s="251" t="str">
        <f>IF(ISNUMBER(FIND(analysismethod1,'III_Plan comp 438.68 {Plan 9}'!AC$15)),"",'III_Plan comp 438.68 {Plan 9}'!AC$15&amp;analysismethod1)</f>
        <v/>
      </c>
      <c r="CK112" s="251" t="str">
        <f>IF(ISNUMBER(FIND(analysismethod1,'III_Plan comp 438.68 {Plan 9}'!AD$15)),"",'III_Plan comp 438.68 {Plan 9}'!AD$15&amp;analysismethod1)</f>
        <v/>
      </c>
      <c r="CL112" s="251" t="str">
        <f>IF(ISNUMBER(FIND(analysismethod1,'III_Plan comp 438.68 {Plan 9}'!AE$15)),"",'III_Plan comp 438.68 {Plan 9}'!AE$15&amp;analysismethod1)</f>
        <v/>
      </c>
      <c r="CM112" s="251" t="str">
        <f>IF(ISNUMBER(FIND(analysismethod1,'III_Plan comp 438.68 {Plan 9}'!AF$15)),"",'III_Plan comp 438.68 {Plan 9}'!AF$15&amp;analysismethod1)</f>
        <v/>
      </c>
      <c r="CN112" s="251" t="str">
        <f>IF(ISNUMBER(FIND(analysismethod1,'III_Plan comp 438.68 {Plan 9}'!AG$15)),"",'III_Plan comp 438.68 {Plan 9}'!AG$15&amp;analysismethod1)</f>
        <v/>
      </c>
      <c r="CO112" s="251" t="str">
        <f>IF(ISNUMBER(FIND(analysismethod1,'III_Plan comp 438.68 {Plan 9}'!AH$15)),"",'III_Plan comp 438.68 {Plan 9}'!AH$15&amp;analysismethod1)</f>
        <v/>
      </c>
      <c r="CP112" s="251" t="str">
        <f>IF(ISNUMBER(FIND(analysismethod1,'III_Plan comp 438.68 {Plan 9}'!AI$15)),"",'III_Plan comp 438.68 {Plan 9}'!AI$15&amp;analysismethod1)</f>
        <v/>
      </c>
      <c r="CQ112" s="251" t="str">
        <f>IF(ISNUMBER(FIND(analysismethod1,'III_Plan comp 438.68 {Plan 9}'!AJ$15)),"",'III_Plan comp 438.68 {Plan 9}'!AJ$15&amp;analysismethod1)</f>
        <v/>
      </c>
      <c r="CR112" s="251" t="str">
        <f>IF(ISNUMBER(FIND(analysismethod1,'III_Plan comp 438.68 {Plan 9}'!AK$15)),"",'III_Plan comp 438.68 {Plan 9}'!AK$15&amp;analysismethod1)</f>
        <v/>
      </c>
      <c r="CS112" s="251" t="str">
        <f>IF(ISNUMBER(FIND(analysismethod1,'III_Plan comp 438.68 {Plan 9}'!AL$15)),"",'III_Plan comp 438.68 {Plan 9}'!AL$15&amp;analysismethod1)</f>
        <v/>
      </c>
      <c r="CT112" s="251" t="str">
        <f>IF(ISNUMBER(FIND(analysismethod1,'III_Plan comp 438.68 {Plan 9}'!AM$15)),"",'III_Plan comp 438.68 {Plan 9}'!AM$15&amp;analysismethod1)</f>
        <v/>
      </c>
      <c r="CU112" s="251" t="str">
        <f>IF(ISNUMBER(FIND(analysismethod1,'III_Plan comp 438.68 {Plan 9}'!AN$15)),"",'III_Plan comp 438.68 {Plan 9}'!AN$15&amp;analysismethod1)</f>
        <v/>
      </c>
      <c r="CV112" s="251" t="str">
        <f>IF(ISNUMBER(FIND(analysismethod1,'III_Plan comp 438.68 {Plan 9}'!AO$15)),"",'III_Plan comp 438.68 {Plan 9}'!AO$15&amp;analysismethod1)</f>
        <v/>
      </c>
      <c r="CW112" s="251" t="str">
        <f>IF(ISNUMBER(FIND(analysismethod1,'III_Plan comp 438.68 {Plan 9}'!AP$15)),"",'III_Plan comp 438.68 {Plan 9}'!AP$15&amp;analysismethod1)</f>
        <v/>
      </c>
      <c r="CX112" s="251" t="str">
        <f>IF(ISNUMBER(FIND(analysismethod1,'III_Plan comp 438.68 {Plan 9}'!AQ$15)),"",'III_Plan comp 438.68 {Plan 9}'!AQ$15&amp;analysismethod1)</f>
        <v/>
      </c>
      <c r="CY112" s="251" t="str">
        <f>IF(ISNUMBER(FIND(analysismethod1,'III_Plan comp 438.68 {Plan 9}'!AR$15)),"",'III_Plan comp 438.68 {Plan 9}'!AR$15&amp;analysismethod1)</f>
        <v/>
      </c>
      <c r="CZ112" s="251" t="str">
        <f>IF(ISNUMBER(FIND(analysismethod1,'III_Plan comp 438.68 {Plan 9}'!AS$15)),"",'III_Plan comp 438.68 {Plan 9}'!AS$15&amp;analysismethod1)</f>
        <v/>
      </c>
      <c r="DA112" s="251" t="str">
        <f>IF(ISNUMBER(FIND(analysismethod1,'III_Plan comp 438.68 {Plan 9}'!AT$15)),"",'III_Plan comp 438.68 {Plan 9}'!AT$15&amp;analysismethod1)</f>
        <v/>
      </c>
      <c r="DB112" s="251" t="str">
        <f>IF(ISNUMBER(FIND(analysismethod1,'III_Plan comp 438.68 {Plan 9}'!AU$15)),"",'III_Plan comp 438.68 {Plan 9}'!AU$15&amp;analysismethod1)</f>
        <v/>
      </c>
      <c r="DC112" s="251" t="str">
        <f>IF(ISNUMBER(FIND(analysismethod1,'III_Plan comp 438.68 {Plan 9}'!AV$15)),"",'III_Plan comp 438.68 {Plan 9}'!AV$15&amp;analysismethod1)</f>
        <v/>
      </c>
      <c r="DD112" s="251" t="str">
        <f>IF(ISNUMBER(FIND(analysismethod1,'III_Plan comp 438.68 {Plan 9}'!AW$15)),"",'III_Plan comp 438.68 {Plan 9}'!AW$15&amp;analysismethod1)</f>
        <v/>
      </c>
      <c r="DE112" s="251" t="str">
        <f>IF(ISNUMBER(FIND(analysismethod1,'III_Plan comp 438.68 {Plan 9}'!AX$15)),"",'III_Plan comp 438.68 {Plan 9}'!AX$15&amp;analysismethod1)</f>
        <v/>
      </c>
      <c r="DF112" s="251" t="str">
        <f>IF(ISNUMBER(FIND(analysismethod1,'III_Plan comp 438.68 {Plan 9}'!AY$15)),"",'III_Plan comp 438.68 {Plan 9}'!AY$15&amp;analysismethod1)</f>
        <v/>
      </c>
      <c r="DG112" s="251" t="str">
        <f>IF(ISNUMBER(FIND(analysismethod1,'III_Plan comp 438.68 {Plan 9}'!AZ$15)),"",'III_Plan comp 438.68 {Plan 9}'!AZ$15&amp;analysismethod1)</f>
        <v/>
      </c>
      <c r="DH112" s="251" t="str">
        <f>IF(ISNUMBER(FIND(analysismethod1,'III_Plan comp 438.68 {Plan 9}'!BA$15)),"",'III_Plan comp 438.68 {Plan 9}'!BA$15&amp;analysismethod1)</f>
        <v/>
      </c>
      <c r="DI112" s="251" t="str">
        <f>IF(ISNUMBER(FIND(analysismethod1,'III_Plan comp 438.68 {Plan 9}'!BB$15)),"",'III_Plan comp 438.68 {Plan 9}'!BB$15&amp;analysismethod1)</f>
        <v/>
      </c>
      <c r="DJ112" s="251" t="str">
        <f>IF(ISNUMBER(FIND(analysismethod1,'III_Plan comp 438.68 {Plan 9}'!BC$15)),"",'III_Plan comp 438.68 {Plan 9}'!BC$15&amp;analysismethod1)</f>
        <v/>
      </c>
      <c r="DK112" s="251" t="str">
        <f>IF(ISNUMBER(FIND(analysismethod1,'III_Plan comp 438.68 {Plan 9}'!BD$15)),"",'III_Plan comp 438.68 {Plan 9}'!BD$15&amp;analysismethod1)</f>
        <v/>
      </c>
      <c r="DL112" s="251" t="str">
        <f>IF(ISNUMBER(FIND(analysismethod1,'III_Plan comp 438.68 {Plan 9}'!BE$15)),"",'III_Plan comp 438.68 {Plan 9}'!BE$15&amp;analysismethod1)</f>
        <v/>
      </c>
      <c r="DM112" s="251" t="str">
        <f>IF(ISNUMBER(FIND(analysismethod1,'III_Plan comp 438.68 {Plan 9}'!BF$15)),"",'III_Plan comp 438.68 {Plan 9}'!BF$15&amp;analysismethod1)</f>
        <v/>
      </c>
      <c r="DN112" s="251" t="str">
        <f>IF(ISNUMBER(FIND(analysismethod1,'III_Plan comp 438.68 {Plan 9}'!BG$15)),"",'III_Plan comp 438.68 {Plan 9}'!BG$15&amp;analysismethod1)</f>
        <v/>
      </c>
      <c r="DO112" s="251" t="str">
        <f>IF(ISNUMBER(FIND(analysismethod1,'III_Plan comp 438.68 {Plan 9}'!BH$15)),"",'III_Plan comp 438.68 {Plan 9}'!BH$15&amp;analysismethod1)</f>
        <v/>
      </c>
      <c r="DP112" s="251" t="str">
        <f>IF(ISNUMBER(FIND(analysismethod1,'III_Plan comp 438.68 {Plan 9}'!BI$15)),"",'III_Plan comp 438.68 {Plan 9}'!BI$15&amp;analysismethod1)</f>
        <v/>
      </c>
      <c r="DQ112" s="251" t="str">
        <f>IF(ISNUMBER(FIND(analysismethod1,'III_Plan comp 438.68 {Plan 9}'!BJ$15)),"",'III_Plan comp 438.68 {Plan 9}'!BJ$15&amp;analysismethod1)</f>
        <v/>
      </c>
      <c r="DR112" s="251" t="str">
        <f>IF(ISNUMBER(FIND(analysismethod1,'III_Plan comp 438.68 {Plan 9}'!BK$15)),"",'III_Plan comp 438.68 {Plan 9}'!BK$15&amp;analysismethod1)</f>
        <v/>
      </c>
      <c r="DS112" s="251" t="str">
        <f>IF(ISNUMBER(FIND(analysismethod1,'III_Plan comp 438.68 {Plan 9}'!BL$15)),"",'III_Plan comp 438.68 {Plan 9}'!BL$15&amp;analysismethod1)</f>
        <v/>
      </c>
      <c r="DT112" s="251" t="str">
        <f>IF(ISNUMBER(FIND(analysismethod1,'III_Plan comp 438.68 {Plan 9}'!BM$15)),"",'III_Plan comp 438.68 {Plan 9}'!BM$15&amp;analysismethod1)</f>
        <v/>
      </c>
      <c r="DU112" s="251" t="str">
        <f>IF(ISNUMBER(FIND(analysismethod1,'III_Plan comp 438.68 {Plan 9}'!BN$15)),"",'III_Plan comp 438.68 {Plan 9}'!BN$15&amp;analysismethod1)</f>
        <v/>
      </c>
      <c r="DV112" s="251" t="str">
        <f>IF(ISNUMBER(FIND(analysismethod1,'III_Plan comp 438.68 {Plan 9}'!BO$15)),"",'III_Plan comp 438.68 {Plan 9}'!BO$15&amp;analysismethod1)</f>
        <v/>
      </c>
      <c r="DW112" s="251" t="str">
        <f>IF(ISNUMBER(FIND(analysismethod1,'III_Plan comp 438.68 {Plan 9}'!BP$15)),"",'III_Plan comp 438.68 {Plan 9}'!BP$15&amp;analysismethod1)</f>
        <v/>
      </c>
      <c r="DX112" s="251" t="str">
        <f>IF(ISNUMBER(FIND(analysismethod1,'III_Plan comp 438.68 {Plan 9}'!BQ$15)),"",'III_Plan comp 438.68 {Plan 9}'!BQ$15&amp;analysismethod1)</f>
        <v/>
      </c>
      <c r="DY112" s="251" t="str">
        <f>IF(ISNUMBER(FIND(analysismethod1,'III_Plan comp 438.68 {Plan 9}'!BR$15)),"",'III_Plan comp 438.68 {Plan 9}'!BR$15&amp;analysismethod1)</f>
        <v/>
      </c>
      <c r="DZ112" s="251" t="str">
        <f>IF(ISNUMBER(FIND(analysismethod1,'III_Plan comp 438.68 {Plan 9}'!BS$15)),"",'III_Plan comp 438.68 {Plan 9}'!BS$15&amp;analysismethod1)</f>
        <v/>
      </c>
      <c r="EA112" s="251" t="str">
        <f>IF(ISNUMBER(FIND(analysismethod1,'III_Plan comp 438.68 {Plan 9}'!BT$15)),"",'III_Plan comp 438.68 {Plan 9}'!BT$15&amp;analysismethod1)</f>
        <v/>
      </c>
      <c r="EB112" s="251" t="str">
        <f>IF(ISNUMBER(FIND(analysismethod1,'III_Plan comp 438.68 {Plan 9}'!BU$15)),"",'III_Plan comp 438.68 {Plan 9}'!BU$15&amp;analysismethod1)</f>
        <v/>
      </c>
      <c r="EC112" s="251" t="str">
        <f>IF(ISNUMBER(FIND(analysismethod1,'III_Plan comp 438.68 {Plan 9}'!BV$15)),"",'III_Plan comp 438.68 {Plan 9}'!BV$15&amp;analysismethod1)</f>
        <v/>
      </c>
      <c r="ED112" s="251" t="str">
        <f>IF(ISNUMBER(FIND(analysismethod1,'III_Plan comp 438.68 {Plan 9}'!BW$15)),"",'III_Plan comp 438.68 {Plan 9}'!BW$15&amp;analysismethod1)</f>
        <v/>
      </c>
      <c r="EE112" s="251" t="str">
        <f>IF(ISNUMBER(FIND(analysismethod1,'III_Plan comp 438.68 {Plan 9}'!BX$15)),"",'III_Plan comp 438.68 {Plan 9}'!BX$15&amp;analysismethod1)</f>
        <v/>
      </c>
      <c r="EF112" s="251" t="str">
        <f>IF(ISNUMBER(FIND(analysismethod1,'III_Plan comp 438.68 {Plan 9}'!BY$15)),"",'III_Plan comp 438.68 {Plan 9}'!BY$15&amp;analysismethod1)</f>
        <v/>
      </c>
      <c r="EG112" s="251" t="str">
        <f>IF(ISNUMBER(FIND(analysismethod1,'III_Plan comp 438.68 {Plan 9}'!BZ$15)),"",'III_Plan comp 438.68 {Plan 9}'!BZ$15&amp;analysismethod1)</f>
        <v/>
      </c>
      <c r="EH112" s="251" t="str">
        <f>IF(ISNUMBER(FIND(analysismethod1,'III_Plan comp 438.68 {Plan 9}'!CA$15)),"",'III_Plan comp 438.68 {Plan 9}'!CA$15&amp;analysismethod1)</f>
        <v/>
      </c>
      <c r="EI112" s="251" t="str">
        <f>IF(ISNUMBER(FIND(analysismethod1,'III_Plan comp 438.68 {Plan 9}'!CB$15)),"",'III_Plan comp 438.68 {Plan 9}'!CB$15&amp;analysismethod1)</f>
        <v/>
      </c>
      <c r="EJ112" s="251" t="str">
        <f>IF(ISNUMBER(FIND(analysismethod1,'III_Plan comp 438.68 {Plan 9}'!CC$15)),"",'III_Plan comp 438.68 {Plan 9}'!CC$15&amp;analysismethod1)</f>
        <v/>
      </c>
      <c r="EK112" s="251" t="str">
        <f>IF(ISNUMBER(FIND(analysismethod1,'III_Plan comp 438.68 {Plan 9}'!CD$15)),"",'III_Plan comp 438.68 {Plan 9}'!CD$15&amp;analysismethod1)</f>
        <v/>
      </c>
      <c r="EL112" s="251" t="str">
        <f>IF(ISNUMBER(FIND(analysismethod1,'III_Plan comp 438.68 {Plan 9}'!CE$15)),"",'III_Plan comp 438.68 {Plan 9}'!CE$15&amp;analysismethod1)</f>
        <v/>
      </c>
      <c r="EM112" s="251" t="str">
        <f>IF(ISNUMBER(FIND(analysismethod1,'III_Plan comp 438.68 {Plan 9}'!CF$15)),"",'III_Plan comp 438.68 {Plan 9}'!CF$15&amp;analysismethod1)</f>
        <v/>
      </c>
      <c r="EN112" s="251" t="str">
        <f>IF(ISNUMBER(FIND(analysismethod1,'III_Plan comp 438.68 {Plan 9}'!CG$15)),"",'III_Plan comp 438.68 {Plan 9}'!CG$15&amp;analysismethod1)</f>
        <v/>
      </c>
      <c r="EO112" s="251" t="str">
        <f>IF(ISNUMBER(FIND(analysismethod1,'III_Plan comp 438.68 {Plan 9}'!CH$15)),"",'III_Plan comp 438.68 {Plan 9}'!CH$15&amp;analysismethod1)</f>
        <v/>
      </c>
      <c r="EP112" s="251" t="str">
        <f>IF(ISNUMBER(FIND(analysismethod1,'III_Plan comp 438.68 {Plan 9}'!CI$15)),"",'III_Plan comp 438.68 {Plan 9}'!CI$15&amp;analysismethod1)</f>
        <v/>
      </c>
      <c r="EQ112" s="251" t="str">
        <f>IF(ISNUMBER(FIND(analysismethod1,'III_Plan comp 438.68 {Plan 9}'!CJ$15)),"",'III_Plan comp 438.68 {Plan 9}'!CJ$15&amp;analysismethod1)</f>
        <v/>
      </c>
      <c r="ER112" s="251" t="str">
        <f>IF(ISNUMBER(FIND(analysismethod1,'III_Plan comp 438.68 {Plan 9}'!CK$15)),"",'III_Plan comp 438.68 {Plan 9}'!CK$15&amp;analysismethod1)</f>
        <v/>
      </c>
      <c r="ES112" s="251" t="str">
        <f>IF(ISNUMBER(FIND(analysismethod1,'III_Plan comp 438.68 {Plan 9}'!CL$15)),"",'III_Plan comp 438.68 {Plan 9}'!CL$15&amp;analysismethod1)</f>
        <v/>
      </c>
      <c r="ET112" s="251" t="str">
        <f>IF(ISNUMBER(FIND(analysismethod1,'III_Plan comp 438.68 {Plan 9}'!CM$15)),"",'III_Plan comp 438.68 {Plan 9}'!CM$15&amp;analysismethod1)</f>
        <v/>
      </c>
      <c r="EU112" s="251" t="str">
        <f>IF(ISNUMBER(FIND(analysismethod1,'III_Plan comp 438.68 {Plan 9}'!CN$15)),"",'III_Plan comp 438.68 {Plan 9}'!CN$15&amp;analysismethod1)</f>
        <v/>
      </c>
      <c r="EV112" s="251" t="str">
        <f>IF(ISNUMBER(FIND(analysismethod1,'III_Plan comp 438.68 {Plan 9}'!CO$15)),"",'III_Plan comp 438.68 {Plan 9}'!CO$15&amp;analysismethod1)</f>
        <v/>
      </c>
      <c r="EW112" s="251" t="str">
        <f>IF(ISNUMBER(FIND(analysismethod1,'III_Plan comp 438.68 {Plan 9}'!CP$15)),"",'III_Plan comp 438.68 {Plan 9}'!CP$15&amp;analysismethod1)</f>
        <v/>
      </c>
      <c r="EX112" s="251" t="str">
        <f>IF(ISNUMBER(FIND(analysismethod1,'III_Plan comp 438.68 {Plan 9}'!CQ$15)),"",'III_Plan comp 438.68 {Plan 9}'!CQ$15&amp;analysismethod1)</f>
        <v/>
      </c>
      <c r="EY112" s="251" t="str">
        <f>IF(ISNUMBER(FIND(analysismethod1,'III_Plan comp 438.68 {Plan 9}'!CR$15)),"",'III_Plan comp 438.68 {Plan 9}'!CR$15&amp;analysismethod1)</f>
        <v/>
      </c>
      <c r="EZ112" s="251" t="str">
        <f>IF(ISNUMBER(FIND(analysismethod1,'III_Plan comp 438.68 {Plan 9}'!CS$15)),"",'III_Plan comp 438.68 {Plan 9}'!CS$15&amp;analysismethod1)</f>
        <v/>
      </c>
      <c r="FA112" s="251" t="str">
        <f>IF(ISNUMBER(FIND(analysismethod1,'III_Plan comp 438.68 {Plan 9}'!CT$15)),"",'III_Plan comp 438.68 {Plan 9}'!CT$15&amp;analysismethod1)</f>
        <v/>
      </c>
      <c r="FB112" s="251" t="str">
        <f>IF(ISNUMBER(FIND(analysismethod1,'III_Plan comp 438.68 {Plan 9}'!CU$15)),"",'III_Plan comp 438.68 {Plan 9}'!CU$15&amp;analysismethod1)</f>
        <v/>
      </c>
      <c r="FC112" s="251" t="str">
        <f>IF(ISNUMBER(FIND(analysismethod1,'III_Plan comp 438.68 {Plan 9}'!CV$15)),"",'III_Plan comp 438.68 {Plan 9}'!CV$15&amp;analysismethod1)</f>
        <v/>
      </c>
      <c r="FD112" s="251" t="str">
        <f>IF(ISNUMBER(FIND(analysismethod1,'III_Plan comp 438.68 {Plan 9}'!CW$15)),"",'III_Plan comp 438.68 {Plan 9}'!CW$15&amp;analysismethod1)</f>
        <v/>
      </c>
      <c r="FE112" s="251" t="str">
        <f>IF(ISNUMBER(FIND(analysismethod1,'III_Plan comp 438.68 {Plan 9}'!CX$15)),"",'III_Plan comp 438.68 {Plan 9}'!CX$15&amp;analysismethod1)</f>
        <v/>
      </c>
      <c r="FF112" s="251" t="str">
        <f>IF(ISNUMBER(FIND(analysismethod1,'III_Plan comp 438.68 {Plan 9}'!CY$15)),"",'III_Plan comp 438.68 {Plan 9}'!CY$15&amp;analysismethod1)</f>
        <v/>
      </c>
      <c r="FG112" s="251" t="str">
        <f>IF(ISNUMBER(FIND(analysismethod1,'III_Plan comp 438.68 {Plan 9}'!CZ$15)),"",'III_Plan comp 438.68 {Plan 9}'!CZ$15&amp;analysismethod1)</f>
        <v/>
      </c>
    </row>
    <row r="113" spans="62:163" x14ac:dyDescent="0.25">
      <c r="BK113" s="253" t="str">
        <f>IF('I_State and program information'!$E$54="Yes","Plan Provider Directory Review"&amp;"; "&amp;CHAR(10)&amp;CHAR(10),"")</f>
        <v/>
      </c>
      <c r="BL113" s="254" t="str">
        <f>IF(ISNUMBER(FIND(analysismethod2,'III_Plan comp 438.68 {Plan 9}'!E$15)),"",'III_Plan comp 438.68 {Plan 9}'!E$15&amp;analysismethod2)</f>
        <v/>
      </c>
      <c r="BM113" s="254" t="str">
        <f>IF(ISNUMBER(FIND(analysismethod2,'III_Plan comp 438.68 {Plan 9}'!F$15)),"",'III_Plan comp 438.68 {Plan 9}'!F$15&amp;analysismethod2)</f>
        <v/>
      </c>
      <c r="BN113" s="254" t="str">
        <f>IF(ISNUMBER(FIND(analysismethod2,'III_Plan comp 438.68 {Plan 9}'!G$15)),"",'III_Plan comp 438.68 {Plan 9}'!G$15&amp;analysismethod2)</f>
        <v/>
      </c>
      <c r="BO113" s="254" t="str">
        <f>IF(ISNUMBER(FIND(analysismethod2,'III_Plan comp 438.68 {Plan 9}'!H$15)),"",'III_Plan comp 438.68 {Plan 9}'!H$15&amp;analysismethod2)</f>
        <v/>
      </c>
      <c r="BP113" s="254" t="str">
        <f>IF(ISNUMBER(FIND(analysismethod2,'III_Plan comp 438.68 {Plan 9}'!I$15)),"",'III_Plan comp 438.68 {Plan 9}'!I$15&amp;analysismethod2)</f>
        <v/>
      </c>
      <c r="BQ113" s="254" t="str">
        <f>IF(ISNUMBER(FIND(analysismethod2,'III_Plan comp 438.68 {Plan 9}'!J$15)),"",'III_Plan comp 438.68 {Plan 9}'!J$15&amp;analysismethod2)</f>
        <v/>
      </c>
      <c r="BR113" s="254" t="str">
        <f>IF(ISNUMBER(FIND(analysismethod2,'III_Plan comp 438.68 {Plan 9}'!K$15)),"",'III_Plan comp 438.68 {Plan 9}'!K$15&amp;analysismethod2)</f>
        <v/>
      </c>
      <c r="BS113" s="254" t="str">
        <f>IF(ISNUMBER(FIND(analysismethod2,'III_Plan comp 438.68 {Plan 9}'!L$15)),"",'III_Plan comp 438.68 {Plan 9}'!L$15&amp;analysismethod2)</f>
        <v/>
      </c>
      <c r="BT113" s="254" t="str">
        <f>IF(ISNUMBER(FIND(analysismethod2,'III_Plan comp 438.68 {Plan 9}'!M$15)),"",'III_Plan comp 438.68 {Plan 9}'!M$15&amp;analysismethod2)</f>
        <v/>
      </c>
      <c r="BU113" s="254" t="str">
        <f>IF(ISNUMBER(FIND(analysismethod2,'III_Plan comp 438.68 {Plan 9}'!N$15)),"",'III_Plan comp 438.68 {Plan 9}'!N$15&amp;analysismethod2)</f>
        <v/>
      </c>
      <c r="BV113" s="254" t="str">
        <f>IF(ISNUMBER(FIND(analysismethod2,'III_Plan comp 438.68 {Plan 9}'!O$15)),"",'III_Plan comp 438.68 {Plan 9}'!O$15&amp;analysismethod2)</f>
        <v/>
      </c>
      <c r="BW113" s="254" t="str">
        <f>IF(ISNUMBER(FIND(analysismethod2,'III_Plan comp 438.68 {Plan 9}'!P$15)),"",'III_Plan comp 438.68 {Plan 9}'!P$15&amp;analysismethod2)</f>
        <v/>
      </c>
      <c r="BX113" s="254" t="str">
        <f>IF(ISNUMBER(FIND(analysismethod2,'III_Plan comp 438.68 {Plan 9}'!Q$15)),"",'III_Plan comp 438.68 {Plan 9}'!Q$15&amp;analysismethod2)</f>
        <v/>
      </c>
      <c r="BY113" s="254" t="str">
        <f>IF(ISNUMBER(FIND(analysismethod2,'III_Plan comp 438.68 {Plan 9}'!R$15)),"",'III_Plan comp 438.68 {Plan 9}'!R$15&amp;analysismethod2)</f>
        <v/>
      </c>
      <c r="BZ113" s="254" t="str">
        <f>IF(ISNUMBER(FIND(analysismethod2,'III_Plan comp 438.68 {Plan 9}'!S$15)),"",'III_Plan comp 438.68 {Plan 9}'!S$15&amp;analysismethod2)</f>
        <v/>
      </c>
      <c r="CA113" s="254" t="str">
        <f>IF(ISNUMBER(FIND(analysismethod2,'III_Plan comp 438.68 {Plan 9}'!T$15)),"",'III_Plan comp 438.68 {Plan 9}'!T$15&amp;analysismethod2)</f>
        <v/>
      </c>
      <c r="CB113" s="254" t="str">
        <f>IF(ISNUMBER(FIND(analysismethod2,'III_Plan comp 438.68 {Plan 9}'!U$15)),"",'III_Plan comp 438.68 {Plan 9}'!U$15&amp;analysismethod2)</f>
        <v/>
      </c>
      <c r="CC113" s="254" t="str">
        <f>IF(ISNUMBER(FIND(analysismethod2,'III_Plan comp 438.68 {Plan 9}'!V$15)),"",'III_Plan comp 438.68 {Plan 9}'!V$15&amp;analysismethod2)</f>
        <v/>
      </c>
      <c r="CD113" s="254" t="str">
        <f>IF(ISNUMBER(FIND(analysismethod2,'III_Plan comp 438.68 {Plan 9}'!W$15)),"",'III_Plan comp 438.68 {Plan 9}'!W$15&amp;analysismethod2)</f>
        <v/>
      </c>
      <c r="CE113" s="254" t="str">
        <f>IF(ISNUMBER(FIND(analysismethod2,'III_Plan comp 438.68 {Plan 9}'!X$15)),"",'III_Plan comp 438.68 {Plan 9}'!X$15&amp;analysismethod2)</f>
        <v/>
      </c>
      <c r="CF113" s="254" t="str">
        <f>IF(ISNUMBER(FIND(analysismethod2,'III_Plan comp 438.68 {Plan 9}'!Y$15)),"",'III_Plan comp 438.68 {Plan 9}'!Y$15&amp;analysismethod2)</f>
        <v/>
      </c>
      <c r="CG113" s="254" t="str">
        <f>IF(ISNUMBER(FIND(analysismethod2,'III_Plan comp 438.68 {Plan 9}'!Z$15)),"",'III_Plan comp 438.68 {Plan 9}'!Z$15&amp;analysismethod2)</f>
        <v/>
      </c>
      <c r="CH113" s="254" t="str">
        <f>IF(ISNUMBER(FIND(analysismethod2,'III_Plan comp 438.68 {Plan 9}'!AA$15)),"",'III_Plan comp 438.68 {Plan 9}'!AA$15&amp;analysismethod2)</f>
        <v/>
      </c>
      <c r="CI113" s="254" t="str">
        <f>IF(ISNUMBER(FIND(analysismethod2,'III_Plan comp 438.68 {Plan 9}'!AB$15)),"",'III_Plan comp 438.68 {Plan 9}'!AB$15&amp;analysismethod2)</f>
        <v/>
      </c>
      <c r="CJ113" s="254" t="str">
        <f>IF(ISNUMBER(FIND(analysismethod2,'III_Plan comp 438.68 {Plan 9}'!AC$15)),"",'III_Plan comp 438.68 {Plan 9}'!AC$15&amp;analysismethod2)</f>
        <v/>
      </c>
      <c r="CK113" s="254" t="str">
        <f>IF(ISNUMBER(FIND(analysismethod2,'III_Plan comp 438.68 {Plan 9}'!AD$15)),"",'III_Plan comp 438.68 {Plan 9}'!AD$15&amp;analysismethod2)</f>
        <v/>
      </c>
      <c r="CL113" s="254" t="str">
        <f>IF(ISNUMBER(FIND(analysismethod2,'III_Plan comp 438.68 {Plan 9}'!AE$15)),"",'III_Plan comp 438.68 {Plan 9}'!AE$15&amp;analysismethod2)</f>
        <v/>
      </c>
      <c r="CM113" s="254" t="str">
        <f>IF(ISNUMBER(FIND(analysismethod2,'III_Plan comp 438.68 {Plan 9}'!AF$15)),"",'III_Plan comp 438.68 {Plan 9}'!AF$15&amp;analysismethod2)</f>
        <v/>
      </c>
      <c r="CN113" s="254" t="str">
        <f>IF(ISNUMBER(FIND(analysismethod2,'III_Plan comp 438.68 {Plan 9}'!AG$15)),"",'III_Plan comp 438.68 {Plan 9}'!AG$15&amp;analysismethod2)</f>
        <v/>
      </c>
      <c r="CO113" s="254" t="str">
        <f>IF(ISNUMBER(FIND(analysismethod2,'III_Plan comp 438.68 {Plan 9}'!AH$15)),"",'III_Plan comp 438.68 {Plan 9}'!AH$15&amp;analysismethod2)</f>
        <v/>
      </c>
      <c r="CP113" s="254" t="str">
        <f>IF(ISNUMBER(FIND(analysismethod2,'III_Plan comp 438.68 {Plan 9}'!AI$15)),"",'III_Plan comp 438.68 {Plan 9}'!AI$15&amp;analysismethod2)</f>
        <v/>
      </c>
      <c r="CQ113" s="254" t="str">
        <f>IF(ISNUMBER(FIND(analysismethod2,'III_Plan comp 438.68 {Plan 9}'!AJ$15)),"",'III_Plan comp 438.68 {Plan 9}'!AJ$15&amp;analysismethod2)</f>
        <v/>
      </c>
      <c r="CR113" s="254" t="str">
        <f>IF(ISNUMBER(FIND(analysismethod2,'III_Plan comp 438.68 {Plan 9}'!AK$15)),"",'III_Plan comp 438.68 {Plan 9}'!AK$15&amp;analysismethod2)</f>
        <v/>
      </c>
      <c r="CS113" s="254" t="str">
        <f>IF(ISNUMBER(FIND(analysismethod2,'III_Plan comp 438.68 {Plan 9}'!AL$15)),"",'III_Plan comp 438.68 {Plan 9}'!AL$15&amp;analysismethod2)</f>
        <v/>
      </c>
      <c r="CT113" s="254" t="str">
        <f>IF(ISNUMBER(FIND(analysismethod2,'III_Plan comp 438.68 {Plan 9}'!AM$15)),"",'III_Plan comp 438.68 {Plan 9}'!AM$15&amp;analysismethod2)</f>
        <v/>
      </c>
      <c r="CU113" s="254" t="str">
        <f>IF(ISNUMBER(FIND(analysismethod2,'III_Plan comp 438.68 {Plan 9}'!AN$15)),"",'III_Plan comp 438.68 {Plan 9}'!AN$15&amp;analysismethod2)</f>
        <v/>
      </c>
      <c r="CV113" s="254" t="str">
        <f>IF(ISNUMBER(FIND(analysismethod2,'III_Plan comp 438.68 {Plan 9}'!AO$15)),"",'III_Plan comp 438.68 {Plan 9}'!AO$15&amp;analysismethod2)</f>
        <v/>
      </c>
      <c r="CW113" s="254" t="str">
        <f>IF(ISNUMBER(FIND(analysismethod2,'III_Plan comp 438.68 {Plan 9}'!AP$15)),"",'III_Plan comp 438.68 {Plan 9}'!AP$15&amp;analysismethod2)</f>
        <v/>
      </c>
      <c r="CX113" s="254" t="str">
        <f>IF(ISNUMBER(FIND(analysismethod2,'III_Plan comp 438.68 {Plan 9}'!AQ$15)),"",'III_Plan comp 438.68 {Plan 9}'!AQ$15&amp;analysismethod2)</f>
        <v/>
      </c>
      <c r="CY113" s="254" t="str">
        <f>IF(ISNUMBER(FIND(analysismethod2,'III_Plan comp 438.68 {Plan 9}'!AR$15)),"",'III_Plan comp 438.68 {Plan 9}'!AR$15&amp;analysismethod2)</f>
        <v/>
      </c>
      <c r="CZ113" s="254" t="str">
        <f>IF(ISNUMBER(FIND(analysismethod2,'III_Plan comp 438.68 {Plan 9}'!AS$15)),"",'III_Plan comp 438.68 {Plan 9}'!AS$15&amp;analysismethod2)</f>
        <v/>
      </c>
      <c r="DA113" s="254" t="str">
        <f>IF(ISNUMBER(FIND(analysismethod2,'III_Plan comp 438.68 {Plan 9}'!AT$15)),"",'III_Plan comp 438.68 {Plan 9}'!AT$15&amp;analysismethod2)</f>
        <v/>
      </c>
      <c r="DB113" s="254" t="str">
        <f>IF(ISNUMBER(FIND(analysismethod2,'III_Plan comp 438.68 {Plan 9}'!AU$15)),"",'III_Plan comp 438.68 {Plan 9}'!AU$15&amp;analysismethod2)</f>
        <v/>
      </c>
      <c r="DC113" s="254" t="str">
        <f>IF(ISNUMBER(FIND(analysismethod2,'III_Plan comp 438.68 {Plan 9}'!AV$15)),"",'III_Plan comp 438.68 {Plan 9}'!AV$15&amp;analysismethod2)</f>
        <v/>
      </c>
      <c r="DD113" s="254" t="str">
        <f>IF(ISNUMBER(FIND(analysismethod2,'III_Plan comp 438.68 {Plan 9}'!AW$15)),"",'III_Plan comp 438.68 {Plan 9}'!AW$15&amp;analysismethod2)</f>
        <v/>
      </c>
      <c r="DE113" s="254" t="str">
        <f>IF(ISNUMBER(FIND(analysismethod2,'III_Plan comp 438.68 {Plan 9}'!AX$15)),"",'III_Plan comp 438.68 {Plan 9}'!AX$15&amp;analysismethod2)</f>
        <v/>
      </c>
      <c r="DF113" s="254" t="str">
        <f>IF(ISNUMBER(FIND(analysismethod2,'III_Plan comp 438.68 {Plan 9}'!AY$15)),"",'III_Plan comp 438.68 {Plan 9}'!AY$15&amp;analysismethod2)</f>
        <v/>
      </c>
      <c r="DG113" s="254" t="str">
        <f>IF(ISNUMBER(FIND(analysismethod2,'III_Plan comp 438.68 {Plan 9}'!AZ$15)),"",'III_Plan comp 438.68 {Plan 9}'!AZ$15&amp;analysismethod2)</f>
        <v/>
      </c>
      <c r="DH113" s="254" t="str">
        <f>IF(ISNUMBER(FIND(analysismethod2,'III_Plan comp 438.68 {Plan 9}'!BA$15)),"",'III_Plan comp 438.68 {Plan 9}'!BA$15&amp;analysismethod2)</f>
        <v/>
      </c>
      <c r="DI113" s="254" t="str">
        <f>IF(ISNUMBER(FIND(analysismethod2,'III_Plan comp 438.68 {Plan 9}'!BB$15)),"",'III_Plan comp 438.68 {Plan 9}'!BB$15&amp;analysismethod2)</f>
        <v/>
      </c>
      <c r="DJ113" s="254" t="str">
        <f>IF(ISNUMBER(FIND(analysismethod2,'III_Plan comp 438.68 {Plan 9}'!BC$15)),"",'III_Plan comp 438.68 {Plan 9}'!BC$15&amp;analysismethod2)</f>
        <v/>
      </c>
      <c r="DK113" s="254" t="str">
        <f>IF(ISNUMBER(FIND(analysismethod2,'III_Plan comp 438.68 {Plan 9}'!BD$15)),"",'III_Plan comp 438.68 {Plan 9}'!BD$15&amp;analysismethod2)</f>
        <v/>
      </c>
      <c r="DL113" s="254" t="str">
        <f>IF(ISNUMBER(FIND(analysismethod2,'III_Plan comp 438.68 {Plan 9}'!BE$15)),"",'III_Plan comp 438.68 {Plan 9}'!BE$15&amp;analysismethod2)</f>
        <v/>
      </c>
      <c r="DM113" s="254" t="str">
        <f>IF(ISNUMBER(FIND(analysismethod2,'III_Plan comp 438.68 {Plan 9}'!BF$15)),"",'III_Plan comp 438.68 {Plan 9}'!BF$15&amp;analysismethod2)</f>
        <v/>
      </c>
      <c r="DN113" s="254" t="str">
        <f>IF(ISNUMBER(FIND(analysismethod2,'III_Plan comp 438.68 {Plan 9}'!BG$15)),"",'III_Plan comp 438.68 {Plan 9}'!BG$15&amp;analysismethod2)</f>
        <v/>
      </c>
      <c r="DO113" s="254" t="str">
        <f>IF(ISNUMBER(FIND(analysismethod2,'III_Plan comp 438.68 {Plan 9}'!BH$15)),"",'III_Plan comp 438.68 {Plan 9}'!BH$15&amp;analysismethod2)</f>
        <v/>
      </c>
      <c r="DP113" s="254" t="str">
        <f>IF(ISNUMBER(FIND(analysismethod2,'III_Plan comp 438.68 {Plan 9}'!BI$15)),"",'III_Plan comp 438.68 {Plan 9}'!BI$15&amp;analysismethod2)</f>
        <v/>
      </c>
      <c r="DQ113" s="254" t="str">
        <f>IF(ISNUMBER(FIND(analysismethod2,'III_Plan comp 438.68 {Plan 9}'!BJ$15)),"",'III_Plan comp 438.68 {Plan 9}'!BJ$15&amp;analysismethod2)</f>
        <v/>
      </c>
      <c r="DR113" s="254" t="str">
        <f>IF(ISNUMBER(FIND(analysismethod2,'III_Plan comp 438.68 {Plan 9}'!BK$15)),"",'III_Plan comp 438.68 {Plan 9}'!BK$15&amp;analysismethod2)</f>
        <v/>
      </c>
      <c r="DS113" s="254" t="str">
        <f>IF(ISNUMBER(FIND(analysismethod2,'III_Plan comp 438.68 {Plan 9}'!BL$15)),"",'III_Plan comp 438.68 {Plan 9}'!BL$15&amp;analysismethod2)</f>
        <v/>
      </c>
      <c r="DT113" s="254" t="str">
        <f>IF(ISNUMBER(FIND(analysismethod2,'III_Plan comp 438.68 {Plan 9}'!BM$15)),"",'III_Plan comp 438.68 {Plan 9}'!BM$15&amp;analysismethod2)</f>
        <v/>
      </c>
      <c r="DU113" s="254" t="str">
        <f>IF(ISNUMBER(FIND(analysismethod2,'III_Plan comp 438.68 {Plan 9}'!BN$15)),"",'III_Plan comp 438.68 {Plan 9}'!BN$15&amp;analysismethod2)</f>
        <v/>
      </c>
      <c r="DV113" s="254" t="str">
        <f>IF(ISNUMBER(FIND(analysismethod2,'III_Plan comp 438.68 {Plan 9}'!BO$15)),"",'III_Plan comp 438.68 {Plan 9}'!BO$15&amp;analysismethod2)</f>
        <v/>
      </c>
      <c r="DW113" s="254" t="str">
        <f>IF(ISNUMBER(FIND(analysismethod2,'III_Plan comp 438.68 {Plan 9}'!BP$15)),"",'III_Plan comp 438.68 {Plan 9}'!BP$15&amp;analysismethod2)</f>
        <v/>
      </c>
      <c r="DX113" s="254" t="str">
        <f>IF(ISNUMBER(FIND(analysismethod2,'III_Plan comp 438.68 {Plan 9}'!BQ$15)),"",'III_Plan comp 438.68 {Plan 9}'!BQ$15&amp;analysismethod2)</f>
        <v/>
      </c>
      <c r="DY113" s="254" t="str">
        <f>IF(ISNUMBER(FIND(analysismethod2,'III_Plan comp 438.68 {Plan 9}'!BR$15)),"",'III_Plan comp 438.68 {Plan 9}'!BR$15&amp;analysismethod2)</f>
        <v/>
      </c>
      <c r="DZ113" s="254" t="str">
        <f>IF(ISNUMBER(FIND(analysismethod2,'III_Plan comp 438.68 {Plan 9}'!BS$15)),"",'III_Plan comp 438.68 {Plan 9}'!BS$15&amp;analysismethod2)</f>
        <v/>
      </c>
      <c r="EA113" s="254" t="str">
        <f>IF(ISNUMBER(FIND(analysismethod2,'III_Plan comp 438.68 {Plan 9}'!BT$15)),"",'III_Plan comp 438.68 {Plan 9}'!BT$15&amp;analysismethod2)</f>
        <v/>
      </c>
      <c r="EB113" s="254" t="str">
        <f>IF(ISNUMBER(FIND(analysismethod2,'III_Plan comp 438.68 {Plan 9}'!BU$15)),"",'III_Plan comp 438.68 {Plan 9}'!BU$15&amp;analysismethod2)</f>
        <v/>
      </c>
      <c r="EC113" s="254" t="str">
        <f>IF(ISNUMBER(FIND(analysismethod2,'III_Plan comp 438.68 {Plan 9}'!BV$15)),"",'III_Plan comp 438.68 {Plan 9}'!BV$15&amp;analysismethod2)</f>
        <v/>
      </c>
      <c r="ED113" s="254" t="str">
        <f>IF(ISNUMBER(FIND(analysismethod2,'III_Plan comp 438.68 {Plan 9}'!BW$15)),"",'III_Plan comp 438.68 {Plan 9}'!BW$15&amp;analysismethod2)</f>
        <v/>
      </c>
      <c r="EE113" s="254" t="str">
        <f>IF(ISNUMBER(FIND(analysismethod2,'III_Plan comp 438.68 {Plan 9}'!BX$15)),"",'III_Plan comp 438.68 {Plan 9}'!BX$15&amp;analysismethod2)</f>
        <v/>
      </c>
      <c r="EF113" s="254" t="str">
        <f>IF(ISNUMBER(FIND(analysismethod2,'III_Plan comp 438.68 {Plan 9}'!BY$15)),"",'III_Plan comp 438.68 {Plan 9}'!BY$15&amp;analysismethod2)</f>
        <v/>
      </c>
      <c r="EG113" s="254" t="str">
        <f>IF(ISNUMBER(FIND(analysismethod2,'III_Plan comp 438.68 {Plan 9}'!BZ$15)),"",'III_Plan comp 438.68 {Plan 9}'!BZ$15&amp;analysismethod2)</f>
        <v/>
      </c>
      <c r="EH113" s="254" t="str">
        <f>IF(ISNUMBER(FIND(analysismethod2,'III_Plan comp 438.68 {Plan 9}'!CA$15)),"",'III_Plan comp 438.68 {Plan 9}'!CA$15&amp;analysismethod2)</f>
        <v/>
      </c>
      <c r="EI113" s="254" t="str">
        <f>IF(ISNUMBER(FIND(analysismethod2,'III_Plan comp 438.68 {Plan 9}'!CB$15)),"",'III_Plan comp 438.68 {Plan 9}'!CB$15&amp;analysismethod2)</f>
        <v/>
      </c>
      <c r="EJ113" s="254" t="str">
        <f>IF(ISNUMBER(FIND(analysismethod2,'III_Plan comp 438.68 {Plan 9}'!CC$15)),"",'III_Plan comp 438.68 {Plan 9}'!CC$15&amp;analysismethod2)</f>
        <v/>
      </c>
      <c r="EK113" s="254" t="str">
        <f>IF(ISNUMBER(FIND(analysismethod2,'III_Plan comp 438.68 {Plan 9}'!CD$15)),"",'III_Plan comp 438.68 {Plan 9}'!CD$15&amp;analysismethod2)</f>
        <v/>
      </c>
      <c r="EL113" s="254" t="str">
        <f>IF(ISNUMBER(FIND(analysismethod2,'III_Plan comp 438.68 {Plan 9}'!CE$15)),"",'III_Plan comp 438.68 {Plan 9}'!CE$15&amp;analysismethod2)</f>
        <v/>
      </c>
      <c r="EM113" s="254" t="str">
        <f>IF(ISNUMBER(FIND(analysismethod2,'III_Plan comp 438.68 {Plan 9}'!CF$15)),"",'III_Plan comp 438.68 {Plan 9}'!CF$15&amp;analysismethod2)</f>
        <v/>
      </c>
      <c r="EN113" s="254" t="str">
        <f>IF(ISNUMBER(FIND(analysismethod2,'III_Plan comp 438.68 {Plan 9}'!CG$15)),"",'III_Plan comp 438.68 {Plan 9}'!CG$15&amp;analysismethod2)</f>
        <v/>
      </c>
      <c r="EO113" s="254" t="str">
        <f>IF(ISNUMBER(FIND(analysismethod2,'III_Plan comp 438.68 {Plan 9}'!CH$15)),"",'III_Plan comp 438.68 {Plan 9}'!CH$15&amp;analysismethod2)</f>
        <v/>
      </c>
      <c r="EP113" s="254" t="str">
        <f>IF(ISNUMBER(FIND(analysismethod2,'III_Plan comp 438.68 {Plan 9}'!CI$15)),"",'III_Plan comp 438.68 {Plan 9}'!CI$15&amp;analysismethod2)</f>
        <v/>
      </c>
      <c r="EQ113" s="254" t="str">
        <f>IF(ISNUMBER(FIND(analysismethod2,'III_Plan comp 438.68 {Plan 9}'!CJ$15)),"",'III_Plan comp 438.68 {Plan 9}'!CJ$15&amp;analysismethod2)</f>
        <v/>
      </c>
      <c r="ER113" s="254" t="str">
        <f>IF(ISNUMBER(FIND(analysismethod2,'III_Plan comp 438.68 {Plan 9}'!CK$15)),"",'III_Plan comp 438.68 {Plan 9}'!CK$15&amp;analysismethod2)</f>
        <v/>
      </c>
      <c r="ES113" s="254" t="str">
        <f>IF(ISNUMBER(FIND(analysismethod2,'III_Plan comp 438.68 {Plan 9}'!CL$15)),"",'III_Plan comp 438.68 {Plan 9}'!CL$15&amp;analysismethod2)</f>
        <v/>
      </c>
      <c r="ET113" s="254" t="str">
        <f>IF(ISNUMBER(FIND(analysismethod2,'III_Plan comp 438.68 {Plan 9}'!CM$15)),"",'III_Plan comp 438.68 {Plan 9}'!CM$15&amp;analysismethod2)</f>
        <v/>
      </c>
      <c r="EU113" s="254" t="str">
        <f>IF(ISNUMBER(FIND(analysismethod2,'III_Plan comp 438.68 {Plan 9}'!CN$15)),"",'III_Plan comp 438.68 {Plan 9}'!CN$15&amp;analysismethod2)</f>
        <v/>
      </c>
      <c r="EV113" s="254" t="str">
        <f>IF(ISNUMBER(FIND(analysismethod2,'III_Plan comp 438.68 {Plan 9}'!CO$15)),"",'III_Plan comp 438.68 {Plan 9}'!CO$15&amp;analysismethod2)</f>
        <v/>
      </c>
      <c r="EW113" s="254" t="str">
        <f>IF(ISNUMBER(FIND(analysismethod2,'III_Plan comp 438.68 {Plan 9}'!CP$15)),"",'III_Plan comp 438.68 {Plan 9}'!CP$15&amp;analysismethod2)</f>
        <v/>
      </c>
      <c r="EX113" s="254" t="str">
        <f>IF(ISNUMBER(FIND(analysismethod2,'III_Plan comp 438.68 {Plan 9}'!CQ$15)),"",'III_Plan comp 438.68 {Plan 9}'!CQ$15&amp;analysismethod2)</f>
        <v/>
      </c>
      <c r="EY113" s="254" t="str">
        <f>IF(ISNUMBER(FIND(analysismethod2,'III_Plan comp 438.68 {Plan 9}'!CR$15)),"",'III_Plan comp 438.68 {Plan 9}'!CR$15&amp;analysismethod2)</f>
        <v/>
      </c>
      <c r="EZ113" s="254" t="str">
        <f>IF(ISNUMBER(FIND(analysismethod2,'III_Plan comp 438.68 {Plan 9}'!CS$15)),"",'III_Plan comp 438.68 {Plan 9}'!CS$15&amp;analysismethod2)</f>
        <v/>
      </c>
      <c r="FA113" s="254" t="str">
        <f>IF(ISNUMBER(FIND(analysismethod2,'III_Plan comp 438.68 {Plan 9}'!CT$15)),"",'III_Plan comp 438.68 {Plan 9}'!CT$15&amp;analysismethod2)</f>
        <v/>
      </c>
      <c r="FB113" s="254" t="str">
        <f>IF(ISNUMBER(FIND(analysismethod2,'III_Plan comp 438.68 {Plan 9}'!CU$15)),"",'III_Plan comp 438.68 {Plan 9}'!CU$15&amp;analysismethod2)</f>
        <v/>
      </c>
      <c r="FC113" s="254" t="str">
        <f>IF(ISNUMBER(FIND(analysismethod2,'III_Plan comp 438.68 {Plan 9}'!CV$15)),"",'III_Plan comp 438.68 {Plan 9}'!CV$15&amp;analysismethod2)</f>
        <v/>
      </c>
      <c r="FD113" s="254" t="str">
        <f>IF(ISNUMBER(FIND(analysismethod2,'III_Plan comp 438.68 {Plan 9}'!CW$15)),"",'III_Plan comp 438.68 {Plan 9}'!CW$15&amp;analysismethod2)</f>
        <v/>
      </c>
      <c r="FE113" s="254" t="str">
        <f>IF(ISNUMBER(FIND(analysismethod2,'III_Plan comp 438.68 {Plan 9}'!CX$15)),"",'III_Plan comp 438.68 {Plan 9}'!CX$15&amp;analysismethod2)</f>
        <v/>
      </c>
      <c r="FF113" s="254" t="str">
        <f>IF(ISNUMBER(FIND(analysismethod2,'III_Plan comp 438.68 {Plan 9}'!CY$15)),"",'III_Plan comp 438.68 {Plan 9}'!CY$15&amp;analysismethod2)</f>
        <v/>
      </c>
      <c r="FG113" s="254" t="str">
        <f>IF(ISNUMBER(FIND(analysismethod2,'III_Plan comp 438.68 {Plan 9}'!CZ$15)),"",'III_Plan comp 438.68 {Plan 9}'!CZ$15&amp;analysismethod2)</f>
        <v/>
      </c>
    </row>
    <row r="114" spans="62:163" x14ac:dyDescent="0.25">
      <c r="BK114" s="253" t="str">
        <f>IF('I_State and program information'!$E$58="Yes","Secret Shopper: Network Participation"&amp;"; "&amp;CHAR(10)&amp;CHAR(10),"")</f>
        <v/>
      </c>
      <c r="BL114" s="254" t="str">
        <f>IF(ISNUMBER(FIND(analysismethod3,'III_Plan comp 438.68 {Plan 9}'!E$15)),"",'III_Plan comp 438.68 {Plan 9}'!E$15&amp;analysismethod3)</f>
        <v/>
      </c>
      <c r="BM114" s="254" t="str">
        <f>IF(ISNUMBER(FIND(analysismethod3,'III_Plan comp 438.68 {Plan 9}'!F$15)),"",'III_Plan comp 438.68 {Plan 9}'!F$15&amp;analysismethod3)</f>
        <v/>
      </c>
      <c r="BN114" s="254" t="str">
        <f>IF(ISNUMBER(FIND(analysismethod3,'III_Plan comp 438.68 {Plan 9}'!G$15)),"",'III_Plan comp 438.68 {Plan 9}'!G$15&amp;analysismethod3)</f>
        <v/>
      </c>
      <c r="BO114" s="254" t="str">
        <f>IF(ISNUMBER(FIND(analysismethod3,'III_Plan comp 438.68 {Plan 9}'!H$15)),"",'III_Plan comp 438.68 {Plan 9}'!H$15&amp;analysismethod3)</f>
        <v/>
      </c>
      <c r="BP114" s="254" t="str">
        <f>IF(ISNUMBER(FIND(analysismethod3,'III_Plan comp 438.68 {Plan 9}'!I$15)),"",'III_Plan comp 438.68 {Plan 9}'!I$15&amp;analysismethod3)</f>
        <v/>
      </c>
      <c r="BQ114" s="254" t="str">
        <f>IF(ISNUMBER(FIND(analysismethod3,'III_Plan comp 438.68 {Plan 9}'!J$15)),"",'III_Plan comp 438.68 {Plan 9}'!J$15&amp;analysismethod3)</f>
        <v/>
      </c>
      <c r="BR114" s="254" t="str">
        <f>IF(ISNUMBER(FIND(analysismethod3,'III_Plan comp 438.68 {Plan 9}'!K$15)),"",'III_Plan comp 438.68 {Plan 9}'!K$15&amp;analysismethod3)</f>
        <v/>
      </c>
      <c r="BS114" s="254" t="str">
        <f>IF(ISNUMBER(FIND(analysismethod3,'III_Plan comp 438.68 {Plan 9}'!L$15)),"",'III_Plan comp 438.68 {Plan 9}'!L$15&amp;analysismethod3)</f>
        <v/>
      </c>
      <c r="BT114" s="254" t="str">
        <f>IF(ISNUMBER(FIND(analysismethod3,'III_Plan comp 438.68 {Plan 9}'!M$15)),"",'III_Plan comp 438.68 {Plan 9}'!M$15&amp;analysismethod3)</f>
        <v/>
      </c>
      <c r="BU114" s="254" t="str">
        <f>IF(ISNUMBER(FIND(analysismethod3,'III_Plan comp 438.68 {Plan 9}'!N$15)),"",'III_Plan comp 438.68 {Plan 9}'!N$15&amp;analysismethod3)</f>
        <v/>
      </c>
      <c r="BV114" s="254" t="str">
        <f>IF(ISNUMBER(FIND(analysismethod3,'III_Plan comp 438.68 {Plan 9}'!O$15)),"",'III_Plan comp 438.68 {Plan 9}'!O$15&amp;analysismethod3)</f>
        <v/>
      </c>
      <c r="BW114" s="254" t="str">
        <f>IF(ISNUMBER(FIND(analysismethod3,'III_Plan comp 438.68 {Plan 9}'!P$15)),"",'III_Plan comp 438.68 {Plan 9}'!P$15&amp;analysismethod3)</f>
        <v/>
      </c>
      <c r="BX114" s="254" t="str">
        <f>IF(ISNUMBER(FIND(analysismethod3,'III_Plan comp 438.68 {Plan 9}'!Q$15)),"",'III_Plan comp 438.68 {Plan 9}'!Q$15&amp;analysismethod3)</f>
        <v/>
      </c>
      <c r="BY114" s="254" t="str">
        <f>IF(ISNUMBER(FIND(analysismethod3,'III_Plan comp 438.68 {Plan 9}'!R$15)),"",'III_Plan comp 438.68 {Plan 9}'!R$15&amp;analysismethod3)</f>
        <v/>
      </c>
      <c r="BZ114" s="254" t="str">
        <f>IF(ISNUMBER(FIND(analysismethod3,'III_Plan comp 438.68 {Plan 9}'!S$15)),"",'III_Plan comp 438.68 {Plan 9}'!S$15&amp;analysismethod3)</f>
        <v/>
      </c>
      <c r="CA114" s="254" t="str">
        <f>IF(ISNUMBER(FIND(analysismethod3,'III_Plan comp 438.68 {Plan 9}'!T$15)),"",'III_Plan comp 438.68 {Plan 9}'!T$15&amp;analysismethod3)</f>
        <v/>
      </c>
      <c r="CB114" s="254" t="str">
        <f>IF(ISNUMBER(FIND(analysismethod3,'III_Plan comp 438.68 {Plan 9}'!U$15)),"",'III_Plan comp 438.68 {Plan 9}'!U$15&amp;analysismethod3)</f>
        <v/>
      </c>
      <c r="CC114" s="254" t="str">
        <f>IF(ISNUMBER(FIND(analysismethod3,'III_Plan comp 438.68 {Plan 9}'!V$15)),"",'III_Plan comp 438.68 {Plan 9}'!V$15&amp;analysismethod3)</f>
        <v/>
      </c>
      <c r="CD114" s="254" t="str">
        <f>IF(ISNUMBER(FIND(analysismethod3,'III_Plan comp 438.68 {Plan 9}'!W$15)),"",'III_Plan comp 438.68 {Plan 9}'!W$15&amp;analysismethod3)</f>
        <v/>
      </c>
      <c r="CE114" s="254" t="str">
        <f>IF(ISNUMBER(FIND(analysismethod3,'III_Plan comp 438.68 {Plan 9}'!X$15)),"",'III_Plan comp 438.68 {Plan 9}'!X$15&amp;analysismethod3)</f>
        <v/>
      </c>
      <c r="CF114" s="254" t="str">
        <f>IF(ISNUMBER(FIND(analysismethod3,'III_Plan comp 438.68 {Plan 9}'!Y$15)),"",'III_Plan comp 438.68 {Plan 9}'!Y$15&amp;analysismethod3)</f>
        <v/>
      </c>
      <c r="CG114" s="254" t="str">
        <f>IF(ISNUMBER(FIND(analysismethod3,'III_Plan comp 438.68 {Plan 9}'!Z$15)),"",'III_Plan comp 438.68 {Plan 9}'!Z$15&amp;analysismethod3)</f>
        <v/>
      </c>
      <c r="CH114" s="254" t="str">
        <f>IF(ISNUMBER(FIND(analysismethod3,'III_Plan comp 438.68 {Plan 9}'!AA$15)),"",'III_Plan comp 438.68 {Plan 9}'!AA$15&amp;analysismethod3)</f>
        <v/>
      </c>
      <c r="CI114" s="254" t="str">
        <f>IF(ISNUMBER(FIND(analysismethod3,'III_Plan comp 438.68 {Plan 9}'!AB$15)),"",'III_Plan comp 438.68 {Plan 9}'!AB$15&amp;analysismethod3)</f>
        <v/>
      </c>
      <c r="CJ114" s="254" t="str">
        <f>IF(ISNUMBER(FIND(analysismethod3,'III_Plan comp 438.68 {Plan 9}'!AC$15)),"",'III_Plan comp 438.68 {Plan 9}'!AC$15&amp;analysismethod3)</f>
        <v/>
      </c>
      <c r="CK114" s="254" t="str">
        <f>IF(ISNUMBER(FIND(analysismethod3,'III_Plan comp 438.68 {Plan 9}'!AD$15)),"",'III_Plan comp 438.68 {Plan 9}'!AD$15&amp;analysismethod3)</f>
        <v/>
      </c>
      <c r="CL114" s="254" t="str">
        <f>IF(ISNUMBER(FIND(analysismethod3,'III_Plan comp 438.68 {Plan 9}'!AE$15)),"",'III_Plan comp 438.68 {Plan 9}'!AE$15&amp;analysismethod3)</f>
        <v/>
      </c>
      <c r="CM114" s="254" t="str">
        <f>IF(ISNUMBER(FIND(analysismethod3,'III_Plan comp 438.68 {Plan 9}'!AF$15)),"",'III_Plan comp 438.68 {Plan 9}'!AF$15&amp;analysismethod3)</f>
        <v/>
      </c>
      <c r="CN114" s="254" t="str">
        <f>IF(ISNUMBER(FIND(analysismethod3,'III_Plan comp 438.68 {Plan 9}'!AG$15)),"",'III_Plan comp 438.68 {Plan 9}'!AG$15&amp;analysismethod3)</f>
        <v/>
      </c>
      <c r="CO114" s="254" t="str">
        <f>IF(ISNUMBER(FIND(analysismethod3,'III_Plan comp 438.68 {Plan 9}'!AH$15)),"",'III_Plan comp 438.68 {Plan 9}'!AH$15&amp;analysismethod3)</f>
        <v/>
      </c>
      <c r="CP114" s="254" t="str">
        <f>IF(ISNUMBER(FIND(analysismethod3,'III_Plan comp 438.68 {Plan 9}'!AI$15)),"",'III_Plan comp 438.68 {Plan 9}'!AI$15&amp;analysismethod3)</f>
        <v/>
      </c>
      <c r="CQ114" s="254" t="str">
        <f>IF(ISNUMBER(FIND(analysismethod3,'III_Plan comp 438.68 {Plan 9}'!AJ$15)),"",'III_Plan comp 438.68 {Plan 9}'!AJ$15&amp;analysismethod3)</f>
        <v/>
      </c>
      <c r="CR114" s="254" t="str">
        <f>IF(ISNUMBER(FIND(analysismethod3,'III_Plan comp 438.68 {Plan 9}'!AK$15)),"",'III_Plan comp 438.68 {Plan 9}'!AK$15&amp;analysismethod3)</f>
        <v/>
      </c>
      <c r="CS114" s="254" t="str">
        <f>IF(ISNUMBER(FIND(analysismethod3,'III_Plan comp 438.68 {Plan 9}'!AL$15)),"",'III_Plan comp 438.68 {Plan 9}'!AL$15&amp;analysismethod3)</f>
        <v/>
      </c>
      <c r="CT114" s="254" t="str">
        <f>IF(ISNUMBER(FIND(analysismethod3,'III_Plan comp 438.68 {Plan 9}'!AM$15)),"",'III_Plan comp 438.68 {Plan 9}'!AM$15&amp;analysismethod3)</f>
        <v/>
      </c>
      <c r="CU114" s="254" t="str">
        <f>IF(ISNUMBER(FIND(analysismethod3,'III_Plan comp 438.68 {Plan 9}'!AN$15)),"",'III_Plan comp 438.68 {Plan 9}'!AN$15&amp;analysismethod3)</f>
        <v/>
      </c>
      <c r="CV114" s="254" t="str">
        <f>IF(ISNUMBER(FIND(analysismethod3,'III_Plan comp 438.68 {Plan 9}'!AO$15)),"",'III_Plan comp 438.68 {Plan 9}'!AO$15&amp;analysismethod3)</f>
        <v/>
      </c>
      <c r="CW114" s="254" t="str">
        <f>IF(ISNUMBER(FIND(analysismethod3,'III_Plan comp 438.68 {Plan 9}'!AP$15)),"",'III_Plan comp 438.68 {Plan 9}'!AP$15&amp;analysismethod3)</f>
        <v/>
      </c>
      <c r="CX114" s="254" t="str">
        <f>IF(ISNUMBER(FIND(analysismethod3,'III_Plan comp 438.68 {Plan 9}'!AQ$15)),"",'III_Plan comp 438.68 {Plan 9}'!AQ$15&amp;analysismethod3)</f>
        <v/>
      </c>
      <c r="CY114" s="254" t="str">
        <f>IF(ISNUMBER(FIND(analysismethod3,'III_Plan comp 438.68 {Plan 9}'!AR$15)),"",'III_Plan comp 438.68 {Plan 9}'!AR$15&amp;analysismethod3)</f>
        <v/>
      </c>
      <c r="CZ114" s="254" t="str">
        <f>IF(ISNUMBER(FIND(analysismethod3,'III_Plan comp 438.68 {Plan 9}'!AS$15)),"",'III_Plan comp 438.68 {Plan 9}'!AS$15&amp;analysismethod3)</f>
        <v/>
      </c>
      <c r="DA114" s="254" t="str">
        <f>IF(ISNUMBER(FIND(analysismethod3,'III_Plan comp 438.68 {Plan 9}'!AT$15)),"",'III_Plan comp 438.68 {Plan 9}'!AT$15&amp;analysismethod3)</f>
        <v/>
      </c>
      <c r="DB114" s="254" t="str">
        <f>IF(ISNUMBER(FIND(analysismethod3,'III_Plan comp 438.68 {Plan 9}'!AU$15)),"",'III_Plan comp 438.68 {Plan 9}'!AU$15&amp;analysismethod3)</f>
        <v/>
      </c>
      <c r="DC114" s="254" t="str">
        <f>IF(ISNUMBER(FIND(analysismethod3,'III_Plan comp 438.68 {Plan 9}'!AV$15)),"",'III_Plan comp 438.68 {Plan 9}'!AV$15&amp;analysismethod3)</f>
        <v/>
      </c>
      <c r="DD114" s="254" t="str">
        <f>IF(ISNUMBER(FIND(analysismethod3,'III_Plan comp 438.68 {Plan 9}'!AW$15)),"",'III_Plan comp 438.68 {Plan 9}'!AW$15&amp;analysismethod3)</f>
        <v/>
      </c>
      <c r="DE114" s="254" t="str">
        <f>IF(ISNUMBER(FIND(analysismethod3,'III_Plan comp 438.68 {Plan 9}'!AX$15)),"",'III_Plan comp 438.68 {Plan 9}'!AX$15&amp;analysismethod3)</f>
        <v/>
      </c>
      <c r="DF114" s="254" t="str">
        <f>IF(ISNUMBER(FIND(analysismethod3,'III_Plan comp 438.68 {Plan 9}'!AY$15)),"",'III_Plan comp 438.68 {Plan 9}'!AY$15&amp;analysismethod3)</f>
        <v/>
      </c>
      <c r="DG114" s="254" t="str">
        <f>IF(ISNUMBER(FIND(analysismethod3,'III_Plan comp 438.68 {Plan 9}'!AZ$15)),"",'III_Plan comp 438.68 {Plan 9}'!AZ$15&amp;analysismethod3)</f>
        <v/>
      </c>
      <c r="DH114" s="254" t="str">
        <f>IF(ISNUMBER(FIND(analysismethod3,'III_Plan comp 438.68 {Plan 9}'!BA$15)),"",'III_Plan comp 438.68 {Plan 9}'!BA$15&amp;analysismethod3)</f>
        <v/>
      </c>
      <c r="DI114" s="254" t="str">
        <f>IF(ISNUMBER(FIND(analysismethod3,'III_Plan comp 438.68 {Plan 9}'!BB$15)),"",'III_Plan comp 438.68 {Plan 9}'!BB$15&amp;analysismethod3)</f>
        <v/>
      </c>
      <c r="DJ114" s="254" t="str">
        <f>IF(ISNUMBER(FIND(analysismethod3,'III_Plan comp 438.68 {Plan 9}'!BC$15)),"",'III_Plan comp 438.68 {Plan 9}'!BC$15&amp;analysismethod3)</f>
        <v/>
      </c>
      <c r="DK114" s="254" t="str">
        <f>IF(ISNUMBER(FIND(analysismethod3,'III_Plan comp 438.68 {Plan 9}'!BD$15)),"",'III_Plan comp 438.68 {Plan 9}'!BD$15&amp;analysismethod3)</f>
        <v/>
      </c>
      <c r="DL114" s="254" t="str">
        <f>IF(ISNUMBER(FIND(analysismethod3,'III_Plan comp 438.68 {Plan 9}'!BE$15)),"",'III_Plan comp 438.68 {Plan 9}'!BE$15&amp;analysismethod3)</f>
        <v/>
      </c>
      <c r="DM114" s="254" t="str">
        <f>IF(ISNUMBER(FIND(analysismethod3,'III_Plan comp 438.68 {Plan 9}'!BF$15)),"",'III_Plan comp 438.68 {Plan 9}'!BF$15&amp;analysismethod3)</f>
        <v/>
      </c>
      <c r="DN114" s="254" t="str">
        <f>IF(ISNUMBER(FIND(analysismethod3,'III_Plan comp 438.68 {Plan 9}'!BG$15)),"",'III_Plan comp 438.68 {Plan 9}'!BG$15&amp;analysismethod3)</f>
        <v/>
      </c>
      <c r="DO114" s="254" t="str">
        <f>IF(ISNUMBER(FIND(analysismethod3,'III_Plan comp 438.68 {Plan 9}'!BH$15)),"",'III_Plan comp 438.68 {Plan 9}'!BH$15&amp;analysismethod3)</f>
        <v/>
      </c>
      <c r="DP114" s="254" t="str">
        <f>IF(ISNUMBER(FIND(analysismethod3,'III_Plan comp 438.68 {Plan 9}'!BI$15)),"",'III_Plan comp 438.68 {Plan 9}'!BI$15&amp;analysismethod3)</f>
        <v/>
      </c>
      <c r="DQ114" s="254" t="str">
        <f>IF(ISNUMBER(FIND(analysismethod3,'III_Plan comp 438.68 {Plan 9}'!BJ$15)),"",'III_Plan comp 438.68 {Plan 9}'!BJ$15&amp;analysismethod3)</f>
        <v/>
      </c>
      <c r="DR114" s="254" t="str">
        <f>IF(ISNUMBER(FIND(analysismethod3,'III_Plan comp 438.68 {Plan 9}'!BK$15)),"",'III_Plan comp 438.68 {Plan 9}'!BK$15&amp;analysismethod3)</f>
        <v/>
      </c>
      <c r="DS114" s="254" t="str">
        <f>IF(ISNUMBER(FIND(analysismethod3,'III_Plan comp 438.68 {Plan 9}'!BL$15)),"",'III_Plan comp 438.68 {Plan 9}'!BL$15&amp;analysismethod3)</f>
        <v/>
      </c>
      <c r="DT114" s="254" t="str">
        <f>IF(ISNUMBER(FIND(analysismethod3,'III_Plan comp 438.68 {Plan 9}'!BM$15)),"",'III_Plan comp 438.68 {Plan 9}'!BM$15&amp;analysismethod3)</f>
        <v/>
      </c>
      <c r="DU114" s="254" t="str">
        <f>IF(ISNUMBER(FIND(analysismethod3,'III_Plan comp 438.68 {Plan 9}'!BN$15)),"",'III_Plan comp 438.68 {Plan 9}'!BN$15&amp;analysismethod3)</f>
        <v/>
      </c>
      <c r="DV114" s="254" t="str">
        <f>IF(ISNUMBER(FIND(analysismethod3,'III_Plan comp 438.68 {Plan 9}'!BO$15)),"",'III_Plan comp 438.68 {Plan 9}'!BO$15&amp;analysismethod3)</f>
        <v/>
      </c>
      <c r="DW114" s="254" t="str">
        <f>IF(ISNUMBER(FIND(analysismethod3,'III_Plan comp 438.68 {Plan 9}'!BP$15)),"",'III_Plan comp 438.68 {Plan 9}'!BP$15&amp;analysismethod3)</f>
        <v/>
      </c>
      <c r="DX114" s="254" t="str">
        <f>IF(ISNUMBER(FIND(analysismethod3,'III_Plan comp 438.68 {Plan 9}'!BQ$15)),"",'III_Plan comp 438.68 {Plan 9}'!BQ$15&amp;analysismethod3)</f>
        <v/>
      </c>
      <c r="DY114" s="254" t="str">
        <f>IF(ISNUMBER(FIND(analysismethod3,'III_Plan comp 438.68 {Plan 9}'!BR$15)),"",'III_Plan comp 438.68 {Plan 9}'!BR$15&amp;analysismethod3)</f>
        <v/>
      </c>
      <c r="DZ114" s="254" t="str">
        <f>IF(ISNUMBER(FIND(analysismethod3,'III_Plan comp 438.68 {Plan 9}'!BS$15)),"",'III_Plan comp 438.68 {Plan 9}'!BS$15&amp;analysismethod3)</f>
        <v/>
      </c>
      <c r="EA114" s="254" t="str">
        <f>IF(ISNUMBER(FIND(analysismethod3,'III_Plan comp 438.68 {Plan 9}'!BT$15)),"",'III_Plan comp 438.68 {Plan 9}'!BT$15&amp;analysismethod3)</f>
        <v/>
      </c>
      <c r="EB114" s="254" t="str">
        <f>IF(ISNUMBER(FIND(analysismethod3,'III_Plan comp 438.68 {Plan 9}'!BU$15)),"",'III_Plan comp 438.68 {Plan 9}'!BU$15&amp;analysismethod3)</f>
        <v/>
      </c>
      <c r="EC114" s="254" t="str">
        <f>IF(ISNUMBER(FIND(analysismethod3,'III_Plan comp 438.68 {Plan 9}'!BV$15)),"",'III_Plan comp 438.68 {Plan 9}'!BV$15&amp;analysismethod3)</f>
        <v/>
      </c>
      <c r="ED114" s="254" t="str">
        <f>IF(ISNUMBER(FIND(analysismethod3,'III_Plan comp 438.68 {Plan 9}'!BW$15)),"",'III_Plan comp 438.68 {Plan 9}'!BW$15&amp;analysismethod3)</f>
        <v/>
      </c>
      <c r="EE114" s="254" t="str">
        <f>IF(ISNUMBER(FIND(analysismethod3,'III_Plan comp 438.68 {Plan 9}'!BX$15)),"",'III_Plan comp 438.68 {Plan 9}'!BX$15&amp;analysismethod3)</f>
        <v/>
      </c>
      <c r="EF114" s="254" t="str">
        <f>IF(ISNUMBER(FIND(analysismethod3,'III_Plan comp 438.68 {Plan 9}'!BY$15)),"",'III_Plan comp 438.68 {Plan 9}'!BY$15&amp;analysismethod3)</f>
        <v/>
      </c>
      <c r="EG114" s="254" t="str">
        <f>IF(ISNUMBER(FIND(analysismethod3,'III_Plan comp 438.68 {Plan 9}'!BZ$15)),"",'III_Plan comp 438.68 {Plan 9}'!BZ$15&amp;analysismethod3)</f>
        <v/>
      </c>
      <c r="EH114" s="254" t="str">
        <f>IF(ISNUMBER(FIND(analysismethod3,'III_Plan comp 438.68 {Plan 9}'!CA$15)),"",'III_Plan comp 438.68 {Plan 9}'!CA$15&amp;analysismethod3)</f>
        <v/>
      </c>
      <c r="EI114" s="254" t="str">
        <f>IF(ISNUMBER(FIND(analysismethod3,'III_Plan comp 438.68 {Plan 9}'!CB$15)),"",'III_Plan comp 438.68 {Plan 9}'!CB$15&amp;analysismethod3)</f>
        <v/>
      </c>
      <c r="EJ114" s="254" t="str">
        <f>IF(ISNUMBER(FIND(analysismethod3,'III_Plan comp 438.68 {Plan 9}'!CC$15)),"",'III_Plan comp 438.68 {Plan 9}'!CC$15&amp;analysismethod3)</f>
        <v/>
      </c>
      <c r="EK114" s="254" t="str">
        <f>IF(ISNUMBER(FIND(analysismethod3,'III_Plan comp 438.68 {Plan 9}'!CD$15)),"",'III_Plan comp 438.68 {Plan 9}'!CD$15&amp;analysismethod3)</f>
        <v/>
      </c>
      <c r="EL114" s="254" t="str">
        <f>IF(ISNUMBER(FIND(analysismethod3,'III_Plan comp 438.68 {Plan 9}'!CE$15)),"",'III_Plan comp 438.68 {Plan 9}'!CE$15&amp;analysismethod3)</f>
        <v/>
      </c>
      <c r="EM114" s="254" t="str">
        <f>IF(ISNUMBER(FIND(analysismethod3,'III_Plan comp 438.68 {Plan 9}'!CF$15)),"",'III_Plan comp 438.68 {Plan 9}'!CF$15&amp;analysismethod3)</f>
        <v/>
      </c>
      <c r="EN114" s="254" t="str">
        <f>IF(ISNUMBER(FIND(analysismethod3,'III_Plan comp 438.68 {Plan 9}'!CG$15)),"",'III_Plan comp 438.68 {Plan 9}'!CG$15&amp;analysismethod3)</f>
        <v/>
      </c>
      <c r="EO114" s="254" t="str">
        <f>IF(ISNUMBER(FIND(analysismethod3,'III_Plan comp 438.68 {Plan 9}'!CH$15)),"",'III_Plan comp 438.68 {Plan 9}'!CH$15&amp;analysismethod3)</f>
        <v/>
      </c>
      <c r="EP114" s="254" t="str">
        <f>IF(ISNUMBER(FIND(analysismethod3,'III_Plan comp 438.68 {Plan 9}'!CI$15)),"",'III_Plan comp 438.68 {Plan 9}'!CI$15&amp;analysismethod3)</f>
        <v/>
      </c>
      <c r="EQ114" s="254" t="str">
        <f>IF(ISNUMBER(FIND(analysismethod3,'III_Plan comp 438.68 {Plan 9}'!CJ$15)),"",'III_Plan comp 438.68 {Plan 9}'!CJ$15&amp;analysismethod3)</f>
        <v/>
      </c>
      <c r="ER114" s="254" t="str">
        <f>IF(ISNUMBER(FIND(analysismethod3,'III_Plan comp 438.68 {Plan 9}'!CK$15)),"",'III_Plan comp 438.68 {Plan 9}'!CK$15&amp;analysismethod3)</f>
        <v/>
      </c>
      <c r="ES114" s="254" t="str">
        <f>IF(ISNUMBER(FIND(analysismethod3,'III_Plan comp 438.68 {Plan 9}'!CL$15)),"",'III_Plan comp 438.68 {Plan 9}'!CL$15&amp;analysismethod3)</f>
        <v/>
      </c>
      <c r="ET114" s="254" t="str">
        <f>IF(ISNUMBER(FIND(analysismethod3,'III_Plan comp 438.68 {Plan 9}'!CM$15)),"",'III_Plan comp 438.68 {Plan 9}'!CM$15&amp;analysismethod3)</f>
        <v/>
      </c>
      <c r="EU114" s="254" t="str">
        <f>IF(ISNUMBER(FIND(analysismethod3,'III_Plan comp 438.68 {Plan 9}'!CN$15)),"",'III_Plan comp 438.68 {Plan 9}'!CN$15&amp;analysismethod3)</f>
        <v/>
      </c>
      <c r="EV114" s="254" t="str">
        <f>IF(ISNUMBER(FIND(analysismethod3,'III_Plan comp 438.68 {Plan 9}'!CO$15)),"",'III_Plan comp 438.68 {Plan 9}'!CO$15&amp;analysismethod3)</f>
        <v/>
      </c>
      <c r="EW114" s="254" t="str">
        <f>IF(ISNUMBER(FIND(analysismethod3,'III_Plan comp 438.68 {Plan 9}'!CP$15)),"",'III_Plan comp 438.68 {Plan 9}'!CP$15&amp;analysismethod3)</f>
        <v/>
      </c>
      <c r="EX114" s="254" t="str">
        <f>IF(ISNUMBER(FIND(analysismethod3,'III_Plan comp 438.68 {Plan 9}'!CQ$15)),"",'III_Plan comp 438.68 {Plan 9}'!CQ$15&amp;analysismethod3)</f>
        <v/>
      </c>
      <c r="EY114" s="254" t="str">
        <f>IF(ISNUMBER(FIND(analysismethod3,'III_Plan comp 438.68 {Plan 9}'!CR$15)),"",'III_Plan comp 438.68 {Plan 9}'!CR$15&amp;analysismethod3)</f>
        <v/>
      </c>
      <c r="EZ114" s="254" t="str">
        <f>IF(ISNUMBER(FIND(analysismethod3,'III_Plan comp 438.68 {Plan 9}'!CS$15)),"",'III_Plan comp 438.68 {Plan 9}'!CS$15&amp;analysismethod3)</f>
        <v/>
      </c>
      <c r="FA114" s="254" t="str">
        <f>IF(ISNUMBER(FIND(analysismethod3,'III_Plan comp 438.68 {Plan 9}'!CT$15)),"",'III_Plan comp 438.68 {Plan 9}'!CT$15&amp;analysismethod3)</f>
        <v/>
      </c>
      <c r="FB114" s="254" t="str">
        <f>IF(ISNUMBER(FIND(analysismethod3,'III_Plan comp 438.68 {Plan 9}'!CU$15)),"",'III_Plan comp 438.68 {Plan 9}'!CU$15&amp;analysismethod3)</f>
        <v/>
      </c>
      <c r="FC114" s="254" t="str">
        <f>IF(ISNUMBER(FIND(analysismethod3,'III_Plan comp 438.68 {Plan 9}'!CV$15)),"",'III_Plan comp 438.68 {Plan 9}'!CV$15&amp;analysismethod3)</f>
        <v/>
      </c>
      <c r="FD114" s="254" t="str">
        <f>IF(ISNUMBER(FIND(analysismethod3,'III_Plan comp 438.68 {Plan 9}'!CW$15)),"",'III_Plan comp 438.68 {Plan 9}'!CW$15&amp;analysismethod3)</f>
        <v/>
      </c>
      <c r="FE114" s="254" t="str">
        <f>IF(ISNUMBER(FIND(analysismethod3,'III_Plan comp 438.68 {Plan 9}'!CX$15)),"",'III_Plan comp 438.68 {Plan 9}'!CX$15&amp;analysismethod3)</f>
        <v/>
      </c>
      <c r="FF114" s="254" t="str">
        <f>IF(ISNUMBER(FIND(analysismethod3,'III_Plan comp 438.68 {Plan 9}'!CY$15)),"",'III_Plan comp 438.68 {Plan 9}'!CY$15&amp;analysismethod3)</f>
        <v/>
      </c>
      <c r="FG114" s="254" t="str">
        <f>IF(ISNUMBER(FIND(analysismethod3,'III_Plan comp 438.68 {Plan 9}'!CZ$15)),"",'III_Plan comp 438.68 {Plan 9}'!CZ$15&amp;analysismethod3)</f>
        <v/>
      </c>
    </row>
    <row r="115" spans="62:163" x14ac:dyDescent="0.25">
      <c r="BK115" s="253" t="str">
        <f>IF('I_State and program information'!$E$62="Yes","Secret Shopper: Appointment Availability"&amp;"; "&amp;CHAR(10)&amp;CHAR(10),"")</f>
        <v/>
      </c>
      <c r="BL115" s="254" t="str">
        <f>IF(ISNUMBER(FIND(analysismethod4,'III_Plan comp 438.68 {Plan 9}'!E$15)),"",'III_Plan comp 438.68 {Plan 9}'!E$15&amp;analysismethod4)</f>
        <v/>
      </c>
      <c r="BM115" s="254" t="str">
        <f>IF(ISNUMBER(FIND(analysismethod4,'III_Plan comp 438.68 {Plan 9}'!F$15)),"",'III_Plan comp 438.68 {Plan 9}'!F$15&amp;analysismethod4)</f>
        <v/>
      </c>
      <c r="BN115" s="254" t="str">
        <f>IF(ISNUMBER(FIND(analysismethod4,'III_Plan comp 438.68 {Plan 9}'!G$15)),"",'III_Plan comp 438.68 {Plan 9}'!G$15&amp;analysismethod4)</f>
        <v/>
      </c>
      <c r="BO115" s="254" t="str">
        <f>IF(ISNUMBER(FIND(analysismethod4,'III_Plan comp 438.68 {Plan 9}'!H$15)),"",'III_Plan comp 438.68 {Plan 9}'!H$15&amp;analysismethod4)</f>
        <v/>
      </c>
      <c r="BP115" s="254" t="str">
        <f>IF(ISNUMBER(FIND(analysismethod4,'III_Plan comp 438.68 {Plan 9}'!I$15)),"",'III_Plan comp 438.68 {Plan 9}'!I$15&amp;analysismethod4)</f>
        <v/>
      </c>
      <c r="BQ115" s="254" t="str">
        <f>IF(ISNUMBER(FIND(analysismethod4,'III_Plan comp 438.68 {Plan 9}'!J$15)),"",'III_Plan comp 438.68 {Plan 9}'!J$15&amp;analysismethod4)</f>
        <v/>
      </c>
      <c r="BR115" s="254" t="str">
        <f>IF(ISNUMBER(FIND(analysismethod4,'III_Plan comp 438.68 {Plan 9}'!K$15)),"",'III_Plan comp 438.68 {Plan 9}'!K$15&amp;analysismethod4)</f>
        <v/>
      </c>
      <c r="BS115" s="254" t="str">
        <f>IF(ISNUMBER(FIND(analysismethod4,'III_Plan comp 438.68 {Plan 9}'!L$15)),"",'III_Plan comp 438.68 {Plan 9}'!L$15&amp;analysismethod4)</f>
        <v/>
      </c>
      <c r="BT115" s="254" t="str">
        <f>IF(ISNUMBER(FIND(analysismethod4,'III_Plan comp 438.68 {Plan 9}'!M$15)),"",'III_Plan comp 438.68 {Plan 9}'!M$15&amp;analysismethod4)</f>
        <v/>
      </c>
      <c r="BU115" s="254" t="str">
        <f>IF(ISNUMBER(FIND(analysismethod4,'III_Plan comp 438.68 {Plan 9}'!N$15)),"",'III_Plan comp 438.68 {Plan 9}'!N$15&amp;analysismethod4)</f>
        <v/>
      </c>
      <c r="BV115" s="254" t="str">
        <f>IF(ISNUMBER(FIND(analysismethod4,'III_Plan comp 438.68 {Plan 9}'!O$15)),"",'III_Plan comp 438.68 {Plan 9}'!O$15&amp;analysismethod4)</f>
        <v/>
      </c>
      <c r="BW115" s="254" t="str">
        <f>IF(ISNUMBER(FIND(analysismethod4,'III_Plan comp 438.68 {Plan 9}'!P$15)),"",'III_Plan comp 438.68 {Plan 9}'!P$15&amp;analysismethod4)</f>
        <v/>
      </c>
      <c r="BX115" s="254" t="str">
        <f>IF(ISNUMBER(FIND(analysismethod4,'III_Plan comp 438.68 {Plan 9}'!Q$15)),"",'III_Plan comp 438.68 {Plan 9}'!Q$15&amp;analysismethod4)</f>
        <v/>
      </c>
      <c r="BY115" s="254" t="str">
        <f>IF(ISNUMBER(FIND(analysismethod4,'III_Plan comp 438.68 {Plan 9}'!R$15)),"",'III_Plan comp 438.68 {Plan 9}'!R$15&amp;analysismethod4)</f>
        <v/>
      </c>
      <c r="BZ115" s="254" t="str">
        <f>IF(ISNUMBER(FIND(analysismethod4,'III_Plan comp 438.68 {Plan 9}'!S$15)),"",'III_Plan comp 438.68 {Plan 9}'!S$15&amp;analysismethod4)</f>
        <v/>
      </c>
      <c r="CA115" s="254" t="str">
        <f>IF(ISNUMBER(FIND(analysismethod4,'III_Plan comp 438.68 {Plan 9}'!T$15)),"",'III_Plan comp 438.68 {Plan 9}'!T$15&amp;analysismethod4)</f>
        <v/>
      </c>
      <c r="CB115" s="254" t="str">
        <f>IF(ISNUMBER(FIND(analysismethod4,'III_Plan comp 438.68 {Plan 9}'!U$15)),"",'III_Plan comp 438.68 {Plan 9}'!U$15&amp;analysismethod4)</f>
        <v/>
      </c>
      <c r="CC115" s="254" t="str">
        <f>IF(ISNUMBER(FIND(analysismethod4,'III_Plan comp 438.68 {Plan 9}'!V$15)),"",'III_Plan comp 438.68 {Plan 9}'!V$15&amp;analysismethod4)</f>
        <v/>
      </c>
      <c r="CD115" s="254" t="str">
        <f>IF(ISNUMBER(FIND(analysismethod4,'III_Plan comp 438.68 {Plan 9}'!W$15)),"",'III_Plan comp 438.68 {Plan 9}'!W$15&amp;analysismethod4)</f>
        <v/>
      </c>
      <c r="CE115" s="254" t="str">
        <f>IF(ISNUMBER(FIND(analysismethod4,'III_Plan comp 438.68 {Plan 9}'!X$15)),"",'III_Plan comp 438.68 {Plan 9}'!X$15&amp;analysismethod4)</f>
        <v/>
      </c>
      <c r="CF115" s="254" t="str">
        <f>IF(ISNUMBER(FIND(analysismethod4,'III_Plan comp 438.68 {Plan 9}'!Y$15)),"",'III_Plan comp 438.68 {Plan 9}'!Y$15&amp;analysismethod4)</f>
        <v/>
      </c>
      <c r="CG115" s="254" t="str">
        <f>IF(ISNUMBER(FIND(analysismethod4,'III_Plan comp 438.68 {Plan 9}'!Z$15)),"",'III_Plan comp 438.68 {Plan 9}'!Z$15&amp;analysismethod4)</f>
        <v/>
      </c>
      <c r="CH115" s="254" t="str">
        <f>IF(ISNUMBER(FIND(analysismethod4,'III_Plan comp 438.68 {Plan 9}'!AA$15)),"",'III_Plan comp 438.68 {Plan 9}'!AA$15&amp;analysismethod4)</f>
        <v/>
      </c>
      <c r="CI115" s="254" t="str">
        <f>IF(ISNUMBER(FIND(analysismethod4,'III_Plan comp 438.68 {Plan 9}'!AB$15)),"",'III_Plan comp 438.68 {Plan 9}'!AB$15&amp;analysismethod4)</f>
        <v/>
      </c>
      <c r="CJ115" s="254" t="str">
        <f>IF(ISNUMBER(FIND(analysismethod4,'III_Plan comp 438.68 {Plan 9}'!AC$15)),"",'III_Plan comp 438.68 {Plan 9}'!AC$15&amp;analysismethod4)</f>
        <v/>
      </c>
      <c r="CK115" s="254" t="str">
        <f>IF(ISNUMBER(FIND(analysismethod4,'III_Plan comp 438.68 {Plan 9}'!AD$15)),"",'III_Plan comp 438.68 {Plan 9}'!AD$15&amp;analysismethod4)</f>
        <v/>
      </c>
      <c r="CL115" s="254" t="str">
        <f>IF(ISNUMBER(FIND(analysismethod4,'III_Plan comp 438.68 {Plan 9}'!AE$15)),"",'III_Plan comp 438.68 {Plan 9}'!AE$15&amp;analysismethod4)</f>
        <v/>
      </c>
      <c r="CM115" s="254" t="str">
        <f>IF(ISNUMBER(FIND(analysismethod4,'III_Plan comp 438.68 {Plan 9}'!AF$15)),"",'III_Plan comp 438.68 {Plan 9}'!AF$15&amp;analysismethod4)</f>
        <v/>
      </c>
      <c r="CN115" s="254" t="str">
        <f>IF(ISNUMBER(FIND(analysismethod4,'III_Plan comp 438.68 {Plan 9}'!AG$15)),"",'III_Plan comp 438.68 {Plan 9}'!AG$15&amp;analysismethod4)</f>
        <v/>
      </c>
      <c r="CO115" s="254" t="str">
        <f>IF(ISNUMBER(FIND(analysismethod4,'III_Plan comp 438.68 {Plan 9}'!AH$15)),"",'III_Plan comp 438.68 {Plan 9}'!AH$15&amp;analysismethod4)</f>
        <v/>
      </c>
      <c r="CP115" s="254" t="str">
        <f>IF(ISNUMBER(FIND(analysismethod4,'III_Plan comp 438.68 {Plan 9}'!AI$15)),"",'III_Plan comp 438.68 {Plan 9}'!AI$15&amp;analysismethod4)</f>
        <v/>
      </c>
      <c r="CQ115" s="254" t="str">
        <f>IF(ISNUMBER(FIND(analysismethod4,'III_Plan comp 438.68 {Plan 9}'!AJ$15)),"",'III_Plan comp 438.68 {Plan 9}'!AJ$15&amp;analysismethod4)</f>
        <v/>
      </c>
      <c r="CR115" s="254" t="str">
        <f>IF(ISNUMBER(FIND(analysismethod4,'III_Plan comp 438.68 {Plan 9}'!AK$15)),"",'III_Plan comp 438.68 {Plan 9}'!AK$15&amp;analysismethod4)</f>
        <v/>
      </c>
      <c r="CS115" s="254" t="str">
        <f>IF(ISNUMBER(FIND(analysismethod4,'III_Plan comp 438.68 {Plan 9}'!AL$15)),"",'III_Plan comp 438.68 {Plan 9}'!AL$15&amp;analysismethod4)</f>
        <v/>
      </c>
      <c r="CT115" s="254" t="str">
        <f>IF(ISNUMBER(FIND(analysismethod4,'III_Plan comp 438.68 {Plan 9}'!AM$15)),"",'III_Plan comp 438.68 {Plan 9}'!AM$15&amp;analysismethod4)</f>
        <v/>
      </c>
      <c r="CU115" s="254" t="str">
        <f>IF(ISNUMBER(FIND(analysismethod4,'III_Plan comp 438.68 {Plan 9}'!AN$15)),"",'III_Plan comp 438.68 {Plan 9}'!AN$15&amp;analysismethod4)</f>
        <v/>
      </c>
      <c r="CV115" s="254" t="str">
        <f>IF(ISNUMBER(FIND(analysismethod4,'III_Plan comp 438.68 {Plan 9}'!AO$15)),"",'III_Plan comp 438.68 {Plan 9}'!AO$15&amp;analysismethod4)</f>
        <v/>
      </c>
      <c r="CW115" s="254" t="str">
        <f>IF(ISNUMBER(FIND(analysismethod4,'III_Plan comp 438.68 {Plan 9}'!AP$15)),"",'III_Plan comp 438.68 {Plan 9}'!AP$15&amp;analysismethod4)</f>
        <v/>
      </c>
      <c r="CX115" s="254" t="str">
        <f>IF(ISNUMBER(FIND(analysismethod4,'III_Plan comp 438.68 {Plan 9}'!AQ$15)),"",'III_Plan comp 438.68 {Plan 9}'!AQ$15&amp;analysismethod4)</f>
        <v/>
      </c>
      <c r="CY115" s="254" t="str">
        <f>IF(ISNUMBER(FIND(analysismethod4,'III_Plan comp 438.68 {Plan 9}'!AR$15)),"",'III_Plan comp 438.68 {Plan 9}'!AR$15&amp;analysismethod4)</f>
        <v/>
      </c>
      <c r="CZ115" s="254" t="str">
        <f>IF(ISNUMBER(FIND(analysismethod4,'III_Plan comp 438.68 {Plan 9}'!AS$15)),"",'III_Plan comp 438.68 {Plan 9}'!AS$15&amp;analysismethod4)</f>
        <v/>
      </c>
      <c r="DA115" s="254" t="str">
        <f>IF(ISNUMBER(FIND(analysismethod4,'III_Plan comp 438.68 {Plan 9}'!AT$15)),"",'III_Plan comp 438.68 {Plan 9}'!AT$15&amp;analysismethod4)</f>
        <v/>
      </c>
      <c r="DB115" s="254" t="str">
        <f>IF(ISNUMBER(FIND(analysismethod4,'III_Plan comp 438.68 {Plan 9}'!AU$15)),"",'III_Plan comp 438.68 {Plan 9}'!AU$15&amp;analysismethod4)</f>
        <v/>
      </c>
      <c r="DC115" s="254" t="str">
        <f>IF(ISNUMBER(FIND(analysismethod4,'III_Plan comp 438.68 {Plan 9}'!AV$15)),"",'III_Plan comp 438.68 {Plan 9}'!AV$15&amp;analysismethod4)</f>
        <v/>
      </c>
      <c r="DD115" s="254" t="str">
        <f>IF(ISNUMBER(FIND(analysismethod4,'III_Plan comp 438.68 {Plan 9}'!AW$15)),"",'III_Plan comp 438.68 {Plan 9}'!AW$15&amp;analysismethod4)</f>
        <v/>
      </c>
      <c r="DE115" s="254" t="str">
        <f>IF(ISNUMBER(FIND(analysismethod4,'III_Plan comp 438.68 {Plan 9}'!AX$15)),"",'III_Plan comp 438.68 {Plan 9}'!AX$15&amp;analysismethod4)</f>
        <v/>
      </c>
      <c r="DF115" s="254" t="str">
        <f>IF(ISNUMBER(FIND(analysismethod4,'III_Plan comp 438.68 {Plan 9}'!AY$15)),"",'III_Plan comp 438.68 {Plan 9}'!AY$15&amp;analysismethod4)</f>
        <v/>
      </c>
      <c r="DG115" s="254" t="str">
        <f>IF(ISNUMBER(FIND(analysismethod4,'III_Plan comp 438.68 {Plan 9}'!AZ$15)),"",'III_Plan comp 438.68 {Plan 9}'!AZ$15&amp;analysismethod4)</f>
        <v/>
      </c>
      <c r="DH115" s="254" t="str">
        <f>IF(ISNUMBER(FIND(analysismethod4,'III_Plan comp 438.68 {Plan 9}'!BA$15)),"",'III_Plan comp 438.68 {Plan 9}'!BA$15&amp;analysismethod4)</f>
        <v/>
      </c>
      <c r="DI115" s="254" t="str">
        <f>IF(ISNUMBER(FIND(analysismethod4,'III_Plan comp 438.68 {Plan 9}'!BB$15)),"",'III_Plan comp 438.68 {Plan 9}'!BB$15&amp;analysismethod4)</f>
        <v/>
      </c>
      <c r="DJ115" s="254" t="str">
        <f>IF(ISNUMBER(FIND(analysismethod4,'III_Plan comp 438.68 {Plan 9}'!BC$15)),"",'III_Plan comp 438.68 {Plan 9}'!BC$15&amp;analysismethod4)</f>
        <v/>
      </c>
      <c r="DK115" s="254" t="str">
        <f>IF(ISNUMBER(FIND(analysismethod4,'III_Plan comp 438.68 {Plan 9}'!BD$15)),"",'III_Plan comp 438.68 {Plan 9}'!BD$15&amp;analysismethod4)</f>
        <v/>
      </c>
      <c r="DL115" s="254" t="str">
        <f>IF(ISNUMBER(FIND(analysismethod4,'III_Plan comp 438.68 {Plan 9}'!BE$15)),"",'III_Plan comp 438.68 {Plan 9}'!BE$15&amp;analysismethod4)</f>
        <v/>
      </c>
      <c r="DM115" s="254" t="str">
        <f>IF(ISNUMBER(FIND(analysismethod4,'III_Plan comp 438.68 {Plan 9}'!BF$15)),"",'III_Plan comp 438.68 {Plan 9}'!BF$15&amp;analysismethod4)</f>
        <v/>
      </c>
      <c r="DN115" s="254" t="str">
        <f>IF(ISNUMBER(FIND(analysismethod4,'III_Plan comp 438.68 {Plan 9}'!BG$15)),"",'III_Plan comp 438.68 {Plan 9}'!BG$15&amp;analysismethod4)</f>
        <v/>
      </c>
      <c r="DO115" s="254" t="str">
        <f>IF(ISNUMBER(FIND(analysismethod4,'III_Plan comp 438.68 {Plan 9}'!BH$15)),"",'III_Plan comp 438.68 {Plan 9}'!BH$15&amp;analysismethod4)</f>
        <v/>
      </c>
      <c r="DP115" s="254" t="str">
        <f>IF(ISNUMBER(FIND(analysismethod4,'III_Plan comp 438.68 {Plan 9}'!BI$15)),"",'III_Plan comp 438.68 {Plan 9}'!BI$15&amp;analysismethod4)</f>
        <v/>
      </c>
      <c r="DQ115" s="254" t="str">
        <f>IF(ISNUMBER(FIND(analysismethod4,'III_Plan comp 438.68 {Plan 9}'!BJ$15)),"",'III_Plan comp 438.68 {Plan 9}'!BJ$15&amp;analysismethod4)</f>
        <v/>
      </c>
      <c r="DR115" s="254" t="str">
        <f>IF(ISNUMBER(FIND(analysismethod4,'III_Plan comp 438.68 {Plan 9}'!BK$15)),"",'III_Plan comp 438.68 {Plan 9}'!BK$15&amp;analysismethod4)</f>
        <v/>
      </c>
      <c r="DS115" s="254" t="str">
        <f>IF(ISNUMBER(FIND(analysismethod4,'III_Plan comp 438.68 {Plan 9}'!BL$15)),"",'III_Plan comp 438.68 {Plan 9}'!BL$15&amp;analysismethod4)</f>
        <v/>
      </c>
      <c r="DT115" s="254" t="str">
        <f>IF(ISNUMBER(FIND(analysismethod4,'III_Plan comp 438.68 {Plan 9}'!BM$15)),"",'III_Plan comp 438.68 {Plan 9}'!BM$15&amp;analysismethod4)</f>
        <v/>
      </c>
      <c r="DU115" s="254" t="str">
        <f>IF(ISNUMBER(FIND(analysismethod4,'III_Plan comp 438.68 {Plan 9}'!BN$15)),"",'III_Plan comp 438.68 {Plan 9}'!BN$15&amp;analysismethod4)</f>
        <v/>
      </c>
      <c r="DV115" s="254" t="str">
        <f>IF(ISNUMBER(FIND(analysismethod4,'III_Plan comp 438.68 {Plan 9}'!BO$15)),"",'III_Plan comp 438.68 {Plan 9}'!BO$15&amp;analysismethod4)</f>
        <v/>
      </c>
      <c r="DW115" s="254" t="str">
        <f>IF(ISNUMBER(FIND(analysismethod4,'III_Plan comp 438.68 {Plan 9}'!BP$15)),"",'III_Plan comp 438.68 {Plan 9}'!BP$15&amp;analysismethod4)</f>
        <v/>
      </c>
      <c r="DX115" s="254" t="str">
        <f>IF(ISNUMBER(FIND(analysismethod4,'III_Plan comp 438.68 {Plan 9}'!BQ$15)),"",'III_Plan comp 438.68 {Plan 9}'!BQ$15&amp;analysismethod4)</f>
        <v/>
      </c>
      <c r="DY115" s="254" t="str">
        <f>IF(ISNUMBER(FIND(analysismethod4,'III_Plan comp 438.68 {Plan 9}'!BR$15)),"",'III_Plan comp 438.68 {Plan 9}'!BR$15&amp;analysismethod4)</f>
        <v/>
      </c>
      <c r="DZ115" s="254" t="str">
        <f>IF(ISNUMBER(FIND(analysismethod4,'III_Plan comp 438.68 {Plan 9}'!BS$15)),"",'III_Plan comp 438.68 {Plan 9}'!BS$15&amp;analysismethod4)</f>
        <v/>
      </c>
      <c r="EA115" s="254" t="str">
        <f>IF(ISNUMBER(FIND(analysismethod4,'III_Plan comp 438.68 {Plan 9}'!BT$15)),"",'III_Plan comp 438.68 {Plan 9}'!BT$15&amp;analysismethod4)</f>
        <v/>
      </c>
      <c r="EB115" s="254" t="str">
        <f>IF(ISNUMBER(FIND(analysismethod4,'III_Plan comp 438.68 {Plan 9}'!BU$15)),"",'III_Plan comp 438.68 {Plan 9}'!BU$15&amp;analysismethod4)</f>
        <v/>
      </c>
      <c r="EC115" s="254" t="str">
        <f>IF(ISNUMBER(FIND(analysismethod4,'III_Plan comp 438.68 {Plan 9}'!BV$15)),"",'III_Plan comp 438.68 {Plan 9}'!BV$15&amp;analysismethod4)</f>
        <v/>
      </c>
      <c r="ED115" s="254" t="str">
        <f>IF(ISNUMBER(FIND(analysismethod4,'III_Plan comp 438.68 {Plan 9}'!BW$15)),"",'III_Plan comp 438.68 {Plan 9}'!BW$15&amp;analysismethod4)</f>
        <v/>
      </c>
      <c r="EE115" s="254" t="str">
        <f>IF(ISNUMBER(FIND(analysismethod4,'III_Plan comp 438.68 {Plan 9}'!BX$15)),"",'III_Plan comp 438.68 {Plan 9}'!BX$15&amp;analysismethod4)</f>
        <v/>
      </c>
      <c r="EF115" s="254" t="str">
        <f>IF(ISNUMBER(FIND(analysismethod4,'III_Plan comp 438.68 {Plan 9}'!BY$15)),"",'III_Plan comp 438.68 {Plan 9}'!BY$15&amp;analysismethod4)</f>
        <v/>
      </c>
      <c r="EG115" s="254" t="str">
        <f>IF(ISNUMBER(FIND(analysismethod4,'III_Plan comp 438.68 {Plan 9}'!BZ$15)),"",'III_Plan comp 438.68 {Plan 9}'!BZ$15&amp;analysismethod4)</f>
        <v/>
      </c>
      <c r="EH115" s="254" t="str">
        <f>IF(ISNUMBER(FIND(analysismethod4,'III_Plan comp 438.68 {Plan 9}'!CA$15)),"",'III_Plan comp 438.68 {Plan 9}'!CA$15&amp;analysismethod4)</f>
        <v/>
      </c>
      <c r="EI115" s="254" t="str">
        <f>IF(ISNUMBER(FIND(analysismethod4,'III_Plan comp 438.68 {Plan 9}'!CB$15)),"",'III_Plan comp 438.68 {Plan 9}'!CB$15&amp;analysismethod4)</f>
        <v/>
      </c>
      <c r="EJ115" s="254" t="str">
        <f>IF(ISNUMBER(FIND(analysismethod4,'III_Plan comp 438.68 {Plan 9}'!CC$15)),"",'III_Plan comp 438.68 {Plan 9}'!CC$15&amp;analysismethod4)</f>
        <v/>
      </c>
      <c r="EK115" s="254" t="str">
        <f>IF(ISNUMBER(FIND(analysismethod4,'III_Plan comp 438.68 {Plan 9}'!CD$15)),"",'III_Plan comp 438.68 {Plan 9}'!CD$15&amp;analysismethod4)</f>
        <v/>
      </c>
      <c r="EL115" s="254" t="str">
        <f>IF(ISNUMBER(FIND(analysismethod4,'III_Plan comp 438.68 {Plan 9}'!CE$15)),"",'III_Plan comp 438.68 {Plan 9}'!CE$15&amp;analysismethod4)</f>
        <v/>
      </c>
      <c r="EM115" s="254" t="str">
        <f>IF(ISNUMBER(FIND(analysismethod4,'III_Plan comp 438.68 {Plan 9}'!CF$15)),"",'III_Plan comp 438.68 {Plan 9}'!CF$15&amp;analysismethod4)</f>
        <v/>
      </c>
      <c r="EN115" s="254" t="str">
        <f>IF(ISNUMBER(FIND(analysismethod4,'III_Plan comp 438.68 {Plan 9}'!CG$15)),"",'III_Plan comp 438.68 {Plan 9}'!CG$15&amp;analysismethod4)</f>
        <v/>
      </c>
      <c r="EO115" s="254" t="str">
        <f>IF(ISNUMBER(FIND(analysismethod4,'III_Plan comp 438.68 {Plan 9}'!CH$15)),"",'III_Plan comp 438.68 {Plan 9}'!CH$15&amp;analysismethod4)</f>
        <v/>
      </c>
      <c r="EP115" s="254" t="str">
        <f>IF(ISNUMBER(FIND(analysismethod4,'III_Plan comp 438.68 {Plan 9}'!CI$15)),"",'III_Plan comp 438.68 {Plan 9}'!CI$15&amp;analysismethod4)</f>
        <v/>
      </c>
      <c r="EQ115" s="254" t="str">
        <f>IF(ISNUMBER(FIND(analysismethod4,'III_Plan comp 438.68 {Plan 9}'!CJ$15)),"",'III_Plan comp 438.68 {Plan 9}'!CJ$15&amp;analysismethod4)</f>
        <v/>
      </c>
      <c r="ER115" s="254" t="str">
        <f>IF(ISNUMBER(FIND(analysismethod4,'III_Plan comp 438.68 {Plan 9}'!CK$15)),"",'III_Plan comp 438.68 {Plan 9}'!CK$15&amp;analysismethod4)</f>
        <v/>
      </c>
      <c r="ES115" s="254" t="str">
        <f>IF(ISNUMBER(FIND(analysismethod4,'III_Plan comp 438.68 {Plan 9}'!CL$15)),"",'III_Plan comp 438.68 {Plan 9}'!CL$15&amp;analysismethod4)</f>
        <v/>
      </c>
      <c r="ET115" s="254" t="str">
        <f>IF(ISNUMBER(FIND(analysismethod4,'III_Plan comp 438.68 {Plan 9}'!CM$15)),"",'III_Plan comp 438.68 {Plan 9}'!CM$15&amp;analysismethod4)</f>
        <v/>
      </c>
      <c r="EU115" s="254" t="str">
        <f>IF(ISNUMBER(FIND(analysismethod4,'III_Plan comp 438.68 {Plan 9}'!CN$15)),"",'III_Plan comp 438.68 {Plan 9}'!CN$15&amp;analysismethod4)</f>
        <v/>
      </c>
      <c r="EV115" s="254" t="str">
        <f>IF(ISNUMBER(FIND(analysismethod4,'III_Plan comp 438.68 {Plan 9}'!CO$15)),"",'III_Plan comp 438.68 {Plan 9}'!CO$15&amp;analysismethod4)</f>
        <v/>
      </c>
      <c r="EW115" s="254" t="str">
        <f>IF(ISNUMBER(FIND(analysismethod4,'III_Plan comp 438.68 {Plan 9}'!CP$15)),"",'III_Plan comp 438.68 {Plan 9}'!CP$15&amp;analysismethod4)</f>
        <v/>
      </c>
      <c r="EX115" s="254" t="str">
        <f>IF(ISNUMBER(FIND(analysismethod4,'III_Plan comp 438.68 {Plan 9}'!CQ$15)),"",'III_Plan comp 438.68 {Plan 9}'!CQ$15&amp;analysismethod4)</f>
        <v/>
      </c>
      <c r="EY115" s="254" t="str">
        <f>IF(ISNUMBER(FIND(analysismethod4,'III_Plan comp 438.68 {Plan 9}'!CR$15)),"",'III_Plan comp 438.68 {Plan 9}'!CR$15&amp;analysismethod4)</f>
        <v/>
      </c>
      <c r="EZ115" s="254" t="str">
        <f>IF(ISNUMBER(FIND(analysismethod4,'III_Plan comp 438.68 {Plan 9}'!CS$15)),"",'III_Plan comp 438.68 {Plan 9}'!CS$15&amp;analysismethod4)</f>
        <v/>
      </c>
      <c r="FA115" s="254" t="str">
        <f>IF(ISNUMBER(FIND(analysismethod4,'III_Plan comp 438.68 {Plan 9}'!CT$15)),"",'III_Plan comp 438.68 {Plan 9}'!CT$15&amp;analysismethod4)</f>
        <v/>
      </c>
      <c r="FB115" s="254" t="str">
        <f>IF(ISNUMBER(FIND(analysismethod4,'III_Plan comp 438.68 {Plan 9}'!CU$15)),"",'III_Plan comp 438.68 {Plan 9}'!CU$15&amp;analysismethod4)</f>
        <v/>
      </c>
      <c r="FC115" s="254" t="str">
        <f>IF(ISNUMBER(FIND(analysismethod4,'III_Plan comp 438.68 {Plan 9}'!CV$15)),"",'III_Plan comp 438.68 {Plan 9}'!CV$15&amp;analysismethod4)</f>
        <v/>
      </c>
      <c r="FD115" s="254" t="str">
        <f>IF(ISNUMBER(FIND(analysismethod4,'III_Plan comp 438.68 {Plan 9}'!CW$15)),"",'III_Plan comp 438.68 {Plan 9}'!CW$15&amp;analysismethod4)</f>
        <v/>
      </c>
      <c r="FE115" s="254" t="str">
        <f>IF(ISNUMBER(FIND(analysismethod4,'III_Plan comp 438.68 {Plan 9}'!CX$15)),"",'III_Plan comp 438.68 {Plan 9}'!CX$15&amp;analysismethod4)</f>
        <v/>
      </c>
      <c r="FF115" s="254" t="str">
        <f>IF(ISNUMBER(FIND(analysismethod4,'III_Plan comp 438.68 {Plan 9}'!CY$15)),"",'III_Plan comp 438.68 {Plan 9}'!CY$15&amp;analysismethod4)</f>
        <v/>
      </c>
      <c r="FG115" s="254" t="str">
        <f>IF(ISNUMBER(FIND(analysismethod4,'III_Plan comp 438.68 {Plan 9}'!CZ$15)),"",'III_Plan comp 438.68 {Plan 9}'!CZ$15&amp;analysismethod4)</f>
        <v/>
      </c>
    </row>
    <row r="116" spans="62:163" x14ac:dyDescent="0.25">
      <c r="BK116" s="253" t="str">
        <f>IF('I_State and program information'!$E$66="Yes","EVV Data Analysis"&amp;"; "&amp;CHAR(10)&amp;CHAR(10),"")</f>
        <v/>
      </c>
      <c r="BL116" s="254" t="str">
        <f>IF(ISNUMBER(FIND(analysismethod5,'III_Plan comp 438.68 {Plan 9}'!E$15)),"",'III_Plan comp 438.68 {Plan 9}'!E$15&amp;analysismethod5)</f>
        <v/>
      </c>
      <c r="BM116" s="254" t="str">
        <f>IF(ISNUMBER(FIND(analysismethod5,'III_Plan comp 438.68 {Plan 9}'!F$15)),"",'III_Plan comp 438.68 {Plan 9}'!F$15&amp;analysismethod5)</f>
        <v/>
      </c>
      <c r="BN116" s="254" t="str">
        <f>IF(ISNUMBER(FIND(analysismethod5,'III_Plan comp 438.68 {Plan 9}'!G$15)),"",'III_Plan comp 438.68 {Plan 9}'!G$15&amp;analysismethod5)</f>
        <v/>
      </c>
      <c r="BO116" s="254" t="str">
        <f>IF(ISNUMBER(FIND(analysismethod5,'III_Plan comp 438.68 {Plan 9}'!H$15)),"",'III_Plan comp 438.68 {Plan 9}'!H$15&amp;analysismethod5)</f>
        <v/>
      </c>
      <c r="BP116" s="254" t="str">
        <f>IF(ISNUMBER(FIND(analysismethod5,'III_Plan comp 438.68 {Plan 9}'!I$15)),"",'III_Plan comp 438.68 {Plan 9}'!I$15&amp;analysismethod5)</f>
        <v/>
      </c>
      <c r="BQ116" s="254" t="str">
        <f>IF(ISNUMBER(FIND(analysismethod5,'III_Plan comp 438.68 {Plan 9}'!J$15)),"",'III_Plan comp 438.68 {Plan 9}'!J$15&amp;analysismethod5)</f>
        <v/>
      </c>
      <c r="BR116" s="254" t="str">
        <f>IF(ISNUMBER(FIND(analysismethod5,'III_Plan comp 438.68 {Plan 9}'!K$15)),"",'III_Plan comp 438.68 {Plan 9}'!K$15&amp;analysismethod5)</f>
        <v/>
      </c>
      <c r="BS116" s="254" t="str">
        <f>IF(ISNUMBER(FIND(analysismethod5,'III_Plan comp 438.68 {Plan 9}'!L$15)),"",'III_Plan comp 438.68 {Plan 9}'!L$15&amp;analysismethod5)</f>
        <v/>
      </c>
      <c r="BT116" s="254" t="str">
        <f>IF(ISNUMBER(FIND(analysismethod5,'III_Plan comp 438.68 {Plan 9}'!M$15)),"",'III_Plan comp 438.68 {Plan 9}'!M$15&amp;analysismethod5)</f>
        <v/>
      </c>
      <c r="BU116" s="254" t="str">
        <f>IF(ISNUMBER(FIND(analysismethod5,'III_Plan comp 438.68 {Plan 9}'!N$15)),"",'III_Plan comp 438.68 {Plan 9}'!N$15&amp;analysismethod5)</f>
        <v/>
      </c>
      <c r="BV116" s="254" t="str">
        <f>IF(ISNUMBER(FIND(analysismethod5,'III_Plan comp 438.68 {Plan 9}'!O$15)),"",'III_Plan comp 438.68 {Plan 9}'!O$15&amp;analysismethod5)</f>
        <v/>
      </c>
      <c r="BW116" s="254" t="str">
        <f>IF(ISNUMBER(FIND(analysismethod5,'III_Plan comp 438.68 {Plan 9}'!P$15)),"",'III_Plan comp 438.68 {Plan 9}'!P$15&amp;analysismethod5)</f>
        <v/>
      </c>
      <c r="BX116" s="254" t="str">
        <f>IF(ISNUMBER(FIND(analysismethod5,'III_Plan comp 438.68 {Plan 9}'!Q$15)),"",'III_Plan comp 438.68 {Plan 9}'!Q$15&amp;analysismethod5)</f>
        <v/>
      </c>
      <c r="BY116" s="254" t="str">
        <f>IF(ISNUMBER(FIND(analysismethod5,'III_Plan comp 438.68 {Plan 9}'!R$15)),"",'III_Plan comp 438.68 {Plan 9}'!R$15&amp;analysismethod5)</f>
        <v/>
      </c>
      <c r="BZ116" s="254" t="str">
        <f>IF(ISNUMBER(FIND(analysismethod5,'III_Plan comp 438.68 {Plan 9}'!S$15)),"",'III_Plan comp 438.68 {Plan 9}'!S$15&amp;analysismethod5)</f>
        <v/>
      </c>
      <c r="CA116" s="254" t="str">
        <f>IF(ISNUMBER(FIND(analysismethod5,'III_Plan comp 438.68 {Plan 9}'!T$15)),"",'III_Plan comp 438.68 {Plan 9}'!T$15&amp;analysismethod5)</f>
        <v/>
      </c>
      <c r="CB116" s="254" t="str">
        <f>IF(ISNUMBER(FIND(analysismethod5,'III_Plan comp 438.68 {Plan 9}'!U$15)),"",'III_Plan comp 438.68 {Plan 9}'!U$15&amp;analysismethod5)</f>
        <v/>
      </c>
      <c r="CC116" s="254" t="str">
        <f>IF(ISNUMBER(FIND(analysismethod5,'III_Plan comp 438.68 {Plan 9}'!V$15)),"",'III_Plan comp 438.68 {Plan 9}'!V$15&amp;analysismethod5)</f>
        <v/>
      </c>
      <c r="CD116" s="254" t="str">
        <f>IF(ISNUMBER(FIND(analysismethod5,'III_Plan comp 438.68 {Plan 9}'!W$15)),"",'III_Plan comp 438.68 {Plan 9}'!W$15&amp;analysismethod5)</f>
        <v/>
      </c>
      <c r="CE116" s="254" t="str">
        <f>IF(ISNUMBER(FIND(analysismethod5,'III_Plan comp 438.68 {Plan 9}'!X$15)),"",'III_Plan comp 438.68 {Plan 9}'!X$15&amp;analysismethod5)</f>
        <v/>
      </c>
      <c r="CF116" s="254" t="str">
        <f>IF(ISNUMBER(FIND(analysismethod5,'III_Plan comp 438.68 {Plan 9}'!Y$15)),"",'III_Plan comp 438.68 {Plan 9}'!Y$15&amp;analysismethod5)</f>
        <v/>
      </c>
      <c r="CG116" s="254" t="str">
        <f>IF(ISNUMBER(FIND(analysismethod5,'III_Plan comp 438.68 {Plan 9}'!Z$15)),"",'III_Plan comp 438.68 {Plan 9}'!Z$15&amp;analysismethod5)</f>
        <v/>
      </c>
      <c r="CH116" s="254" t="str">
        <f>IF(ISNUMBER(FIND(analysismethod5,'III_Plan comp 438.68 {Plan 9}'!AA$15)),"",'III_Plan comp 438.68 {Plan 9}'!AA$15&amp;analysismethod5)</f>
        <v/>
      </c>
      <c r="CI116" s="254" t="str">
        <f>IF(ISNUMBER(FIND(analysismethod5,'III_Plan comp 438.68 {Plan 9}'!AB$15)),"",'III_Plan comp 438.68 {Plan 9}'!AB$15&amp;analysismethod5)</f>
        <v/>
      </c>
      <c r="CJ116" s="254" t="str">
        <f>IF(ISNUMBER(FIND(analysismethod5,'III_Plan comp 438.68 {Plan 9}'!AC$15)),"",'III_Plan comp 438.68 {Plan 9}'!AC$15&amp;analysismethod5)</f>
        <v/>
      </c>
      <c r="CK116" s="254" t="str">
        <f>IF(ISNUMBER(FIND(analysismethod5,'III_Plan comp 438.68 {Plan 9}'!AD$15)),"",'III_Plan comp 438.68 {Plan 9}'!AD$15&amp;analysismethod5)</f>
        <v/>
      </c>
      <c r="CL116" s="254" t="str">
        <f>IF(ISNUMBER(FIND(analysismethod5,'III_Plan comp 438.68 {Plan 9}'!AE$15)),"",'III_Plan comp 438.68 {Plan 9}'!AE$15&amp;analysismethod5)</f>
        <v/>
      </c>
      <c r="CM116" s="254" t="str">
        <f>IF(ISNUMBER(FIND(analysismethod5,'III_Plan comp 438.68 {Plan 9}'!AF$15)),"",'III_Plan comp 438.68 {Plan 9}'!AF$15&amp;analysismethod5)</f>
        <v/>
      </c>
      <c r="CN116" s="254" t="str">
        <f>IF(ISNUMBER(FIND(analysismethod5,'III_Plan comp 438.68 {Plan 9}'!AG$15)),"",'III_Plan comp 438.68 {Plan 9}'!AG$15&amp;analysismethod5)</f>
        <v/>
      </c>
      <c r="CO116" s="254" t="str">
        <f>IF(ISNUMBER(FIND(analysismethod5,'III_Plan comp 438.68 {Plan 9}'!AH$15)),"",'III_Plan comp 438.68 {Plan 9}'!AH$15&amp;analysismethod5)</f>
        <v/>
      </c>
      <c r="CP116" s="254" t="str">
        <f>IF(ISNUMBER(FIND(analysismethod5,'III_Plan comp 438.68 {Plan 9}'!AI$15)),"",'III_Plan comp 438.68 {Plan 9}'!AI$15&amp;analysismethod5)</f>
        <v/>
      </c>
      <c r="CQ116" s="254" t="str">
        <f>IF(ISNUMBER(FIND(analysismethod5,'III_Plan comp 438.68 {Plan 9}'!AJ$15)),"",'III_Plan comp 438.68 {Plan 9}'!AJ$15&amp;analysismethod5)</f>
        <v/>
      </c>
      <c r="CR116" s="254" t="str">
        <f>IF(ISNUMBER(FIND(analysismethod5,'III_Plan comp 438.68 {Plan 9}'!AK$15)),"",'III_Plan comp 438.68 {Plan 9}'!AK$15&amp;analysismethod5)</f>
        <v/>
      </c>
      <c r="CS116" s="254" t="str">
        <f>IF(ISNUMBER(FIND(analysismethod5,'III_Plan comp 438.68 {Plan 9}'!AL$15)),"",'III_Plan comp 438.68 {Plan 9}'!AL$15&amp;analysismethod5)</f>
        <v/>
      </c>
      <c r="CT116" s="254" t="str">
        <f>IF(ISNUMBER(FIND(analysismethod5,'III_Plan comp 438.68 {Plan 9}'!AM$15)),"",'III_Plan comp 438.68 {Plan 9}'!AM$15&amp;analysismethod5)</f>
        <v/>
      </c>
      <c r="CU116" s="254" t="str">
        <f>IF(ISNUMBER(FIND(analysismethod5,'III_Plan comp 438.68 {Plan 9}'!AN$15)),"",'III_Plan comp 438.68 {Plan 9}'!AN$15&amp;analysismethod5)</f>
        <v/>
      </c>
      <c r="CV116" s="254" t="str">
        <f>IF(ISNUMBER(FIND(analysismethod5,'III_Plan comp 438.68 {Plan 9}'!AO$15)),"",'III_Plan comp 438.68 {Plan 9}'!AO$15&amp;analysismethod5)</f>
        <v/>
      </c>
      <c r="CW116" s="254" t="str">
        <f>IF(ISNUMBER(FIND(analysismethod5,'III_Plan comp 438.68 {Plan 9}'!AP$15)),"",'III_Plan comp 438.68 {Plan 9}'!AP$15&amp;analysismethod5)</f>
        <v/>
      </c>
      <c r="CX116" s="254" t="str">
        <f>IF(ISNUMBER(FIND(analysismethod5,'III_Plan comp 438.68 {Plan 9}'!AQ$15)),"",'III_Plan comp 438.68 {Plan 9}'!AQ$15&amp;analysismethod5)</f>
        <v/>
      </c>
      <c r="CY116" s="254" t="str">
        <f>IF(ISNUMBER(FIND(analysismethod5,'III_Plan comp 438.68 {Plan 9}'!AR$15)),"",'III_Plan comp 438.68 {Plan 9}'!AR$15&amp;analysismethod5)</f>
        <v/>
      </c>
      <c r="CZ116" s="254" t="str">
        <f>IF(ISNUMBER(FIND(analysismethod5,'III_Plan comp 438.68 {Plan 9}'!AS$15)),"",'III_Plan comp 438.68 {Plan 9}'!AS$15&amp;analysismethod5)</f>
        <v/>
      </c>
      <c r="DA116" s="254" t="str">
        <f>IF(ISNUMBER(FIND(analysismethod5,'III_Plan comp 438.68 {Plan 9}'!AT$15)),"",'III_Plan comp 438.68 {Plan 9}'!AT$15&amp;analysismethod5)</f>
        <v/>
      </c>
      <c r="DB116" s="254" t="str">
        <f>IF(ISNUMBER(FIND(analysismethod5,'III_Plan comp 438.68 {Plan 9}'!AU$15)),"",'III_Plan comp 438.68 {Plan 9}'!AU$15&amp;analysismethod5)</f>
        <v/>
      </c>
      <c r="DC116" s="254" t="str">
        <f>IF(ISNUMBER(FIND(analysismethod5,'III_Plan comp 438.68 {Plan 9}'!AV$15)),"",'III_Plan comp 438.68 {Plan 9}'!AV$15&amp;analysismethod5)</f>
        <v/>
      </c>
      <c r="DD116" s="254" t="str">
        <f>IF(ISNUMBER(FIND(analysismethod5,'III_Plan comp 438.68 {Plan 9}'!AW$15)),"",'III_Plan comp 438.68 {Plan 9}'!AW$15&amp;analysismethod5)</f>
        <v/>
      </c>
      <c r="DE116" s="254" t="str">
        <f>IF(ISNUMBER(FIND(analysismethod5,'III_Plan comp 438.68 {Plan 9}'!AX$15)),"",'III_Plan comp 438.68 {Plan 9}'!AX$15&amp;analysismethod5)</f>
        <v/>
      </c>
      <c r="DF116" s="254" t="str">
        <f>IF(ISNUMBER(FIND(analysismethod5,'III_Plan comp 438.68 {Plan 9}'!AY$15)),"",'III_Plan comp 438.68 {Plan 9}'!AY$15&amp;analysismethod5)</f>
        <v/>
      </c>
      <c r="DG116" s="254" t="str">
        <f>IF(ISNUMBER(FIND(analysismethod5,'III_Plan comp 438.68 {Plan 9}'!AZ$15)),"",'III_Plan comp 438.68 {Plan 9}'!AZ$15&amp;analysismethod5)</f>
        <v/>
      </c>
      <c r="DH116" s="254" t="str">
        <f>IF(ISNUMBER(FIND(analysismethod5,'III_Plan comp 438.68 {Plan 9}'!BA$15)),"",'III_Plan comp 438.68 {Plan 9}'!BA$15&amp;analysismethod5)</f>
        <v/>
      </c>
      <c r="DI116" s="254" t="str">
        <f>IF(ISNUMBER(FIND(analysismethod5,'III_Plan comp 438.68 {Plan 9}'!BB$15)),"",'III_Plan comp 438.68 {Plan 9}'!BB$15&amp;analysismethod5)</f>
        <v/>
      </c>
      <c r="DJ116" s="254" t="str">
        <f>IF(ISNUMBER(FIND(analysismethod5,'III_Plan comp 438.68 {Plan 9}'!BC$15)),"",'III_Plan comp 438.68 {Plan 9}'!BC$15&amp;analysismethod5)</f>
        <v/>
      </c>
      <c r="DK116" s="254" t="str">
        <f>IF(ISNUMBER(FIND(analysismethod5,'III_Plan comp 438.68 {Plan 9}'!BD$15)),"",'III_Plan comp 438.68 {Plan 9}'!BD$15&amp;analysismethod5)</f>
        <v/>
      </c>
      <c r="DL116" s="254" t="str">
        <f>IF(ISNUMBER(FIND(analysismethod5,'III_Plan comp 438.68 {Plan 9}'!BE$15)),"",'III_Plan comp 438.68 {Plan 9}'!BE$15&amp;analysismethod5)</f>
        <v/>
      </c>
      <c r="DM116" s="254" t="str">
        <f>IF(ISNUMBER(FIND(analysismethod5,'III_Plan comp 438.68 {Plan 9}'!BF$15)),"",'III_Plan comp 438.68 {Plan 9}'!BF$15&amp;analysismethod5)</f>
        <v/>
      </c>
      <c r="DN116" s="254" t="str">
        <f>IF(ISNUMBER(FIND(analysismethod5,'III_Plan comp 438.68 {Plan 9}'!BG$15)),"",'III_Plan comp 438.68 {Plan 9}'!BG$15&amp;analysismethod5)</f>
        <v/>
      </c>
      <c r="DO116" s="254" t="str">
        <f>IF(ISNUMBER(FIND(analysismethod5,'III_Plan comp 438.68 {Plan 9}'!BH$15)),"",'III_Plan comp 438.68 {Plan 9}'!BH$15&amp;analysismethod5)</f>
        <v/>
      </c>
      <c r="DP116" s="254" t="str">
        <f>IF(ISNUMBER(FIND(analysismethod5,'III_Plan comp 438.68 {Plan 9}'!BI$15)),"",'III_Plan comp 438.68 {Plan 9}'!BI$15&amp;analysismethod5)</f>
        <v/>
      </c>
      <c r="DQ116" s="254" t="str">
        <f>IF(ISNUMBER(FIND(analysismethod5,'III_Plan comp 438.68 {Plan 9}'!BJ$15)),"",'III_Plan comp 438.68 {Plan 9}'!BJ$15&amp;analysismethod5)</f>
        <v/>
      </c>
      <c r="DR116" s="254" t="str">
        <f>IF(ISNUMBER(FIND(analysismethod5,'III_Plan comp 438.68 {Plan 9}'!BK$15)),"",'III_Plan comp 438.68 {Plan 9}'!BK$15&amp;analysismethod5)</f>
        <v/>
      </c>
      <c r="DS116" s="254" t="str">
        <f>IF(ISNUMBER(FIND(analysismethod5,'III_Plan comp 438.68 {Plan 9}'!BL$15)),"",'III_Plan comp 438.68 {Plan 9}'!BL$15&amp;analysismethod5)</f>
        <v/>
      </c>
      <c r="DT116" s="254" t="str">
        <f>IF(ISNUMBER(FIND(analysismethod5,'III_Plan comp 438.68 {Plan 9}'!BM$15)),"",'III_Plan comp 438.68 {Plan 9}'!BM$15&amp;analysismethod5)</f>
        <v/>
      </c>
      <c r="DU116" s="254" t="str">
        <f>IF(ISNUMBER(FIND(analysismethod5,'III_Plan comp 438.68 {Plan 9}'!BN$15)),"",'III_Plan comp 438.68 {Plan 9}'!BN$15&amp;analysismethod5)</f>
        <v/>
      </c>
      <c r="DV116" s="254" t="str">
        <f>IF(ISNUMBER(FIND(analysismethod5,'III_Plan comp 438.68 {Plan 9}'!BO$15)),"",'III_Plan comp 438.68 {Plan 9}'!BO$15&amp;analysismethod5)</f>
        <v/>
      </c>
      <c r="DW116" s="254" t="str">
        <f>IF(ISNUMBER(FIND(analysismethod5,'III_Plan comp 438.68 {Plan 9}'!BP$15)),"",'III_Plan comp 438.68 {Plan 9}'!BP$15&amp;analysismethod5)</f>
        <v/>
      </c>
      <c r="DX116" s="254" t="str">
        <f>IF(ISNUMBER(FIND(analysismethod5,'III_Plan comp 438.68 {Plan 9}'!BQ$15)),"",'III_Plan comp 438.68 {Plan 9}'!BQ$15&amp;analysismethod5)</f>
        <v/>
      </c>
      <c r="DY116" s="254" t="str">
        <f>IF(ISNUMBER(FIND(analysismethod5,'III_Plan comp 438.68 {Plan 9}'!BR$15)),"",'III_Plan comp 438.68 {Plan 9}'!BR$15&amp;analysismethod5)</f>
        <v/>
      </c>
      <c r="DZ116" s="254" t="str">
        <f>IF(ISNUMBER(FIND(analysismethod5,'III_Plan comp 438.68 {Plan 9}'!BS$15)),"",'III_Plan comp 438.68 {Plan 9}'!BS$15&amp;analysismethod5)</f>
        <v/>
      </c>
      <c r="EA116" s="254" t="str">
        <f>IF(ISNUMBER(FIND(analysismethod5,'III_Plan comp 438.68 {Plan 9}'!BT$15)),"",'III_Plan comp 438.68 {Plan 9}'!BT$15&amp;analysismethod5)</f>
        <v/>
      </c>
      <c r="EB116" s="254" t="str">
        <f>IF(ISNUMBER(FIND(analysismethod5,'III_Plan comp 438.68 {Plan 9}'!BU$15)),"",'III_Plan comp 438.68 {Plan 9}'!BU$15&amp;analysismethod5)</f>
        <v/>
      </c>
      <c r="EC116" s="254" t="str">
        <f>IF(ISNUMBER(FIND(analysismethod5,'III_Plan comp 438.68 {Plan 9}'!BV$15)),"",'III_Plan comp 438.68 {Plan 9}'!BV$15&amp;analysismethod5)</f>
        <v/>
      </c>
      <c r="ED116" s="254" t="str">
        <f>IF(ISNUMBER(FIND(analysismethod5,'III_Plan comp 438.68 {Plan 9}'!BW$15)),"",'III_Plan comp 438.68 {Plan 9}'!BW$15&amp;analysismethod5)</f>
        <v/>
      </c>
      <c r="EE116" s="254" t="str">
        <f>IF(ISNUMBER(FIND(analysismethod5,'III_Plan comp 438.68 {Plan 9}'!BX$15)),"",'III_Plan comp 438.68 {Plan 9}'!BX$15&amp;analysismethod5)</f>
        <v/>
      </c>
      <c r="EF116" s="254" t="str">
        <f>IF(ISNUMBER(FIND(analysismethod5,'III_Plan comp 438.68 {Plan 9}'!BY$15)),"",'III_Plan comp 438.68 {Plan 9}'!BY$15&amp;analysismethod5)</f>
        <v/>
      </c>
      <c r="EG116" s="254" t="str">
        <f>IF(ISNUMBER(FIND(analysismethod5,'III_Plan comp 438.68 {Plan 9}'!BZ$15)),"",'III_Plan comp 438.68 {Plan 9}'!BZ$15&amp;analysismethod5)</f>
        <v/>
      </c>
      <c r="EH116" s="254" t="str">
        <f>IF(ISNUMBER(FIND(analysismethod5,'III_Plan comp 438.68 {Plan 9}'!CA$15)),"",'III_Plan comp 438.68 {Plan 9}'!CA$15&amp;analysismethod5)</f>
        <v/>
      </c>
      <c r="EI116" s="254" t="str">
        <f>IF(ISNUMBER(FIND(analysismethod5,'III_Plan comp 438.68 {Plan 9}'!CB$15)),"",'III_Plan comp 438.68 {Plan 9}'!CB$15&amp;analysismethod5)</f>
        <v/>
      </c>
      <c r="EJ116" s="254" t="str">
        <f>IF(ISNUMBER(FIND(analysismethod5,'III_Plan comp 438.68 {Plan 9}'!CC$15)),"",'III_Plan comp 438.68 {Plan 9}'!CC$15&amp;analysismethod5)</f>
        <v/>
      </c>
      <c r="EK116" s="254" t="str">
        <f>IF(ISNUMBER(FIND(analysismethod5,'III_Plan comp 438.68 {Plan 9}'!CD$15)),"",'III_Plan comp 438.68 {Plan 9}'!CD$15&amp;analysismethod5)</f>
        <v/>
      </c>
      <c r="EL116" s="254" t="str">
        <f>IF(ISNUMBER(FIND(analysismethod5,'III_Plan comp 438.68 {Plan 9}'!CE$15)),"",'III_Plan comp 438.68 {Plan 9}'!CE$15&amp;analysismethod5)</f>
        <v/>
      </c>
      <c r="EM116" s="254" t="str">
        <f>IF(ISNUMBER(FIND(analysismethod5,'III_Plan comp 438.68 {Plan 9}'!CF$15)),"",'III_Plan comp 438.68 {Plan 9}'!CF$15&amp;analysismethod5)</f>
        <v/>
      </c>
      <c r="EN116" s="254" t="str">
        <f>IF(ISNUMBER(FIND(analysismethod5,'III_Plan comp 438.68 {Plan 9}'!CG$15)),"",'III_Plan comp 438.68 {Plan 9}'!CG$15&amp;analysismethod5)</f>
        <v/>
      </c>
      <c r="EO116" s="254" t="str">
        <f>IF(ISNUMBER(FIND(analysismethod5,'III_Plan comp 438.68 {Plan 9}'!CH$15)),"",'III_Plan comp 438.68 {Plan 9}'!CH$15&amp;analysismethod5)</f>
        <v/>
      </c>
      <c r="EP116" s="254" t="str">
        <f>IF(ISNUMBER(FIND(analysismethod5,'III_Plan comp 438.68 {Plan 9}'!CI$15)),"",'III_Plan comp 438.68 {Plan 9}'!CI$15&amp;analysismethod5)</f>
        <v/>
      </c>
      <c r="EQ116" s="254" t="str">
        <f>IF(ISNUMBER(FIND(analysismethod5,'III_Plan comp 438.68 {Plan 9}'!CJ$15)),"",'III_Plan comp 438.68 {Plan 9}'!CJ$15&amp;analysismethod5)</f>
        <v/>
      </c>
      <c r="ER116" s="254" t="str">
        <f>IF(ISNUMBER(FIND(analysismethod5,'III_Plan comp 438.68 {Plan 9}'!CK$15)),"",'III_Plan comp 438.68 {Plan 9}'!CK$15&amp;analysismethod5)</f>
        <v/>
      </c>
      <c r="ES116" s="254" t="str">
        <f>IF(ISNUMBER(FIND(analysismethod5,'III_Plan comp 438.68 {Plan 9}'!CL$15)),"",'III_Plan comp 438.68 {Plan 9}'!CL$15&amp;analysismethod5)</f>
        <v/>
      </c>
      <c r="ET116" s="254" t="str">
        <f>IF(ISNUMBER(FIND(analysismethod5,'III_Plan comp 438.68 {Plan 9}'!CM$15)),"",'III_Plan comp 438.68 {Plan 9}'!CM$15&amp;analysismethod5)</f>
        <v/>
      </c>
      <c r="EU116" s="254" t="str">
        <f>IF(ISNUMBER(FIND(analysismethod5,'III_Plan comp 438.68 {Plan 9}'!CN$15)),"",'III_Plan comp 438.68 {Plan 9}'!CN$15&amp;analysismethod5)</f>
        <v/>
      </c>
      <c r="EV116" s="254" t="str">
        <f>IF(ISNUMBER(FIND(analysismethod5,'III_Plan comp 438.68 {Plan 9}'!CO$15)),"",'III_Plan comp 438.68 {Plan 9}'!CO$15&amp;analysismethod5)</f>
        <v/>
      </c>
      <c r="EW116" s="254" t="str">
        <f>IF(ISNUMBER(FIND(analysismethod5,'III_Plan comp 438.68 {Plan 9}'!CP$15)),"",'III_Plan comp 438.68 {Plan 9}'!CP$15&amp;analysismethod5)</f>
        <v/>
      </c>
      <c r="EX116" s="254" t="str">
        <f>IF(ISNUMBER(FIND(analysismethod5,'III_Plan comp 438.68 {Plan 9}'!CQ$15)),"",'III_Plan comp 438.68 {Plan 9}'!CQ$15&amp;analysismethod5)</f>
        <v/>
      </c>
      <c r="EY116" s="254" t="str">
        <f>IF(ISNUMBER(FIND(analysismethod5,'III_Plan comp 438.68 {Plan 9}'!CR$15)),"",'III_Plan comp 438.68 {Plan 9}'!CR$15&amp;analysismethod5)</f>
        <v/>
      </c>
      <c r="EZ116" s="254" t="str">
        <f>IF(ISNUMBER(FIND(analysismethod5,'III_Plan comp 438.68 {Plan 9}'!CS$15)),"",'III_Plan comp 438.68 {Plan 9}'!CS$15&amp;analysismethod5)</f>
        <v/>
      </c>
      <c r="FA116" s="254" t="str">
        <f>IF(ISNUMBER(FIND(analysismethod5,'III_Plan comp 438.68 {Plan 9}'!CT$15)),"",'III_Plan comp 438.68 {Plan 9}'!CT$15&amp;analysismethod5)</f>
        <v/>
      </c>
      <c r="FB116" s="254" t="str">
        <f>IF(ISNUMBER(FIND(analysismethod5,'III_Plan comp 438.68 {Plan 9}'!CU$15)),"",'III_Plan comp 438.68 {Plan 9}'!CU$15&amp;analysismethod5)</f>
        <v/>
      </c>
      <c r="FC116" s="254" t="str">
        <f>IF(ISNUMBER(FIND(analysismethod5,'III_Plan comp 438.68 {Plan 9}'!CV$15)),"",'III_Plan comp 438.68 {Plan 9}'!CV$15&amp;analysismethod5)</f>
        <v/>
      </c>
      <c r="FD116" s="254" t="str">
        <f>IF(ISNUMBER(FIND(analysismethod5,'III_Plan comp 438.68 {Plan 9}'!CW$15)),"",'III_Plan comp 438.68 {Plan 9}'!CW$15&amp;analysismethod5)</f>
        <v/>
      </c>
      <c r="FE116" s="254" t="str">
        <f>IF(ISNUMBER(FIND(analysismethod5,'III_Plan comp 438.68 {Plan 9}'!CX$15)),"",'III_Plan comp 438.68 {Plan 9}'!CX$15&amp;analysismethod5)</f>
        <v/>
      </c>
      <c r="FF116" s="254" t="str">
        <f>IF(ISNUMBER(FIND(analysismethod5,'III_Plan comp 438.68 {Plan 9}'!CY$15)),"",'III_Plan comp 438.68 {Plan 9}'!CY$15&amp;analysismethod5)</f>
        <v/>
      </c>
      <c r="FG116" s="254" t="str">
        <f>IF(ISNUMBER(FIND(analysismethod5,'III_Plan comp 438.68 {Plan 9}'!CZ$15)),"",'III_Plan comp 438.68 {Plan 9}'!CZ$15&amp;analysismethod5)</f>
        <v/>
      </c>
    </row>
    <row r="117" spans="62:163" x14ac:dyDescent="0.25">
      <c r="BK117" s="253" t="str">
        <f>IF('I_State and program information'!$E$70="Yes","Review of Grievances Related to Access"&amp;"; "&amp;CHAR(10)&amp;CHAR(10),"")</f>
        <v/>
      </c>
      <c r="BL117" s="254" t="str">
        <f>IF(ISNUMBER(FIND(analysismethod6,'III_Plan comp 438.68 {Plan 9}'!E$15)),"",'III_Plan comp 438.68 {Plan 9}'!E$15&amp;analysismethod6)</f>
        <v/>
      </c>
      <c r="BM117" s="254" t="str">
        <f>IF(ISNUMBER(FIND(analysismethod6,'III_Plan comp 438.68 {Plan 9}'!F$15)),"",'III_Plan comp 438.68 {Plan 9}'!F$15&amp;analysismethod6)</f>
        <v/>
      </c>
      <c r="BN117" s="254" t="str">
        <f>IF(ISNUMBER(FIND(analysismethod6,'III_Plan comp 438.68 {Plan 9}'!G$15)),"",'III_Plan comp 438.68 {Plan 9}'!G$15&amp;analysismethod6)</f>
        <v/>
      </c>
      <c r="BO117" s="254" t="str">
        <f>IF(ISNUMBER(FIND(analysismethod6,'III_Plan comp 438.68 {Plan 9}'!H$15)),"",'III_Plan comp 438.68 {Plan 9}'!H$15&amp;analysismethod6)</f>
        <v/>
      </c>
      <c r="BP117" s="254" t="str">
        <f>IF(ISNUMBER(FIND(analysismethod6,'III_Plan comp 438.68 {Plan 9}'!I$15)),"",'III_Plan comp 438.68 {Plan 9}'!I$15&amp;analysismethod6)</f>
        <v/>
      </c>
      <c r="BQ117" s="254" t="str">
        <f>IF(ISNUMBER(FIND(analysismethod6,'III_Plan comp 438.68 {Plan 9}'!J$15)),"",'III_Plan comp 438.68 {Plan 9}'!J$15&amp;analysismethod6)</f>
        <v/>
      </c>
      <c r="BR117" s="254" t="str">
        <f>IF(ISNUMBER(FIND(analysismethod6,'III_Plan comp 438.68 {Plan 9}'!K$15)),"",'III_Plan comp 438.68 {Plan 9}'!K$15&amp;analysismethod6)</f>
        <v/>
      </c>
      <c r="BS117" s="254" t="str">
        <f>IF(ISNUMBER(FIND(analysismethod6,'III_Plan comp 438.68 {Plan 9}'!L$15)),"",'III_Plan comp 438.68 {Plan 9}'!L$15&amp;analysismethod6)</f>
        <v/>
      </c>
      <c r="BT117" s="254" t="str">
        <f>IF(ISNUMBER(FIND(analysismethod6,'III_Plan comp 438.68 {Plan 9}'!M$15)),"",'III_Plan comp 438.68 {Plan 9}'!M$15&amp;analysismethod6)</f>
        <v/>
      </c>
      <c r="BU117" s="254" t="str">
        <f>IF(ISNUMBER(FIND(analysismethod6,'III_Plan comp 438.68 {Plan 9}'!N$15)),"",'III_Plan comp 438.68 {Plan 9}'!N$15&amp;analysismethod6)</f>
        <v/>
      </c>
      <c r="BV117" s="254" t="str">
        <f>IF(ISNUMBER(FIND(analysismethod6,'III_Plan comp 438.68 {Plan 9}'!O$15)),"",'III_Plan comp 438.68 {Plan 9}'!O$15&amp;analysismethod6)</f>
        <v/>
      </c>
      <c r="BW117" s="254" t="str">
        <f>IF(ISNUMBER(FIND(analysismethod6,'III_Plan comp 438.68 {Plan 9}'!P$15)),"",'III_Plan comp 438.68 {Plan 9}'!P$15&amp;analysismethod6)</f>
        <v/>
      </c>
      <c r="BX117" s="254" t="str">
        <f>IF(ISNUMBER(FIND(analysismethod6,'III_Plan comp 438.68 {Plan 9}'!Q$15)),"",'III_Plan comp 438.68 {Plan 9}'!Q$15&amp;analysismethod6)</f>
        <v/>
      </c>
      <c r="BY117" s="254" t="str">
        <f>IF(ISNUMBER(FIND(analysismethod6,'III_Plan comp 438.68 {Plan 9}'!R$15)),"",'III_Plan comp 438.68 {Plan 9}'!R$15&amp;analysismethod6)</f>
        <v/>
      </c>
      <c r="BZ117" s="254" t="str">
        <f>IF(ISNUMBER(FIND(analysismethod6,'III_Plan comp 438.68 {Plan 9}'!S$15)),"",'III_Plan comp 438.68 {Plan 9}'!S$15&amp;analysismethod6)</f>
        <v/>
      </c>
      <c r="CA117" s="254" t="str">
        <f>IF(ISNUMBER(FIND(analysismethod6,'III_Plan comp 438.68 {Plan 9}'!T$15)),"",'III_Plan comp 438.68 {Plan 9}'!T$15&amp;analysismethod6)</f>
        <v/>
      </c>
      <c r="CB117" s="254" t="str">
        <f>IF(ISNUMBER(FIND(analysismethod6,'III_Plan comp 438.68 {Plan 9}'!U$15)),"",'III_Plan comp 438.68 {Plan 9}'!U$15&amp;analysismethod6)</f>
        <v/>
      </c>
      <c r="CC117" s="254" t="str">
        <f>IF(ISNUMBER(FIND(analysismethod6,'III_Plan comp 438.68 {Plan 9}'!V$15)),"",'III_Plan comp 438.68 {Plan 9}'!V$15&amp;analysismethod6)</f>
        <v/>
      </c>
      <c r="CD117" s="254" t="str">
        <f>IF(ISNUMBER(FIND(analysismethod6,'III_Plan comp 438.68 {Plan 9}'!W$15)),"",'III_Plan comp 438.68 {Plan 9}'!W$15&amp;analysismethod6)</f>
        <v/>
      </c>
      <c r="CE117" s="254" t="str">
        <f>IF(ISNUMBER(FIND(analysismethod6,'III_Plan comp 438.68 {Plan 9}'!X$15)),"",'III_Plan comp 438.68 {Plan 9}'!X$15&amp;analysismethod6)</f>
        <v/>
      </c>
      <c r="CF117" s="254" t="str">
        <f>IF(ISNUMBER(FIND(analysismethod6,'III_Plan comp 438.68 {Plan 9}'!Y$15)),"",'III_Plan comp 438.68 {Plan 9}'!Y$15&amp;analysismethod6)</f>
        <v/>
      </c>
      <c r="CG117" s="254" t="str">
        <f>IF(ISNUMBER(FIND(analysismethod6,'III_Plan comp 438.68 {Plan 9}'!Z$15)),"",'III_Plan comp 438.68 {Plan 9}'!Z$15&amp;analysismethod6)</f>
        <v/>
      </c>
      <c r="CH117" s="254" t="str">
        <f>IF(ISNUMBER(FIND(analysismethod6,'III_Plan comp 438.68 {Plan 9}'!AA$15)),"",'III_Plan comp 438.68 {Plan 9}'!AA$15&amp;analysismethod6)</f>
        <v/>
      </c>
      <c r="CI117" s="254" t="str">
        <f>IF(ISNUMBER(FIND(analysismethod6,'III_Plan comp 438.68 {Plan 9}'!AB$15)),"",'III_Plan comp 438.68 {Plan 9}'!AB$15&amp;analysismethod6)</f>
        <v/>
      </c>
      <c r="CJ117" s="254" t="str">
        <f>IF(ISNUMBER(FIND(analysismethod6,'III_Plan comp 438.68 {Plan 9}'!AC$15)),"",'III_Plan comp 438.68 {Plan 9}'!AC$15&amp;analysismethod6)</f>
        <v/>
      </c>
      <c r="CK117" s="254" t="str">
        <f>IF(ISNUMBER(FIND(analysismethod6,'III_Plan comp 438.68 {Plan 9}'!AD$15)),"",'III_Plan comp 438.68 {Plan 9}'!AD$15&amp;analysismethod6)</f>
        <v/>
      </c>
      <c r="CL117" s="254" t="str">
        <f>IF(ISNUMBER(FIND(analysismethod6,'III_Plan comp 438.68 {Plan 9}'!AE$15)),"",'III_Plan comp 438.68 {Plan 9}'!AE$15&amp;analysismethod6)</f>
        <v/>
      </c>
      <c r="CM117" s="254" t="str">
        <f>IF(ISNUMBER(FIND(analysismethod6,'III_Plan comp 438.68 {Plan 9}'!AF$15)),"",'III_Plan comp 438.68 {Plan 9}'!AF$15&amp;analysismethod6)</f>
        <v/>
      </c>
      <c r="CN117" s="254" t="str">
        <f>IF(ISNUMBER(FIND(analysismethod6,'III_Plan comp 438.68 {Plan 9}'!AG$15)),"",'III_Plan comp 438.68 {Plan 9}'!AG$15&amp;analysismethod6)</f>
        <v/>
      </c>
      <c r="CO117" s="254" t="str">
        <f>IF(ISNUMBER(FIND(analysismethod6,'III_Plan comp 438.68 {Plan 9}'!AH$15)),"",'III_Plan comp 438.68 {Plan 9}'!AH$15&amp;analysismethod6)</f>
        <v/>
      </c>
      <c r="CP117" s="254" t="str">
        <f>IF(ISNUMBER(FIND(analysismethod6,'III_Plan comp 438.68 {Plan 9}'!AI$15)),"",'III_Plan comp 438.68 {Plan 9}'!AI$15&amp;analysismethod6)</f>
        <v/>
      </c>
      <c r="CQ117" s="254" t="str">
        <f>IF(ISNUMBER(FIND(analysismethod6,'III_Plan comp 438.68 {Plan 9}'!AJ$15)),"",'III_Plan comp 438.68 {Plan 9}'!AJ$15&amp;analysismethod6)</f>
        <v/>
      </c>
      <c r="CR117" s="254" t="str">
        <f>IF(ISNUMBER(FIND(analysismethod6,'III_Plan comp 438.68 {Plan 9}'!AK$15)),"",'III_Plan comp 438.68 {Plan 9}'!AK$15&amp;analysismethod6)</f>
        <v/>
      </c>
      <c r="CS117" s="254" t="str">
        <f>IF(ISNUMBER(FIND(analysismethod6,'III_Plan comp 438.68 {Plan 9}'!AL$15)),"",'III_Plan comp 438.68 {Plan 9}'!AL$15&amp;analysismethod6)</f>
        <v/>
      </c>
      <c r="CT117" s="254" t="str">
        <f>IF(ISNUMBER(FIND(analysismethod6,'III_Plan comp 438.68 {Plan 9}'!AM$15)),"",'III_Plan comp 438.68 {Plan 9}'!AM$15&amp;analysismethod6)</f>
        <v/>
      </c>
      <c r="CU117" s="254" t="str">
        <f>IF(ISNUMBER(FIND(analysismethod6,'III_Plan comp 438.68 {Plan 9}'!AN$15)),"",'III_Plan comp 438.68 {Plan 9}'!AN$15&amp;analysismethod6)</f>
        <v/>
      </c>
      <c r="CV117" s="254" t="str">
        <f>IF(ISNUMBER(FIND(analysismethod6,'III_Plan comp 438.68 {Plan 9}'!AO$15)),"",'III_Plan comp 438.68 {Plan 9}'!AO$15&amp;analysismethod6)</f>
        <v/>
      </c>
      <c r="CW117" s="254" t="str">
        <f>IF(ISNUMBER(FIND(analysismethod6,'III_Plan comp 438.68 {Plan 9}'!AP$15)),"",'III_Plan comp 438.68 {Plan 9}'!AP$15&amp;analysismethod6)</f>
        <v/>
      </c>
      <c r="CX117" s="254" t="str">
        <f>IF(ISNUMBER(FIND(analysismethod6,'III_Plan comp 438.68 {Plan 9}'!AQ$15)),"",'III_Plan comp 438.68 {Plan 9}'!AQ$15&amp;analysismethod6)</f>
        <v/>
      </c>
      <c r="CY117" s="254" t="str">
        <f>IF(ISNUMBER(FIND(analysismethod6,'III_Plan comp 438.68 {Plan 9}'!AR$15)),"",'III_Plan comp 438.68 {Plan 9}'!AR$15&amp;analysismethod6)</f>
        <v/>
      </c>
      <c r="CZ117" s="254" t="str">
        <f>IF(ISNUMBER(FIND(analysismethod6,'III_Plan comp 438.68 {Plan 9}'!AS$15)),"",'III_Plan comp 438.68 {Plan 9}'!AS$15&amp;analysismethod6)</f>
        <v/>
      </c>
      <c r="DA117" s="254" t="str">
        <f>IF(ISNUMBER(FIND(analysismethod6,'III_Plan comp 438.68 {Plan 9}'!AT$15)),"",'III_Plan comp 438.68 {Plan 9}'!AT$15&amp;analysismethod6)</f>
        <v/>
      </c>
      <c r="DB117" s="254" t="str">
        <f>IF(ISNUMBER(FIND(analysismethod6,'III_Plan comp 438.68 {Plan 9}'!AU$15)),"",'III_Plan comp 438.68 {Plan 9}'!AU$15&amp;analysismethod6)</f>
        <v/>
      </c>
      <c r="DC117" s="254" t="str">
        <f>IF(ISNUMBER(FIND(analysismethod6,'III_Plan comp 438.68 {Plan 9}'!AV$15)),"",'III_Plan comp 438.68 {Plan 9}'!AV$15&amp;analysismethod6)</f>
        <v/>
      </c>
      <c r="DD117" s="254" t="str">
        <f>IF(ISNUMBER(FIND(analysismethod6,'III_Plan comp 438.68 {Plan 9}'!AW$15)),"",'III_Plan comp 438.68 {Plan 9}'!AW$15&amp;analysismethod6)</f>
        <v/>
      </c>
      <c r="DE117" s="254" t="str">
        <f>IF(ISNUMBER(FIND(analysismethod6,'III_Plan comp 438.68 {Plan 9}'!AX$15)),"",'III_Plan comp 438.68 {Plan 9}'!AX$15&amp;analysismethod6)</f>
        <v/>
      </c>
      <c r="DF117" s="254" t="str">
        <f>IF(ISNUMBER(FIND(analysismethod6,'III_Plan comp 438.68 {Plan 9}'!AY$15)),"",'III_Plan comp 438.68 {Plan 9}'!AY$15&amp;analysismethod6)</f>
        <v/>
      </c>
      <c r="DG117" s="254" t="str">
        <f>IF(ISNUMBER(FIND(analysismethod6,'III_Plan comp 438.68 {Plan 9}'!AZ$15)),"",'III_Plan comp 438.68 {Plan 9}'!AZ$15&amp;analysismethod6)</f>
        <v/>
      </c>
      <c r="DH117" s="254" t="str">
        <f>IF(ISNUMBER(FIND(analysismethod6,'III_Plan comp 438.68 {Plan 9}'!BA$15)),"",'III_Plan comp 438.68 {Plan 9}'!BA$15&amp;analysismethod6)</f>
        <v/>
      </c>
      <c r="DI117" s="254" t="str">
        <f>IF(ISNUMBER(FIND(analysismethod6,'III_Plan comp 438.68 {Plan 9}'!BB$15)),"",'III_Plan comp 438.68 {Plan 9}'!BB$15&amp;analysismethod6)</f>
        <v/>
      </c>
      <c r="DJ117" s="254" t="str">
        <f>IF(ISNUMBER(FIND(analysismethod6,'III_Plan comp 438.68 {Plan 9}'!BC$15)),"",'III_Plan comp 438.68 {Plan 9}'!BC$15&amp;analysismethod6)</f>
        <v/>
      </c>
      <c r="DK117" s="254" t="str">
        <f>IF(ISNUMBER(FIND(analysismethod6,'III_Plan comp 438.68 {Plan 9}'!BD$15)),"",'III_Plan comp 438.68 {Plan 9}'!BD$15&amp;analysismethod6)</f>
        <v/>
      </c>
      <c r="DL117" s="254" t="str">
        <f>IF(ISNUMBER(FIND(analysismethod6,'III_Plan comp 438.68 {Plan 9}'!BE$15)),"",'III_Plan comp 438.68 {Plan 9}'!BE$15&amp;analysismethod6)</f>
        <v/>
      </c>
      <c r="DM117" s="254" t="str">
        <f>IF(ISNUMBER(FIND(analysismethod6,'III_Plan comp 438.68 {Plan 9}'!BF$15)),"",'III_Plan comp 438.68 {Plan 9}'!BF$15&amp;analysismethod6)</f>
        <v/>
      </c>
      <c r="DN117" s="254" t="str">
        <f>IF(ISNUMBER(FIND(analysismethod6,'III_Plan comp 438.68 {Plan 9}'!BG$15)),"",'III_Plan comp 438.68 {Plan 9}'!BG$15&amp;analysismethod6)</f>
        <v/>
      </c>
      <c r="DO117" s="254" t="str">
        <f>IF(ISNUMBER(FIND(analysismethod6,'III_Plan comp 438.68 {Plan 9}'!BH$15)),"",'III_Plan comp 438.68 {Plan 9}'!BH$15&amp;analysismethod6)</f>
        <v/>
      </c>
      <c r="DP117" s="254" t="str">
        <f>IF(ISNUMBER(FIND(analysismethod6,'III_Plan comp 438.68 {Plan 9}'!BI$15)),"",'III_Plan comp 438.68 {Plan 9}'!BI$15&amp;analysismethod6)</f>
        <v/>
      </c>
      <c r="DQ117" s="254" t="str">
        <f>IF(ISNUMBER(FIND(analysismethod6,'III_Plan comp 438.68 {Plan 9}'!BJ$15)),"",'III_Plan comp 438.68 {Plan 9}'!BJ$15&amp;analysismethod6)</f>
        <v/>
      </c>
      <c r="DR117" s="254" t="str">
        <f>IF(ISNUMBER(FIND(analysismethod6,'III_Plan comp 438.68 {Plan 9}'!BK$15)),"",'III_Plan comp 438.68 {Plan 9}'!BK$15&amp;analysismethod6)</f>
        <v/>
      </c>
      <c r="DS117" s="254" t="str">
        <f>IF(ISNUMBER(FIND(analysismethod6,'III_Plan comp 438.68 {Plan 9}'!BL$15)),"",'III_Plan comp 438.68 {Plan 9}'!BL$15&amp;analysismethod6)</f>
        <v/>
      </c>
      <c r="DT117" s="254" t="str">
        <f>IF(ISNUMBER(FIND(analysismethod6,'III_Plan comp 438.68 {Plan 9}'!BM$15)),"",'III_Plan comp 438.68 {Plan 9}'!BM$15&amp;analysismethod6)</f>
        <v/>
      </c>
      <c r="DU117" s="254" t="str">
        <f>IF(ISNUMBER(FIND(analysismethod6,'III_Plan comp 438.68 {Plan 9}'!BN$15)),"",'III_Plan comp 438.68 {Plan 9}'!BN$15&amp;analysismethod6)</f>
        <v/>
      </c>
      <c r="DV117" s="254" t="str">
        <f>IF(ISNUMBER(FIND(analysismethod6,'III_Plan comp 438.68 {Plan 9}'!BO$15)),"",'III_Plan comp 438.68 {Plan 9}'!BO$15&amp;analysismethod6)</f>
        <v/>
      </c>
      <c r="DW117" s="254" t="str">
        <f>IF(ISNUMBER(FIND(analysismethod6,'III_Plan comp 438.68 {Plan 9}'!BP$15)),"",'III_Plan comp 438.68 {Plan 9}'!BP$15&amp;analysismethod6)</f>
        <v/>
      </c>
      <c r="DX117" s="254" t="str">
        <f>IF(ISNUMBER(FIND(analysismethod6,'III_Plan comp 438.68 {Plan 9}'!BQ$15)),"",'III_Plan comp 438.68 {Plan 9}'!BQ$15&amp;analysismethod6)</f>
        <v/>
      </c>
      <c r="DY117" s="254" t="str">
        <f>IF(ISNUMBER(FIND(analysismethod6,'III_Plan comp 438.68 {Plan 9}'!BR$15)),"",'III_Plan comp 438.68 {Plan 9}'!BR$15&amp;analysismethod6)</f>
        <v/>
      </c>
      <c r="DZ117" s="254" t="str">
        <f>IF(ISNUMBER(FIND(analysismethod6,'III_Plan comp 438.68 {Plan 9}'!BS$15)),"",'III_Plan comp 438.68 {Plan 9}'!BS$15&amp;analysismethod6)</f>
        <v/>
      </c>
      <c r="EA117" s="254" t="str">
        <f>IF(ISNUMBER(FIND(analysismethod6,'III_Plan comp 438.68 {Plan 9}'!BT$15)),"",'III_Plan comp 438.68 {Plan 9}'!BT$15&amp;analysismethod6)</f>
        <v/>
      </c>
      <c r="EB117" s="254" t="str">
        <f>IF(ISNUMBER(FIND(analysismethod6,'III_Plan comp 438.68 {Plan 9}'!BU$15)),"",'III_Plan comp 438.68 {Plan 9}'!BU$15&amp;analysismethod6)</f>
        <v/>
      </c>
      <c r="EC117" s="254" t="str">
        <f>IF(ISNUMBER(FIND(analysismethod6,'III_Plan comp 438.68 {Plan 9}'!BV$15)),"",'III_Plan comp 438.68 {Plan 9}'!BV$15&amp;analysismethod6)</f>
        <v/>
      </c>
      <c r="ED117" s="254" t="str">
        <f>IF(ISNUMBER(FIND(analysismethod6,'III_Plan comp 438.68 {Plan 9}'!BW$15)),"",'III_Plan comp 438.68 {Plan 9}'!BW$15&amp;analysismethod6)</f>
        <v/>
      </c>
      <c r="EE117" s="254" t="str">
        <f>IF(ISNUMBER(FIND(analysismethod6,'III_Plan comp 438.68 {Plan 9}'!BX$15)),"",'III_Plan comp 438.68 {Plan 9}'!BX$15&amp;analysismethod6)</f>
        <v/>
      </c>
      <c r="EF117" s="254" t="str">
        <f>IF(ISNUMBER(FIND(analysismethod6,'III_Plan comp 438.68 {Plan 9}'!BY$15)),"",'III_Plan comp 438.68 {Plan 9}'!BY$15&amp;analysismethod6)</f>
        <v/>
      </c>
      <c r="EG117" s="254" t="str">
        <f>IF(ISNUMBER(FIND(analysismethod6,'III_Plan comp 438.68 {Plan 9}'!BZ$15)),"",'III_Plan comp 438.68 {Plan 9}'!BZ$15&amp;analysismethod6)</f>
        <v/>
      </c>
      <c r="EH117" s="254" t="str">
        <f>IF(ISNUMBER(FIND(analysismethod6,'III_Plan comp 438.68 {Plan 9}'!CA$15)),"",'III_Plan comp 438.68 {Plan 9}'!CA$15&amp;analysismethod6)</f>
        <v/>
      </c>
      <c r="EI117" s="254" t="str">
        <f>IF(ISNUMBER(FIND(analysismethod6,'III_Plan comp 438.68 {Plan 9}'!CB$15)),"",'III_Plan comp 438.68 {Plan 9}'!CB$15&amp;analysismethod6)</f>
        <v/>
      </c>
      <c r="EJ117" s="254" t="str">
        <f>IF(ISNUMBER(FIND(analysismethod6,'III_Plan comp 438.68 {Plan 9}'!CC$15)),"",'III_Plan comp 438.68 {Plan 9}'!CC$15&amp;analysismethod6)</f>
        <v/>
      </c>
      <c r="EK117" s="254" t="str">
        <f>IF(ISNUMBER(FIND(analysismethod6,'III_Plan comp 438.68 {Plan 9}'!CD$15)),"",'III_Plan comp 438.68 {Plan 9}'!CD$15&amp;analysismethod6)</f>
        <v/>
      </c>
      <c r="EL117" s="254" t="str">
        <f>IF(ISNUMBER(FIND(analysismethod6,'III_Plan comp 438.68 {Plan 9}'!CE$15)),"",'III_Plan comp 438.68 {Plan 9}'!CE$15&amp;analysismethod6)</f>
        <v/>
      </c>
      <c r="EM117" s="254" t="str">
        <f>IF(ISNUMBER(FIND(analysismethod6,'III_Plan comp 438.68 {Plan 9}'!CF$15)),"",'III_Plan comp 438.68 {Plan 9}'!CF$15&amp;analysismethod6)</f>
        <v/>
      </c>
      <c r="EN117" s="254" t="str">
        <f>IF(ISNUMBER(FIND(analysismethod6,'III_Plan comp 438.68 {Plan 9}'!CG$15)),"",'III_Plan comp 438.68 {Plan 9}'!CG$15&amp;analysismethod6)</f>
        <v/>
      </c>
      <c r="EO117" s="254" t="str">
        <f>IF(ISNUMBER(FIND(analysismethod6,'III_Plan comp 438.68 {Plan 9}'!CH$15)),"",'III_Plan comp 438.68 {Plan 9}'!CH$15&amp;analysismethod6)</f>
        <v/>
      </c>
      <c r="EP117" s="254" t="str">
        <f>IF(ISNUMBER(FIND(analysismethod6,'III_Plan comp 438.68 {Plan 9}'!CI$15)),"",'III_Plan comp 438.68 {Plan 9}'!CI$15&amp;analysismethod6)</f>
        <v/>
      </c>
      <c r="EQ117" s="254" t="str">
        <f>IF(ISNUMBER(FIND(analysismethod6,'III_Plan comp 438.68 {Plan 9}'!CJ$15)),"",'III_Plan comp 438.68 {Plan 9}'!CJ$15&amp;analysismethod6)</f>
        <v/>
      </c>
      <c r="ER117" s="254" t="str">
        <f>IF(ISNUMBER(FIND(analysismethod6,'III_Plan comp 438.68 {Plan 9}'!CK$15)),"",'III_Plan comp 438.68 {Plan 9}'!CK$15&amp;analysismethod6)</f>
        <v/>
      </c>
      <c r="ES117" s="254" t="str">
        <f>IF(ISNUMBER(FIND(analysismethod6,'III_Plan comp 438.68 {Plan 9}'!CL$15)),"",'III_Plan comp 438.68 {Plan 9}'!CL$15&amp;analysismethod6)</f>
        <v/>
      </c>
      <c r="ET117" s="254" t="str">
        <f>IF(ISNUMBER(FIND(analysismethod6,'III_Plan comp 438.68 {Plan 9}'!CM$15)),"",'III_Plan comp 438.68 {Plan 9}'!CM$15&amp;analysismethod6)</f>
        <v/>
      </c>
      <c r="EU117" s="254" t="str">
        <f>IF(ISNUMBER(FIND(analysismethod6,'III_Plan comp 438.68 {Plan 9}'!CN$15)),"",'III_Plan comp 438.68 {Plan 9}'!CN$15&amp;analysismethod6)</f>
        <v/>
      </c>
      <c r="EV117" s="254" t="str">
        <f>IF(ISNUMBER(FIND(analysismethod6,'III_Plan comp 438.68 {Plan 9}'!CO$15)),"",'III_Plan comp 438.68 {Plan 9}'!CO$15&amp;analysismethod6)</f>
        <v/>
      </c>
      <c r="EW117" s="254" t="str">
        <f>IF(ISNUMBER(FIND(analysismethod6,'III_Plan comp 438.68 {Plan 9}'!CP$15)),"",'III_Plan comp 438.68 {Plan 9}'!CP$15&amp;analysismethod6)</f>
        <v/>
      </c>
      <c r="EX117" s="254" t="str">
        <f>IF(ISNUMBER(FIND(analysismethod6,'III_Plan comp 438.68 {Plan 9}'!CQ$15)),"",'III_Plan comp 438.68 {Plan 9}'!CQ$15&amp;analysismethod6)</f>
        <v/>
      </c>
      <c r="EY117" s="254" t="str">
        <f>IF(ISNUMBER(FIND(analysismethod6,'III_Plan comp 438.68 {Plan 9}'!CR$15)),"",'III_Plan comp 438.68 {Plan 9}'!CR$15&amp;analysismethod6)</f>
        <v/>
      </c>
      <c r="EZ117" s="254" t="str">
        <f>IF(ISNUMBER(FIND(analysismethod6,'III_Plan comp 438.68 {Plan 9}'!CS$15)),"",'III_Plan comp 438.68 {Plan 9}'!CS$15&amp;analysismethod6)</f>
        <v/>
      </c>
      <c r="FA117" s="254" t="str">
        <f>IF(ISNUMBER(FIND(analysismethod6,'III_Plan comp 438.68 {Plan 9}'!CT$15)),"",'III_Plan comp 438.68 {Plan 9}'!CT$15&amp;analysismethod6)</f>
        <v/>
      </c>
      <c r="FB117" s="254" t="str">
        <f>IF(ISNUMBER(FIND(analysismethod6,'III_Plan comp 438.68 {Plan 9}'!CU$15)),"",'III_Plan comp 438.68 {Plan 9}'!CU$15&amp;analysismethod6)</f>
        <v/>
      </c>
      <c r="FC117" s="254" t="str">
        <f>IF(ISNUMBER(FIND(analysismethod6,'III_Plan comp 438.68 {Plan 9}'!CV$15)),"",'III_Plan comp 438.68 {Plan 9}'!CV$15&amp;analysismethod6)</f>
        <v/>
      </c>
      <c r="FD117" s="254" t="str">
        <f>IF(ISNUMBER(FIND(analysismethod6,'III_Plan comp 438.68 {Plan 9}'!CW$15)),"",'III_Plan comp 438.68 {Plan 9}'!CW$15&amp;analysismethod6)</f>
        <v/>
      </c>
      <c r="FE117" s="254" t="str">
        <f>IF(ISNUMBER(FIND(analysismethod6,'III_Plan comp 438.68 {Plan 9}'!CX$15)),"",'III_Plan comp 438.68 {Plan 9}'!CX$15&amp;analysismethod6)</f>
        <v/>
      </c>
      <c r="FF117" s="254" t="str">
        <f>IF(ISNUMBER(FIND(analysismethod6,'III_Plan comp 438.68 {Plan 9}'!CY$15)),"",'III_Plan comp 438.68 {Plan 9}'!CY$15&amp;analysismethod6)</f>
        <v/>
      </c>
      <c r="FG117" s="254" t="str">
        <f>IF(ISNUMBER(FIND(analysismethod6,'III_Plan comp 438.68 {Plan 9}'!CZ$15)),"",'III_Plan comp 438.68 {Plan 9}'!CZ$15&amp;analysismethod6)</f>
        <v/>
      </c>
    </row>
    <row r="118" spans="62:163" x14ac:dyDescent="0.25">
      <c r="BK118" s="253" t="str">
        <f>IF('I_State and program information'!$E$74="Yes","Encounter Data Analysis"&amp;"; "&amp;CHAR(10)&amp;CHAR(10),"")</f>
        <v/>
      </c>
      <c r="BL118" s="254" t="str">
        <f>IF(ISNUMBER(FIND(analysismethod7,'III_Plan comp 438.68 {Plan 9}'!E$15)),"",'III_Plan comp 438.68 {Plan 9}'!E$15&amp;analysismethod7)</f>
        <v/>
      </c>
      <c r="BM118" s="254" t="str">
        <f>IF(ISNUMBER(FIND(analysismethod7,'III_Plan comp 438.68 {Plan 9}'!F$15)),"",'III_Plan comp 438.68 {Plan 9}'!F$15&amp;analysismethod7)</f>
        <v/>
      </c>
      <c r="BN118" s="254" t="str">
        <f>IF(ISNUMBER(FIND(analysismethod7,'III_Plan comp 438.68 {Plan 9}'!G$15)),"",'III_Plan comp 438.68 {Plan 9}'!G$15&amp;analysismethod7)</f>
        <v/>
      </c>
      <c r="BO118" s="254" t="str">
        <f>IF(ISNUMBER(FIND(analysismethod7,'III_Plan comp 438.68 {Plan 9}'!H$15)),"",'III_Plan comp 438.68 {Plan 9}'!H$15&amp;analysismethod7)</f>
        <v/>
      </c>
      <c r="BP118" s="254" t="str">
        <f>IF(ISNUMBER(FIND(analysismethod7,'III_Plan comp 438.68 {Plan 9}'!I$15)),"",'III_Plan comp 438.68 {Plan 9}'!I$15&amp;analysismethod7)</f>
        <v/>
      </c>
      <c r="BQ118" s="254" t="str">
        <f>IF(ISNUMBER(FIND(analysismethod7,'III_Plan comp 438.68 {Plan 9}'!J$15)),"",'III_Plan comp 438.68 {Plan 9}'!J$15&amp;analysismethod7)</f>
        <v/>
      </c>
      <c r="BR118" s="254" t="str">
        <f>IF(ISNUMBER(FIND(analysismethod7,'III_Plan comp 438.68 {Plan 9}'!K$15)),"",'III_Plan comp 438.68 {Plan 9}'!K$15&amp;analysismethod7)</f>
        <v/>
      </c>
      <c r="BS118" s="254" t="str">
        <f>IF(ISNUMBER(FIND(analysismethod7,'III_Plan comp 438.68 {Plan 9}'!L$15)),"",'III_Plan comp 438.68 {Plan 9}'!L$15&amp;analysismethod7)</f>
        <v/>
      </c>
      <c r="BT118" s="254" t="str">
        <f>IF(ISNUMBER(FIND(analysismethod7,'III_Plan comp 438.68 {Plan 9}'!M$15)),"",'III_Plan comp 438.68 {Plan 9}'!M$15&amp;analysismethod7)</f>
        <v/>
      </c>
      <c r="BU118" s="254" t="str">
        <f>IF(ISNUMBER(FIND(analysismethod7,'III_Plan comp 438.68 {Plan 9}'!N$15)),"",'III_Plan comp 438.68 {Plan 9}'!N$15&amp;analysismethod7)</f>
        <v/>
      </c>
      <c r="BV118" s="254" t="str">
        <f>IF(ISNUMBER(FIND(analysismethod7,'III_Plan comp 438.68 {Plan 9}'!O$15)),"",'III_Plan comp 438.68 {Plan 9}'!O$15&amp;analysismethod7)</f>
        <v/>
      </c>
      <c r="BW118" s="254" t="str">
        <f>IF(ISNUMBER(FIND(analysismethod7,'III_Plan comp 438.68 {Plan 9}'!P$15)),"",'III_Plan comp 438.68 {Plan 9}'!P$15&amp;analysismethod7)</f>
        <v/>
      </c>
      <c r="BX118" s="254" t="str">
        <f>IF(ISNUMBER(FIND(analysismethod7,'III_Plan comp 438.68 {Plan 9}'!Q$15)),"",'III_Plan comp 438.68 {Plan 9}'!Q$15&amp;analysismethod7)</f>
        <v/>
      </c>
      <c r="BY118" s="254" t="str">
        <f>IF(ISNUMBER(FIND(analysismethod7,'III_Plan comp 438.68 {Plan 9}'!R$15)),"",'III_Plan comp 438.68 {Plan 9}'!R$15&amp;analysismethod7)</f>
        <v/>
      </c>
      <c r="BZ118" s="254" t="str">
        <f>IF(ISNUMBER(FIND(analysismethod7,'III_Plan comp 438.68 {Plan 9}'!S$15)),"",'III_Plan comp 438.68 {Plan 9}'!S$15&amp;analysismethod7)</f>
        <v/>
      </c>
      <c r="CA118" s="254" t="str">
        <f>IF(ISNUMBER(FIND(analysismethod7,'III_Plan comp 438.68 {Plan 9}'!T$15)),"",'III_Plan comp 438.68 {Plan 9}'!T$15&amp;analysismethod7)</f>
        <v/>
      </c>
      <c r="CB118" s="254" t="str">
        <f>IF(ISNUMBER(FIND(analysismethod7,'III_Plan comp 438.68 {Plan 9}'!U$15)),"",'III_Plan comp 438.68 {Plan 9}'!U$15&amp;analysismethod7)</f>
        <v/>
      </c>
      <c r="CC118" s="254" t="str">
        <f>IF(ISNUMBER(FIND(analysismethod7,'III_Plan comp 438.68 {Plan 9}'!V$15)),"",'III_Plan comp 438.68 {Plan 9}'!V$15&amp;analysismethod7)</f>
        <v/>
      </c>
      <c r="CD118" s="254" t="str">
        <f>IF(ISNUMBER(FIND(analysismethod7,'III_Plan comp 438.68 {Plan 9}'!W$15)),"",'III_Plan comp 438.68 {Plan 9}'!W$15&amp;analysismethod7)</f>
        <v/>
      </c>
      <c r="CE118" s="254" t="str">
        <f>IF(ISNUMBER(FIND(analysismethod7,'III_Plan comp 438.68 {Plan 9}'!X$15)),"",'III_Plan comp 438.68 {Plan 9}'!X$15&amp;analysismethod7)</f>
        <v/>
      </c>
      <c r="CF118" s="254" t="str">
        <f>IF(ISNUMBER(FIND(analysismethod7,'III_Plan comp 438.68 {Plan 9}'!Y$15)),"",'III_Plan comp 438.68 {Plan 9}'!Y$15&amp;analysismethod7)</f>
        <v/>
      </c>
      <c r="CG118" s="254" t="str">
        <f>IF(ISNUMBER(FIND(analysismethod7,'III_Plan comp 438.68 {Plan 9}'!Z$15)),"",'III_Plan comp 438.68 {Plan 9}'!Z$15&amp;analysismethod7)</f>
        <v/>
      </c>
      <c r="CH118" s="254" t="str">
        <f>IF(ISNUMBER(FIND(analysismethod7,'III_Plan comp 438.68 {Plan 9}'!AA$15)),"",'III_Plan comp 438.68 {Plan 9}'!AA$15&amp;analysismethod7)</f>
        <v/>
      </c>
      <c r="CI118" s="254" t="str">
        <f>IF(ISNUMBER(FIND(analysismethod7,'III_Plan comp 438.68 {Plan 9}'!AB$15)),"",'III_Plan comp 438.68 {Plan 9}'!AB$15&amp;analysismethod7)</f>
        <v/>
      </c>
      <c r="CJ118" s="254" t="str">
        <f>IF(ISNUMBER(FIND(analysismethod7,'III_Plan comp 438.68 {Plan 9}'!AC$15)),"",'III_Plan comp 438.68 {Plan 9}'!AC$15&amp;analysismethod7)</f>
        <v/>
      </c>
      <c r="CK118" s="254" t="str">
        <f>IF(ISNUMBER(FIND(analysismethod7,'III_Plan comp 438.68 {Plan 9}'!AD$15)),"",'III_Plan comp 438.68 {Plan 9}'!AD$15&amp;analysismethod7)</f>
        <v/>
      </c>
      <c r="CL118" s="254" t="str">
        <f>IF(ISNUMBER(FIND(analysismethod7,'III_Plan comp 438.68 {Plan 9}'!AE$15)),"",'III_Plan comp 438.68 {Plan 9}'!AE$15&amp;analysismethod7)</f>
        <v/>
      </c>
      <c r="CM118" s="254" t="str">
        <f>IF(ISNUMBER(FIND(analysismethod7,'III_Plan comp 438.68 {Plan 9}'!AF$15)),"",'III_Plan comp 438.68 {Plan 9}'!AF$15&amp;analysismethod7)</f>
        <v/>
      </c>
      <c r="CN118" s="254" t="str">
        <f>IF(ISNUMBER(FIND(analysismethod7,'III_Plan comp 438.68 {Plan 9}'!AG$15)),"",'III_Plan comp 438.68 {Plan 9}'!AG$15&amp;analysismethod7)</f>
        <v/>
      </c>
      <c r="CO118" s="254" t="str">
        <f>IF(ISNUMBER(FIND(analysismethod7,'III_Plan comp 438.68 {Plan 9}'!AH$15)),"",'III_Plan comp 438.68 {Plan 9}'!AH$15&amp;analysismethod7)</f>
        <v/>
      </c>
      <c r="CP118" s="254" t="str">
        <f>IF(ISNUMBER(FIND(analysismethod7,'III_Plan comp 438.68 {Plan 9}'!AI$15)),"",'III_Plan comp 438.68 {Plan 9}'!AI$15&amp;analysismethod7)</f>
        <v/>
      </c>
      <c r="CQ118" s="254" t="str">
        <f>IF(ISNUMBER(FIND(analysismethod7,'III_Plan comp 438.68 {Plan 9}'!AJ$15)),"",'III_Plan comp 438.68 {Plan 9}'!AJ$15&amp;analysismethod7)</f>
        <v/>
      </c>
      <c r="CR118" s="254" t="str">
        <f>IF(ISNUMBER(FIND(analysismethod7,'III_Plan comp 438.68 {Plan 9}'!AK$15)),"",'III_Plan comp 438.68 {Plan 9}'!AK$15&amp;analysismethod7)</f>
        <v/>
      </c>
      <c r="CS118" s="254" t="str">
        <f>IF(ISNUMBER(FIND(analysismethod7,'III_Plan comp 438.68 {Plan 9}'!AL$15)),"",'III_Plan comp 438.68 {Plan 9}'!AL$15&amp;analysismethod7)</f>
        <v/>
      </c>
      <c r="CT118" s="254" t="str">
        <f>IF(ISNUMBER(FIND(analysismethod7,'III_Plan comp 438.68 {Plan 9}'!AM$15)),"",'III_Plan comp 438.68 {Plan 9}'!AM$15&amp;analysismethod7)</f>
        <v/>
      </c>
      <c r="CU118" s="254" t="str">
        <f>IF(ISNUMBER(FIND(analysismethod7,'III_Plan comp 438.68 {Plan 9}'!AN$15)),"",'III_Plan comp 438.68 {Plan 9}'!AN$15&amp;analysismethod7)</f>
        <v/>
      </c>
      <c r="CV118" s="254" t="str">
        <f>IF(ISNUMBER(FIND(analysismethod7,'III_Plan comp 438.68 {Plan 9}'!AO$15)),"",'III_Plan comp 438.68 {Plan 9}'!AO$15&amp;analysismethod7)</f>
        <v/>
      </c>
      <c r="CW118" s="254" t="str">
        <f>IF(ISNUMBER(FIND(analysismethod7,'III_Plan comp 438.68 {Plan 9}'!AP$15)),"",'III_Plan comp 438.68 {Plan 9}'!AP$15&amp;analysismethod7)</f>
        <v/>
      </c>
      <c r="CX118" s="254" t="str">
        <f>IF(ISNUMBER(FIND(analysismethod7,'III_Plan comp 438.68 {Plan 9}'!AQ$15)),"",'III_Plan comp 438.68 {Plan 9}'!AQ$15&amp;analysismethod7)</f>
        <v/>
      </c>
      <c r="CY118" s="254" t="str">
        <f>IF(ISNUMBER(FIND(analysismethod7,'III_Plan comp 438.68 {Plan 9}'!AR$15)),"",'III_Plan comp 438.68 {Plan 9}'!AR$15&amp;analysismethod7)</f>
        <v/>
      </c>
      <c r="CZ118" s="254" t="str">
        <f>IF(ISNUMBER(FIND(analysismethod7,'III_Plan comp 438.68 {Plan 9}'!AS$15)),"",'III_Plan comp 438.68 {Plan 9}'!AS$15&amp;analysismethod7)</f>
        <v/>
      </c>
      <c r="DA118" s="254" t="str">
        <f>IF(ISNUMBER(FIND(analysismethod7,'III_Plan comp 438.68 {Plan 9}'!AT$15)),"",'III_Plan comp 438.68 {Plan 9}'!AT$15&amp;analysismethod7)</f>
        <v/>
      </c>
      <c r="DB118" s="254" t="str">
        <f>IF(ISNUMBER(FIND(analysismethod7,'III_Plan comp 438.68 {Plan 9}'!AU$15)),"",'III_Plan comp 438.68 {Plan 9}'!AU$15&amp;analysismethod7)</f>
        <v/>
      </c>
      <c r="DC118" s="254" t="str">
        <f>IF(ISNUMBER(FIND(analysismethod7,'III_Plan comp 438.68 {Plan 9}'!AV$15)),"",'III_Plan comp 438.68 {Plan 9}'!AV$15&amp;analysismethod7)</f>
        <v/>
      </c>
      <c r="DD118" s="254" t="str">
        <f>IF(ISNUMBER(FIND(analysismethod7,'III_Plan comp 438.68 {Plan 9}'!AW$15)),"",'III_Plan comp 438.68 {Plan 9}'!AW$15&amp;analysismethod7)</f>
        <v/>
      </c>
      <c r="DE118" s="254" t="str">
        <f>IF(ISNUMBER(FIND(analysismethod7,'III_Plan comp 438.68 {Plan 9}'!AX$15)),"",'III_Plan comp 438.68 {Plan 9}'!AX$15&amp;analysismethod7)</f>
        <v/>
      </c>
      <c r="DF118" s="254" t="str">
        <f>IF(ISNUMBER(FIND(analysismethod7,'III_Plan comp 438.68 {Plan 9}'!AY$15)),"",'III_Plan comp 438.68 {Plan 9}'!AY$15&amp;analysismethod7)</f>
        <v/>
      </c>
      <c r="DG118" s="254" t="str">
        <f>IF(ISNUMBER(FIND(analysismethod7,'III_Plan comp 438.68 {Plan 9}'!AZ$15)),"",'III_Plan comp 438.68 {Plan 9}'!AZ$15&amp;analysismethod7)</f>
        <v/>
      </c>
      <c r="DH118" s="254" t="str">
        <f>IF(ISNUMBER(FIND(analysismethod7,'III_Plan comp 438.68 {Plan 9}'!BA$15)),"",'III_Plan comp 438.68 {Plan 9}'!BA$15&amp;analysismethod7)</f>
        <v/>
      </c>
      <c r="DI118" s="254" t="str">
        <f>IF(ISNUMBER(FIND(analysismethod7,'III_Plan comp 438.68 {Plan 9}'!BB$15)),"",'III_Plan comp 438.68 {Plan 9}'!BB$15&amp;analysismethod7)</f>
        <v/>
      </c>
      <c r="DJ118" s="254" t="str">
        <f>IF(ISNUMBER(FIND(analysismethod7,'III_Plan comp 438.68 {Plan 9}'!BC$15)),"",'III_Plan comp 438.68 {Plan 9}'!BC$15&amp;analysismethod7)</f>
        <v/>
      </c>
      <c r="DK118" s="254" t="str">
        <f>IF(ISNUMBER(FIND(analysismethod7,'III_Plan comp 438.68 {Plan 9}'!BD$15)),"",'III_Plan comp 438.68 {Plan 9}'!BD$15&amp;analysismethod7)</f>
        <v/>
      </c>
      <c r="DL118" s="254" t="str">
        <f>IF(ISNUMBER(FIND(analysismethod7,'III_Plan comp 438.68 {Plan 9}'!BE$15)),"",'III_Plan comp 438.68 {Plan 9}'!BE$15&amp;analysismethod7)</f>
        <v/>
      </c>
      <c r="DM118" s="254" t="str">
        <f>IF(ISNUMBER(FIND(analysismethod7,'III_Plan comp 438.68 {Plan 9}'!BF$15)),"",'III_Plan comp 438.68 {Plan 9}'!BF$15&amp;analysismethod7)</f>
        <v/>
      </c>
      <c r="DN118" s="254" t="str">
        <f>IF(ISNUMBER(FIND(analysismethod7,'III_Plan comp 438.68 {Plan 9}'!BG$15)),"",'III_Plan comp 438.68 {Plan 9}'!BG$15&amp;analysismethod7)</f>
        <v/>
      </c>
      <c r="DO118" s="254" t="str">
        <f>IF(ISNUMBER(FIND(analysismethod7,'III_Plan comp 438.68 {Plan 9}'!BH$15)),"",'III_Plan comp 438.68 {Plan 9}'!BH$15&amp;analysismethod7)</f>
        <v/>
      </c>
      <c r="DP118" s="254" t="str">
        <f>IF(ISNUMBER(FIND(analysismethod7,'III_Plan comp 438.68 {Plan 9}'!BI$15)),"",'III_Plan comp 438.68 {Plan 9}'!BI$15&amp;analysismethod7)</f>
        <v/>
      </c>
      <c r="DQ118" s="254" t="str">
        <f>IF(ISNUMBER(FIND(analysismethod7,'III_Plan comp 438.68 {Plan 9}'!BJ$15)),"",'III_Plan comp 438.68 {Plan 9}'!BJ$15&amp;analysismethod7)</f>
        <v/>
      </c>
      <c r="DR118" s="254" t="str">
        <f>IF(ISNUMBER(FIND(analysismethod7,'III_Plan comp 438.68 {Plan 9}'!BK$15)),"",'III_Plan comp 438.68 {Plan 9}'!BK$15&amp;analysismethod7)</f>
        <v/>
      </c>
      <c r="DS118" s="254" t="str">
        <f>IF(ISNUMBER(FIND(analysismethod7,'III_Plan comp 438.68 {Plan 9}'!BL$15)),"",'III_Plan comp 438.68 {Plan 9}'!BL$15&amp;analysismethod7)</f>
        <v/>
      </c>
      <c r="DT118" s="254" t="str">
        <f>IF(ISNUMBER(FIND(analysismethod7,'III_Plan comp 438.68 {Plan 9}'!BM$15)),"",'III_Plan comp 438.68 {Plan 9}'!BM$15&amp;analysismethod7)</f>
        <v/>
      </c>
      <c r="DU118" s="254" t="str">
        <f>IF(ISNUMBER(FIND(analysismethod7,'III_Plan comp 438.68 {Plan 9}'!BN$15)),"",'III_Plan comp 438.68 {Plan 9}'!BN$15&amp;analysismethod7)</f>
        <v/>
      </c>
      <c r="DV118" s="254" t="str">
        <f>IF(ISNUMBER(FIND(analysismethod7,'III_Plan comp 438.68 {Plan 9}'!BO$15)),"",'III_Plan comp 438.68 {Plan 9}'!BO$15&amp;analysismethod7)</f>
        <v/>
      </c>
      <c r="DW118" s="254" t="str">
        <f>IF(ISNUMBER(FIND(analysismethod7,'III_Plan comp 438.68 {Plan 9}'!BP$15)),"",'III_Plan comp 438.68 {Plan 9}'!BP$15&amp;analysismethod7)</f>
        <v/>
      </c>
      <c r="DX118" s="254" t="str">
        <f>IF(ISNUMBER(FIND(analysismethod7,'III_Plan comp 438.68 {Plan 9}'!BQ$15)),"",'III_Plan comp 438.68 {Plan 9}'!BQ$15&amp;analysismethod7)</f>
        <v/>
      </c>
      <c r="DY118" s="254" t="str">
        <f>IF(ISNUMBER(FIND(analysismethod7,'III_Plan comp 438.68 {Plan 9}'!BR$15)),"",'III_Plan comp 438.68 {Plan 9}'!BR$15&amp;analysismethod7)</f>
        <v/>
      </c>
      <c r="DZ118" s="254" t="str">
        <f>IF(ISNUMBER(FIND(analysismethod7,'III_Plan comp 438.68 {Plan 9}'!BS$15)),"",'III_Plan comp 438.68 {Plan 9}'!BS$15&amp;analysismethod7)</f>
        <v/>
      </c>
      <c r="EA118" s="254" t="str">
        <f>IF(ISNUMBER(FIND(analysismethod7,'III_Plan comp 438.68 {Plan 9}'!BT$15)),"",'III_Plan comp 438.68 {Plan 9}'!BT$15&amp;analysismethod7)</f>
        <v/>
      </c>
      <c r="EB118" s="254" t="str">
        <f>IF(ISNUMBER(FIND(analysismethod7,'III_Plan comp 438.68 {Plan 9}'!BU$15)),"",'III_Plan comp 438.68 {Plan 9}'!BU$15&amp;analysismethod7)</f>
        <v/>
      </c>
      <c r="EC118" s="254" t="str">
        <f>IF(ISNUMBER(FIND(analysismethod7,'III_Plan comp 438.68 {Plan 9}'!BV$15)),"",'III_Plan comp 438.68 {Plan 9}'!BV$15&amp;analysismethod7)</f>
        <v/>
      </c>
      <c r="ED118" s="254" t="str">
        <f>IF(ISNUMBER(FIND(analysismethod7,'III_Plan comp 438.68 {Plan 9}'!BW$15)),"",'III_Plan comp 438.68 {Plan 9}'!BW$15&amp;analysismethod7)</f>
        <v/>
      </c>
      <c r="EE118" s="254" t="str">
        <f>IF(ISNUMBER(FIND(analysismethod7,'III_Plan comp 438.68 {Plan 9}'!BX$15)),"",'III_Plan comp 438.68 {Plan 9}'!BX$15&amp;analysismethod7)</f>
        <v/>
      </c>
      <c r="EF118" s="254" t="str">
        <f>IF(ISNUMBER(FIND(analysismethod7,'III_Plan comp 438.68 {Plan 9}'!BY$15)),"",'III_Plan comp 438.68 {Plan 9}'!BY$15&amp;analysismethod7)</f>
        <v/>
      </c>
      <c r="EG118" s="254" t="str">
        <f>IF(ISNUMBER(FIND(analysismethod7,'III_Plan comp 438.68 {Plan 9}'!BZ$15)),"",'III_Plan comp 438.68 {Plan 9}'!BZ$15&amp;analysismethod7)</f>
        <v/>
      </c>
      <c r="EH118" s="254" t="str">
        <f>IF(ISNUMBER(FIND(analysismethod7,'III_Plan comp 438.68 {Plan 9}'!CA$15)),"",'III_Plan comp 438.68 {Plan 9}'!CA$15&amp;analysismethod7)</f>
        <v/>
      </c>
      <c r="EI118" s="254" t="str">
        <f>IF(ISNUMBER(FIND(analysismethod7,'III_Plan comp 438.68 {Plan 9}'!CB$15)),"",'III_Plan comp 438.68 {Plan 9}'!CB$15&amp;analysismethod7)</f>
        <v/>
      </c>
      <c r="EJ118" s="254" t="str">
        <f>IF(ISNUMBER(FIND(analysismethod7,'III_Plan comp 438.68 {Plan 9}'!CC$15)),"",'III_Plan comp 438.68 {Plan 9}'!CC$15&amp;analysismethod7)</f>
        <v/>
      </c>
      <c r="EK118" s="254" t="str">
        <f>IF(ISNUMBER(FIND(analysismethod7,'III_Plan comp 438.68 {Plan 9}'!CD$15)),"",'III_Plan comp 438.68 {Plan 9}'!CD$15&amp;analysismethod7)</f>
        <v/>
      </c>
      <c r="EL118" s="254" t="str">
        <f>IF(ISNUMBER(FIND(analysismethod7,'III_Plan comp 438.68 {Plan 9}'!CE$15)),"",'III_Plan comp 438.68 {Plan 9}'!CE$15&amp;analysismethod7)</f>
        <v/>
      </c>
      <c r="EM118" s="254" t="str">
        <f>IF(ISNUMBER(FIND(analysismethod7,'III_Plan comp 438.68 {Plan 9}'!CF$15)),"",'III_Plan comp 438.68 {Plan 9}'!CF$15&amp;analysismethod7)</f>
        <v/>
      </c>
      <c r="EN118" s="254" t="str">
        <f>IF(ISNUMBER(FIND(analysismethod7,'III_Plan comp 438.68 {Plan 9}'!CG$15)),"",'III_Plan comp 438.68 {Plan 9}'!CG$15&amp;analysismethod7)</f>
        <v/>
      </c>
      <c r="EO118" s="254" t="str">
        <f>IF(ISNUMBER(FIND(analysismethod7,'III_Plan comp 438.68 {Plan 9}'!CH$15)),"",'III_Plan comp 438.68 {Plan 9}'!CH$15&amp;analysismethod7)</f>
        <v/>
      </c>
      <c r="EP118" s="254" t="str">
        <f>IF(ISNUMBER(FIND(analysismethod7,'III_Plan comp 438.68 {Plan 9}'!CI$15)),"",'III_Plan comp 438.68 {Plan 9}'!CI$15&amp;analysismethod7)</f>
        <v/>
      </c>
      <c r="EQ118" s="254" t="str">
        <f>IF(ISNUMBER(FIND(analysismethod7,'III_Plan comp 438.68 {Plan 9}'!CJ$15)),"",'III_Plan comp 438.68 {Plan 9}'!CJ$15&amp;analysismethod7)</f>
        <v/>
      </c>
      <c r="ER118" s="254" t="str">
        <f>IF(ISNUMBER(FIND(analysismethod7,'III_Plan comp 438.68 {Plan 9}'!CK$15)),"",'III_Plan comp 438.68 {Plan 9}'!CK$15&amp;analysismethod7)</f>
        <v/>
      </c>
      <c r="ES118" s="254" t="str">
        <f>IF(ISNUMBER(FIND(analysismethod7,'III_Plan comp 438.68 {Plan 9}'!CL$15)),"",'III_Plan comp 438.68 {Plan 9}'!CL$15&amp;analysismethod7)</f>
        <v/>
      </c>
      <c r="ET118" s="254" t="str">
        <f>IF(ISNUMBER(FIND(analysismethod7,'III_Plan comp 438.68 {Plan 9}'!CM$15)),"",'III_Plan comp 438.68 {Plan 9}'!CM$15&amp;analysismethod7)</f>
        <v/>
      </c>
      <c r="EU118" s="254" t="str">
        <f>IF(ISNUMBER(FIND(analysismethod7,'III_Plan comp 438.68 {Plan 9}'!CN$15)),"",'III_Plan comp 438.68 {Plan 9}'!CN$15&amp;analysismethod7)</f>
        <v/>
      </c>
      <c r="EV118" s="254" t="str">
        <f>IF(ISNUMBER(FIND(analysismethod7,'III_Plan comp 438.68 {Plan 9}'!CO$15)),"",'III_Plan comp 438.68 {Plan 9}'!CO$15&amp;analysismethod7)</f>
        <v/>
      </c>
      <c r="EW118" s="254" t="str">
        <f>IF(ISNUMBER(FIND(analysismethod7,'III_Plan comp 438.68 {Plan 9}'!CP$15)),"",'III_Plan comp 438.68 {Plan 9}'!CP$15&amp;analysismethod7)</f>
        <v/>
      </c>
      <c r="EX118" s="254" t="str">
        <f>IF(ISNUMBER(FIND(analysismethod7,'III_Plan comp 438.68 {Plan 9}'!CQ$15)),"",'III_Plan comp 438.68 {Plan 9}'!CQ$15&amp;analysismethod7)</f>
        <v/>
      </c>
      <c r="EY118" s="254" t="str">
        <f>IF(ISNUMBER(FIND(analysismethod7,'III_Plan comp 438.68 {Plan 9}'!CR$15)),"",'III_Plan comp 438.68 {Plan 9}'!CR$15&amp;analysismethod7)</f>
        <v/>
      </c>
      <c r="EZ118" s="254" t="str">
        <f>IF(ISNUMBER(FIND(analysismethod7,'III_Plan comp 438.68 {Plan 9}'!CS$15)),"",'III_Plan comp 438.68 {Plan 9}'!CS$15&amp;analysismethod7)</f>
        <v/>
      </c>
      <c r="FA118" s="254" t="str">
        <f>IF(ISNUMBER(FIND(analysismethod7,'III_Plan comp 438.68 {Plan 9}'!CT$15)),"",'III_Plan comp 438.68 {Plan 9}'!CT$15&amp;analysismethod7)</f>
        <v/>
      </c>
      <c r="FB118" s="254" t="str">
        <f>IF(ISNUMBER(FIND(analysismethod7,'III_Plan comp 438.68 {Plan 9}'!CU$15)),"",'III_Plan comp 438.68 {Plan 9}'!CU$15&amp;analysismethod7)</f>
        <v/>
      </c>
      <c r="FC118" s="254" t="str">
        <f>IF(ISNUMBER(FIND(analysismethod7,'III_Plan comp 438.68 {Plan 9}'!CV$15)),"",'III_Plan comp 438.68 {Plan 9}'!CV$15&amp;analysismethod7)</f>
        <v/>
      </c>
      <c r="FD118" s="254" t="str">
        <f>IF(ISNUMBER(FIND(analysismethod7,'III_Plan comp 438.68 {Plan 9}'!CW$15)),"",'III_Plan comp 438.68 {Plan 9}'!CW$15&amp;analysismethod7)</f>
        <v/>
      </c>
      <c r="FE118" s="254" t="str">
        <f>IF(ISNUMBER(FIND(analysismethod7,'III_Plan comp 438.68 {Plan 9}'!CX$15)),"",'III_Plan comp 438.68 {Plan 9}'!CX$15&amp;analysismethod7)</f>
        <v/>
      </c>
      <c r="FF118" s="254" t="str">
        <f>IF(ISNUMBER(FIND(analysismethod7,'III_Plan comp 438.68 {Plan 9}'!CY$15)),"",'III_Plan comp 438.68 {Plan 9}'!CY$15&amp;analysismethod7)</f>
        <v/>
      </c>
      <c r="FG118" s="254" t="str">
        <f>IF(ISNUMBER(FIND(analysismethod7,'III_Plan comp 438.68 {Plan 9}'!CZ$15)),"",'III_Plan comp 438.68 {Plan 9}'!CZ$15&amp;analysismethod7)</f>
        <v/>
      </c>
    </row>
    <row r="119" spans="62:163" x14ac:dyDescent="0.25">
      <c r="BK119" s="253" t="str">
        <f>IF('I_State and program information'!$E$79&lt;&gt;"",'I_State and program information'!E188&amp;"; "&amp;CHAR(10)&amp;CHAR(10),"")</f>
        <v/>
      </c>
      <c r="BL119" s="254" t="str">
        <f>IF(ISNUMBER(FIND(analysismethod8,'III_Plan comp 438.68 {Plan 9}'!E$15)),"",'III_Plan comp 438.68 {Plan 9}'!E$15&amp;analysismethod8)</f>
        <v/>
      </c>
      <c r="BM119" s="254" t="str">
        <f>IF(ISNUMBER(FIND(analysismethod8,'III_Plan comp 438.68 {Plan 9}'!F$15)),"",'III_Plan comp 438.68 {Plan 9}'!F$15&amp;analysismethod8)</f>
        <v/>
      </c>
      <c r="BN119" s="254" t="str">
        <f>IF(ISNUMBER(FIND(analysismethod8,'III_Plan comp 438.68 {Plan 9}'!G$15)),"",'III_Plan comp 438.68 {Plan 9}'!G$15&amp;analysismethod8)</f>
        <v/>
      </c>
      <c r="BO119" s="254" t="str">
        <f>IF(ISNUMBER(FIND(analysismethod8,'III_Plan comp 438.68 {Plan 9}'!H$15)),"",'III_Plan comp 438.68 {Plan 9}'!H$15&amp;analysismethod8)</f>
        <v/>
      </c>
      <c r="BP119" s="254" t="str">
        <f>IF(ISNUMBER(FIND(analysismethod8,'III_Plan comp 438.68 {Plan 9}'!I$15)),"",'III_Plan comp 438.68 {Plan 9}'!I$15&amp;analysismethod8)</f>
        <v/>
      </c>
      <c r="BQ119" s="254" t="str">
        <f>IF(ISNUMBER(FIND(analysismethod8,'III_Plan comp 438.68 {Plan 9}'!J$15)),"",'III_Plan comp 438.68 {Plan 9}'!J$15&amp;analysismethod8)</f>
        <v/>
      </c>
      <c r="BR119" s="254" t="str">
        <f>IF(ISNUMBER(FIND(analysismethod8,'III_Plan comp 438.68 {Plan 9}'!K$15)),"",'III_Plan comp 438.68 {Plan 9}'!K$15&amp;analysismethod8)</f>
        <v/>
      </c>
      <c r="BS119" s="254" t="str">
        <f>IF(ISNUMBER(FIND(analysismethod8,'III_Plan comp 438.68 {Plan 9}'!L$15)),"",'III_Plan comp 438.68 {Plan 9}'!L$15&amp;analysismethod8)</f>
        <v/>
      </c>
      <c r="BT119" s="254" t="str">
        <f>IF(ISNUMBER(FIND(analysismethod8,'III_Plan comp 438.68 {Plan 9}'!M$15)),"",'III_Plan comp 438.68 {Plan 9}'!M$15&amp;analysismethod8)</f>
        <v/>
      </c>
      <c r="BU119" s="254" t="str">
        <f>IF(ISNUMBER(FIND(analysismethod8,'III_Plan comp 438.68 {Plan 9}'!N$15)),"",'III_Plan comp 438.68 {Plan 9}'!N$15&amp;analysismethod8)</f>
        <v/>
      </c>
      <c r="BV119" s="254" t="str">
        <f>IF(ISNUMBER(FIND(analysismethod8,'III_Plan comp 438.68 {Plan 9}'!O$15)),"",'III_Plan comp 438.68 {Plan 9}'!O$15&amp;analysismethod8)</f>
        <v/>
      </c>
      <c r="BW119" s="254" t="str">
        <f>IF(ISNUMBER(FIND(analysismethod8,'III_Plan comp 438.68 {Plan 9}'!P$15)),"",'III_Plan comp 438.68 {Plan 9}'!P$15&amp;analysismethod8)</f>
        <v/>
      </c>
      <c r="BX119" s="254" t="str">
        <f>IF(ISNUMBER(FIND(analysismethod8,'III_Plan comp 438.68 {Plan 9}'!Q$15)),"",'III_Plan comp 438.68 {Plan 9}'!Q$15&amp;analysismethod8)</f>
        <v/>
      </c>
      <c r="BY119" s="254" t="str">
        <f>IF(ISNUMBER(FIND(analysismethod8,'III_Plan comp 438.68 {Plan 9}'!R$15)),"",'III_Plan comp 438.68 {Plan 9}'!R$15&amp;analysismethod8)</f>
        <v/>
      </c>
      <c r="BZ119" s="254" t="str">
        <f>IF(ISNUMBER(FIND(analysismethod8,'III_Plan comp 438.68 {Plan 9}'!S$15)),"",'III_Plan comp 438.68 {Plan 9}'!S$15&amp;analysismethod8)</f>
        <v/>
      </c>
      <c r="CA119" s="254" t="str">
        <f>IF(ISNUMBER(FIND(analysismethod8,'III_Plan comp 438.68 {Plan 9}'!T$15)),"",'III_Plan comp 438.68 {Plan 9}'!T$15&amp;analysismethod8)</f>
        <v/>
      </c>
      <c r="CB119" s="254" t="str">
        <f>IF(ISNUMBER(FIND(analysismethod8,'III_Plan comp 438.68 {Plan 9}'!U$15)),"",'III_Plan comp 438.68 {Plan 9}'!U$15&amp;analysismethod8)</f>
        <v/>
      </c>
      <c r="CC119" s="254" t="str">
        <f>IF(ISNUMBER(FIND(analysismethod8,'III_Plan comp 438.68 {Plan 9}'!V$15)),"",'III_Plan comp 438.68 {Plan 9}'!V$15&amp;analysismethod8)</f>
        <v/>
      </c>
      <c r="CD119" s="254" t="str">
        <f>IF(ISNUMBER(FIND(analysismethod8,'III_Plan comp 438.68 {Plan 9}'!W$15)),"",'III_Plan comp 438.68 {Plan 9}'!W$15&amp;analysismethod8)</f>
        <v/>
      </c>
      <c r="CE119" s="254" t="str">
        <f>IF(ISNUMBER(FIND(analysismethod8,'III_Plan comp 438.68 {Plan 9}'!X$15)),"",'III_Plan comp 438.68 {Plan 9}'!X$15&amp;analysismethod8)</f>
        <v/>
      </c>
      <c r="CF119" s="254" t="str">
        <f>IF(ISNUMBER(FIND(analysismethod8,'III_Plan comp 438.68 {Plan 9}'!Y$15)),"",'III_Plan comp 438.68 {Plan 9}'!Y$15&amp;analysismethod8)</f>
        <v/>
      </c>
      <c r="CG119" s="254" t="str">
        <f>IF(ISNUMBER(FIND(analysismethod8,'III_Plan comp 438.68 {Plan 9}'!Z$15)),"",'III_Plan comp 438.68 {Plan 9}'!Z$15&amp;analysismethod8)</f>
        <v/>
      </c>
      <c r="CH119" s="254" t="str">
        <f>IF(ISNUMBER(FIND(analysismethod8,'III_Plan comp 438.68 {Plan 9}'!AA$15)),"",'III_Plan comp 438.68 {Plan 9}'!AA$15&amp;analysismethod8)</f>
        <v/>
      </c>
      <c r="CI119" s="254" t="str">
        <f>IF(ISNUMBER(FIND(analysismethod8,'III_Plan comp 438.68 {Plan 9}'!AB$15)),"",'III_Plan comp 438.68 {Plan 9}'!AB$15&amp;analysismethod8)</f>
        <v/>
      </c>
      <c r="CJ119" s="254" t="str">
        <f>IF(ISNUMBER(FIND(analysismethod8,'III_Plan comp 438.68 {Plan 9}'!AC$15)),"",'III_Plan comp 438.68 {Plan 9}'!AC$15&amp;analysismethod8)</f>
        <v/>
      </c>
      <c r="CK119" s="254" t="str">
        <f>IF(ISNUMBER(FIND(analysismethod8,'III_Plan comp 438.68 {Plan 9}'!AD$15)),"",'III_Plan comp 438.68 {Plan 9}'!AD$15&amp;analysismethod8)</f>
        <v/>
      </c>
      <c r="CL119" s="254" t="str">
        <f>IF(ISNUMBER(FIND(analysismethod8,'III_Plan comp 438.68 {Plan 9}'!AE$15)),"",'III_Plan comp 438.68 {Plan 9}'!AE$15&amp;analysismethod8)</f>
        <v/>
      </c>
      <c r="CM119" s="254" t="str">
        <f>IF(ISNUMBER(FIND(analysismethod8,'III_Plan comp 438.68 {Plan 9}'!AF$15)),"",'III_Plan comp 438.68 {Plan 9}'!AF$15&amp;analysismethod8)</f>
        <v/>
      </c>
      <c r="CN119" s="254" t="str">
        <f>IF(ISNUMBER(FIND(analysismethod8,'III_Plan comp 438.68 {Plan 9}'!AG$15)),"",'III_Plan comp 438.68 {Plan 9}'!AG$15&amp;analysismethod8)</f>
        <v/>
      </c>
      <c r="CO119" s="254" t="str">
        <f>IF(ISNUMBER(FIND(analysismethod8,'III_Plan comp 438.68 {Plan 9}'!AH$15)),"",'III_Plan comp 438.68 {Plan 9}'!AH$15&amp;analysismethod8)</f>
        <v/>
      </c>
      <c r="CP119" s="254" t="str">
        <f>IF(ISNUMBER(FIND(analysismethod8,'III_Plan comp 438.68 {Plan 9}'!AI$15)),"",'III_Plan comp 438.68 {Plan 9}'!AI$15&amp;analysismethod8)</f>
        <v/>
      </c>
      <c r="CQ119" s="254" t="str">
        <f>IF(ISNUMBER(FIND(analysismethod8,'III_Plan comp 438.68 {Plan 9}'!AJ$15)),"",'III_Plan comp 438.68 {Plan 9}'!AJ$15&amp;analysismethod8)</f>
        <v/>
      </c>
      <c r="CR119" s="254" t="str">
        <f>IF(ISNUMBER(FIND(analysismethod8,'III_Plan comp 438.68 {Plan 9}'!AK$15)),"",'III_Plan comp 438.68 {Plan 9}'!AK$15&amp;analysismethod8)</f>
        <v/>
      </c>
      <c r="CS119" s="254" t="str">
        <f>IF(ISNUMBER(FIND(analysismethod8,'III_Plan comp 438.68 {Plan 9}'!AL$15)),"",'III_Plan comp 438.68 {Plan 9}'!AL$15&amp;analysismethod8)</f>
        <v/>
      </c>
      <c r="CT119" s="254" t="str">
        <f>IF(ISNUMBER(FIND(analysismethod8,'III_Plan comp 438.68 {Plan 9}'!AM$15)),"",'III_Plan comp 438.68 {Plan 9}'!AM$15&amp;analysismethod8)</f>
        <v/>
      </c>
      <c r="CU119" s="254" t="str">
        <f>IF(ISNUMBER(FIND(analysismethod8,'III_Plan comp 438.68 {Plan 9}'!AN$15)),"",'III_Plan comp 438.68 {Plan 9}'!AN$15&amp;analysismethod8)</f>
        <v/>
      </c>
      <c r="CV119" s="254" t="str">
        <f>IF(ISNUMBER(FIND(analysismethod8,'III_Plan comp 438.68 {Plan 9}'!AO$15)),"",'III_Plan comp 438.68 {Plan 9}'!AO$15&amp;analysismethod8)</f>
        <v/>
      </c>
      <c r="CW119" s="254" t="str">
        <f>IF(ISNUMBER(FIND(analysismethod8,'III_Plan comp 438.68 {Plan 9}'!AP$15)),"",'III_Plan comp 438.68 {Plan 9}'!AP$15&amp;analysismethod8)</f>
        <v/>
      </c>
      <c r="CX119" s="254" t="str">
        <f>IF(ISNUMBER(FIND(analysismethod8,'III_Plan comp 438.68 {Plan 9}'!AQ$15)),"",'III_Plan comp 438.68 {Plan 9}'!AQ$15&amp;analysismethod8)</f>
        <v/>
      </c>
      <c r="CY119" s="254" t="str">
        <f>IF(ISNUMBER(FIND(analysismethod8,'III_Plan comp 438.68 {Plan 9}'!AR$15)),"",'III_Plan comp 438.68 {Plan 9}'!AR$15&amp;analysismethod8)</f>
        <v/>
      </c>
      <c r="CZ119" s="254" t="str">
        <f>IF(ISNUMBER(FIND(analysismethod8,'III_Plan comp 438.68 {Plan 9}'!AS$15)),"",'III_Plan comp 438.68 {Plan 9}'!AS$15&amp;analysismethod8)</f>
        <v/>
      </c>
      <c r="DA119" s="254" t="str">
        <f>IF(ISNUMBER(FIND(analysismethod8,'III_Plan comp 438.68 {Plan 9}'!AT$15)),"",'III_Plan comp 438.68 {Plan 9}'!AT$15&amp;analysismethod8)</f>
        <v/>
      </c>
      <c r="DB119" s="254" t="str">
        <f>IF(ISNUMBER(FIND(analysismethod8,'III_Plan comp 438.68 {Plan 9}'!AU$15)),"",'III_Plan comp 438.68 {Plan 9}'!AU$15&amp;analysismethod8)</f>
        <v/>
      </c>
      <c r="DC119" s="254" t="str">
        <f>IF(ISNUMBER(FIND(analysismethod8,'III_Plan comp 438.68 {Plan 9}'!AV$15)),"",'III_Plan comp 438.68 {Plan 9}'!AV$15&amp;analysismethod8)</f>
        <v/>
      </c>
      <c r="DD119" s="254" t="str">
        <f>IF(ISNUMBER(FIND(analysismethod8,'III_Plan comp 438.68 {Plan 9}'!AW$15)),"",'III_Plan comp 438.68 {Plan 9}'!AW$15&amp;analysismethod8)</f>
        <v/>
      </c>
      <c r="DE119" s="254" t="str">
        <f>IF(ISNUMBER(FIND(analysismethod8,'III_Plan comp 438.68 {Plan 9}'!AX$15)),"",'III_Plan comp 438.68 {Plan 9}'!AX$15&amp;analysismethod8)</f>
        <v/>
      </c>
      <c r="DF119" s="254" t="str">
        <f>IF(ISNUMBER(FIND(analysismethod8,'III_Plan comp 438.68 {Plan 9}'!AY$15)),"",'III_Plan comp 438.68 {Plan 9}'!AY$15&amp;analysismethod8)</f>
        <v/>
      </c>
      <c r="DG119" s="254" t="str">
        <f>IF(ISNUMBER(FIND(analysismethod8,'III_Plan comp 438.68 {Plan 9}'!AZ$15)),"",'III_Plan comp 438.68 {Plan 9}'!AZ$15&amp;analysismethod8)</f>
        <v/>
      </c>
      <c r="DH119" s="254" t="str">
        <f>IF(ISNUMBER(FIND(analysismethod8,'III_Plan comp 438.68 {Plan 9}'!BA$15)),"",'III_Plan comp 438.68 {Plan 9}'!BA$15&amp;analysismethod8)</f>
        <v/>
      </c>
      <c r="DI119" s="254" t="str">
        <f>IF(ISNUMBER(FIND(analysismethod8,'III_Plan comp 438.68 {Plan 9}'!BB$15)),"",'III_Plan comp 438.68 {Plan 9}'!BB$15&amp;analysismethod8)</f>
        <v/>
      </c>
      <c r="DJ119" s="254" t="str">
        <f>IF(ISNUMBER(FIND(analysismethod8,'III_Plan comp 438.68 {Plan 9}'!BC$15)),"",'III_Plan comp 438.68 {Plan 9}'!BC$15&amp;analysismethod8)</f>
        <v/>
      </c>
      <c r="DK119" s="254" t="str">
        <f>IF(ISNUMBER(FIND(analysismethod8,'III_Plan comp 438.68 {Plan 9}'!BD$15)),"",'III_Plan comp 438.68 {Plan 9}'!BD$15&amp;analysismethod8)</f>
        <v/>
      </c>
      <c r="DL119" s="254" t="str">
        <f>IF(ISNUMBER(FIND(analysismethod8,'III_Plan comp 438.68 {Plan 9}'!BE$15)),"",'III_Plan comp 438.68 {Plan 9}'!BE$15&amp;analysismethod8)</f>
        <v/>
      </c>
      <c r="DM119" s="254" t="str">
        <f>IF(ISNUMBER(FIND(analysismethod8,'III_Plan comp 438.68 {Plan 9}'!BF$15)),"",'III_Plan comp 438.68 {Plan 9}'!BF$15&amp;analysismethod8)</f>
        <v/>
      </c>
      <c r="DN119" s="254" t="str">
        <f>IF(ISNUMBER(FIND(analysismethod8,'III_Plan comp 438.68 {Plan 9}'!BG$15)),"",'III_Plan comp 438.68 {Plan 9}'!BG$15&amp;analysismethod8)</f>
        <v/>
      </c>
      <c r="DO119" s="254" t="str">
        <f>IF(ISNUMBER(FIND(analysismethod8,'III_Plan comp 438.68 {Plan 9}'!BH$15)),"",'III_Plan comp 438.68 {Plan 9}'!BH$15&amp;analysismethod8)</f>
        <v/>
      </c>
      <c r="DP119" s="254" t="str">
        <f>IF(ISNUMBER(FIND(analysismethod8,'III_Plan comp 438.68 {Plan 9}'!BI$15)),"",'III_Plan comp 438.68 {Plan 9}'!BI$15&amp;analysismethod8)</f>
        <v/>
      </c>
      <c r="DQ119" s="254" t="str">
        <f>IF(ISNUMBER(FIND(analysismethod8,'III_Plan comp 438.68 {Plan 9}'!BJ$15)),"",'III_Plan comp 438.68 {Plan 9}'!BJ$15&amp;analysismethod8)</f>
        <v/>
      </c>
      <c r="DR119" s="254" t="str">
        <f>IF(ISNUMBER(FIND(analysismethod8,'III_Plan comp 438.68 {Plan 9}'!BK$15)),"",'III_Plan comp 438.68 {Plan 9}'!BK$15&amp;analysismethod8)</f>
        <v/>
      </c>
      <c r="DS119" s="254" t="str">
        <f>IF(ISNUMBER(FIND(analysismethod8,'III_Plan comp 438.68 {Plan 9}'!BL$15)),"",'III_Plan comp 438.68 {Plan 9}'!BL$15&amp;analysismethod8)</f>
        <v/>
      </c>
      <c r="DT119" s="254" t="str">
        <f>IF(ISNUMBER(FIND(analysismethod8,'III_Plan comp 438.68 {Plan 9}'!BM$15)),"",'III_Plan comp 438.68 {Plan 9}'!BM$15&amp;analysismethod8)</f>
        <v/>
      </c>
      <c r="DU119" s="254" t="str">
        <f>IF(ISNUMBER(FIND(analysismethod8,'III_Plan comp 438.68 {Plan 9}'!BN$15)),"",'III_Plan comp 438.68 {Plan 9}'!BN$15&amp;analysismethod8)</f>
        <v/>
      </c>
      <c r="DV119" s="254" t="str">
        <f>IF(ISNUMBER(FIND(analysismethod8,'III_Plan comp 438.68 {Plan 9}'!BO$15)),"",'III_Plan comp 438.68 {Plan 9}'!BO$15&amp;analysismethod8)</f>
        <v/>
      </c>
      <c r="DW119" s="254" t="str">
        <f>IF(ISNUMBER(FIND(analysismethod8,'III_Plan comp 438.68 {Plan 9}'!BP$15)),"",'III_Plan comp 438.68 {Plan 9}'!BP$15&amp;analysismethod8)</f>
        <v/>
      </c>
      <c r="DX119" s="254" t="str">
        <f>IF(ISNUMBER(FIND(analysismethod8,'III_Plan comp 438.68 {Plan 9}'!BQ$15)),"",'III_Plan comp 438.68 {Plan 9}'!BQ$15&amp;analysismethod8)</f>
        <v/>
      </c>
      <c r="DY119" s="254" t="str">
        <f>IF(ISNUMBER(FIND(analysismethod8,'III_Plan comp 438.68 {Plan 9}'!BR$15)),"",'III_Plan comp 438.68 {Plan 9}'!BR$15&amp;analysismethod8)</f>
        <v/>
      </c>
      <c r="DZ119" s="254" t="str">
        <f>IF(ISNUMBER(FIND(analysismethod8,'III_Plan comp 438.68 {Plan 9}'!BS$15)),"",'III_Plan comp 438.68 {Plan 9}'!BS$15&amp;analysismethod8)</f>
        <v/>
      </c>
      <c r="EA119" s="254" t="str">
        <f>IF(ISNUMBER(FIND(analysismethod8,'III_Plan comp 438.68 {Plan 9}'!BT$15)),"",'III_Plan comp 438.68 {Plan 9}'!BT$15&amp;analysismethod8)</f>
        <v/>
      </c>
      <c r="EB119" s="254" t="str">
        <f>IF(ISNUMBER(FIND(analysismethod8,'III_Plan comp 438.68 {Plan 9}'!BU$15)),"",'III_Plan comp 438.68 {Plan 9}'!BU$15&amp;analysismethod8)</f>
        <v/>
      </c>
      <c r="EC119" s="254" t="str">
        <f>IF(ISNUMBER(FIND(analysismethod8,'III_Plan comp 438.68 {Plan 9}'!BV$15)),"",'III_Plan comp 438.68 {Plan 9}'!BV$15&amp;analysismethod8)</f>
        <v/>
      </c>
      <c r="ED119" s="254" t="str">
        <f>IF(ISNUMBER(FIND(analysismethod8,'III_Plan comp 438.68 {Plan 9}'!BW$15)),"",'III_Plan comp 438.68 {Plan 9}'!BW$15&amp;analysismethod8)</f>
        <v/>
      </c>
      <c r="EE119" s="254" t="str">
        <f>IF(ISNUMBER(FIND(analysismethod8,'III_Plan comp 438.68 {Plan 9}'!BX$15)),"",'III_Plan comp 438.68 {Plan 9}'!BX$15&amp;analysismethod8)</f>
        <v/>
      </c>
      <c r="EF119" s="254" t="str">
        <f>IF(ISNUMBER(FIND(analysismethod8,'III_Plan comp 438.68 {Plan 9}'!BY$15)),"",'III_Plan comp 438.68 {Plan 9}'!BY$15&amp;analysismethod8)</f>
        <v/>
      </c>
      <c r="EG119" s="254" t="str">
        <f>IF(ISNUMBER(FIND(analysismethod8,'III_Plan comp 438.68 {Plan 9}'!BZ$15)),"",'III_Plan comp 438.68 {Plan 9}'!BZ$15&amp;analysismethod8)</f>
        <v/>
      </c>
      <c r="EH119" s="254" t="str">
        <f>IF(ISNUMBER(FIND(analysismethod8,'III_Plan comp 438.68 {Plan 9}'!CA$15)),"",'III_Plan comp 438.68 {Plan 9}'!CA$15&amp;analysismethod8)</f>
        <v/>
      </c>
      <c r="EI119" s="254" t="str">
        <f>IF(ISNUMBER(FIND(analysismethod8,'III_Plan comp 438.68 {Plan 9}'!CB$15)),"",'III_Plan comp 438.68 {Plan 9}'!CB$15&amp;analysismethod8)</f>
        <v/>
      </c>
      <c r="EJ119" s="254" t="str">
        <f>IF(ISNUMBER(FIND(analysismethod8,'III_Plan comp 438.68 {Plan 9}'!CC$15)),"",'III_Plan comp 438.68 {Plan 9}'!CC$15&amp;analysismethod8)</f>
        <v/>
      </c>
      <c r="EK119" s="254" t="str">
        <f>IF(ISNUMBER(FIND(analysismethod8,'III_Plan comp 438.68 {Plan 9}'!CD$15)),"",'III_Plan comp 438.68 {Plan 9}'!CD$15&amp;analysismethod8)</f>
        <v/>
      </c>
      <c r="EL119" s="254" t="str">
        <f>IF(ISNUMBER(FIND(analysismethod8,'III_Plan comp 438.68 {Plan 9}'!CE$15)),"",'III_Plan comp 438.68 {Plan 9}'!CE$15&amp;analysismethod8)</f>
        <v/>
      </c>
      <c r="EM119" s="254" t="str">
        <f>IF(ISNUMBER(FIND(analysismethod8,'III_Plan comp 438.68 {Plan 9}'!CF$15)),"",'III_Plan comp 438.68 {Plan 9}'!CF$15&amp;analysismethod8)</f>
        <v/>
      </c>
      <c r="EN119" s="254" t="str">
        <f>IF(ISNUMBER(FIND(analysismethod8,'III_Plan comp 438.68 {Plan 9}'!CG$15)),"",'III_Plan comp 438.68 {Plan 9}'!CG$15&amp;analysismethod8)</f>
        <v/>
      </c>
      <c r="EO119" s="254" t="str">
        <f>IF(ISNUMBER(FIND(analysismethod8,'III_Plan comp 438.68 {Plan 9}'!CH$15)),"",'III_Plan comp 438.68 {Plan 9}'!CH$15&amp;analysismethod8)</f>
        <v/>
      </c>
      <c r="EP119" s="254" t="str">
        <f>IF(ISNUMBER(FIND(analysismethod8,'III_Plan comp 438.68 {Plan 9}'!CI$15)),"",'III_Plan comp 438.68 {Plan 9}'!CI$15&amp;analysismethod8)</f>
        <v/>
      </c>
      <c r="EQ119" s="254" t="str">
        <f>IF(ISNUMBER(FIND(analysismethod8,'III_Plan comp 438.68 {Plan 9}'!CJ$15)),"",'III_Plan comp 438.68 {Plan 9}'!CJ$15&amp;analysismethod8)</f>
        <v/>
      </c>
      <c r="ER119" s="254" t="str">
        <f>IF(ISNUMBER(FIND(analysismethod8,'III_Plan comp 438.68 {Plan 9}'!CK$15)),"",'III_Plan comp 438.68 {Plan 9}'!CK$15&amp;analysismethod8)</f>
        <v/>
      </c>
      <c r="ES119" s="254" t="str">
        <f>IF(ISNUMBER(FIND(analysismethod8,'III_Plan comp 438.68 {Plan 9}'!CL$15)),"",'III_Plan comp 438.68 {Plan 9}'!CL$15&amp;analysismethod8)</f>
        <v/>
      </c>
      <c r="ET119" s="254" t="str">
        <f>IF(ISNUMBER(FIND(analysismethod8,'III_Plan comp 438.68 {Plan 9}'!CM$15)),"",'III_Plan comp 438.68 {Plan 9}'!CM$15&amp;analysismethod8)</f>
        <v/>
      </c>
      <c r="EU119" s="254" t="str">
        <f>IF(ISNUMBER(FIND(analysismethod8,'III_Plan comp 438.68 {Plan 9}'!CN$15)),"",'III_Plan comp 438.68 {Plan 9}'!CN$15&amp;analysismethod8)</f>
        <v/>
      </c>
      <c r="EV119" s="254" t="str">
        <f>IF(ISNUMBER(FIND(analysismethod8,'III_Plan comp 438.68 {Plan 9}'!CO$15)),"",'III_Plan comp 438.68 {Plan 9}'!CO$15&amp;analysismethod8)</f>
        <v/>
      </c>
      <c r="EW119" s="254" t="str">
        <f>IF(ISNUMBER(FIND(analysismethod8,'III_Plan comp 438.68 {Plan 9}'!CP$15)),"",'III_Plan comp 438.68 {Plan 9}'!CP$15&amp;analysismethod8)</f>
        <v/>
      </c>
      <c r="EX119" s="254" t="str">
        <f>IF(ISNUMBER(FIND(analysismethod8,'III_Plan comp 438.68 {Plan 9}'!CQ$15)),"",'III_Plan comp 438.68 {Plan 9}'!CQ$15&amp;analysismethod8)</f>
        <v/>
      </c>
      <c r="EY119" s="254" t="str">
        <f>IF(ISNUMBER(FIND(analysismethod8,'III_Plan comp 438.68 {Plan 9}'!CR$15)),"",'III_Plan comp 438.68 {Plan 9}'!CR$15&amp;analysismethod8)</f>
        <v/>
      </c>
      <c r="EZ119" s="254" t="str">
        <f>IF(ISNUMBER(FIND(analysismethod8,'III_Plan comp 438.68 {Plan 9}'!CS$15)),"",'III_Plan comp 438.68 {Plan 9}'!CS$15&amp;analysismethod8)</f>
        <v/>
      </c>
      <c r="FA119" s="254" t="str">
        <f>IF(ISNUMBER(FIND(analysismethod8,'III_Plan comp 438.68 {Plan 9}'!CT$15)),"",'III_Plan comp 438.68 {Plan 9}'!CT$15&amp;analysismethod8)</f>
        <v/>
      </c>
      <c r="FB119" s="254" t="str">
        <f>IF(ISNUMBER(FIND(analysismethod8,'III_Plan comp 438.68 {Plan 9}'!CU$15)),"",'III_Plan comp 438.68 {Plan 9}'!CU$15&amp;analysismethod8)</f>
        <v/>
      </c>
      <c r="FC119" s="254" t="str">
        <f>IF(ISNUMBER(FIND(analysismethod8,'III_Plan comp 438.68 {Plan 9}'!CV$15)),"",'III_Plan comp 438.68 {Plan 9}'!CV$15&amp;analysismethod8)</f>
        <v/>
      </c>
      <c r="FD119" s="254" t="str">
        <f>IF(ISNUMBER(FIND(analysismethod8,'III_Plan comp 438.68 {Plan 9}'!CW$15)),"",'III_Plan comp 438.68 {Plan 9}'!CW$15&amp;analysismethod8)</f>
        <v/>
      </c>
      <c r="FE119" s="254" t="str">
        <f>IF(ISNUMBER(FIND(analysismethod8,'III_Plan comp 438.68 {Plan 9}'!CX$15)),"",'III_Plan comp 438.68 {Plan 9}'!CX$15&amp;analysismethod8)</f>
        <v/>
      </c>
      <c r="FF119" s="254" t="str">
        <f>IF(ISNUMBER(FIND(analysismethod8,'III_Plan comp 438.68 {Plan 9}'!CY$15)),"",'III_Plan comp 438.68 {Plan 9}'!CY$15&amp;analysismethod8)</f>
        <v/>
      </c>
      <c r="FG119" s="254" t="str">
        <f>IF(ISNUMBER(FIND(analysismethod8,'III_Plan comp 438.68 {Plan 9}'!CZ$15)),"",'III_Plan comp 438.68 {Plan 9}'!CZ$15&amp;analysismethod8)</f>
        <v/>
      </c>
    </row>
    <row r="120" spans="62:163" x14ac:dyDescent="0.25">
      <c r="BK120" s="253" t="str">
        <f>IF('I_State and program information'!$E$85&lt;&gt;"",'I_State and program information'!E194&amp;"; "&amp;CHAR(10)&amp;CHAR(10),"")</f>
        <v/>
      </c>
      <c r="BL120" s="254" t="str">
        <f>IF(ISNUMBER(FIND(analysismethod9,'III_Plan comp 438.68 {Plan 9}'!E$15)),"",'III_Plan comp 438.68 {Plan 9}'!E$15&amp;analysismethod9)</f>
        <v/>
      </c>
      <c r="BM120" s="254" t="str">
        <f>IF(ISNUMBER(FIND(analysismethod9,'III_Plan comp 438.68 {Plan 9}'!F$15)),"",'III_Plan comp 438.68 {Plan 9}'!F$15&amp;analysismethod9)</f>
        <v/>
      </c>
      <c r="BN120" s="254" t="str">
        <f>IF(ISNUMBER(FIND(analysismethod9,'III_Plan comp 438.68 {Plan 9}'!G$15)),"",'III_Plan comp 438.68 {Plan 9}'!G$15&amp;analysismethod9)</f>
        <v/>
      </c>
      <c r="BO120" s="254" t="str">
        <f>IF(ISNUMBER(FIND(analysismethod9,'III_Plan comp 438.68 {Plan 9}'!H$15)),"",'III_Plan comp 438.68 {Plan 9}'!H$15&amp;analysismethod9)</f>
        <v/>
      </c>
      <c r="BP120" s="254" t="str">
        <f>IF(ISNUMBER(FIND(analysismethod9,'III_Plan comp 438.68 {Plan 9}'!I$15)),"",'III_Plan comp 438.68 {Plan 9}'!I$15&amp;analysismethod9)</f>
        <v/>
      </c>
      <c r="BQ120" s="254" t="str">
        <f>IF(ISNUMBER(FIND(analysismethod9,'III_Plan comp 438.68 {Plan 9}'!J$15)),"",'III_Plan comp 438.68 {Plan 9}'!J$15&amp;analysismethod9)</f>
        <v/>
      </c>
      <c r="BR120" s="254" t="str">
        <f>IF(ISNUMBER(FIND(analysismethod9,'III_Plan comp 438.68 {Plan 9}'!K$15)),"",'III_Plan comp 438.68 {Plan 9}'!K$15&amp;analysismethod9)</f>
        <v/>
      </c>
      <c r="BS120" s="254" t="str">
        <f>IF(ISNUMBER(FIND(analysismethod9,'III_Plan comp 438.68 {Plan 9}'!L$15)),"",'III_Plan comp 438.68 {Plan 9}'!L$15&amp;analysismethod9)</f>
        <v/>
      </c>
      <c r="BT120" s="254" t="str">
        <f>IF(ISNUMBER(FIND(analysismethod9,'III_Plan comp 438.68 {Plan 9}'!M$15)),"",'III_Plan comp 438.68 {Plan 9}'!M$15&amp;analysismethod9)</f>
        <v/>
      </c>
      <c r="BU120" s="254" t="str">
        <f>IF(ISNUMBER(FIND(analysismethod9,'III_Plan comp 438.68 {Plan 9}'!N$15)),"",'III_Plan comp 438.68 {Plan 9}'!N$15&amp;analysismethod9)</f>
        <v/>
      </c>
      <c r="BV120" s="254" t="str">
        <f>IF(ISNUMBER(FIND(analysismethod9,'III_Plan comp 438.68 {Plan 9}'!O$15)),"",'III_Plan comp 438.68 {Plan 9}'!O$15&amp;analysismethod9)</f>
        <v/>
      </c>
      <c r="BW120" s="254" t="str">
        <f>IF(ISNUMBER(FIND(analysismethod9,'III_Plan comp 438.68 {Plan 9}'!P$15)),"",'III_Plan comp 438.68 {Plan 9}'!P$15&amp;analysismethod9)</f>
        <v/>
      </c>
      <c r="BX120" s="254" t="str">
        <f>IF(ISNUMBER(FIND(analysismethod9,'III_Plan comp 438.68 {Plan 9}'!Q$15)),"",'III_Plan comp 438.68 {Plan 9}'!Q$15&amp;analysismethod9)</f>
        <v/>
      </c>
      <c r="BY120" s="254" t="str">
        <f>IF(ISNUMBER(FIND(analysismethod9,'III_Plan comp 438.68 {Plan 9}'!R$15)),"",'III_Plan comp 438.68 {Plan 9}'!R$15&amp;analysismethod9)</f>
        <v/>
      </c>
      <c r="BZ120" s="254" t="str">
        <f>IF(ISNUMBER(FIND(analysismethod9,'III_Plan comp 438.68 {Plan 9}'!S$15)),"",'III_Plan comp 438.68 {Plan 9}'!S$15&amp;analysismethod9)</f>
        <v/>
      </c>
      <c r="CA120" s="254" t="str">
        <f>IF(ISNUMBER(FIND(analysismethod9,'III_Plan comp 438.68 {Plan 9}'!T$15)),"",'III_Plan comp 438.68 {Plan 9}'!T$15&amp;analysismethod9)</f>
        <v/>
      </c>
      <c r="CB120" s="254" t="str">
        <f>IF(ISNUMBER(FIND(analysismethod9,'III_Plan comp 438.68 {Plan 9}'!U$15)),"",'III_Plan comp 438.68 {Plan 9}'!U$15&amp;analysismethod9)</f>
        <v/>
      </c>
      <c r="CC120" s="254" t="str">
        <f>IF(ISNUMBER(FIND(analysismethod9,'III_Plan comp 438.68 {Plan 9}'!V$15)),"",'III_Plan comp 438.68 {Plan 9}'!V$15&amp;analysismethod9)</f>
        <v/>
      </c>
      <c r="CD120" s="254" t="str">
        <f>IF(ISNUMBER(FIND(analysismethod9,'III_Plan comp 438.68 {Plan 9}'!W$15)),"",'III_Plan comp 438.68 {Plan 9}'!W$15&amp;analysismethod9)</f>
        <v/>
      </c>
      <c r="CE120" s="254" t="str">
        <f>IF(ISNUMBER(FIND(analysismethod9,'III_Plan comp 438.68 {Plan 9}'!X$15)),"",'III_Plan comp 438.68 {Plan 9}'!X$15&amp;analysismethod9)</f>
        <v/>
      </c>
      <c r="CF120" s="254" t="str">
        <f>IF(ISNUMBER(FIND(analysismethod9,'III_Plan comp 438.68 {Plan 9}'!Y$15)),"",'III_Plan comp 438.68 {Plan 9}'!Y$15&amp;analysismethod9)</f>
        <v/>
      </c>
      <c r="CG120" s="254" t="str">
        <f>IF(ISNUMBER(FIND(analysismethod9,'III_Plan comp 438.68 {Plan 9}'!Z$15)),"",'III_Plan comp 438.68 {Plan 9}'!Z$15&amp;analysismethod9)</f>
        <v/>
      </c>
      <c r="CH120" s="254" t="str">
        <f>IF(ISNUMBER(FIND(analysismethod9,'III_Plan comp 438.68 {Plan 9}'!AA$15)),"",'III_Plan comp 438.68 {Plan 9}'!AA$15&amp;analysismethod9)</f>
        <v/>
      </c>
      <c r="CI120" s="254" t="str">
        <f>IF(ISNUMBER(FIND(analysismethod9,'III_Plan comp 438.68 {Plan 9}'!AB$15)),"",'III_Plan comp 438.68 {Plan 9}'!AB$15&amp;analysismethod9)</f>
        <v/>
      </c>
      <c r="CJ120" s="254" t="str">
        <f>IF(ISNUMBER(FIND(analysismethod9,'III_Plan comp 438.68 {Plan 9}'!AC$15)),"",'III_Plan comp 438.68 {Plan 9}'!AC$15&amp;analysismethod9)</f>
        <v/>
      </c>
      <c r="CK120" s="254" t="str">
        <f>IF(ISNUMBER(FIND(analysismethod9,'III_Plan comp 438.68 {Plan 9}'!AD$15)),"",'III_Plan comp 438.68 {Plan 9}'!AD$15&amp;analysismethod9)</f>
        <v/>
      </c>
      <c r="CL120" s="254" t="str">
        <f>IF(ISNUMBER(FIND(analysismethod9,'III_Plan comp 438.68 {Plan 9}'!AE$15)),"",'III_Plan comp 438.68 {Plan 9}'!AE$15&amp;analysismethod9)</f>
        <v/>
      </c>
      <c r="CM120" s="254" t="str">
        <f>IF(ISNUMBER(FIND(analysismethod9,'III_Plan comp 438.68 {Plan 9}'!AF$15)),"",'III_Plan comp 438.68 {Plan 9}'!AF$15&amp;analysismethod9)</f>
        <v/>
      </c>
      <c r="CN120" s="254" t="str">
        <f>IF(ISNUMBER(FIND(analysismethod9,'III_Plan comp 438.68 {Plan 9}'!AG$15)),"",'III_Plan comp 438.68 {Plan 9}'!AG$15&amp;analysismethod9)</f>
        <v/>
      </c>
      <c r="CO120" s="254" t="str">
        <f>IF(ISNUMBER(FIND(analysismethod9,'III_Plan comp 438.68 {Plan 9}'!AH$15)),"",'III_Plan comp 438.68 {Plan 9}'!AH$15&amp;analysismethod9)</f>
        <v/>
      </c>
      <c r="CP120" s="254" t="str">
        <f>IF(ISNUMBER(FIND(analysismethod9,'III_Plan comp 438.68 {Plan 9}'!AI$15)),"",'III_Plan comp 438.68 {Plan 9}'!AI$15&amp;analysismethod9)</f>
        <v/>
      </c>
      <c r="CQ120" s="254" t="str">
        <f>IF(ISNUMBER(FIND(analysismethod9,'III_Plan comp 438.68 {Plan 9}'!AJ$15)),"",'III_Plan comp 438.68 {Plan 9}'!AJ$15&amp;analysismethod9)</f>
        <v/>
      </c>
      <c r="CR120" s="254" t="str">
        <f>IF(ISNUMBER(FIND(analysismethod9,'III_Plan comp 438.68 {Plan 9}'!AK$15)),"",'III_Plan comp 438.68 {Plan 9}'!AK$15&amp;analysismethod9)</f>
        <v/>
      </c>
      <c r="CS120" s="254" t="str">
        <f>IF(ISNUMBER(FIND(analysismethod9,'III_Plan comp 438.68 {Plan 9}'!AL$15)),"",'III_Plan comp 438.68 {Plan 9}'!AL$15&amp;analysismethod9)</f>
        <v/>
      </c>
      <c r="CT120" s="254" t="str">
        <f>IF(ISNUMBER(FIND(analysismethod9,'III_Plan comp 438.68 {Plan 9}'!AM$15)),"",'III_Plan comp 438.68 {Plan 9}'!AM$15&amp;analysismethod9)</f>
        <v/>
      </c>
      <c r="CU120" s="254" t="str">
        <f>IF(ISNUMBER(FIND(analysismethod9,'III_Plan comp 438.68 {Plan 9}'!AN$15)),"",'III_Plan comp 438.68 {Plan 9}'!AN$15&amp;analysismethod9)</f>
        <v/>
      </c>
      <c r="CV120" s="254" t="str">
        <f>IF(ISNUMBER(FIND(analysismethod9,'III_Plan comp 438.68 {Plan 9}'!AO$15)),"",'III_Plan comp 438.68 {Plan 9}'!AO$15&amp;analysismethod9)</f>
        <v/>
      </c>
      <c r="CW120" s="254" t="str">
        <f>IF(ISNUMBER(FIND(analysismethod9,'III_Plan comp 438.68 {Plan 9}'!AP$15)),"",'III_Plan comp 438.68 {Plan 9}'!AP$15&amp;analysismethod9)</f>
        <v/>
      </c>
      <c r="CX120" s="254" t="str">
        <f>IF(ISNUMBER(FIND(analysismethod9,'III_Plan comp 438.68 {Plan 9}'!AQ$15)),"",'III_Plan comp 438.68 {Plan 9}'!AQ$15&amp;analysismethod9)</f>
        <v/>
      </c>
      <c r="CY120" s="254" t="str">
        <f>IF(ISNUMBER(FIND(analysismethod9,'III_Plan comp 438.68 {Plan 9}'!AR$15)),"",'III_Plan comp 438.68 {Plan 9}'!AR$15&amp;analysismethod9)</f>
        <v/>
      </c>
      <c r="CZ120" s="254" t="str">
        <f>IF(ISNUMBER(FIND(analysismethod9,'III_Plan comp 438.68 {Plan 9}'!AS$15)),"",'III_Plan comp 438.68 {Plan 9}'!AS$15&amp;analysismethod9)</f>
        <v/>
      </c>
      <c r="DA120" s="254" t="str">
        <f>IF(ISNUMBER(FIND(analysismethod9,'III_Plan comp 438.68 {Plan 9}'!AT$15)),"",'III_Plan comp 438.68 {Plan 9}'!AT$15&amp;analysismethod9)</f>
        <v/>
      </c>
      <c r="DB120" s="254" t="str">
        <f>IF(ISNUMBER(FIND(analysismethod9,'III_Plan comp 438.68 {Plan 9}'!AU$15)),"",'III_Plan comp 438.68 {Plan 9}'!AU$15&amp;analysismethod9)</f>
        <v/>
      </c>
      <c r="DC120" s="254" t="str">
        <f>IF(ISNUMBER(FIND(analysismethod9,'III_Plan comp 438.68 {Plan 9}'!AV$15)),"",'III_Plan comp 438.68 {Plan 9}'!AV$15&amp;analysismethod9)</f>
        <v/>
      </c>
      <c r="DD120" s="254" t="str">
        <f>IF(ISNUMBER(FIND(analysismethod9,'III_Plan comp 438.68 {Plan 9}'!AW$15)),"",'III_Plan comp 438.68 {Plan 9}'!AW$15&amp;analysismethod9)</f>
        <v/>
      </c>
      <c r="DE120" s="254" t="str">
        <f>IF(ISNUMBER(FIND(analysismethod9,'III_Plan comp 438.68 {Plan 9}'!AX$15)),"",'III_Plan comp 438.68 {Plan 9}'!AX$15&amp;analysismethod9)</f>
        <v/>
      </c>
      <c r="DF120" s="254" t="str">
        <f>IF(ISNUMBER(FIND(analysismethod9,'III_Plan comp 438.68 {Plan 9}'!AY$15)),"",'III_Plan comp 438.68 {Plan 9}'!AY$15&amp;analysismethod9)</f>
        <v/>
      </c>
      <c r="DG120" s="254" t="str">
        <f>IF(ISNUMBER(FIND(analysismethod9,'III_Plan comp 438.68 {Plan 9}'!AZ$15)),"",'III_Plan comp 438.68 {Plan 9}'!AZ$15&amp;analysismethod9)</f>
        <v/>
      </c>
      <c r="DH120" s="254" t="str">
        <f>IF(ISNUMBER(FIND(analysismethod9,'III_Plan comp 438.68 {Plan 9}'!BA$15)),"",'III_Plan comp 438.68 {Plan 9}'!BA$15&amp;analysismethod9)</f>
        <v/>
      </c>
      <c r="DI120" s="254" t="str">
        <f>IF(ISNUMBER(FIND(analysismethod9,'III_Plan comp 438.68 {Plan 9}'!BB$15)),"",'III_Plan comp 438.68 {Plan 9}'!BB$15&amp;analysismethod9)</f>
        <v/>
      </c>
      <c r="DJ120" s="254" t="str">
        <f>IF(ISNUMBER(FIND(analysismethod9,'III_Plan comp 438.68 {Plan 9}'!BC$15)),"",'III_Plan comp 438.68 {Plan 9}'!BC$15&amp;analysismethod9)</f>
        <v/>
      </c>
      <c r="DK120" s="254" t="str">
        <f>IF(ISNUMBER(FIND(analysismethod9,'III_Plan comp 438.68 {Plan 9}'!BD$15)),"",'III_Plan comp 438.68 {Plan 9}'!BD$15&amp;analysismethod9)</f>
        <v/>
      </c>
      <c r="DL120" s="254" t="str">
        <f>IF(ISNUMBER(FIND(analysismethod9,'III_Plan comp 438.68 {Plan 9}'!BE$15)),"",'III_Plan comp 438.68 {Plan 9}'!BE$15&amp;analysismethod9)</f>
        <v/>
      </c>
      <c r="DM120" s="254" t="str">
        <f>IF(ISNUMBER(FIND(analysismethod9,'III_Plan comp 438.68 {Plan 9}'!BF$15)),"",'III_Plan comp 438.68 {Plan 9}'!BF$15&amp;analysismethod9)</f>
        <v/>
      </c>
      <c r="DN120" s="254" t="str">
        <f>IF(ISNUMBER(FIND(analysismethod9,'III_Plan comp 438.68 {Plan 9}'!BG$15)),"",'III_Plan comp 438.68 {Plan 9}'!BG$15&amp;analysismethod9)</f>
        <v/>
      </c>
      <c r="DO120" s="254" t="str">
        <f>IF(ISNUMBER(FIND(analysismethod9,'III_Plan comp 438.68 {Plan 9}'!BH$15)),"",'III_Plan comp 438.68 {Plan 9}'!BH$15&amp;analysismethod9)</f>
        <v/>
      </c>
      <c r="DP120" s="254" t="str">
        <f>IF(ISNUMBER(FIND(analysismethod9,'III_Plan comp 438.68 {Plan 9}'!BI$15)),"",'III_Plan comp 438.68 {Plan 9}'!BI$15&amp;analysismethod9)</f>
        <v/>
      </c>
      <c r="DQ120" s="254" t="str">
        <f>IF(ISNUMBER(FIND(analysismethod9,'III_Plan comp 438.68 {Plan 9}'!BJ$15)),"",'III_Plan comp 438.68 {Plan 9}'!BJ$15&amp;analysismethod9)</f>
        <v/>
      </c>
      <c r="DR120" s="254" t="str">
        <f>IF(ISNUMBER(FIND(analysismethod9,'III_Plan comp 438.68 {Plan 9}'!BK$15)),"",'III_Plan comp 438.68 {Plan 9}'!BK$15&amp;analysismethod9)</f>
        <v/>
      </c>
      <c r="DS120" s="254" t="str">
        <f>IF(ISNUMBER(FIND(analysismethod9,'III_Plan comp 438.68 {Plan 9}'!BL$15)),"",'III_Plan comp 438.68 {Plan 9}'!BL$15&amp;analysismethod9)</f>
        <v/>
      </c>
      <c r="DT120" s="254" t="str">
        <f>IF(ISNUMBER(FIND(analysismethod9,'III_Plan comp 438.68 {Plan 9}'!BM$15)),"",'III_Plan comp 438.68 {Plan 9}'!BM$15&amp;analysismethod9)</f>
        <v/>
      </c>
      <c r="DU120" s="254" t="str">
        <f>IF(ISNUMBER(FIND(analysismethod9,'III_Plan comp 438.68 {Plan 9}'!BN$15)),"",'III_Plan comp 438.68 {Plan 9}'!BN$15&amp;analysismethod9)</f>
        <v/>
      </c>
      <c r="DV120" s="254" t="str">
        <f>IF(ISNUMBER(FIND(analysismethod9,'III_Plan comp 438.68 {Plan 9}'!BO$15)),"",'III_Plan comp 438.68 {Plan 9}'!BO$15&amp;analysismethod9)</f>
        <v/>
      </c>
      <c r="DW120" s="254" t="str">
        <f>IF(ISNUMBER(FIND(analysismethod9,'III_Plan comp 438.68 {Plan 9}'!BP$15)),"",'III_Plan comp 438.68 {Plan 9}'!BP$15&amp;analysismethod9)</f>
        <v/>
      </c>
      <c r="DX120" s="254" t="str">
        <f>IF(ISNUMBER(FIND(analysismethod9,'III_Plan comp 438.68 {Plan 9}'!BQ$15)),"",'III_Plan comp 438.68 {Plan 9}'!BQ$15&amp;analysismethod9)</f>
        <v/>
      </c>
      <c r="DY120" s="254" t="str">
        <f>IF(ISNUMBER(FIND(analysismethod9,'III_Plan comp 438.68 {Plan 9}'!BR$15)),"",'III_Plan comp 438.68 {Plan 9}'!BR$15&amp;analysismethod9)</f>
        <v/>
      </c>
      <c r="DZ120" s="254" t="str">
        <f>IF(ISNUMBER(FIND(analysismethod9,'III_Plan comp 438.68 {Plan 9}'!BS$15)),"",'III_Plan comp 438.68 {Plan 9}'!BS$15&amp;analysismethod9)</f>
        <v/>
      </c>
      <c r="EA120" s="254" t="str">
        <f>IF(ISNUMBER(FIND(analysismethod9,'III_Plan comp 438.68 {Plan 9}'!BT$15)),"",'III_Plan comp 438.68 {Plan 9}'!BT$15&amp;analysismethod9)</f>
        <v/>
      </c>
      <c r="EB120" s="254" t="str">
        <f>IF(ISNUMBER(FIND(analysismethod9,'III_Plan comp 438.68 {Plan 9}'!BU$15)),"",'III_Plan comp 438.68 {Plan 9}'!BU$15&amp;analysismethod9)</f>
        <v/>
      </c>
      <c r="EC120" s="254" t="str">
        <f>IF(ISNUMBER(FIND(analysismethod9,'III_Plan comp 438.68 {Plan 9}'!BV$15)),"",'III_Plan comp 438.68 {Plan 9}'!BV$15&amp;analysismethod9)</f>
        <v/>
      </c>
      <c r="ED120" s="254" t="str">
        <f>IF(ISNUMBER(FIND(analysismethod9,'III_Plan comp 438.68 {Plan 9}'!BW$15)),"",'III_Plan comp 438.68 {Plan 9}'!BW$15&amp;analysismethod9)</f>
        <v/>
      </c>
      <c r="EE120" s="254" t="str">
        <f>IF(ISNUMBER(FIND(analysismethod9,'III_Plan comp 438.68 {Plan 9}'!BX$15)),"",'III_Plan comp 438.68 {Plan 9}'!BX$15&amp;analysismethod9)</f>
        <v/>
      </c>
      <c r="EF120" s="254" t="str">
        <f>IF(ISNUMBER(FIND(analysismethod9,'III_Plan comp 438.68 {Plan 9}'!BY$15)),"",'III_Plan comp 438.68 {Plan 9}'!BY$15&amp;analysismethod9)</f>
        <v/>
      </c>
      <c r="EG120" s="254" t="str">
        <f>IF(ISNUMBER(FIND(analysismethod9,'III_Plan comp 438.68 {Plan 9}'!BZ$15)),"",'III_Plan comp 438.68 {Plan 9}'!BZ$15&amp;analysismethod9)</f>
        <v/>
      </c>
      <c r="EH120" s="254" t="str">
        <f>IF(ISNUMBER(FIND(analysismethod9,'III_Plan comp 438.68 {Plan 9}'!CA$15)),"",'III_Plan comp 438.68 {Plan 9}'!CA$15&amp;analysismethod9)</f>
        <v/>
      </c>
      <c r="EI120" s="254" t="str">
        <f>IF(ISNUMBER(FIND(analysismethod9,'III_Plan comp 438.68 {Plan 9}'!CB$15)),"",'III_Plan comp 438.68 {Plan 9}'!CB$15&amp;analysismethod9)</f>
        <v/>
      </c>
      <c r="EJ120" s="254" t="str">
        <f>IF(ISNUMBER(FIND(analysismethod9,'III_Plan comp 438.68 {Plan 9}'!CC$15)),"",'III_Plan comp 438.68 {Plan 9}'!CC$15&amp;analysismethod9)</f>
        <v/>
      </c>
      <c r="EK120" s="254" t="str">
        <f>IF(ISNUMBER(FIND(analysismethod9,'III_Plan comp 438.68 {Plan 9}'!CD$15)),"",'III_Plan comp 438.68 {Plan 9}'!CD$15&amp;analysismethod9)</f>
        <v/>
      </c>
      <c r="EL120" s="254" t="str">
        <f>IF(ISNUMBER(FIND(analysismethod9,'III_Plan comp 438.68 {Plan 9}'!CE$15)),"",'III_Plan comp 438.68 {Plan 9}'!CE$15&amp;analysismethod9)</f>
        <v/>
      </c>
      <c r="EM120" s="254" t="str">
        <f>IF(ISNUMBER(FIND(analysismethod9,'III_Plan comp 438.68 {Plan 9}'!CF$15)),"",'III_Plan comp 438.68 {Plan 9}'!CF$15&amp;analysismethod9)</f>
        <v/>
      </c>
      <c r="EN120" s="254" t="str">
        <f>IF(ISNUMBER(FIND(analysismethod9,'III_Plan comp 438.68 {Plan 9}'!CG$15)),"",'III_Plan comp 438.68 {Plan 9}'!CG$15&amp;analysismethod9)</f>
        <v/>
      </c>
      <c r="EO120" s="254" t="str">
        <f>IF(ISNUMBER(FIND(analysismethod9,'III_Plan comp 438.68 {Plan 9}'!CH$15)),"",'III_Plan comp 438.68 {Plan 9}'!CH$15&amp;analysismethod9)</f>
        <v/>
      </c>
      <c r="EP120" s="254" t="str">
        <f>IF(ISNUMBER(FIND(analysismethod9,'III_Plan comp 438.68 {Plan 9}'!CI$15)),"",'III_Plan comp 438.68 {Plan 9}'!CI$15&amp;analysismethod9)</f>
        <v/>
      </c>
      <c r="EQ120" s="254" t="str">
        <f>IF(ISNUMBER(FIND(analysismethod9,'III_Plan comp 438.68 {Plan 9}'!CJ$15)),"",'III_Plan comp 438.68 {Plan 9}'!CJ$15&amp;analysismethod9)</f>
        <v/>
      </c>
      <c r="ER120" s="254" t="str">
        <f>IF(ISNUMBER(FIND(analysismethod9,'III_Plan comp 438.68 {Plan 9}'!CK$15)),"",'III_Plan comp 438.68 {Plan 9}'!CK$15&amp;analysismethod9)</f>
        <v/>
      </c>
      <c r="ES120" s="254" t="str">
        <f>IF(ISNUMBER(FIND(analysismethod9,'III_Plan comp 438.68 {Plan 9}'!CL$15)),"",'III_Plan comp 438.68 {Plan 9}'!CL$15&amp;analysismethod9)</f>
        <v/>
      </c>
      <c r="ET120" s="254" t="str">
        <f>IF(ISNUMBER(FIND(analysismethod9,'III_Plan comp 438.68 {Plan 9}'!CM$15)),"",'III_Plan comp 438.68 {Plan 9}'!CM$15&amp;analysismethod9)</f>
        <v/>
      </c>
      <c r="EU120" s="254" t="str">
        <f>IF(ISNUMBER(FIND(analysismethod9,'III_Plan comp 438.68 {Plan 9}'!CN$15)),"",'III_Plan comp 438.68 {Plan 9}'!CN$15&amp;analysismethod9)</f>
        <v/>
      </c>
      <c r="EV120" s="254" t="str">
        <f>IF(ISNUMBER(FIND(analysismethod9,'III_Plan comp 438.68 {Plan 9}'!CO$15)),"",'III_Plan comp 438.68 {Plan 9}'!CO$15&amp;analysismethod9)</f>
        <v/>
      </c>
      <c r="EW120" s="254" t="str">
        <f>IF(ISNUMBER(FIND(analysismethod9,'III_Plan comp 438.68 {Plan 9}'!CP$15)),"",'III_Plan comp 438.68 {Plan 9}'!CP$15&amp;analysismethod9)</f>
        <v/>
      </c>
      <c r="EX120" s="254" t="str">
        <f>IF(ISNUMBER(FIND(analysismethod9,'III_Plan comp 438.68 {Plan 9}'!CQ$15)),"",'III_Plan comp 438.68 {Plan 9}'!CQ$15&amp;analysismethod9)</f>
        <v/>
      </c>
      <c r="EY120" s="254" t="str">
        <f>IF(ISNUMBER(FIND(analysismethod9,'III_Plan comp 438.68 {Plan 9}'!CR$15)),"",'III_Plan comp 438.68 {Plan 9}'!CR$15&amp;analysismethod9)</f>
        <v/>
      </c>
      <c r="EZ120" s="254" t="str">
        <f>IF(ISNUMBER(FIND(analysismethod9,'III_Plan comp 438.68 {Plan 9}'!CS$15)),"",'III_Plan comp 438.68 {Plan 9}'!CS$15&amp;analysismethod9)</f>
        <v/>
      </c>
      <c r="FA120" s="254" t="str">
        <f>IF(ISNUMBER(FIND(analysismethod9,'III_Plan comp 438.68 {Plan 9}'!CT$15)),"",'III_Plan comp 438.68 {Plan 9}'!CT$15&amp;analysismethod9)</f>
        <v/>
      </c>
      <c r="FB120" s="254" t="str">
        <f>IF(ISNUMBER(FIND(analysismethod9,'III_Plan comp 438.68 {Plan 9}'!CU$15)),"",'III_Plan comp 438.68 {Plan 9}'!CU$15&amp;analysismethod9)</f>
        <v/>
      </c>
      <c r="FC120" s="254" t="str">
        <f>IF(ISNUMBER(FIND(analysismethod9,'III_Plan comp 438.68 {Plan 9}'!CV$15)),"",'III_Plan comp 438.68 {Plan 9}'!CV$15&amp;analysismethod9)</f>
        <v/>
      </c>
      <c r="FD120" s="254" t="str">
        <f>IF(ISNUMBER(FIND(analysismethod9,'III_Plan comp 438.68 {Plan 9}'!CW$15)),"",'III_Plan comp 438.68 {Plan 9}'!CW$15&amp;analysismethod9)</f>
        <v/>
      </c>
      <c r="FE120" s="254" t="str">
        <f>IF(ISNUMBER(FIND(analysismethod9,'III_Plan comp 438.68 {Plan 9}'!CX$15)),"",'III_Plan comp 438.68 {Plan 9}'!CX$15&amp;analysismethod9)</f>
        <v/>
      </c>
      <c r="FF120" s="254" t="str">
        <f>IF(ISNUMBER(FIND(analysismethod9,'III_Plan comp 438.68 {Plan 9}'!CY$15)),"",'III_Plan comp 438.68 {Plan 9}'!CY$15&amp;analysismethod9)</f>
        <v/>
      </c>
      <c r="FG120" s="254" t="str">
        <f>IF(ISNUMBER(FIND(analysismethod9,'III_Plan comp 438.68 {Plan 9}'!CZ$15)),"",'III_Plan comp 438.68 {Plan 9}'!CZ$15&amp;analysismethod9)</f>
        <v/>
      </c>
    </row>
    <row r="121" spans="62:163" ht="14.4" thickBot="1" x14ac:dyDescent="0.3">
      <c r="BK121" s="256" t="str">
        <f>IF('I_State and program information'!$E$91&lt;&gt;"",'I_State and program information'!E200&amp;"; "&amp;CHAR(10)&amp;CHAR(10),"")</f>
        <v/>
      </c>
      <c r="BL121" s="257" t="str">
        <f>IF(ISNUMBER(FIND(analysismethod10,'III_Plan comp 438.68 {Plan 1}'!E$15)),"",'III_Plan comp 438.68 {Plan 1}'!E$15&amp;analysismethod10)</f>
        <v/>
      </c>
      <c r="BM121" s="257" t="str">
        <f>IF(ISNUMBER(FIND(analysismethod10,'III_Plan comp 438.68 {Plan 1}'!F$15)),"",'III_Plan comp 438.68 {Plan 1}'!F$15&amp;analysismethod10)</f>
        <v/>
      </c>
      <c r="BN121" s="257" t="str">
        <f>IF(ISNUMBER(FIND(analysismethod10,'III_Plan comp 438.68 {Plan 1}'!G$15)),"",'III_Plan comp 438.68 {Plan 1}'!G$15&amp;analysismethod10)</f>
        <v/>
      </c>
      <c r="BO121" s="257" t="str">
        <f>IF(ISNUMBER(FIND(analysismethod10,'III_Plan comp 438.68 {Plan 1}'!H$15)),"",'III_Plan comp 438.68 {Plan 1}'!H$15&amp;analysismethod10)</f>
        <v/>
      </c>
      <c r="BP121" s="257" t="str">
        <f>IF(ISNUMBER(FIND(analysismethod10,'III_Plan comp 438.68 {Plan 1}'!I$15)),"",'III_Plan comp 438.68 {Plan 1}'!I$15&amp;analysismethod10)</f>
        <v/>
      </c>
      <c r="BQ121" s="257" t="str">
        <f>IF(ISNUMBER(FIND(analysismethod10,'III_Plan comp 438.68 {Plan 1}'!J$15)),"",'III_Plan comp 438.68 {Plan 1}'!J$15&amp;analysismethod10)</f>
        <v/>
      </c>
      <c r="BR121" s="257" t="str">
        <f>IF(ISNUMBER(FIND(analysismethod10,'III_Plan comp 438.68 {Plan 1}'!K$15)),"",'III_Plan comp 438.68 {Plan 1}'!K$15&amp;analysismethod10)</f>
        <v/>
      </c>
      <c r="BS121" s="257" t="str">
        <f>IF(ISNUMBER(FIND(analysismethod10,'III_Plan comp 438.68 {Plan 1}'!L$15)),"",'III_Plan comp 438.68 {Plan 1}'!L$15&amp;analysismethod10)</f>
        <v/>
      </c>
      <c r="BT121" s="257" t="str">
        <f>IF(ISNUMBER(FIND(analysismethod10,'III_Plan comp 438.68 {Plan 1}'!M$15)),"",'III_Plan comp 438.68 {Plan 1}'!M$15&amp;analysismethod10)</f>
        <v/>
      </c>
      <c r="BU121" s="257" t="str">
        <f>IF(ISNUMBER(FIND(analysismethod10,'III_Plan comp 438.68 {Plan 1}'!N$15)),"",'III_Plan comp 438.68 {Plan 1}'!N$15&amp;analysismethod10)</f>
        <v/>
      </c>
      <c r="BV121" s="257" t="str">
        <f>IF(ISNUMBER(FIND(analysismethod10,'III_Plan comp 438.68 {Plan 1}'!O$15)),"",'III_Plan comp 438.68 {Plan 1}'!O$15&amp;analysismethod10)</f>
        <v/>
      </c>
      <c r="BW121" s="257" t="str">
        <f>IF(ISNUMBER(FIND(analysismethod10,'III_Plan comp 438.68 {Plan 1}'!P$15)),"",'III_Plan comp 438.68 {Plan 1}'!P$15&amp;analysismethod10)</f>
        <v/>
      </c>
      <c r="BX121" s="257" t="str">
        <f>IF(ISNUMBER(FIND(analysismethod10,'III_Plan comp 438.68 {Plan 1}'!Q$15)),"",'III_Plan comp 438.68 {Plan 1}'!Q$15&amp;analysismethod10)</f>
        <v/>
      </c>
      <c r="BY121" s="257" t="str">
        <f>IF(ISNUMBER(FIND(analysismethod10,'III_Plan comp 438.68 {Plan 1}'!R$15)),"",'III_Plan comp 438.68 {Plan 1}'!R$15&amp;analysismethod10)</f>
        <v/>
      </c>
      <c r="BZ121" s="257" t="str">
        <f>IF(ISNUMBER(FIND(analysismethod10,'III_Plan comp 438.68 {Plan 1}'!S$15)),"",'III_Plan comp 438.68 {Plan 1}'!S$15&amp;analysismethod10)</f>
        <v/>
      </c>
      <c r="CA121" s="257" t="str">
        <f>IF(ISNUMBER(FIND(analysismethod10,'III_Plan comp 438.68 {Plan 1}'!T$15)),"",'III_Plan comp 438.68 {Plan 1}'!T$15&amp;analysismethod10)</f>
        <v/>
      </c>
      <c r="CB121" s="257" t="str">
        <f>IF(ISNUMBER(FIND(analysismethod10,'III_Plan comp 438.68 {Plan 1}'!U$15)),"",'III_Plan comp 438.68 {Plan 1}'!U$15&amp;analysismethod10)</f>
        <v/>
      </c>
      <c r="CC121" s="257" t="str">
        <f>IF(ISNUMBER(FIND(analysismethod10,'III_Plan comp 438.68 {Plan 1}'!V$15)),"",'III_Plan comp 438.68 {Plan 1}'!V$15&amp;analysismethod10)</f>
        <v/>
      </c>
      <c r="CD121" s="257" t="str">
        <f>IF(ISNUMBER(FIND(analysismethod10,'III_Plan comp 438.68 {Plan 1}'!W$15)),"",'III_Plan comp 438.68 {Plan 1}'!W$15&amp;analysismethod10)</f>
        <v/>
      </c>
      <c r="CE121" s="257" t="str">
        <f>IF(ISNUMBER(FIND(analysismethod10,'III_Plan comp 438.68 {Plan 1}'!X$15)),"",'III_Plan comp 438.68 {Plan 1}'!X$15&amp;analysismethod10)</f>
        <v/>
      </c>
      <c r="CF121" s="257" t="str">
        <f>IF(ISNUMBER(FIND(analysismethod10,'III_Plan comp 438.68 {Plan 1}'!Y$15)),"",'III_Plan comp 438.68 {Plan 1}'!Y$15&amp;analysismethod10)</f>
        <v/>
      </c>
      <c r="CG121" s="257" t="str">
        <f>IF(ISNUMBER(FIND(analysismethod10,'III_Plan comp 438.68 {Plan 1}'!Z$15)),"",'III_Plan comp 438.68 {Plan 1}'!Z$15&amp;analysismethod10)</f>
        <v/>
      </c>
      <c r="CH121" s="257" t="str">
        <f>IF(ISNUMBER(FIND(analysismethod10,'III_Plan comp 438.68 {Plan 1}'!AA$15)),"",'III_Plan comp 438.68 {Plan 1}'!AA$15&amp;analysismethod10)</f>
        <v/>
      </c>
      <c r="CI121" s="257" t="str">
        <f>IF(ISNUMBER(FIND(analysismethod10,'III_Plan comp 438.68 {Plan 1}'!AB$15)),"",'III_Plan comp 438.68 {Plan 1}'!AB$15&amp;analysismethod10)</f>
        <v/>
      </c>
      <c r="CJ121" s="257" t="str">
        <f>IF(ISNUMBER(FIND(analysismethod10,'III_Plan comp 438.68 {Plan 1}'!AC$15)),"",'III_Plan comp 438.68 {Plan 1}'!AC$15&amp;analysismethod10)</f>
        <v/>
      </c>
      <c r="CK121" s="257" t="str">
        <f>IF(ISNUMBER(FIND(analysismethod10,'III_Plan comp 438.68 {Plan 1}'!AD$15)),"",'III_Plan comp 438.68 {Plan 1}'!AD$15&amp;analysismethod10)</f>
        <v/>
      </c>
      <c r="CL121" s="257" t="str">
        <f>IF(ISNUMBER(FIND(analysismethod10,'III_Plan comp 438.68 {Plan 1}'!AE$15)),"",'III_Plan comp 438.68 {Plan 1}'!AE$15&amp;analysismethod10)</f>
        <v/>
      </c>
      <c r="CM121" s="257" t="str">
        <f>IF(ISNUMBER(FIND(analysismethod10,'III_Plan comp 438.68 {Plan 1}'!AF$15)),"",'III_Plan comp 438.68 {Plan 1}'!AF$15&amp;analysismethod10)</f>
        <v/>
      </c>
      <c r="CN121" s="257" t="str">
        <f>IF(ISNUMBER(FIND(analysismethod10,'III_Plan comp 438.68 {Plan 1}'!AG$15)),"",'III_Plan comp 438.68 {Plan 1}'!AG$15&amp;analysismethod10)</f>
        <v/>
      </c>
      <c r="CO121" s="257" t="str">
        <f>IF(ISNUMBER(FIND(analysismethod10,'III_Plan comp 438.68 {Plan 1}'!AH$15)),"",'III_Plan comp 438.68 {Plan 1}'!AH$15&amp;analysismethod10)</f>
        <v/>
      </c>
      <c r="CP121" s="257" t="str">
        <f>IF(ISNUMBER(FIND(analysismethod10,'III_Plan comp 438.68 {Plan 1}'!AI$15)),"",'III_Plan comp 438.68 {Plan 1}'!AI$15&amp;analysismethod10)</f>
        <v/>
      </c>
      <c r="CQ121" s="257" t="str">
        <f>IF(ISNUMBER(FIND(analysismethod10,'III_Plan comp 438.68 {Plan 1}'!AJ$15)),"",'III_Plan comp 438.68 {Plan 1}'!AJ$15&amp;analysismethod10)</f>
        <v/>
      </c>
      <c r="CR121" s="257" t="str">
        <f>IF(ISNUMBER(FIND(analysismethod10,'III_Plan comp 438.68 {Plan 1}'!AK$15)),"",'III_Plan comp 438.68 {Plan 1}'!AK$15&amp;analysismethod10)</f>
        <v/>
      </c>
      <c r="CS121" s="257" t="str">
        <f>IF(ISNUMBER(FIND(analysismethod10,'III_Plan comp 438.68 {Plan 1}'!AL$15)),"",'III_Plan comp 438.68 {Plan 1}'!AL$15&amp;analysismethod10)</f>
        <v/>
      </c>
      <c r="CT121" s="257" t="str">
        <f>IF(ISNUMBER(FIND(analysismethod10,'III_Plan comp 438.68 {Plan 1}'!AM$15)),"",'III_Plan comp 438.68 {Plan 1}'!AM$15&amp;analysismethod10)</f>
        <v/>
      </c>
      <c r="CU121" s="257" t="str">
        <f>IF(ISNUMBER(FIND(analysismethod10,'III_Plan comp 438.68 {Plan 1}'!AN$15)),"",'III_Plan comp 438.68 {Plan 1}'!AN$15&amp;analysismethod10)</f>
        <v/>
      </c>
      <c r="CV121" s="257" t="str">
        <f>IF(ISNUMBER(FIND(analysismethod10,'III_Plan comp 438.68 {Plan 1}'!AO$15)),"",'III_Plan comp 438.68 {Plan 1}'!AO$15&amp;analysismethod10)</f>
        <v/>
      </c>
      <c r="CW121" s="257" t="str">
        <f>IF(ISNUMBER(FIND(analysismethod10,'III_Plan comp 438.68 {Plan 1}'!AP$15)),"",'III_Plan comp 438.68 {Plan 1}'!AP$15&amp;analysismethod10)</f>
        <v/>
      </c>
      <c r="CX121" s="257" t="str">
        <f>IF(ISNUMBER(FIND(analysismethod10,'III_Plan comp 438.68 {Plan 1}'!AQ$15)),"",'III_Plan comp 438.68 {Plan 1}'!AQ$15&amp;analysismethod10)</f>
        <v/>
      </c>
      <c r="CY121" s="257" t="str">
        <f>IF(ISNUMBER(FIND(analysismethod10,'III_Plan comp 438.68 {Plan 1}'!AR$15)),"",'III_Plan comp 438.68 {Plan 1}'!AR$15&amp;analysismethod10)</f>
        <v/>
      </c>
      <c r="CZ121" s="257" t="str">
        <f>IF(ISNUMBER(FIND(analysismethod10,'III_Plan comp 438.68 {Plan 1}'!AS$15)),"",'III_Plan comp 438.68 {Plan 1}'!AS$15&amp;analysismethod10)</f>
        <v/>
      </c>
      <c r="DA121" s="257" t="str">
        <f>IF(ISNUMBER(FIND(analysismethod10,'III_Plan comp 438.68 {Plan 1}'!AT$15)),"",'III_Plan comp 438.68 {Plan 1}'!AT$15&amp;analysismethod10)</f>
        <v/>
      </c>
      <c r="DB121" s="257" t="str">
        <f>IF(ISNUMBER(FIND(analysismethod10,'III_Plan comp 438.68 {Plan 1}'!AU$15)),"",'III_Plan comp 438.68 {Plan 1}'!AU$15&amp;analysismethod10)</f>
        <v/>
      </c>
      <c r="DC121" s="257" t="str">
        <f>IF(ISNUMBER(FIND(analysismethod10,'III_Plan comp 438.68 {Plan 1}'!AV$15)),"",'III_Plan comp 438.68 {Plan 1}'!AV$15&amp;analysismethod10)</f>
        <v/>
      </c>
      <c r="DD121" s="257" t="str">
        <f>IF(ISNUMBER(FIND(analysismethod10,'III_Plan comp 438.68 {Plan 1}'!AW$15)),"",'III_Plan comp 438.68 {Plan 1}'!AW$15&amp;analysismethod10)</f>
        <v/>
      </c>
      <c r="DE121" s="257" t="str">
        <f>IF(ISNUMBER(FIND(analysismethod10,'III_Plan comp 438.68 {Plan 1}'!AX$15)),"",'III_Plan comp 438.68 {Plan 1}'!AX$15&amp;analysismethod10)</f>
        <v/>
      </c>
      <c r="DF121" s="257" t="str">
        <f>IF(ISNUMBER(FIND(analysismethod10,'III_Plan comp 438.68 {Plan 1}'!AY$15)),"",'III_Plan comp 438.68 {Plan 1}'!AY$15&amp;analysismethod10)</f>
        <v/>
      </c>
      <c r="DG121" s="257" t="str">
        <f>IF(ISNUMBER(FIND(analysismethod10,'III_Plan comp 438.68 {Plan 1}'!AZ$15)),"",'III_Plan comp 438.68 {Plan 1}'!AZ$15&amp;analysismethod10)</f>
        <v/>
      </c>
      <c r="DH121" s="257" t="str">
        <f>IF(ISNUMBER(FIND(analysismethod10,'III_Plan comp 438.68 {Plan 1}'!BA$15)),"",'III_Plan comp 438.68 {Plan 1}'!BA$15&amp;analysismethod10)</f>
        <v/>
      </c>
      <c r="DI121" s="257" t="str">
        <f>IF(ISNUMBER(FIND(analysismethod10,'III_Plan comp 438.68 {Plan 1}'!BB$15)),"",'III_Plan comp 438.68 {Plan 1}'!BB$15&amp;analysismethod10)</f>
        <v/>
      </c>
      <c r="DJ121" s="257" t="str">
        <f>IF(ISNUMBER(FIND(analysismethod10,'III_Plan comp 438.68 {Plan 1}'!BC$15)),"",'III_Plan comp 438.68 {Plan 1}'!BC$15&amp;analysismethod10)</f>
        <v/>
      </c>
      <c r="DK121" s="257" t="str">
        <f>IF(ISNUMBER(FIND(analysismethod10,'III_Plan comp 438.68 {Plan 1}'!BD$15)),"",'III_Plan comp 438.68 {Plan 1}'!BD$15&amp;analysismethod10)</f>
        <v/>
      </c>
      <c r="DL121" s="257" t="str">
        <f>IF(ISNUMBER(FIND(analysismethod10,'III_Plan comp 438.68 {Plan 1}'!BE$15)),"",'III_Plan comp 438.68 {Plan 1}'!BE$15&amp;analysismethod10)</f>
        <v/>
      </c>
      <c r="DM121" s="257" t="str">
        <f>IF(ISNUMBER(FIND(analysismethod10,'III_Plan comp 438.68 {Plan 1}'!BF$15)),"",'III_Plan comp 438.68 {Plan 1}'!BF$15&amp;analysismethod10)</f>
        <v/>
      </c>
      <c r="DN121" s="257" t="str">
        <f>IF(ISNUMBER(FIND(analysismethod10,'III_Plan comp 438.68 {Plan 1}'!BG$15)),"",'III_Plan comp 438.68 {Plan 1}'!BG$15&amp;analysismethod10)</f>
        <v/>
      </c>
      <c r="DO121" s="257" t="str">
        <f>IF(ISNUMBER(FIND(analysismethod10,'III_Plan comp 438.68 {Plan 1}'!BH$15)),"",'III_Plan comp 438.68 {Plan 1}'!BH$15&amp;analysismethod10)</f>
        <v/>
      </c>
      <c r="DP121" s="257" t="str">
        <f>IF(ISNUMBER(FIND(analysismethod10,'III_Plan comp 438.68 {Plan 1}'!BI$15)),"",'III_Plan comp 438.68 {Plan 1}'!BI$15&amp;analysismethod10)</f>
        <v/>
      </c>
      <c r="DQ121" s="257" t="str">
        <f>IF(ISNUMBER(FIND(analysismethod10,'III_Plan comp 438.68 {Plan 1}'!BJ$15)),"",'III_Plan comp 438.68 {Plan 1}'!BJ$15&amp;analysismethod10)</f>
        <v/>
      </c>
      <c r="DR121" s="257" t="str">
        <f>IF(ISNUMBER(FIND(analysismethod10,'III_Plan comp 438.68 {Plan 1}'!BK$15)),"",'III_Plan comp 438.68 {Plan 1}'!BK$15&amp;analysismethod10)</f>
        <v/>
      </c>
      <c r="DS121" s="257" t="str">
        <f>IF(ISNUMBER(FIND(analysismethod10,'III_Plan comp 438.68 {Plan 1}'!BL$15)),"",'III_Plan comp 438.68 {Plan 1}'!BL$15&amp;analysismethod10)</f>
        <v/>
      </c>
      <c r="DT121" s="257" t="str">
        <f>IF(ISNUMBER(FIND(analysismethod10,'III_Plan comp 438.68 {Plan 1}'!BM$15)),"",'III_Plan comp 438.68 {Plan 1}'!BM$15&amp;analysismethod10)</f>
        <v/>
      </c>
      <c r="DU121" s="257" t="str">
        <f>IF(ISNUMBER(FIND(analysismethod10,'III_Plan comp 438.68 {Plan 1}'!BN$15)),"",'III_Plan comp 438.68 {Plan 1}'!BN$15&amp;analysismethod10)</f>
        <v/>
      </c>
      <c r="DV121" s="257" t="str">
        <f>IF(ISNUMBER(FIND(analysismethod10,'III_Plan comp 438.68 {Plan 1}'!BO$15)),"",'III_Plan comp 438.68 {Plan 1}'!BO$15&amp;analysismethod10)</f>
        <v/>
      </c>
      <c r="DW121" s="257" t="str">
        <f>IF(ISNUMBER(FIND(analysismethod10,'III_Plan comp 438.68 {Plan 1}'!BP$15)),"",'III_Plan comp 438.68 {Plan 1}'!BP$15&amp;analysismethod10)</f>
        <v/>
      </c>
      <c r="DX121" s="257" t="str">
        <f>IF(ISNUMBER(FIND(analysismethod10,'III_Plan comp 438.68 {Plan 1}'!BQ$15)),"",'III_Plan comp 438.68 {Plan 1}'!BQ$15&amp;analysismethod10)</f>
        <v/>
      </c>
      <c r="DY121" s="257" t="str">
        <f>IF(ISNUMBER(FIND(analysismethod10,'III_Plan comp 438.68 {Plan 1}'!BR$15)),"",'III_Plan comp 438.68 {Plan 1}'!BR$15&amp;analysismethod10)</f>
        <v/>
      </c>
      <c r="DZ121" s="257" t="str">
        <f>IF(ISNUMBER(FIND(analysismethod10,'III_Plan comp 438.68 {Plan 1}'!BS$15)),"",'III_Plan comp 438.68 {Plan 1}'!BS$15&amp;analysismethod10)</f>
        <v/>
      </c>
      <c r="EA121" s="257" t="str">
        <f>IF(ISNUMBER(FIND(analysismethod10,'III_Plan comp 438.68 {Plan 1}'!BT$15)),"",'III_Plan comp 438.68 {Plan 1}'!BT$15&amp;analysismethod10)</f>
        <v/>
      </c>
      <c r="EB121" s="257" t="str">
        <f>IF(ISNUMBER(FIND(analysismethod10,'III_Plan comp 438.68 {Plan 1}'!BU$15)),"",'III_Plan comp 438.68 {Plan 1}'!BU$15&amp;analysismethod10)</f>
        <v/>
      </c>
      <c r="EC121" s="257" t="str">
        <f>IF(ISNUMBER(FIND(analysismethod10,'III_Plan comp 438.68 {Plan 1}'!BV$15)),"",'III_Plan comp 438.68 {Plan 1}'!BV$15&amp;analysismethod10)</f>
        <v/>
      </c>
      <c r="ED121" s="257" t="str">
        <f>IF(ISNUMBER(FIND(analysismethod10,'III_Plan comp 438.68 {Plan 1}'!BW$15)),"",'III_Plan comp 438.68 {Plan 1}'!BW$15&amp;analysismethod10)</f>
        <v/>
      </c>
      <c r="EE121" s="257" t="str">
        <f>IF(ISNUMBER(FIND(analysismethod10,'III_Plan comp 438.68 {Plan 1}'!BX$15)),"",'III_Plan comp 438.68 {Plan 1}'!BX$15&amp;analysismethod10)</f>
        <v/>
      </c>
      <c r="EF121" s="257" t="str">
        <f>IF(ISNUMBER(FIND(analysismethod10,'III_Plan comp 438.68 {Plan 1}'!BY$15)),"",'III_Plan comp 438.68 {Plan 1}'!BY$15&amp;analysismethod10)</f>
        <v/>
      </c>
      <c r="EG121" s="257" t="str">
        <f>IF(ISNUMBER(FIND(analysismethod10,'III_Plan comp 438.68 {Plan 1}'!BZ$15)),"",'III_Plan comp 438.68 {Plan 1}'!BZ$15&amp;analysismethod10)</f>
        <v/>
      </c>
      <c r="EH121" s="257" t="str">
        <f>IF(ISNUMBER(FIND(analysismethod10,'III_Plan comp 438.68 {Plan 1}'!CA$15)),"",'III_Plan comp 438.68 {Plan 1}'!CA$15&amp;analysismethod10)</f>
        <v/>
      </c>
      <c r="EI121" s="257" t="str">
        <f>IF(ISNUMBER(FIND(analysismethod10,'III_Plan comp 438.68 {Plan 1}'!CB$15)),"",'III_Plan comp 438.68 {Plan 1}'!CB$15&amp;analysismethod10)</f>
        <v/>
      </c>
      <c r="EJ121" s="257" t="str">
        <f>IF(ISNUMBER(FIND(analysismethod10,'III_Plan comp 438.68 {Plan 1}'!CC$15)),"",'III_Plan comp 438.68 {Plan 1}'!CC$15&amp;analysismethod10)</f>
        <v/>
      </c>
      <c r="EK121" s="257" t="str">
        <f>IF(ISNUMBER(FIND(analysismethod10,'III_Plan comp 438.68 {Plan 1}'!CD$15)),"",'III_Plan comp 438.68 {Plan 1}'!CD$15&amp;analysismethod10)</f>
        <v/>
      </c>
      <c r="EL121" s="257" t="str">
        <f>IF(ISNUMBER(FIND(analysismethod10,'III_Plan comp 438.68 {Plan 1}'!CE$15)),"",'III_Plan comp 438.68 {Plan 1}'!CE$15&amp;analysismethod10)</f>
        <v/>
      </c>
      <c r="EM121" s="257" t="str">
        <f>IF(ISNUMBER(FIND(analysismethod10,'III_Plan comp 438.68 {Plan 1}'!CF$15)),"",'III_Plan comp 438.68 {Plan 1}'!CF$15&amp;analysismethod10)</f>
        <v/>
      </c>
      <c r="EN121" s="257" t="str">
        <f>IF(ISNUMBER(FIND(analysismethod10,'III_Plan comp 438.68 {Plan 1}'!CG$15)),"",'III_Plan comp 438.68 {Plan 1}'!CG$15&amp;analysismethod10)</f>
        <v/>
      </c>
      <c r="EO121" s="257" t="str">
        <f>IF(ISNUMBER(FIND(analysismethod10,'III_Plan comp 438.68 {Plan 1}'!CH$15)),"",'III_Plan comp 438.68 {Plan 1}'!CH$15&amp;analysismethod10)</f>
        <v/>
      </c>
      <c r="EP121" s="257" t="str">
        <f>IF(ISNUMBER(FIND(analysismethod10,'III_Plan comp 438.68 {Plan 1}'!CI$15)),"",'III_Plan comp 438.68 {Plan 1}'!CI$15&amp;analysismethod10)</f>
        <v/>
      </c>
      <c r="EQ121" s="257" t="str">
        <f>IF(ISNUMBER(FIND(analysismethod10,'III_Plan comp 438.68 {Plan 1}'!CJ$15)),"",'III_Plan comp 438.68 {Plan 1}'!CJ$15&amp;analysismethod10)</f>
        <v/>
      </c>
      <c r="ER121" s="257" t="str">
        <f>IF(ISNUMBER(FIND(analysismethod10,'III_Plan comp 438.68 {Plan 1}'!CK$15)),"",'III_Plan comp 438.68 {Plan 1}'!CK$15&amp;analysismethod10)</f>
        <v/>
      </c>
      <c r="ES121" s="257" t="str">
        <f>IF(ISNUMBER(FIND(analysismethod10,'III_Plan comp 438.68 {Plan 1}'!CL$15)),"",'III_Plan comp 438.68 {Plan 1}'!CL$15&amp;analysismethod10)</f>
        <v/>
      </c>
      <c r="ET121" s="257" t="str">
        <f>IF(ISNUMBER(FIND(analysismethod10,'III_Plan comp 438.68 {Plan 1}'!CM$15)),"",'III_Plan comp 438.68 {Plan 1}'!CM$15&amp;analysismethod10)</f>
        <v/>
      </c>
      <c r="EU121" s="257" t="str">
        <f>IF(ISNUMBER(FIND(analysismethod10,'III_Plan comp 438.68 {Plan 1}'!CN$15)),"",'III_Plan comp 438.68 {Plan 1}'!CN$15&amp;analysismethod10)</f>
        <v/>
      </c>
      <c r="EV121" s="257" t="str">
        <f>IF(ISNUMBER(FIND(analysismethod10,'III_Plan comp 438.68 {Plan 1}'!CO$15)),"",'III_Plan comp 438.68 {Plan 1}'!CO$15&amp;analysismethod10)</f>
        <v/>
      </c>
      <c r="EW121" s="257" t="str">
        <f>IF(ISNUMBER(FIND(analysismethod10,'III_Plan comp 438.68 {Plan 1}'!CP$15)),"",'III_Plan comp 438.68 {Plan 1}'!CP$15&amp;analysismethod10)</f>
        <v/>
      </c>
      <c r="EX121" s="257" t="str">
        <f>IF(ISNUMBER(FIND(analysismethod10,'III_Plan comp 438.68 {Plan 1}'!CQ$15)),"",'III_Plan comp 438.68 {Plan 1}'!CQ$15&amp;analysismethod10)</f>
        <v/>
      </c>
      <c r="EY121" s="257" t="str">
        <f>IF(ISNUMBER(FIND(analysismethod10,'III_Plan comp 438.68 {Plan 1}'!CR$15)),"",'III_Plan comp 438.68 {Plan 1}'!CR$15&amp;analysismethod10)</f>
        <v/>
      </c>
      <c r="EZ121" s="257" t="str">
        <f>IF(ISNUMBER(FIND(analysismethod10,'III_Plan comp 438.68 {Plan 1}'!CS$15)),"",'III_Plan comp 438.68 {Plan 1}'!CS$15&amp;analysismethod10)</f>
        <v/>
      </c>
      <c r="FA121" s="257" t="str">
        <f>IF(ISNUMBER(FIND(analysismethod10,'III_Plan comp 438.68 {Plan 1}'!CT$15)),"",'III_Plan comp 438.68 {Plan 1}'!CT$15&amp;analysismethod10)</f>
        <v/>
      </c>
      <c r="FB121" s="257" t="str">
        <f>IF(ISNUMBER(FIND(analysismethod10,'III_Plan comp 438.68 {Plan 1}'!CU$15)),"",'III_Plan comp 438.68 {Plan 1}'!CU$15&amp;analysismethod10)</f>
        <v/>
      </c>
      <c r="FC121" s="257" t="str">
        <f>IF(ISNUMBER(FIND(analysismethod10,'III_Plan comp 438.68 {Plan 1}'!CV$15)),"",'III_Plan comp 438.68 {Plan 1}'!CV$15&amp;analysismethod10)</f>
        <v/>
      </c>
      <c r="FD121" s="257" t="str">
        <f>IF(ISNUMBER(FIND(analysismethod10,'III_Plan comp 438.68 {Plan 1}'!CW$15)),"",'III_Plan comp 438.68 {Plan 1}'!CW$15&amp;analysismethod10)</f>
        <v/>
      </c>
      <c r="FE121" s="257" t="str">
        <f>IF(ISNUMBER(FIND(analysismethod10,'III_Plan comp 438.68 {Plan 1}'!CX$15)),"",'III_Plan comp 438.68 {Plan 1}'!CX$15&amp;analysismethod10)</f>
        <v/>
      </c>
      <c r="FF121" s="257" t="str">
        <f>IF(ISNUMBER(FIND(analysismethod10,'III_Plan comp 438.68 {Plan 1}'!CY$15)),"",'III_Plan comp 438.68 {Plan 1}'!CY$15&amp;analysismethod10)</f>
        <v/>
      </c>
      <c r="FG121" s="257" t="str">
        <f>IF(ISNUMBER(FIND(analysismethod10,'III_Plan comp 438.68 {Plan 1}'!CZ$15)),"",'III_Plan comp 438.68 {Plan 1}'!CZ$15&amp;analysismethod10)</f>
        <v/>
      </c>
    </row>
    <row r="122" spans="62:163" ht="14.4" thickTop="1" x14ac:dyDescent="0.25"/>
    <row r="123" spans="62:163" ht="14.4" thickBot="1" x14ac:dyDescent="0.3"/>
    <row r="124" spans="62:163" ht="14.4" thickTop="1" x14ac:dyDescent="0.25">
      <c r="BJ124" s="271" t="s">
        <v>160</v>
      </c>
      <c r="BK124" s="250" t="str">
        <f>IF('I_State and program information'!$E$50="Yes","Geomapping"&amp;"; "&amp;CHAR(10)&amp;CHAR(10),"")</f>
        <v/>
      </c>
      <c r="BL124" s="251" t="str">
        <f>IF(ISNUMBER(FIND(analysismethod1,'III_Plan comp 438.68 {Plan 10}'!E$15)),"",'III_Plan comp 438.68 {Plan 10}'!E$15&amp;analysismethod1)</f>
        <v/>
      </c>
      <c r="BM124" s="251" t="str">
        <f>IF(ISNUMBER(FIND(analysismethod1,'III_Plan comp 438.68 {Plan 10}'!F$15)),"",'III_Plan comp 438.68 {Plan 10}'!F$15&amp;analysismethod1)</f>
        <v/>
      </c>
      <c r="BN124" s="251" t="str">
        <f>IF(ISNUMBER(FIND(analysismethod1,'III_Plan comp 438.68 {Plan 10}'!G$15)),"",'III_Plan comp 438.68 {Plan 10}'!G$15&amp;analysismethod1)</f>
        <v/>
      </c>
      <c r="BO124" s="251" t="str">
        <f>IF(ISNUMBER(FIND(analysismethod1,'III_Plan comp 438.68 {Plan 10}'!H$15)),"",'III_Plan comp 438.68 {Plan 10}'!H$15&amp;analysismethod1)</f>
        <v/>
      </c>
      <c r="BP124" s="251" t="str">
        <f>IF(ISNUMBER(FIND(analysismethod1,'III_Plan comp 438.68 {Plan 10}'!I$15)),"",'III_Plan comp 438.68 {Plan 10}'!I$15&amp;analysismethod1)</f>
        <v/>
      </c>
      <c r="BQ124" s="251" t="str">
        <f>IF(ISNUMBER(FIND(analysismethod1,'III_Plan comp 438.68 {Plan 10}'!J$15)),"",'III_Plan comp 438.68 {Plan 10}'!J$15&amp;analysismethod1)</f>
        <v/>
      </c>
      <c r="BR124" s="251" t="str">
        <f>IF(ISNUMBER(FIND(analysismethod1,'III_Plan comp 438.68 {Plan 10}'!K$15)),"",'III_Plan comp 438.68 {Plan 10}'!K$15&amp;analysismethod1)</f>
        <v/>
      </c>
      <c r="BS124" s="251" t="str">
        <f>IF(ISNUMBER(FIND(analysismethod1,'III_Plan comp 438.68 {Plan 10}'!L$15)),"",'III_Plan comp 438.68 {Plan 10}'!L$15&amp;analysismethod1)</f>
        <v/>
      </c>
      <c r="BT124" s="251" t="str">
        <f>IF(ISNUMBER(FIND(analysismethod1,'III_Plan comp 438.68 {Plan 10}'!M$15)),"",'III_Plan comp 438.68 {Plan 10}'!M$15&amp;analysismethod1)</f>
        <v/>
      </c>
      <c r="BU124" s="251" t="str">
        <f>IF(ISNUMBER(FIND(analysismethod1,'III_Plan comp 438.68 {Plan 10}'!N$15)),"",'III_Plan comp 438.68 {Plan 10}'!N$15&amp;analysismethod1)</f>
        <v/>
      </c>
      <c r="BV124" s="251" t="str">
        <f>IF(ISNUMBER(FIND(analysismethod1,'III_Plan comp 438.68 {Plan 10}'!O$15)),"",'III_Plan comp 438.68 {Plan 10}'!O$15&amp;analysismethod1)</f>
        <v/>
      </c>
      <c r="BW124" s="251" t="str">
        <f>IF(ISNUMBER(FIND(analysismethod1,'III_Plan comp 438.68 {Plan 10}'!P$15)),"",'III_Plan comp 438.68 {Plan 10}'!P$15&amp;analysismethod1)</f>
        <v/>
      </c>
      <c r="BX124" s="251" t="str">
        <f>IF(ISNUMBER(FIND(analysismethod1,'III_Plan comp 438.68 {Plan 10}'!Q$15)),"",'III_Plan comp 438.68 {Plan 10}'!Q$15&amp;analysismethod1)</f>
        <v/>
      </c>
      <c r="BY124" s="251" t="str">
        <f>IF(ISNUMBER(FIND(analysismethod1,'III_Plan comp 438.68 {Plan 10}'!R$15)),"",'III_Plan comp 438.68 {Plan 10}'!R$15&amp;analysismethod1)</f>
        <v/>
      </c>
      <c r="BZ124" s="251" t="str">
        <f>IF(ISNUMBER(FIND(analysismethod1,'III_Plan comp 438.68 {Plan 10}'!S$15)),"",'III_Plan comp 438.68 {Plan 10}'!S$15&amp;analysismethod1)</f>
        <v/>
      </c>
      <c r="CA124" s="251" t="str">
        <f>IF(ISNUMBER(FIND(analysismethod1,'III_Plan comp 438.68 {Plan 10}'!T$15)),"",'III_Plan comp 438.68 {Plan 10}'!T$15&amp;analysismethod1)</f>
        <v/>
      </c>
      <c r="CB124" s="251" t="str">
        <f>IF(ISNUMBER(FIND(analysismethod1,'III_Plan comp 438.68 {Plan 10}'!U$15)),"",'III_Plan comp 438.68 {Plan 10}'!U$15&amp;analysismethod1)</f>
        <v/>
      </c>
      <c r="CC124" s="251" t="str">
        <f>IF(ISNUMBER(FIND(analysismethod1,'III_Plan comp 438.68 {Plan 10}'!V$15)),"",'III_Plan comp 438.68 {Plan 10}'!V$15&amp;analysismethod1)</f>
        <v/>
      </c>
      <c r="CD124" s="251" t="str">
        <f>IF(ISNUMBER(FIND(analysismethod1,'III_Plan comp 438.68 {Plan 10}'!W$15)),"",'III_Plan comp 438.68 {Plan 10}'!W$15&amp;analysismethod1)</f>
        <v/>
      </c>
      <c r="CE124" s="251" t="str">
        <f>IF(ISNUMBER(FIND(analysismethod1,'III_Plan comp 438.68 {Plan 10}'!X$15)),"",'III_Plan comp 438.68 {Plan 10}'!X$15&amp;analysismethod1)</f>
        <v/>
      </c>
      <c r="CF124" s="251" t="str">
        <f>IF(ISNUMBER(FIND(analysismethod1,'III_Plan comp 438.68 {Plan 10}'!Y$15)),"",'III_Plan comp 438.68 {Plan 10}'!Y$15&amp;analysismethod1)</f>
        <v/>
      </c>
      <c r="CG124" s="251" t="str">
        <f>IF(ISNUMBER(FIND(analysismethod1,'III_Plan comp 438.68 {Plan 10}'!Z$15)),"",'III_Plan comp 438.68 {Plan 10}'!Z$15&amp;analysismethod1)</f>
        <v/>
      </c>
      <c r="CH124" s="251" t="str">
        <f>IF(ISNUMBER(FIND(analysismethod1,'III_Plan comp 438.68 {Plan 10}'!AA$15)),"",'III_Plan comp 438.68 {Plan 10}'!AA$15&amp;analysismethod1)</f>
        <v/>
      </c>
      <c r="CI124" s="251" t="str">
        <f>IF(ISNUMBER(FIND(analysismethod1,'III_Plan comp 438.68 {Plan 10}'!AB$15)),"",'III_Plan comp 438.68 {Plan 10}'!AB$15&amp;analysismethod1)</f>
        <v/>
      </c>
      <c r="CJ124" s="251" t="str">
        <f>IF(ISNUMBER(FIND(analysismethod1,'III_Plan comp 438.68 {Plan 10}'!AC$15)),"",'III_Plan comp 438.68 {Plan 10}'!AC$15&amp;analysismethod1)</f>
        <v/>
      </c>
      <c r="CK124" s="251" t="str">
        <f>IF(ISNUMBER(FIND(analysismethod1,'III_Plan comp 438.68 {Plan 10}'!AD$15)),"",'III_Plan comp 438.68 {Plan 10}'!AD$15&amp;analysismethod1)</f>
        <v/>
      </c>
      <c r="CL124" s="251" t="str">
        <f>IF(ISNUMBER(FIND(analysismethod1,'III_Plan comp 438.68 {Plan 10}'!AE$15)),"",'III_Plan comp 438.68 {Plan 10}'!AE$15&amp;analysismethod1)</f>
        <v/>
      </c>
      <c r="CM124" s="251" t="str">
        <f>IF(ISNUMBER(FIND(analysismethod1,'III_Plan comp 438.68 {Plan 10}'!AF$15)),"",'III_Plan comp 438.68 {Plan 10}'!AF$15&amp;analysismethod1)</f>
        <v/>
      </c>
      <c r="CN124" s="251" t="str">
        <f>IF(ISNUMBER(FIND(analysismethod1,'III_Plan comp 438.68 {Plan 10}'!AG$15)),"",'III_Plan comp 438.68 {Plan 10}'!AG$15&amp;analysismethod1)</f>
        <v/>
      </c>
      <c r="CO124" s="251" t="str">
        <f>IF(ISNUMBER(FIND(analysismethod1,'III_Plan comp 438.68 {Plan 10}'!AH$15)),"",'III_Plan comp 438.68 {Plan 10}'!AH$15&amp;analysismethod1)</f>
        <v/>
      </c>
      <c r="CP124" s="251" t="str">
        <f>IF(ISNUMBER(FIND(analysismethod1,'III_Plan comp 438.68 {Plan 10}'!AI$15)),"",'III_Plan comp 438.68 {Plan 10}'!AI$15&amp;analysismethod1)</f>
        <v/>
      </c>
      <c r="CQ124" s="251" t="str">
        <f>IF(ISNUMBER(FIND(analysismethod1,'III_Plan comp 438.68 {Plan 10}'!AJ$15)),"",'III_Plan comp 438.68 {Plan 10}'!AJ$15&amp;analysismethod1)</f>
        <v/>
      </c>
      <c r="CR124" s="251" t="str">
        <f>IF(ISNUMBER(FIND(analysismethod1,'III_Plan comp 438.68 {Plan 10}'!AK$15)),"",'III_Plan comp 438.68 {Plan 10}'!AK$15&amp;analysismethod1)</f>
        <v/>
      </c>
      <c r="CS124" s="251" t="str">
        <f>IF(ISNUMBER(FIND(analysismethod1,'III_Plan comp 438.68 {Plan 10}'!AL$15)),"",'III_Plan comp 438.68 {Plan 10}'!AL$15&amp;analysismethod1)</f>
        <v/>
      </c>
      <c r="CT124" s="251" t="str">
        <f>IF(ISNUMBER(FIND(analysismethod1,'III_Plan comp 438.68 {Plan 10}'!AM$15)),"",'III_Plan comp 438.68 {Plan 10}'!AM$15&amp;analysismethod1)</f>
        <v/>
      </c>
      <c r="CU124" s="251" t="str">
        <f>IF(ISNUMBER(FIND(analysismethod1,'III_Plan comp 438.68 {Plan 10}'!AN$15)),"",'III_Plan comp 438.68 {Plan 10}'!AN$15&amp;analysismethod1)</f>
        <v/>
      </c>
      <c r="CV124" s="251" t="str">
        <f>IF(ISNUMBER(FIND(analysismethod1,'III_Plan comp 438.68 {Plan 10}'!AO$15)),"",'III_Plan comp 438.68 {Plan 10}'!AO$15&amp;analysismethod1)</f>
        <v/>
      </c>
      <c r="CW124" s="251" t="str">
        <f>IF(ISNUMBER(FIND(analysismethod1,'III_Plan comp 438.68 {Plan 10}'!AP$15)),"",'III_Plan comp 438.68 {Plan 10}'!AP$15&amp;analysismethod1)</f>
        <v/>
      </c>
      <c r="CX124" s="251" t="str">
        <f>IF(ISNUMBER(FIND(analysismethod1,'III_Plan comp 438.68 {Plan 10}'!AQ$15)),"",'III_Plan comp 438.68 {Plan 10}'!AQ$15&amp;analysismethod1)</f>
        <v/>
      </c>
      <c r="CY124" s="251" t="str">
        <f>IF(ISNUMBER(FIND(analysismethod1,'III_Plan comp 438.68 {Plan 10}'!AR$15)),"",'III_Plan comp 438.68 {Plan 10}'!AR$15&amp;analysismethod1)</f>
        <v/>
      </c>
      <c r="CZ124" s="251" t="str">
        <f>IF(ISNUMBER(FIND(analysismethod1,'III_Plan comp 438.68 {Plan 10}'!AS$15)),"",'III_Plan comp 438.68 {Plan 10}'!AS$15&amp;analysismethod1)</f>
        <v/>
      </c>
      <c r="DA124" s="251" t="str">
        <f>IF(ISNUMBER(FIND(analysismethod1,'III_Plan comp 438.68 {Plan 10}'!AT$15)),"",'III_Plan comp 438.68 {Plan 10}'!AT$15&amp;analysismethod1)</f>
        <v/>
      </c>
      <c r="DB124" s="251" t="str">
        <f>IF(ISNUMBER(FIND(analysismethod1,'III_Plan comp 438.68 {Plan 10}'!AU$15)),"",'III_Plan comp 438.68 {Plan 10}'!AU$15&amp;analysismethod1)</f>
        <v/>
      </c>
      <c r="DC124" s="251" t="str">
        <f>IF(ISNUMBER(FIND(analysismethod1,'III_Plan comp 438.68 {Plan 10}'!AV$15)),"",'III_Plan comp 438.68 {Plan 10}'!AV$15&amp;analysismethod1)</f>
        <v/>
      </c>
      <c r="DD124" s="251" t="str">
        <f>IF(ISNUMBER(FIND(analysismethod1,'III_Plan comp 438.68 {Plan 10}'!AW$15)),"",'III_Plan comp 438.68 {Plan 10}'!AW$15&amp;analysismethod1)</f>
        <v/>
      </c>
      <c r="DE124" s="251" t="str">
        <f>IF(ISNUMBER(FIND(analysismethod1,'III_Plan comp 438.68 {Plan 10}'!AX$15)),"",'III_Plan comp 438.68 {Plan 10}'!AX$15&amp;analysismethod1)</f>
        <v/>
      </c>
      <c r="DF124" s="251" t="str">
        <f>IF(ISNUMBER(FIND(analysismethod1,'III_Plan comp 438.68 {Plan 10}'!AY$15)),"",'III_Plan comp 438.68 {Plan 10}'!AY$15&amp;analysismethod1)</f>
        <v/>
      </c>
      <c r="DG124" s="251" t="str">
        <f>IF(ISNUMBER(FIND(analysismethod1,'III_Plan comp 438.68 {Plan 10}'!AZ$15)),"",'III_Plan comp 438.68 {Plan 10}'!AZ$15&amp;analysismethod1)</f>
        <v/>
      </c>
      <c r="DH124" s="251" t="str">
        <f>IF(ISNUMBER(FIND(analysismethod1,'III_Plan comp 438.68 {Plan 10}'!BA$15)),"",'III_Plan comp 438.68 {Plan 10}'!BA$15&amp;analysismethod1)</f>
        <v/>
      </c>
      <c r="DI124" s="251" t="str">
        <f>IF(ISNUMBER(FIND(analysismethod1,'III_Plan comp 438.68 {Plan 10}'!BB$15)),"",'III_Plan comp 438.68 {Plan 10}'!BB$15&amp;analysismethod1)</f>
        <v/>
      </c>
      <c r="DJ124" s="251" t="str">
        <f>IF(ISNUMBER(FIND(analysismethod1,'III_Plan comp 438.68 {Plan 10}'!BC$15)),"",'III_Plan comp 438.68 {Plan 10}'!BC$15&amp;analysismethod1)</f>
        <v/>
      </c>
      <c r="DK124" s="251" t="str">
        <f>IF(ISNUMBER(FIND(analysismethod1,'III_Plan comp 438.68 {Plan 10}'!BD$15)),"",'III_Plan comp 438.68 {Plan 10}'!BD$15&amp;analysismethod1)</f>
        <v/>
      </c>
      <c r="DL124" s="251" t="str">
        <f>IF(ISNUMBER(FIND(analysismethod1,'III_Plan comp 438.68 {Plan 10}'!BE$15)),"",'III_Plan comp 438.68 {Plan 10}'!BE$15&amp;analysismethod1)</f>
        <v/>
      </c>
      <c r="DM124" s="251" t="str">
        <f>IF(ISNUMBER(FIND(analysismethod1,'III_Plan comp 438.68 {Plan 10}'!BF$15)),"",'III_Plan comp 438.68 {Plan 10}'!BF$15&amp;analysismethod1)</f>
        <v/>
      </c>
      <c r="DN124" s="251" t="str">
        <f>IF(ISNUMBER(FIND(analysismethod1,'III_Plan comp 438.68 {Plan 10}'!BG$15)),"",'III_Plan comp 438.68 {Plan 10}'!BG$15&amp;analysismethod1)</f>
        <v/>
      </c>
      <c r="DO124" s="251" t="str">
        <f>IF(ISNUMBER(FIND(analysismethod1,'III_Plan comp 438.68 {Plan 10}'!BH$15)),"",'III_Plan comp 438.68 {Plan 10}'!BH$15&amp;analysismethod1)</f>
        <v/>
      </c>
      <c r="DP124" s="251" t="str">
        <f>IF(ISNUMBER(FIND(analysismethod1,'III_Plan comp 438.68 {Plan 10}'!BI$15)),"",'III_Plan comp 438.68 {Plan 10}'!BI$15&amp;analysismethod1)</f>
        <v/>
      </c>
      <c r="DQ124" s="251" t="str">
        <f>IF(ISNUMBER(FIND(analysismethod1,'III_Plan comp 438.68 {Plan 10}'!BJ$15)),"",'III_Plan comp 438.68 {Plan 10}'!BJ$15&amp;analysismethod1)</f>
        <v/>
      </c>
      <c r="DR124" s="251" t="str">
        <f>IF(ISNUMBER(FIND(analysismethod1,'III_Plan comp 438.68 {Plan 10}'!BK$15)),"",'III_Plan comp 438.68 {Plan 10}'!BK$15&amp;analysismethod1)</f>
        <v/>
      </c>
      <c r="DS124" s="251" t="str">
        <f>IF(ISNUMBER(FIND(analysismethod1,'III_Plan comp 438.68 {Plan 10}'!BL$15)),"",'III_Plan comp 438.68 {Plan 10}'!BL$15&amp;analysismethod1)</f>
        <v/>
      </c>
      <c r="DT124" s="251" t="str">
        <f>IF(ISNUMBER(FIND(analysismethod1,'III_Plan comp 438.68 {Plan 10}'!BM$15)),"",'III_Plan comp 438.68 {Plan 10}'!BM$15&amp;analysismethod1)</f>
        <v/>
      </c>
      <c r="DU124" s="251" t="str">
        <f>IF(ISNUMBER(FIND(analysismethod1,'III_Plan comp 438.68 {Plan 10}'!BN$15)),"",'III_Plan comp 438.68 {Plan 10}'!BN$15&amp;analysismethod1)</f>
        <v/>
      </c>
      <c r="DV124" s="251" t="str">
        <f>IF(ISNUMBER(FIND(analysismethod1,'III_Plan comp 438.68 {Plan 10}'!BO$15)),"",'III_Plan comp 438.68 {Plan 10}'!BO$15&amp;analysismethod1)</f>
        <v/>
      </c>
      <c r="DW124" s="251" t="str">
        <f>IF(ISNUMBER(FIND(analysismethod1,'III_Plan comp 438.68 {Plan 10}'!BP$15)),"",'III_Plan comp 438.68 {Plan 10}'!BP$15&amp;analysismethod1)</f>
        <v/>
      </c>
      <c r="DX124" s="251" t="str">
        <f>IF(ISNUMBER(FIND(analysismethod1,'III_Plan comp 438.68 {Plan 10}'!BQ$15)),"",'III_Plan comp 438.68 {Plan 10}'!BQ$15&amp;analysismethod1)</f>
        <v/>
      </c>
      <c r="DY124" s="251" t="str">
        <f>IF(ISNUMBER(FIND(analysismethod1,'III_Plan comp 438.68 {Plan 10}'!BR$15)),"",'III_Plan comp 438.68 {Plan 10}'!BR$15&amp;analysismethod1)</f>
        <v/>
      </c>
      <c r="DZ124" s="251" t="str">
        <f>IF(ISNUMBER(FIND(analysismethod1,'III_Plan comp 438.68 {Plan 10}'!BS$15)),"",'III_Plan comp 438.68 {Plan 10}'!BS$15&amp;analysismethod1)</f>
        <v/>
      </c>
      <c r="EA124" s="251" t="str">
        <f>IF(ISNUMBER(FIND(analysismethod1,'III_Plan comp 438.68 {Plan 10}'!BT$15)),"",'III_Plan comp 438.68 {Plan 10}'!BT$15&amp;analysismethod1)</f>
        <v/>
      </c>
      <c r="EB124" s="251" t="str">
        <f>IF(ISNUMBER(FIND(analysismethod1,'III_Plan comp 438.68 {Plan 10}'!BU$15)),"",'III_Plan comp 438.68 {Plan 10}'!BU$15&amp;analysismethod1)</f>
        <v/>
      </c>
      <c r="EC124" s="251" t="str">
        <f>IF(ISNUMBER(FIND(analysismethod1,'III_Plan comp 438.68 {Plan 10}'!BV$15)),"",'III_Plan comp 438.68 {Plan 10}'!BV$15&amp;analysismethod1)</f>
        <v/>
      </c>
      <c r="ED124" s="251" t="str">
        <f>IF(ISNUMBER(FIND(analysismethod1,'III_Plan comp 438.68 {Plan 10}'!BW$15)),"",'III_Plan comp 438.68 {Plan 10}'!BW$15&amp;analysismethod1)</f>
        <v/>
      </c>
      <c r="EE124" s="251" t="str">
        <f>IF(ISNUMBER(FIND(analysismethod1,'III_Plan comp 438.68 {Plan 10}'!BX$15)),"",'III_Plan comp 438.68 {Plan 10}'!BX$15&amp;analysismethod1)</f>
        <v/>
      </c>
      <c r="EF124" s="251" t="str">
        <f>IF(ISNUMBER(FIND(analysismethod1,'III_Plan comp 438.68 {Plan 10}'!BY$15)),"",'III_Plan comp 438.68 {Plan 10}'!BY$15&amp;analysismethod1)</f>
        <v/>
      </c>
      <c r="EG124" s="251" t="str">
        <f>IF(ISNUMBER(FIND(analysismethod1,'III_Plan comp 438.68 {Plan 10}'!BZ$15)),"",'III_Plan comp 438.68 {Plan 10}'!BZ$15&amp;analysismethod1)</f>
        <v/>
      </c>
      <c r="EH124" s="251" t="str">
        <f>IF(ISNUMBER(FIND(analysismethod1,'III_Plan comp 438.68 {Plan 10}'!CA$15)),"",'III_Plan comp 438.68 {Plan 10}'!CA$15&amp;analysismethod1)</f>
        <v/>
      </c>
      <c r="EI124" s="251" t="str">
        <f>IF(ISNUMBER(FIND(analysismethod1,'III_Plan comp 438.68 {Plan 10}'!CB$15)),"",'III_Plan comp 438.68 {Plan 10}'!CB$15&amp;analysismethod1)</f>
        <v/>
      </c>
      <c r="EJ124" s="251" t="str">
        <f>IF(ISNUMBER(FIND(analysismethod1,'III_Plan comp 438.68 {Plan 10}'!CC$15)),"",'III_Plan comp 438.68 {Plan 10}'!CC$15&amp;analysismethod1)</f>
        <v/>
      </c>
      <c r="EK124" s="251" t="str">
        <f>IF(ISNUMBER(FIND(analysismethod1,'III_Plan comp 438.68 {Plan 10}'!CD$15)),"",'III_Plan comp 438.68 {Plan 10}'!CD$15&amp;analysismethod1)</f>
        <v/>
      </c>
      <c r="EL124" s="251" t="str">
        <f>IF(ISNUMBER(FIND(analysismethod1,'III_Plan comp 438.68 {Plan 10}'!CE$15)),"",'III_Plan comp 438.68 {Plan 10}'!CE$15&amp;analysismethod1)</f>
        <v/>
      </c>
      <c r="EM124" s="251" t="str">
        <f>IF(ISNUMBER(FIND(analysismethod1,'III_Plan comp 438.68 {Plan 10}'!CF$15)),"",'III_Plan comp 438.68 {Plan 10}'!CF$15&amp;analysismethod1)</f>
        <v/>
      </c>
      <c r="EN124" s="251" t="str">
        <f>IF(ISNUMBER(FIND(analysismethod1,'III_Plan comp 438.68 {Plan 10}'!CG$15)),"",'III_Plan comp 438.68 {Plan 10}'!CG$15&amp;analysismethod1)</f>
        <v/>
      </c>
      <c r="EO124" s="251" t="str">
        <f>IF(ISNUMBER(FIND(analysismethod1,'III_Plan comp 438.68 {Plan 10}'!CH$15)),"",'III_Plan comp 438.68 {Plan 10}'!CH$15&amp;analysismethod1)</f>
        <v/>
      </c>
      <c r="EP124" s="251" t="str">
        <f>IF(ISNUMBER(FIND(analysismethod1,'III_Plan comp 438.68 {Plan 10}'!CI$15)),"",'III_Plan comp 438.68 {Plan 10}'!CI$15&amp;analysismethod1)</f>
        <v/>
      </c>
      <c r="EQ124" s="251" t="str">
        <f>IF(ISNUMBER(FIND(analysismethod1,'III_Plan comp 438.68 {Plan 10}'!CJ$15)),"",'III_Plan comp 438.68 {Plan 10}'!CJ$15&amp;analysismethod1)</f>
        <v/>
      </c>
      <c r="ER124" s="251" t="str">
        <f>IF(ISNUMBER(FIND(analysismethod1,'III_Plan comp 438.68 {Plan 10}'!CK$15)),"",'III_Plan comp 438.68 {Plan 10}'!CK$15&amp;analysismethod1)</f>
        <v/>
      </c>
      <c r="ES124" s="251" t="str">
        <f>IF(ISNUMBER(FIND(analysismethod1,'III_Plan comp 438.68 {Plan 10}'!CL$15)),"",'III_Plan comp 438.68 {Plan 10}'!CL$15&amp;analysismethod1)</f>
        <v/>
      </c>
      <c r="ET124" s="251" t="str">
        <f>IF(ISNUMBER(FIND(analysismethod1,'III_Plan comp 438.68 {Plan 10}'!CM$15)),"",'III_Plan comp 438.68 {Plan 10}'!CM$15&amp;analysismethod1)</f>
        <v/>
      </c>
      <c r="EU124" s="251" t="str">
        <f>IF(ISNUMBER(FIND(analysismethod1,'III_Plan comp 438.68 {Plan 10}'!CN$15)),"",'III_Plan comp 438.68 {Plan 10}'!CN$15&amp;analysismethod1)</f>
        <v/>
      </c>
      <c r="EV124" s="251" t="str">
        <f>IF(ISNUMBER(FIND(analysismethod1,'III_Plan comp 438.68 {Plan 10}'!CO$15)),"",'III_Plan comp 438.68 {Plan 10}'!CO$15&amp;analysismethod1)</f>
        <v/>
      </c>
      <c r="EW124" s="251" t="str">
        <f>IF(ISNUMBER(FIND(analysismethod1,'III_Plan comp 438.68 {Plan 10}'!CP$15)),"",'III_Plan comp 438.68 {Plan 10}'!CP$15&amp;analysismethod1)</f>
        <v/>
      </c>
      <c r="EX124" s="251" t="str">
        <f>IF(ISNUMBER(FIND(analysismethod1,'III_Plan comp 438.68 {Plan 10}'!CQ$15)),"",'III_Plan comp 438.68 {Plan 10}'!CQ$15&amp;analysismethod1)</f>
        <v/>
      </c>
      <c r="EY124" s="251" t="str">
        <f>IF(ISNUMBER(FIND(analysismethod1,'III_Plan comp 438.68 {Plan 10}'!CR$15)),"",'III_Plan comp 438.68 {Plan 10}'!CR$15&amp;analysismethod1)</f>
        <v/>
      </c>
      <c r="EZ124" s="251" t="str">
        <f>IF(ISNUMBER(FIND(analysismethod1,'III_Plan comp 438.68 {Plan 10}'!CS$15)),"",'III_Plan comp 438.68 {Plan 10}'!CS$15&amp;analysismethod1)</f>
        <v/>
      </c>
      <c r="FA124" s="251" t="str">
        <f>IF(ISNUMBER(FIND(analysismethod1,'III_Plan comp 438.68 {Plan 10}'!CT$15)),"",'III_Plan comp 438.68 {Plan 10}'!CT$15&amp;analysismethod1)</f>
        <v/>
      </c>
      <c r="FB124" s="251" t="str">
        <f>IF(ISNUMBER(FIND(analysismethod1,'III_Plan comp 438.68 {Plan 10}'!CU$15)),"",'III_Plan comp 438.68 {Plan 10}'!CU$15&amp;analysismethod1)</f>
        <v/>
      </c>
      <c r="FC124" s="251" t="str">
        <f>IF(ISNUMBER(FIND(analysismethod1,'III_Plan comp 438.68 {Plan 10}'!CV$15)),"",'III_Plan comp 438.68 {Plan 10}'!CV$15&amp;analysismethod1)</f>
        <v/>
      </c>
      <c r="FD124" s="251" t="str">
        <f>IF(ISNUMBER(FIND(analysismethod1,'III_Plan comp 438.68 {Plan 10}'!CW$15)),"",'III_Plan comp 438.68 {Plan 10}'!CW$15&amp;analysismethod1)</f>
        <v/>
      </c>
      <c r="FE124" s="251" t="str">
        <f>IF(ISNUMBER(FIND(analysismethod1,'III_Plan comp 438.68 {Plan 10}'!CX$15)),"",'III_Plan comp 438.68 {Plan 10}'!CX$15&amp;analysismethod1)</f>
        <v/>
      </c>
      <c r="FF124" s="251" t="str">
        <f>IF(ISNUMBER(FIND(analysismethod1,'III_Plan comp 438.68 {Plan 10}'!CY$15)),"",'III_Plan comp 438.68 {Plan 10}'!CY$15&amp;analysismethod1)</f>
        <v/>
      </c>
      <c r="FG124" s="251" t="str">
        <f>IF(ISNUMBER(FIND(analysismethod1,'III_Plan comp 438.68 {Plan 10}'!CZ$15)),"",'III_Plan comp 438.68 {Plan 10}'!CZ$15&amp;analysismethod1)</f>
        <v/>
      </c>
    </row>
    <row r="125" spans="62:163" x14ac:dyDescent="0.25">
      <c r="BK125" s="253" t="str">
        <f>IF('I_State and program information'!$E$54="Yes","Plan Provider Directory Review"&amp;"; "&amp;CHAR(10)&amp;CHAR(10),"")</f>
        <v/>
      </c>
      <c r="BL125" s="254" t="str">
        <f>IF(ISNUMBER(FIND(analysismethod2,'III_Plan comp 438.68 {Plan 10}'!E$15)),"",'III_Plan comp 438.68 {Plan 10}'!E$15&amp;analysismethod2)</f>
        <v/>
      </c>
      <c r="BM125" s="254" t="str">
        <f>IF(ISNUMBER(FIND(analysismethod2,'III_Plan comp 438.68 {Plan 10}'!F$15)),"",'III_Plan comp 438.68 {Plan 10}'!F$15&amp;analysismethod2)</f>
        <v/>
      </c>
      <c r="BN125" s="254" t="str">
        <f>IF(ISNUMBER(FIND(analysismethod2,'III_Plan comp 438.68 {Plan 10}'!G$15)),"",'III_Plan comp 438.68 {Plan 10}'!G$15&amp;analysismethod2)</f>
        <v/>
      </c>
      <c r="BO125" s="254" t="str">
        <f>IF(ISNUMBER(FIND(analysismethod2,'III_Plan comp 438.68 {Plan 10}'!H$15)),"",'III_Plan comp 438.68 {Plan 10}'!H$15&amp;analysismethod2)</f>
        <v/>
      </c>
      <c r="BP125" s="254" t="str">
        <f>IF(ISNUMBER(FIND(analysismethod2,'III_Plan comp 438.68 {Plan 10}'!I$15)),"",'III_Plan comp 438.68 {Plan 10}'!I$15&amp;analysismethod2)</f>
        <v/>
      </c>
      <c r="BQ125" s="254" t="str">
        <f>IF(ISNUMBER(FIND(analysismethod2,'III_Plan comp 438.68 {Plan 10}'!J$15)),"",'III_Plan comp 438.68 {Plan 10}'!J$15&amp;analysismethod2)</f>
        <v/>
      </c>
      <c r="BR125" s="254" t="str">
        <f>IF(ISNUMBER(FIND(analysismethod2,'III_Plan comp 438.68 {Plan 10}'!K$15)),"",'III_Plan comp 438.68 {Plan 10}'!K$15&amp;analysismethod2)</f>
        <v/>
      </c>
      <c r="BS125" s="254" t="str">
        <f>IF(ISNUMBER(FIND(analysismethod2,'III_Plan comp 438.68 {Plan 10}'!L$15)),"",'III_Plan comp 438.68 {Plan 10}'!L$15&amp;analysismethod2)</f>
        <v/>
      </c>
      <c r="BT125" s="254" t="str">
        <f>IF(ISNUMBER(FIND(analysismethod2,'III_Plan comp 438.68 {Plan 10}'!M$15)),"",'III_Plan comp 438.68 {Plan 10}'!M$15&amp;analysismethod2)</f>
        <v/>
      </c>
      <c r="BU125" s="254" t="str">
        <f>IF(ISNUMBER(FIND(analysismethod2,'III_Plan comp 438.68 {Plan 10}'!N$15)),"",'III_Plan comp 438.68 {Plan 10}'!N$15&amp;analysismethod2)</f>
        <v/>
      </c>
      <c r="BV125" s="254" t="str">
        <f>IF(ISNUMBER(FIND(analysismethod2,'III_Plan comp 438.68 {Plan 10}'!O$15)),"",'III_Plan comp 438.68 {Plan 10}'!O$15&amp;analysismethod2)</f>
        <v/>
      </c>
      <c r="BW125" s="254" t="str">
        <f>IF(ISNUMBER(FIND(analysismethod2,'III_Plan comp 438.68 {Plan 10}'!P$15)),"",'III_Plan comp 438.68 {Plan 10}'!P$15&amp;analysismethod2)</f>
        <v/>
      </c>
      <c r="BX125" s="254" t="str">
        <f>IF(ISNUMBER(FIND(analysismethod2,'III_Plan comp 438.68 {Plan 10}'!Q$15)),"",'III_Plan comp 438.68 {Plan 10}'!Q$15&amp;analysismethod2)</f>
        <v/>
      </c>
      <c r="BY125" s="254" t="str">
        <f>IF(ISNUMBER(FIND(analysismethod2,'III_Plan comp 438.68 {Plan 10}'!R$15)),"",'III_Plan comp 438.68 {Plan 10}'!R$15&amp;analysismethod2)</f>
        <v/>
      </c>
      <c r="BZ125" s="254" t="str">
        <f>IF(ISNUMBER(FIND(analysismethod2,'III_Plan comp 438.68 {Plan 10}'!S$15)),"",'III_Plan comp 438.68 {Plan 10}'!S$15&amp;analysismethod2)</f>
        <v/>
      </c>
      <c r="CA125" s="254" t="str">
        <f>IF(ISNUMBER(FIND(analysismethod2,'III_Plan comp 438.68 {Plan 10}'!T$15)),"",'III_Plan comp 438.68 {Plan 10}'!T$15&amp;analysismethod2)</f>
        <v/>
      </c>
      <c r="CB125" s="254" t="str">
        <f>IF(ISNUMBER(FIND(analysismethod2,'III_Plan comp 438.68 {Plan 10}'!U$15)),"",'III_Plan comp 438.68 {Plan 10}'!U$15&amp;analysismethod2)</f>
        <v/>
      </c>
      <c r="CC125" s="254" t="str">
        <f>IF(ISNUMBER(FIND(analysismethod2,'III_Plan comp 438.68 {Plan 10}'!V$15)),"",'III_Plan comp 438.68 {Plan 10}'!V$15&amp;analysismethod2)</f>
        <v/>
      </c>
      <c r="CD125" s="254" t="str">
        <f>IF(ISNUMBER(FIND(analysismethod2,'III_Plan comp 438.68 {Plan 10}'!W$15)),"",'III_Plan comp 438.68 {Plan 10}'!W$15&amp;analysismethod2)</f>
        <v/>
      </c>
      <c r="CE125" s="254" t="str">
        <f>IF(ISNUMBER(FIND(analysismethod2,'III_Plan comp 438.68 {Plan 10}'!X$15)),"",'III_Plan comp 438.68 {Plan 10}'!X$15&amp;analysismethod2)</f>
        <v/>
      </c>
      <c r="CF125" s="254" t="str">
        <f>IF(ISNUMBER(FIND(analysismethod2,'III_Plan comp 438.68 {Plan 10}'!Y$15)),"",'III_Plan comp 438.68 {Plan 10}'!Y$15&amp;analysismethod2)</f>
        <v/>
      </c>
      <c r="CG125" s="254" t="str">
        <f>IF(ISNUMBER(FIND(analysismethod2,'III_Plan comp 438.68 {Plan 10}'!Z$15)),"",'III_Plan comp 438.68 {Plan 10}'!Z$15&amp;analysismethod2)</f>
        <v/>
      </c>
      <c r="CH125" s="254" t="str">
        <f>IF(ISNUMBER(FIND(analysismethod2,'III_Plan comp 438.68 {Plan 10}'!AA$15)),"",'III_Plan comp 438.68 {Plan 10}'!AA$15&amp;analysismethod2)</f>
        <v/>
      </c>
      <c r="CI125" s="254" t="str">
        <f>IF(ISNUMBER(FIND(analysismethod2,'III_Plan comp 438.68 {Plan 10}'!AB$15)),"",'III_Plan comp 438.68 {Plan 10}'!AB$15&amp;analysismethod2)</f>
        <v/>
      </c>
      <c r="CJ125" s="254" t="str">
        <f>IF(ISNUMBER(FIND(analysismethod2,'III_Plan comp 438.68 {Plan 10}'!AC$15)),"",'III_Plan comp 438.68 {Plan 10}'!AC$15&amp;analysismethod2)</f>
        <v/>
      </c>
      <c r="CK125" s="254" t="str">
        <f>IF(ISNUMBER(FIND(analysismethod2,'III_Plan comp 438.68 {Plan 10}'!AD$15)),"",'III_Plan comp 438.68 {Plan 10}'!AD$15&amp;analysismethod2)</f>
        <v/>
      </c>
      <c r="CL125" s="254" t="str">
        <f>IF(ISNUMBER(FIND(analysismethod2,'III_Plan comp 438.68 {Plan 10}'!AE$15)),"",'III_Plan comp 438.68 {Plan 10}'!AE$15&amp;analysismethod2)</f>
        <v/>
      </c>
      <c r="CM125" s="254" t="str">
        <f>IF(ISNUMBER(FIND(analysismethod2,'III_Plan comp 438.68 {Plan 10}'!AF$15)),"",'III_Plan comp 438.68 {Plan 10}'!AF$15&amp;analysismethod2)</f>
        <v/>
      </c>
      <c r="CN125" s="254" t="str">
        <f>IF(ISNUMBER(FIND(analysismethod2,'III_Plan comp 438.68 {Plan 10}'!AG$15)),"",'III_Plan comp 438.68 {Plan 10}'!AG$15&amp;analysismethod2)</f>
        <v/>
      </c>
      <c r="CO125" s="254" t="str">
        <f>IF(ISNUMBER(FIND(analysismethod2,'III_Plan comp 438.68 {Plan 10}'!AH$15)),"",'III_Plan comp 438.68 {Plan 10}'!AH$15&amp;analysismethod2)</f>
        <v/>
      </c>
      <c r="CP125" s="254" t="str">
        <f>IF(ISNUMBER(FIND(analysismethod2,'III_Plan comp 438.68 {Plan 10}'!AI$15)),"",'III_Plan comp 438.68 {Plan 10}'!AI$15&amp;analysismethod2)</f>
        <v/>
      </c>
      <c r="CQ125" s="254" t="str">
        <f>IF(ISNUMBER(FIND(analysismethod2,'III_Plan comp 438.68 {Plan 10}'!AJ$15)),"",'III_Plan comp 438.68 {Plan 10}'!AJ$15&amp;analysismethod2)</f>
        <v/>
      </c>
      <c r="CR125" s="254" t="str">
        <f>IF(ISNUMBER(FIND(analysismethod2,'III_Plan comp 438.68 {Plan 10}'!AK$15)),"",'III_Plan comp 438.68 {Plan 10}'!AK$15&amp;analysismethod2)</f>
        <v/>
      </c>
      <c r="CS125" s="254" t="str">
        <f>IF(ISNUMBER(FIND(analysismethod2,'III_Plan comp 438.68 {Plan 10}'!AL$15)),"",'III_Plan comp 438.68 {Plan 10}'!AL$15&amp;analysismethod2)</f>
        <v/>
      </c>
      <c r="CT125" s="254" t="str">
        <f>IF(ISNUMBER(FIND(analysismethod2,'III_Plan comp 438.68 {Plan 10}'!AM$15)),"",'III_Plan comp 438.68 {Plan 10}'!AM$15&amp;analysismethod2)</f>
        <v/>
      </c>
      <c r="CU125" s="254" t="str">
        <f>IF(ISNUMBER(FIND(analysismethod2,'III_Plan comp 438.68 {Plan 10}'!AN$15)),"",'III_Plan comp 438.68 {Plan 10}'!AN$15&amp;analysismethod2)</f>
        <v/>
      </c>
      <c r="CV125" s="254" t="str">
        <f>IF(ISNUMBER(FIND(analysismethod2,'III_Plan comp 438.68 {Plan 10}'!AO$15)),"",'III_Plan comp 438.68 {Plan 10}'!AO$15&amp;analysismethod2)</f>
        <v/>
      </c>
      <c r="CW125" s="254" t="str">
        <f>IF(ISNUMBER(FIND(analysismethod2,'III_Plan comp 438.68 {Plan 10}'!AP$15)),"",'III_Plan comp 438.68 {Plan 10}'!AP$15&amp;analysismethod2)</f>
        <v/>
      </c>
      <c r="CX125" s="254" t="str">
        <f>IF(ISNUMBER(FIND(analysismethod2,'III_Plan comp 438.68 {Plan 10}'!AQ$15)),"",'III_Plan comp 438.68 {Plan 10}'!AQ$15&amp;analysismethod2)</f>
        <v/>
      </c>
      <c r="CY125" s="254" t="str">
        <f>IF(ISNUMBER(FIND(analysismethod2,'III_Plan comp 438.68 {Plan 10}'!AR$15)),"",'III_Plan comp 438.68 {Plan 10}'!AR$15&amp;analysismethod2)</f>
        <v/>
      </c>
      <c r="CZ125" s="254" t="str">
        <f>IF(ISNUMBER(FIND(analysismethod2,'III_Plan comp 438.68 {Plan 10}'!AS$15)),"",'III_Plan comp 438.68 {Plan 10}'!AS$15&amp;analysismethod2)</f>
        <v/>
      </c>
      <c r="DA125" s="254" t="str">
        <f>IF(ISNUMBER(FIND(analysismethod2,'III_Plan comp 438.68 {Plan 10}'!AT$15)),"",'III_Plan comp 438.68 {Plan 10}'!AT$15&amp;analysismethod2)</f>
        <v/>
      </c>
      <c r="DB125" s="254" t="str">
        <f>IF(ISNUMBER(FIND(analysismethod2,'III_Plan comp 438.68 {Plan 10}'!AU$15)),"",'III_Plan comp 438.68 {Plan 10}'!AU$15&amp;analysismethod2)</f>
        <v/>
      </c>
      <c r="DC125" s="254" t="str">
        <f>IF(ISNUMBER(FIND(analysismethod2,'III_Plan comp 438.68 {Plan 10}'!AV$15)),"",'III_Plan comp 438.68 {Plan 10}'!AV$15&amp;analysismethod2)</f>
        <v/>
      </c>
      <c r="DD125" s="254" t="str">
        <f>IF(ISNUMBER(FIND(analysismethod2,'III_Plan comp 438.68 {Plan 10}'!AW$15)),"",'III_Plan comp 438.68 {Plan 10}'!AW$15&amp;analysismethod2)</f>
        <v/>
      </c>
      <c r="DE125" s="254" t="str">
        <f>IF(ISNUMBER(FIND(analysismethod2,'III_Plan comp 438.68 {Plan 10}'!AX$15)),"",'III_Plan comp 438.68 {Plan 10}'!AX$15&amp;analysismethod2)</f>
        <v/>
      </c>
      <c r="DF125" s="254" t="str">
        <f>IF(ISNUMBER(FIND(analysismethod2,'III_Plan comp 438.68 {Plan 10}'!AY$15)),"",'III_Plan comp 438.68 {Plan 10}'!AY$15&amp;analysismethod2)</f>
        <v/>
      </c>
      <c r="DG125" s="254" t="str">
        <f>IF(ISNUMBER(FIND(analysismethod2,'III_Plan comp 438.68 {Plan 10}'!AZ$15)),"",'III_Plan comp 438.68 {Plan 10}'!AZ$15&amp;analysismethod2)</f>
        <v/>
      </c>
      <c r="DH125" s="254" t="str">
        <f>IF(ISNUMBER(FIND(analysismethod2,'III_Plan comp 438.68 {Plan 10}'!BA$15)),"",'III_Plan comp 438.68 {Plan 10}'!BA$15&amp;analysismethod2)</f>
        <v/>
      </c>
      <c r="DI125" s="254" t="str">
        <f>IF(ISNUMBER(FIND(analysismethod2,'III_Plan comp 438.68 {Plan 10}'!BB$15)),"",'III_Plan comp 438.68 {Plan 10}'!BB$15&amp;analysismethod2)</f>
        <v/>
      </c>
      <c r="DJ125" s="254" t="str">
        <f>IF(ISNUMBER(FIND(analysismethod2,'III_Plan comp 438.68 {Plan 10}'!BC$15)),"",'III_Plan comp 438.68 {Plan 10}'!BC$15&amp;analysismethod2)</f>
        <v/>
      </c>
      <c r="DK125" s="254" t="str">
        <f>IF(ISNUMBER(FIND(analysismethod2,'III_Plan comp 438.68 {Plan 10}'!BD$15)),"",'III_Plan comp 438.68 {Plan 10}'!BD$15&amp;analysismethod2)</f>
        <v/>
      </c>
      <c r="DL125" s="254" t="str">
        <f>IF(ISNUMBER(FIND(analysismethod2,'III_Plan comp 438.68 {Plan 10}'!BE$15)),"",'III_Plan comp 438.68 {Plan 10}'!BE$15&amp;analysismethod2)</f>
        <v/>
      </c>
      <c r="DM125" s="254" t="str">
        <f>IF(ISNUMBER(FIND(analysismethod2,'III_Plan comp 438.68 {Plan 10}'!BF$15)),"",'III_Plan comp 438.68 {Plan 10}'!BF$15&amp;analysismethod2)</f>
        <v/>
      </c>
      <c r="DN125" s="254" t="str">
        <f>IF(ISNUMBER(FIND(analysismethod2,'III_Plan comp 438.68 {Plan 10}'!BG$15)),"",'III_Plan comp 438.68 {Plan 10}'!BG$15&amp;analysismethod2)</f>
        <v/>
      </c>
      <c r="DO125" s="254" t="str">
        <f>IF(ISNUMBER(FIND(analysismethod2,'III_Plan comp 438.68 {Plan 10}'!BH$15)),"",'III_Plan comp 438.68 {Plan 10}'!BH$15&amp;analysismethod2)</f>
        <v/>
      </c>
      <c r="DP125" s="254" t="str">
        <f>IF(ISNUMBER(FIND(analysismethod2,'III_Plan comp 438.68 {Plan 10}'!BI$15)),"",'III_Plan comp 438.68 {Plan 10}'!BI$15&amp;analysismethod2)</f>
        <v/>
      </c>
      <c r="DQ125" s="254" t="str">
        <f>IF(ISNUMBER(FIND(analysismethod2,'III_Plan comp 438.68 {Plan 10}'!BJ$15)),"",'III_Plan comp 438.68 {Plan 10}'!BJ$15&amp;analysismethod2)</f>
        <v/>
      </c>
      <c r="DR125" s="254" t="str">
        <f>IF(ISNUMBER(FIND(analysismethod2,'III_Plan comp 438.68 {Plan 10}'!BK$15)),"",'III_Plan comp 438.68 {Plan 10}'!BK$15&amp;analysismethod2)</f>
        <v/>
      </c>
      <c r="DS125" s="254" t="str">
        <f>IF(ISNUMBER(FIND(analysismethod2,'III_Plan comp 438.68 {Plan 10}'!BL$15)),"",'III_Plan comp 438.68 {Plan 10}'!BL$15&amp;analysismethod2)</f>
        <v/>
      </c>
      <c r="DT125" s="254" t="str">
        <f>IF(ISNUMBER(FIND(analysismethod2,'III_Plan comp 438.68 {Plan 10}'!BM$15)),"",'III_Plan comp 438.68 {Plan 10}'!BM$15&amp;analysismethod2)</f>
        <v/>
      </c>
      <c r="DU125" s="254" t="str">
        <f>IF(ISNUMBER(FIND(analysismethod2,'III_Plan comp 438.68 {Plan 10}'!BN$15)),"",'III_Plan comp 438.68 {Plan 10}'!BN$15&amp;analysismethod2)</f>
        <v/>
      </c>
      <c r="DV125" s="254" t="str">
        <f>IF(ISNUMBER(FIND(analysismethod2,'III_Plan comp 438.68 {Plan 10}'!BO$15)),"",'III_Plan comp 438.68 {Plan 10}'!BO$15&amp;analysismethod2)</f>
        <v/>
      </c>
      <c r="DW125" s="254" t="str">
        <f>IF(ISNUMBER(FIND(analysismethod2,'III_Plan comp 438.68 {Plan 10}'!BP$15)),"",'III_Plan comp 438.68 {Plan 10}'!BP$15&amp;analysismethod2)</f>
        <v/>
      </c>
      <c r="DX125" s="254" t="str">
        <f>IF(ISNUMBER(FIND(analysismethod2,'III_Plan comp 438.68 {Plan 10}'!BQ$15)),"",'III_Plan comp 438.68 {Plan 10}'!BQ$15&amp;analysismethod2)</f>
        <v/>
      </c>
      <c r="DY125" s="254" t="str">
        <f>IF(ISNUMBER(FIND(analysismethod2,'III_Plan comp 438.68 {Plan 10}'!BR$15)),"",'III_Plan comp 438.68 {Plan 10}'!BR$15&amp;analysismethod2)</f>
        <v/>
      </c>
      <c r="DZ125" s="254" t="str">
        <f>IF(ISNUMBER(FIND(analysismethod2,'III_Plan comp 438.68 {Plan 10}'!BS$15)),"",'III_Plan comp 438.68 {Plan 10}'!BS$15&amp;analysismethod2)</f>
        <v/>
      </c>
      <c r="EA125" s="254" t="str">
        <f>IF(ISNUMBER(FIND(analysismethod2,'III_Plan comp 438.68 {Plan 10}'!BT$15)),"",'III_Plan comp 438.68 {Plan 10}'!BT$15&amp;analysismethod2)</f>
        <v/>
      </c>
      <c r="EB125" s="254" t="str">
        <f>IF(ISNUMBER(FIND(analysismethod2,'III_Plan comp 438.68 {Plan 10}'!BU$15)),"",'III_Plan comp 438.68 {Plan 10}'!BU$15&amp;analysismethod2)</f>
        <v/>
      </c>
      <c r="EC125" s="254" t="str">
        <f>IF(ISNUMBER(FIND(analysismethod2,'III_Plan comp 438.68 {Plan 10}'!BV$15)),"",'III_Plan comp 438.68 {Plan 10}'!BV$15&amp;analysismethod2)</f>
        <v/>
      </c>
      <c r="ED125" s="254" t="str">
        <f>IF(ISNUMBER(FIND(analysismethod2,'III_Plan comp 438.68 {Plan 10}'!BW$15)),"",'III_Plan comp 438.68 {Plan 10}'!BW$15&amp;analysismethod2)</f>
        <v/>
      </c>
      <c r="EE125" s="254" t="str">
        <f>IF(ISNUMBER(FIND(analysismethod2,'III_Plan comp 438.68 {Plan 10}'!BX$15)),"",'III_Plan comp 438.68 {Plan 10}'!BX$15&amp;analysismethod2)</f>
        <v/>
      </c>
      <c r="EF125" s="254" t="str">
        <f>IF(ISNUMBER(FIND(analysismethod2,'III_Plan comp 438.68 {Plan 10}'!BY$15)),"",'III_Plan comp 438.68 {Plan 10}'!BY$15&amp;analysismethod2)</f>
        <v/>
      </c>
      <c r="EG125" s="254" t="str">
        <f>IF(ISNUMBER(FIND(analysismethod2,'III_Plan comp 438.68 {Plan 10}'!BZ$15)),"",'III_Plan comp 438.68 {Plan 10}'!BZ$15&amp;analysismethod2)</f>
        <v/>
      </c>
      <c r="EH125" s="254" t="str">
        <f>IF(ISNUMBER(FIND(analysismethod2,'III_Plan comp 438.68 {Plan 10}'!CA$15)),"",'III_Plan comp 438.68 {Plan 10}'!CA$15&amp;analysismethod2)</f>
        <v/>
      </c>
      <c r="EI125" s="254" t="str">
        <f>IF(ISNUMBER(FIND(analysismethod2,'III_Plan comp 438.68 {Plan 10}'!CB$15)),"",'III_Plan comp 438.68 {Plan 10}'!CB$15&amp;analysismethod2)</f>
        <v/>
      </c>
      <c r="EJ125" s="254" t="str">
        <f>IF(ISNUMBER(FIND(analysismethod2,'III_Plan comp 438.68 {Plan 10}'!CC$15)),"",'III_Plan comp 438.68 {Plan 10}'!CC$15&amp;analysismethod2)</f>
        <v/>
      </c>
      <c r="EK125" s="254" t="str">
        <f>IF(ISNUMBER(FIND(analysismethod2,'III_Plan comp 438.68 {Plan 10}'!CD$15)),"",'III_Plan comp 438.68 {Plan 10}'!CD$15&amp;analysismethod2)</f>
        <v/>
      </c>
      <c r="EL125" s="254" t="str">
        <f>IF(ISNUMBER(FIND(analysismethod2,'III_Plan comp 438.68 {Plan 10}'!CE$15)),"",'III_Plan comp 438.68 {Plan 10}'!CE$15&amp;analysismethod2)</f>
        <v/>
      </c>
      <c r="EM125" s="254" t="str">
        <f>IF(ISNUMBER(FIND(analysismethod2,'III_Plan comp 438.68 {Plan 10}'!CF$15)),"",'III_Plan comp 438.68 {Plan 10}'!CF$15&amp;analysismethod2)</f>
        <v/>
      </c>
      <c r="EN125" s="254" t="str">
        <f>IF(ISNUMBER(FIND(analysismethod2,'III_Plan comp 438.68 {Plan 10}'!CG$15)),"",'III_Plan comp 438.68 {Plan 10}'!CG$15&amp;analysismethod2)</f>
        <v/>
      </c>
      <c r="EO125" s="254" t="str">
        <f>IF(ISNUMBER(FIND(analysismethod2,'III_Plan comp 438.68 {Plan 10}'!CH$15)),"",'III_Plan comp 438.68 {Plan 10}'!CH$15&amp;analysismethod2)</f>
        <v/>
      </c>
      <c r="EP125" s="254" t="str">
        <f>IF(ISNUMBER(FIND(analysismethod2,'III_Plan comp 438.68 {Plan 10}'!CI$15)),"",'III_Plan comp 438.68 {Plan 10}'!CI$15&amp;analysismethod2)</f>
        <v/>
      </c>
      <c r="EQ125" s="254" t="str">
        <f>IF(ISNUMBER(FIND(analysismethod2,'III_Plan comp 438.68 {Plan 10}'!CJ$15)),"",'III_Plan comp 438.68 {Plan 10}'!CJ$15&amp;analysismethod2)</f>
        <v/>
      </c>
      <c r="ER125" s="254" t="str">
        <f>IF(ISNUMBER(FIND(analysismethod2,'III_Plan comp 438.68 {Plan 10}'!CK$15)),"",'III_Plan comp 438.68 {Plan 10}'!CK$15&amp;analysismethod2)</f>
        <v/>
      </c>
      <c r="ES125" s="254" t="str">
        <f>IF(ISNUMBER(FIND(analysismethod2,'III_Plan comp 438.68 {Plan 10}'!CL$15)),"",'III_Plan comp 438.68 {Plan 10}'!CL$15&amp;analysismethod2)</f>
        <v/>
      </c>
      <c r="ET125" s="254" t="str">
        <f>IF(ISNUMBER(FIND(analysismethod2,'III_Plan comp 438.68 {Plan 10}'!CM$15)),"",'III_Plan comp 438.68 {Plan 10}'!CM$15&amp;analysismethod2)</f>
        <v/>
      </c>
      <c r="EU125" s="254" t="str">
        <f>IF(ISNUMBER(FIND(analysismethod2,'III_Plan comp 438.68 {Plan 10}'!CN$15)),"",'III_Plan comp 438.68 {Plan 10}'!CN$15&amp;analysismethod2)</f>
        <v/>
      </c>
      <c r="EV125" s="254" t="str">
        <f>IF(ISNUMBER(FIND(analysismethod2,'III_Plan comp 438.68 {Plan 10}'!CO$15)),"",'III_Plan comp 438.68 {Plan 10}'!CO$15&amp;analysismethod2)</f>
        <v/>
      </c>
      <c r="EW125" s="254" t="str">
        <f>IF(ISNUMBER(FIND(analysismethod2,'III_Plan comp 438.68 {Plan 10}'!CP$15)),"",'III_Plan comp 438.68 {Plan 10}'!CP$15&amp;analysismethod2)</f>
        <v/>
      </c>
      <c r="EX125" s="254" t="str">
        <f>IF(ISNUMBER(FIND(analysismethod2,'III_Plan comp 438.68 {Plan 10}'!CQ$15)),"",'III_Plan comp 438.68 {Plan 10}'!CQ$15&amp;analysismethod2)</f>
        <v/>
      </c>
      <c r="EY125" s="254" t="str">
        <f>IF(ISNUMBER(FIND(analysismethod2,'III_Plan comp 438.68 {Plan 10}'!CR$15)),"",'III_Plan comp 438.68 {Plan 10}'!CR$15&amp;analysismethod2)</f>
        <v/>
      </c>
      <c r="EZ125" s="254" t="str">
        <f>IF(ISNUMBER(FIND(analysismethod2,'III_Plan comp 438.68 {Plan 10}'!CS$15)),"",'III_Plan comp 438.68 {Plan 10}'!CS$15&amp;analysismethod2)</f>
        <v/>
      </c>
      <c r="FA125" s="254" t="str">
        <f>IF(ISNUMBER(FIND(analysismethod2,'III_Plan comp 438.68 {Plan 10}'!CT$15)),"",'III_Plan comp 438.68 {Plan 10}'!CT$15&amp;analysismethod2)</f>
        <v/>
      </c>
      <c r="FB125" s="254" t="str">
        <f>IF(ISNUMBER(FIND(analysismethod2,'III_Plan comp 438.68 {Plan 10}'!CU$15)),"",'III_Plan comp 438.68 {Plan 10}'!CU$15&amp;analysismethod2)</f>
        <v/>
      </c>
      <c r="FC125" s="254" t="str">
        <f>IF(ISNUMBER(FIND(analysismethod2,'III_Plan comp 438.68 {Plan 10}'!CV$15)),"",'III_Plan comp 438.68 {Plan 10}'!CV$15&amp;analysismethod2)</f>
        <v/>
      </c>
      <c r="FD125" s="254" t="str">
        <f>IF(ISNUMBER(FIND(analysismethod2,'III_Plan comp 438.68 {Plan 10}'!CW$15)),"",'III_Plan comp 438.68 {Plan 10}'!CW$15&amp;analysismethod2)</f>
        <v/>
      </c>
      <c r="FE125" s="254" t="str">
        <f>IF(ISNUMBER(FIND(analysismethod2,'III_Plan comp 438.68 {Plan 10}'!CX$15)),"",'III_Plan comp 438.68 {Plan 10}'!CX$15&amp;analysismethod2)</f>
        <v/>
      </c>
      <c r="FF125" s="254" t="str">
        <f>IF(ISNUMBER(FIND(analysismethod2,'III_Plan comp 438.68 {Plan 10}'!CY$15)),"",'III_Plan comp 438.68 {Plan 10}'!CY$15&amp;analysismethod2)</f>
        <v/>
      </c>
      <c r="FG125" s="254" t="str">
        <f>IF(ISNUMBER(FIND(analysismethod2,'III_Plan comp 438.68 {Plan 10}'!CZ$15)),"",'III_Plan comp 438.68 {Plan 10}'!CZ$15&amp;analysismethod2)</f>
        <v/>
      </c>
    </row>
    <row r="126" spans="62:163" x14ac:dyDescent="0.25">
      <c r="BK126" s="253" t="str">
        <f>IF('I_State and program information'!$E$58="Yes","Secret Shopper: Network Participation"&amp;"; "&amp;CHAR(10)&amp;CHAR(10),"")</f>
        <v/>
      </c>
      <c r="BL126" s="254" t="str">
        <f>IF(ISNUMBER(FIND(analysismethod3,'III_Plan comp 438.68 {Plan 10}'!E$15)),"",'III_Plan comp 438.68 {Plan 10}'!E$15&amp;analysismethod3)</f>
        <v/>
      </c>
      <c r="BM126" s="254" t="str">
        <f>IF(ISNUMBER(FIND(analysismethod3,'III_Plan comp 438.68 {Plan 10}'!F$15)),"",'III_Plan comp 438.68 {Plan 10}'!F$15&amp;analysismethod3)</f>
        <v/>
      </c>
      <c r="BN126" s="254" t="str">
        <f>IF(ISNUMBER(FIND(analysismethod3,'III_Plan comp 438.68 {Plan 10}'!G$15)),"",'III_Plan comp 438.68 {Plan 10}'!G$15&amp;analysismethod3)</f>
        <v/>
      </c>
      <c r="BO126" s="254" t="str">
        <f>IF(ISNUMBER(FIND(analysismethod3,'III_Plan comp 438.68 {Plan 10}'!H$15)),"",'III_Plan comp 438.68 {Plan 10}'!H$15&amp;analysismethod3)</f>
        <v/>
      </c>
      <c r="BP126" s="254" t="str">
        <f>IF(ISNUMBER(FIND(analysismethod3,'III_Plan comp 438.68 {Plan 10}'!I$15)),"",'III_Plan comp 438.68 {Plan 10}'!I$15&amp;analysismethod3)</f>
        <v/>
      </c>
      <c r="BQ126" s="254" t="str">
        <f>IF(ISNUMBER(FIND(analysismethod3,'III_Plan comp 438.68 {Plan 10}'!J$15)),"",'III_Plan comp 438.68 {Plan 10}'!J$15&amp;analysismethod3)</f>
        <v/>
      </c>
      <c r="BR126" s="254" t="str">
        <f>IF(ISNUMBER(FIND(analysismethod3,'III_Plan comp 438.68 {Plan 10}'!K$15)),"",'III_Plan comp 438.68 {Plan 10}'!K$15&amp;analysismethod3)</f>
        <v/>
      </c>
      <c r="BS126" s="254" t="str">
        <f>IF(ISNUMBER(FIND(analysismethod3,'III_Plan comp 438.68 {Plan 10}'!L$15)),"",'III_Plan comp 438.68 {Plan 10}'!L$15&amp;analysismethod3)</f>
        <v/>
      </c>
      <c r="BT126" s="254" t="str">
        <f>IF(ISNUMBER(FIND(analysismethod3,'III_Plan comp 438.68 {Plan 10}'!M$15)),"",'III_Plan comp 438.68 {Plan 10}'!M$15&amp;analysismethod3)</f>
        <v/>
      </c>
      <c r="BU126" s="254" t="str">
        <f>IF(ISNUMBER(FIND(analysismethod3,'III_Plan comp 438.68 {Plan 10}'!N$15)),"",'III_Plan comp 438.68 {Plan 10}'!N$15&amp;analysismethod3)</f>
        <v/>
      </c>
      <c r="BV126" s="254" t="str">
        <f>IF(ISNUMBER(FIND(analysismethod3,'III_Plan comp 438.68 {Plan 10}'!O$15)),"",'III_Plan comp 438.68 {Plan 10}'!O$15&amp;analysismethod3)</f>
        <v/>
      </c>
      <c r="BW126" s="254" t="str">
        <f>IF(ISNUMBER(FIND(analysismethod3,'III_Plan comp 438.68 {Plan 10}'!P$15)),"",'III_Plan comp 438.68 {Plan 10}'!P$15&amp;analysismethod3)</f>
        <v/>
      </c>
      <c r="BX126" s="254" t="str">
        <f>IF(ISNUMBER(FIND(analysismethod3,'III_Plan comp 438.68 {Plan 10}'!Q$15)),"",'III_Plan comp 438.68 {Plan 10}'!Q$15&amp;analysismethod3)</f>
        <v/>
      </c>
      <c r="BY126" s="254" t="str">
        <f>IF(ISNUMBER(FIND(analysismethod3,'III_Plan comp 438.68 {Plan 10}'!R$15)),"",'III_Plan comp 438.68 {Plan 10}'!R$15&amp;analysismethod3)</f>
        <v/>
      </c>
      <c r="BZ126" s="254" t="str">
        <f>IF(ISNUMBER(FIND(analysismethod3,'III_Plan comp 438.68 {Plan 10}'!S$15)),"",'III_Plan comp 438.68 {Plan 10}'!S$15&amp;analysismethod3)</f>
        <v/>
      </c>
      <c r="CA126" s="254" t="str">
        <f>IF(ISNUMBER(FIND(analysismethod3,'III_Plan comp 438.68 {Plan 10}'!T$15)),"",'III_Plan comp 438.68 {Plan 10}'!T$15&amp;analysismethod3)</f>
        <v/>
      </c>
      <c r="CB126" s="254" t="str">
        <f>IF(ISNUMBER(FIND(analysismethod3,'III_Plan comp 438.68 {Plan 10}'!U$15)),"",'III_Plan comp 438.68 {Plan 10}'!U$15&amp;analysismethod3)</f>
        <v/>
      </c>
      <c r="CC126" s="254" t="str">
        <f>IF(ISNUMBER(FIND(analysismethod3,'III_Plan comp 438.68 {Plan 10}'!V$15)),"",'III_Plan comp 438.68 {Plan 10}'!V$15&amp;analysismethod3)</f>
        <v/>
      </c>
      <c r="CD126" s="254" t="str">
        <f>IF(ISNUMBER(FIND(analysismethod3,'III_Plan comp 438.68 {Plan 10}'!W$15)),"",'III_Plan comp 438.68 {Plan 10}'!W$15&amp;analysismethod3)</f>
        <v/>
      </c>
      <c r="CE126" s="254" t="str">
        <f>IF(ISNUMBER(FIND(analysismethod3,'III_Plan comp 438.68 {Plan 10}'!X$15)),"",'III_Plan comp 438.68 {Plan 10}'!X$15&amp;analysismethod3)</f>
        <v/>
      </c>
      <c r="CF126" s="254" t="str">
        <f>IF(ISNUMBER(FIND(analysismethod3,'III_Plan comp 438.68 {Plan 10}'!Y$15)),"",'III_Plan comp 438.68 {Plan 10}'!Y$15&amp;analysismethod3)</f>
        <v/>
      </c>
      <c r="CG126" s="254" t="str">
        <f>IF(ISNUMBER(FIND(analysismethod3,'III_Plan comp 438.68 {Plan 10}'!Z$15)),"",'III_Plan comp 438.68 {Plan 10}'!Z$15&amp;analysismethod3)</f>
        <v/>
      </c>
      <c r="CH126" s="254" t="str">
        <f>IF(ISNUMBER(FIND(analysismethod3,'III_Plan comp 438.68 {Plan 10}'!AA$15)),"",'III_Plan comp 438.68 {Plan 10}'!AA$15&amp;analysismethod3)</f>
        <v/>
      </c>
      <c r="CI126" s="254" t="str">
        <f>IF(ISNUMBER(FIND(analysismethod3,'III_Plan comp 438.68 {Plan 10}'!AB$15)),"",'III_Plan comp 438.68 {Plan 10}'!AB$15&amp;analysismethod3)</f>
        <v/>
      </c>
      <c r="CJ126" s="254" t="str">
        <f>IF(ISNUMBER(FIND(analysismethod3,'III_Plan comp 438.68 {Plan 10}'!AC$15)),"",'III_Plan comp 438.68 {Plan 10}'!AC$15&amp;analysismethod3)</f>
        <v/>
      </c>
      <c r="CK126" s="254" t="str">
        <f>IF(ISNUMBER(FIND(analysismethod3,'III_Plan comp 438.68 {Plan 10}'!AD$15)),"",'III_Plan comp 438.68 {Plan 10}'!AD$15&amp;analysismethod3)</f>
        <v/>
      </c>
      <c r="CL126" s="254" t="str">
        <f>IF(ISNUMBER(FIND(analysismethod3,'III_Plan comp 438.68 {Plan 10}'!AE$15)),"",'III_Plan comp 438.68 {Plan 10}'!AE$15&amp;analysismethod3)</f>
        <v/>
      </c>
      <c r="CM126" s="254" t="str">
        <f>IF(ISNUMBER(FIND(analysismethod3,'III_Plan comp 438.68 {Plan 10}'!AF$15)),"",'III_Plan comp 438.68 {Plan 10}'!AF$15&amp;analysismethod3)</f>
        <v/>
      </c>
      <c r="CN126" s="254" t="str">
        <f>IF(ISNUMBER(FIND(analysismethod3,'III_Plan comp 438.68 {Plan 10}'!AG$15)),"",'III_Plan comp 438.68 {Plan 10}'!AG$15&amp;analysismethod3)</f>
        <v/>
      </c>
      <c r="CO126" s="254" t="str">
        <f>IF(ISNUMBER(FIND(analysismethod3,'III_Plan comp 438.68 {Plan 10}'!AH$15)),"",'III_Plan comp 438.68 {Plan 10}'!AH$15&amp;analysismethod3)</f>
        <v/>
      </c>
      <c r="CP126" s="254" t="str">
        <f>IF(ISNUMBER(FIND(analysismethod3,'III_Plan comp 438.68 {Plan 10}'!AI$15)),"",'III_Plan comp 438.68 {Plan 10}'!AI$15&amp;analysismethod3)</f>
        <v/>
      </c>
      <c r="CQ126" s="254" t="str">
        <f>IF(ISNUMBER(FIND(analysismethod3,'III_Plan comp 438.68 {Plan 10}'!AJ$15)),"",'III_Plan comp 438.68 {Plan 10}'!AJ$15&amp;analysismethod3)</f>
        <v/>
      </c>
      <c r="CR126" s="254" t="str">
        <f>IF(ISNUMBER(FIND(analysismethod3,'III_Plan comp 438.68 {Plan 10}'!AK$15)),"",'III_Plan comp 438.68 {Plan 10}'!AK$15&amp;analysismethod3)</f>
        <v/>
      </c>
      <c r="CS126" s="254" t="str">
        <f>IF(ISNUMBER(FIND(analysismethod3,'III_Plan comp 438.68 {Plan 10}'!AL$15)),"",'III_Plan comp 438.68 {Plan 10}'!AL$15&amp;analysismethod3)</f>
        <v/>
      </c>
      <c r="CT126" s="254" t="str">
        <f>IF(ISNUMBER(FIND(analysismethod3,'III_Plan comp 438.68 {Plan 10}'!AM$15)),"",'III_Plan comp 438.68 {Plan 10}'!AM$15&amp;analysismethod3)</f>
        <v/>
      </c>
      <c r="CU126" s="254" t="str">
        <f>IF(ISNUMBER(FIND(analysismethod3,'III_Plan comp 438.68 {Plan 10}'!AN$15)),"",'III_Plan comp 438.68 {Plan 10}'!AN$15&amp;analysismethod3)</f>
        <v/>
      </c>
      <c r="CV126" s="254" t="str">
        <f>IF(ISNUMBER(FIND(analysismethod3,'III_Plan comp 438.68 {Plan 10}'!AO$15)),"",'III_Plan comp 438.68 {Plan 10}'!AO$15&amp;analysismethod3)</f>
        <v/>
      </c>
      <c r="CW126" s="254" t="str">
        <f>IF(ISNUMBER(FIND(analysismethod3,'III_Plan comp 438.68 {Plan 10}'!AP$15)),"",'III_Plan comp 438.68 {Plan 10}'!AP$15&amp;analysismethod3)</f>
        <v/>
      </c>
      <c r="CX126" s="254" t="str">
        <f>IF(ISNUMBER(FIND(analysismethod3,'III_Plan comp 438.68 {Plan 10}'!AQ$15)),"",'III_Plan comp 438.68 {Plan 10}'!AQ$15&amp;analysismethod3)</f>
        <v/>
      </c>
      <c r="CY126" s="254" t="str">
        <f>IF(ISNUMBER(FIND(analysismethod3,'III_Plan comp 438.68 {Plan 10}'!AR$15)),"",'III_Plan comp 438.68 {Plan 10}'!AR$15&amp;analysismethod3)</f>
        <v/>
      </c>
      <c r="CZ126" s="254" t="str">
        <f>IF(ISNUMBER(FIND(analysismethod3,'III_Plan comp 438.68 {Plan 10}'!AS$15)),"",'III_Plan comp 438.68 {Plan 10}'!AS$15&amp;analysismethod3)</f>
        <v/>
      </c>
      <c r="DA126" s="254" t="str">
        <f>IF(ISNUMBER(FIND(analysismethod3,'III_Plan comp 438.68 {Plan 10}'!AT$15)),"",'III_Plan comp 438.68 {Plan 10}'!AT$15&amp;analysismethod3)</f>
        <v/>
      </c>
      <c r="DB126" s="254" t="str">
        <f>IF(ISNUMBER(FIND(analysismethod3,'III_Plan comp 438.68 {Plan 10}'!AU$15)),"",'III_Plan comp 438.68 {Plan 10}'!AU$15&amp;analysismethod3)</f>
        <v/>
      </c>
      <c r="DC126" s="254" t="str">
        <f>IF(ISNUMBER(FIND(analysismethod3,'III_Plan comp 438.68 {Plan 10}'!AV$15)),"",'III_Plan comp 438.68 {Plan 10}'!AV$15&amp;analysismethod3)</f>
        <v/>
      </c>
      <c r="DD126" s="254" t="str">
        <f>IF(ISNUMBER(FIND(analysismethod3,'III_Plan comp 438.68 {Plan 10}'!AW$15)),"",'III_Plan comp 438.68 {Plan 10}'!AW$15&amp;analysismethod3)</f>
        <v/>
      </c>
      <c r="DE126" s="254" t="str">
        <f>IF(ISNUMBER(FIND(analysismethod3,'III_Plan comp 438.68 {Plan 10}'!AX$15)),"",'III_Plan comp 438.68 {Plan 10}'!AX$15&amp;analysismethod3)</f>
        <v/>
      </c>
      <c r="DF126" s="254" t="str">
        <f>IF(ISNUMBER(FIND(analysismethod3,'III_Plan comp 438.68 {Plan 10}'!AY$15)),"",'III_Plan comp 438.68 {Plan 10}'!AY$15&amp;analysismethod3)</f>
        <v/>
      </c>
      <c r="DG126" s="254" t="str">
        <f>IF(ISNUMBER(FIND(analysismethod3,'III_Plan comp 438.68 {Plan 10}'!AZ$15)),"",'III_Plan comp 438.68 {Plan 10}'!AZ$15&amp;analysismethod3)</f>
        <v/>
      </c>
      <c r="DH126" s="254" t="str">
        <f>IF(ISNUMBER(FIND(analysismethod3,'III_Plan comp 438.68 {Plan 10}'!BA$15)),"",'III_Plan comp 438.68 {Plan 10}'!BA$15&amp;analysismethod3)</f>
        <v/>
      </c>
      <c r="DI126" s="254" t="str">
        <f>IF(ISNUMBER(FIND(analysismethod3,'III_Plan comp 438.68 {Plan 10}'!BB$15)),"",'III_Plan comp 438.68 {Plan 10}'!BB$15&amp;analysismethod3)</f>
        <v/>
      </c>
      <c r="DJ126" s="254" t="str">
        <f>IF(ISNUMBER(FIND(analysismethod3,'III_Plan comp 438.68 {Plan 10}'!BC$15)),"",'III_Plan comp 438.68 {Plan 10}'!BC$15&amp;analysismethod3)</f>
        <v/>
      </c>
      <c r="DK126" s="254" t="str">
        <f>IF(ISNUMBER(FIND(analysismethod3,'III_Plan comp 438.68 {Plan 10}'!BD$15)),"",'III_Plan comp 438.68 {Plan 10}'!BD$15&amp;analysismethod3)</f>
        <v/>
      </c>
      <c r="DL126" s="254" t="str">
        <f>IF(ISNUMBER(FIND(analysismethod3,'III_Plan comp 438.68 {Plan 10}'!BE$15)),"",'III_Plan comp 438.68 {Plan 10}'!BE$15&amp;analysismethod3)</f>
        <v/>
      </c>
      <c r="DM126" s="254" t="str">
        <f>IF(ISNUMBER(FIND(analysismethod3,'III_Plan comp 438.68 {Plan 10}'!BF$15)),"",'III_Plan comp 438.68 {Plan 10}'!BF$15&amp;analysismethod3)</f>
        <v/>
      </c>
      <c r="DN126" s="254" t="str">
        <f>IF(ISNUMBER(FIND(analysismethod3,'III_Plan comp 438.68 {Plan 10}'!BG$15)),"",'III_Plan comp 438.68 {Plan 10}'!BG$15&amp;analysismethod3)</f>
        <v/>
      </c>
      <c r="DO126" s="254" t="str">
        <f>IF(ISNUMBER(FIND(analysismethod3,'III_Plan comp 438.68 {Plan 10}'!BH$15)),"",'III_Plan comp 438.68 {Plan 10}'!BH$15&amp;analysismethod3)</f>
        <v/>
      </c>
      <c r="DP126" s="254" t="str">
        <f>IF(ISNUMBER(FIND(analysismethod3,'III_Plan comp 438.68 {Plan 10}'!BI$15)),"",'III_Plan comp 438.68 {Plan 10}'!BI$15&amp;analysismethod3)</f>
        <v/>
      </c>
      <c r="DQ126" s="254" t="str">
        <f>IF(ISNUMBER(FIND(analysismethod3,'III_Plan comp 438.68 {Plan 10}'!BJ$15)),"",'III_Plan comp 438.68 {Plan 10}'!BJ$15&amp;analysismethod3)</f>
        <v/>
      </c>
      <c r="DR126" s="254" t="str">
        <f>IF(ISNUMBER(FIND(analysismethod3,'III_Plan comp 438.68 {Plan 10}'!BK$15)),"",'III_Plan comp 438.68 {Plan 10}'!BK$15&amp;analysismethod3)</f>
        <v/>
      </c>
      <c r="DS126" s="254" t="str">
        <f>IF(ISNUMBER(FIND(analysismethod3,'III_Plan comp 438.68 {Plan 10}'!BL$15)),"",'III_Plan comp 438.68 {Plan 10}'!BL$15&amp;analysismethod3)</f>
        <v/>
      </c>
      <c r="DT126" s="254" t="str">
        <f>IF(ISNUMBER(FIND(analysismethod3,'III_Plan comp 438.68 {Plan 10}'!BM$15)),"",'III_Plan comp 438.68 {Plan 10}'!BM$15&amp;analysismethod3)</f>
        <v/>
      </c>
      <c r="DU126" s="254" t="str">
        <f>IF(ISNUMBER(FIND(analysismethod3,'III_Plan comp 438.68 {Plan 10}'!BN$15)),"",'III_Plan comp 438.68 {Plan 10}'!BN$15&amp;analysismethod3)</f>
        <v/>
      </c>
      <c r="DV126" s="254" t="str">
        <f>IF(ISNUMBER(FIND(analysismethod3,'III_Plan comp 438.68 {Plan 10}'!BO$15)),"",'III_Plan comp 438.68 {Plan 10}'!BO$15&amp;analysismethod3)</f>
        <v/>
      </c>
      <c r="DW126" s="254" t="str">
        <f>IF(ISNUMBER(FIND(analysismethod3,'III_Plan comp 438.68 {Plan 10}'!BP$15)),"",'III_Plan comp 438.68 {Plan 10}'!BP$15&amp;analysismethod3)</f>
        <v/>
      </c>
      <c r="DX126" s="254" t="str">
        <f>IF(ISNUMBER(FIND(analysismethod3,'III_Plan comp 438.68 {Plan 10}'!BQ$15)),"",'III_Plan comp 438.68 {Plan 10}'!BQ$15&amp;analysismethod3)</f>
        <v/>
      </c>
      <c r="DY126" s="254" t="str">
        <f>IF(ISNUMBER(FIND(analysismethod3,'III_Plan comp 438.68 {Plan 10}'!BR$15)),"",'III_Plan comp 438.68 {Plan 10}'!BR$15&amp;analysismethod3)</f>
        <v/>
      </c>
      <c r="DZ126" s="254" t="str">
        <f>IF(ISNUMBER(FIND(analysismethod3,'III_Plan comp 438.68 {Plan 10}'!BS$15)),"",'III_Plan comp 438.68 {Plan 10}'!BS$15&amp;analysismethod3)</f>
        <v/>
      </c>
      <c r="EA126" s="254" t="str">
        <f>IF(ISNUMBER(FIND(analysismethod3,'III_Plan comp 438.68 {Plan 10}'!BT$15)),"",'III_Plan comp 438.68 {Plan 10}'!BT$15&amp;analysismethod3)</f>
        <v/>
      </c>
      <c r="EB126" s="254" t="str">
        <f>IF(ISNUMBER(FIND(analysismethod3,'III_Plan comp 438.68 {Plan 10}'!BU$15)),"",'III_Plan comp 438.68 {Plan 10}'!BU$15&amp;analysismethod3)</f>
        <v/>
      </c>
      <c r="EC126" s="254" t="str">
        <f>IF(ISNUMBER(FIND(analysismethod3,'III_Plan comp 438.68 {Plan 10}'!BV$15)),"",'III_Plan comp 438.68 {Plan 10}'!BV$15&amp;analysismethod3)</f>
        <v/>
      </c>
      <c r="ED126" s="254" t="str">
        <f>IF(ISNUMBER(FIND(analysismethod3,'III_Plan comp 438.68 {Plan 10}'!BW$15)),"",'III_Plan comp 438.68 {Plan 10}'!BW$15&amp;analysismethod3)</f>
        <v/>
      </c>
      <c r="EE126" s="254" t="str">
        <f>IF(ISNUMBER(FIND(analysismethod3,'III_Plan comp 438.68 {Plan 10}'!BX$15)),"",'III_Plan comp 438.68 {Plan 10}'!BX$15&amp;analysismethod3)</f>
        <v/>
      </c>
      <c r="EF126" s="254" t="str">
        <f>IF(ISNUMBER(FIND(analysismethod3,'III_Plan comp 438.68 {Plan 10}'!BY$15)),"",'III_Plan comp 438.68 {Plan 10}'!BY$15&amp;analysismethod3)</f>
        <v/>
      </c>
      <c r="EG126" s="254" t="str">
        <f>IF(ISNUMBER(FIND(analysismethod3,'III_Plan comp 438.68 {Plan 10}'!BZ$15)),"",'III_Plan comp 438.68 {Plan 10}'!BZ$15&amp;analysismethod3)</f>
        <v/>
      </c>
      <c r="EH126" s="254" t="str">
        <f>IF(ISNUMBER(FIND(analysismethod3,'III_Plan comp 438.68 {Plan 10}'!CA$15)),"",'III_Plan comp 438.68 {Plan 10}'!CA$15&amp;analysismethod3)</f>
        <v/>
      </c>
      <c r="EI126" s="254" t="str">
        <f>IF(ISNUMBER(FIND(analysismethod3,'III_Plan comp 438.68 {Plan 10}'!CB$15)),"",'III_Plan comp 438.68 {Plan 10}'!CB$15&amp;analysismethod3)</f>
        <v/>
      </c>
      <c r="EJ126" s="254" t="str">
        <f>IF(ISNUMBER(FIND(analysismethod3,'III_Plan comp 438.68 {Plan 10}'!CC$15)),"",'III_Plan comp 438.68 {Plan 10}'!CC$15&amp;analysismethod3)</f>
        <v/>
      </c>
      <c r="EK126" s="254" t="str">
        <f>IF(ISNUMBER(FIND(analysismethod3,'III_Plan comp 438.68 {Plan 10}'!CD$15)),"",'III_Plan comp 438.68 {Plan 10}'!CD$15&amp;analysismethod3)</f>
        <v/>
      </c>
      <c r="EL126" s="254" t="str">
        <f>IF(ISNUMBER(FIND(analysismethod3,'III_Plan comp 438.68 {Plan 10}'!CE$15)),"",'III_Plan comp 438.68 {Plan 10}'!CE$15&amp;analysismethod3)</f>
        <v/>
      </c>
      <c r="EM126" s="254" t="str">
        <f>IF(ISNUMBER(FIND(analysismethod3,'III_Plan comp 438.68 {Plan 10}'!CF$15)),"",'III_Plan comp 438.68 {Plan 10}'!CF$15&amp;analysismethod3)</f>
        <v/>
      </c>
      <c r="EN126" s="254" t="str">
        <f>IF(ISNUMBER(FIND(analysismethod3,'III_Plan comp 438.68 {Plan 10}'!CG$15)),"",'III_Plan comp 438.68 {Plan 10}'!CG$15&amp;analysismethod3)</f>
        <v/>
      </c>
      <c r="EO126" s="254" t="str">
        <f>IF(ISNUMBER(FIND(analysismethod3,'III_Plan comp 438.68 {Plan 10}'!CH$15)),"",'III_Plan comp 438.68 {Plan 10}'!CH$15&amp;analysismethod3)</f>
        <v/>
      </c>
      <c r="EP126" s="254" t="str">
        <f>IF(ISNUMBER(FIND(analysismethod3,'III_Plan comp 438.68 {Plan 10}'!CI$15)),"",'III_Plan comp 438.68 {Plan 10}'!CI$15&amp;analysismethod3)</f>
        <v/>
      </c>
      <c r="EQ126" s="254" t="str">
        <f>IF(ISNUMBER(FIND(analysismethod3,'III_Plan comp 438.68 {Plan 10}'!CJ$15)),"",'III_Plan comp 438.68 {Plan 10}'!CJ$15&amp;analysismethod3)</f>
        <v/>
      </c>
      <c r="ER126" s="254" t="str">
        <f>IF(ISNUMBER(FIND(analysismethod3,'III_Plan comp 438.68 {Plan 10}'!CK$15)),"",'III_Plan comp 438.68 {Plan 10}'!CK$15&amp;analysismethod3)</f>
        <v/>
      </c>
      <c r="ES126" s="254" t="str">
        <f>IF(ISNUMBER(FIND(analysismethod3,'III_Plan comp 438.68 {Plan 10}'!CL$15)),"",'III_Plan comp 438.68 {Plan 10}'!CL$15&amp;analysismethod3)</f>
        <v/>
      </c>
      <c r="ET126" s="254" t="str">
        <f>IF(ISNUMBER(FIND(analysismethod3,'III_Plan comp 438.68 {Plan 10}'!CM$15)),"",'III_Plan comp 438.68 {Plan 10}'!CM$15&amp;analysismethod3)</f>
        <v/>
      </c>
      <c r="EU126" s="254" t="str">
        <f>IF(ISNUMBER(FIND(analysismethod3,'III_Plan comp 438.68 {Plan 10}'!CN$15)),"",'III_Plan comp 438.68 {Plan 10}'!CN$15&amp;analysismethod3)</f>
        <v/>
      </c>
      <c r="EV126" s="254" t="str">
        <f>IF(ISNUMBER(FIND(analysismethod3,'III_Plan comp 438.68 {Plan 10}'!CO$15)),"",'III_Plan comp 438.68 {Plan 10}'!CO$15&amp;analysismethod3)</f>
        <v/>
      </c>
      <c r="EW126" s="254" t="str">
        <f>IF(ISNUMBER(FIND(analysismethod3,'III_Plan comp 438.68 {Plan 10}'!CP$15)),"",'III_Plan comp 438.68 {Plan 10}'!CP$15&amp;analysismethod3)</f>
        <v/>
      </c>
      <c r="EX126" s="254" t="str">
        <f>IF(ISNUMBER(FIND(analysismethod3,'III_Plan comp 438.68 {Plan 10}'!CQ$15)),"",'III_Plan comp 438.68 {Plan 10}'!CQ$15&amp;analysismethod3)</f>
        <v/>
      </c>
      <c r="EY126" s="254" t="str">
        <f>IF(ISNUMBER(FIND(analysismethod3,'III_Plan comp 438.68 {Plan 10}'!CR$15)),"",'III_Plan comp 438.68 {Plan 10}'!CR$15&amp;analysismethod3)</f>
        <v/>
      </c>
      <c r="EZ126" s="254" t="str">
        <f>IF(ISNUMBER(FIND(analysismethod3,'III_Plan comp 438.68 {Plan 10}'!CS$15)),"",'III_Plan comp 438.68 {Plan 10}'!CS$15&amp;analysismethod3)</f>
        <v/>
      </c>
      <c r="FA126" s="254" t="str">
        <f>IF(ISNUMBER(FIND(analysismethod3,'III_Plan comp 438.68 {Plan 10}'!CT$15)),"",'III_Plan comp 438.68 {Plan 10}'!CT$15&amp;analysismethod3)</f>
        <v/>
      </c>
      <c r="FB126" s="254" t="str">
        <f>IF(ISNUMBER(FIND(analysismethod3,'III_Plan comp 438.68 {Plan 10}'!CU$15)),"",'III_Plan comp 438.68 {Plan 10}'!CU$15&amp;analysismethod3)</f>
        <v/>
      </c>
      <c r="FC126" s="254" t="str">
        <f>IF(ISNUMBER(FIND(analysismethod3,'III_Plan comp 438.68 {Plan 10}'!CV$15)),"",'III_Plan comp 438.68 {Plan 10}'!CV$15&amp;analysismethod3)</f>
        <v/>
      </c>
      <c r="FD126" s="254" t="str">
        <f>IF(ISNUMBER(FIND(analysismethod3,'III_Plan comp 438.68 {Plan 10}'!CW$15)),"",'III_Plan comp 438.68 {Plan 10}'!CW$15&amp;analysismethod3)</f>
        <v/>
      </c>
      <c r="FE126" s="254" t="str">
        <f>IF(ISNUMBER(FIND(analysismethod3,'III_Plan comp 438.68 {Plan 10}'!CX$15)),"",'III_Plan comp 438.68 {Plan 10}'!CX$15&amp;analysismethod3)</f>
        <v/>
      </c>
      <c r="FF126" s="254" t="str">
        <f>IF(ISNUMBER(FIND(analysismethod3,'III_Plan comp 438.68 {Plan 10}'!CY$15)),"",'III_Plan comp 438.68 {Plan 10}'!CY$15&amp;analysismethod3)</f>
        <v/>
      </c>
      <c r="FG126" s="254" t="str">
        <f>IF(ISNUMBER(FIND(analysismethod3,'III_Plan comp 438.68 {Plan 10}'!CZ$15)),"",'III_Plan comp 438.68 {Plan 10}'!CZ$15&amp;analysismethod3)</f>
        <v/>
      </c>
    </row>
    <row r="127" spans="62:163" x14ac:dyDescent="0.25">
      <c r="BK127" s="253" t="str">
        <f>IF('I_State and program information'!$E$62="Yes","Secret Shopper: Appointment Availability"&amp;"; "&amp;CHAR(10)&amp;CHAR(10),"")</f>
        <v/>
      </c>
      <c r="BL127" s="254" t="str">
        <f>IF(ISNUMBER(FIND(analysismethod4,'III_Plan comp 438.68 {Plan 10}'!E$15)),"",'III_Plan comp 438.68 {Plan 10}'!E$15&amp;analysismethod4)</f>
        <v/>
      </c>
      <c r="BM127" s="254" t="str">
        <f>IF(ISNUMBER(FIND(analysismethod4,'III_Plan comp 438.68 {Plan 10}'!F$15)),"",'III_Plan comp 438.68 {Plan 10}'!F$15&amp;analysismethod4)</f>
        <v/>
      </c>
      <c r="BN127" s="254" t="str">
        <f>IF(ISNUMBER(FIND(analysismethod4,'III_Plan comp 438.68 {Plan 10}'!G$15)),"",'III_Plan comp 438.68 {Plan 10}'!G$15&amp;analysismethod4)</f>
        <v/>
      </c>
      <c r="BO127" s="254" t="str">
        <f>IF(ISNUMBER(FIND(analysismethod4,'III_Plan comp 438.68 {Plan 10}'!H$15)),"",'III_Plan comp 438.68 {Plan 10}'!H$15&amp;analysismethod4)</f>
        <v/>
      </c>
      <c r="BP127" s="254" t="str">
        <f>IF(ISNUMBER(FIND(analysismethod4,'III_Plan comp 438.68 {Plan 10}'!I$15)),"",'III_Plan comp 438.68 {Plan 10}'!I$15&amp;analysismethod4)</f>
        <v/>
      </c>
      <c r="BQ127" s="254" t="str">
        <f>IF(ISNUMBER(FIND(analysismethod4,'III_Plan comp 438.68 {Plan 10}'!J$15)),"",'III_Plan comp 438.68 {Plan 10}'!J$15&amp;analysismethod4)</f>
        <v/>
      </c>
      <c r="BR127" s="254" t="str">
        <f>IF(ISNUMBER(FIND(analysismethod4,'III_Plan comp 438.68 {Plan 10}'!K$15)),"",'III_Plan comp 438.68 {Plan 10}'!K$15&amp;analysismethod4)</f>
        <v/>
      </c>
      <c r="BS127" s="254" t="str">
        <f>IF(ISNUMBER(FIND(analysismethod4,'III_Plan comp 438.68 {Plan 10}'!L$15)),"",'III_Plan comp 438.68 {Plan 10}'!L$15&amp;analysismethod4)</f>
        <v/>
      </c>
      <c r="BT127" s="254" t="str">
        <f>IF(ISNUMBER(FIND(analysismethod4,'III_Plan comp 438.68 {Plan 10}'!M$15)),"",'III_Plan comp 438.68 {Plan 10}'!M$15&amp;analysismethod4)</f>
        <v/>
      </c>
      <c r="BU127" s="254" t="str">
        <f>IF(ISNUMBER(FIND(analysismethod4,'III_Plan comp 438.68 {Plan 10}'!N$15)),"",'III_Plan comp 438.68 {Plan 10}'!N$15&amp;analysismethod4)</f>
        <v/>
      </c>
      <c r="BV127" s="254" t="str">
        <f>IF(ISNUMBER(FIND(analysismethod4,'III_Plan comp 438.68 {Plan 10}'!O$15)),"",'III_Plan comp 438.68 {Plan 10}'!O$15&amp;analysismethod4)</f>
        <v/>
      </c>
      <c r="BW127" s="254" t="str">
        <f>IF(ISNUMBER(FIND(analysismethod4,'III_Plan comp 438.68 {Plan 10}'!P$15)),"",'III_Plan comp 438.68 {Plan 10}'!P$15&amp;analysismethod4)</f>
        <v/>
      </c>
      <c r="BX127" s="254" t="str">
        <f>IF(ISNUMBER(FIND(analysismethod4,'III_Plan comp 438.68 {Plan 10}'!Q$15)),"",'III_Plan comp 438.68 {Plan 10}'!Q$15&amp;analysismethod4)</f>
        <v/>
      </c>
      <c r="BY127" s="254" t="str">
        <f>IF(ISNUMBER(FIND(analysismethod4,'III_Plan comp 438.68 {Plan 10}'!R$15)),"",'III_Plan comp 438.68 {Plan 10}'!R$15&amp;analysismethod4)</f>
        <v/>
      </c>
      <c r="BZ127" s="254" t="str">
        <f>IF(ISNUMBER(FIND(analysismethod4,'III_Plan comp 438.68 {Plan 10}'!S$15)),"",'III_Plan comp 438.68 {Plan 10}'!S$15&amp;analysismethod4)</f>
        <v/>
      </c>
      <c r="CA127" s="254" t="str">
        <f>IF(ISNUMBER(FIND(analysismethod4,'III_Plan comp 438.68 {Plan 10}'!T$15)),"",'III_Plan comp 438.68 {Plan 10}'!T$15&amp;analysismethod4)</f>
        <v/>
      </c>
      <c r="CB127" s="254" t="str">
        <f>IF(ISNUMBER(FIND(analysismethod4,'III_Plan comp 438.68 {Plan 10}'!U$15)),"",'III_Plan comp 438.68 {Plan 10}'!U$15&amp;analysismethod4)</f>
        <v/>
      </c>
      <c r="CC127" s="254" t="str">
        <f>IF(ISNUMBER(FIND(analysismethod4,'III_Plan comp 438.68 {Plan 10}'!V$15)),"",'III_Plan comp 438.68 {Plan 10}'!V$15&amp;analysismethod4)</f>
        <v/>
      </c>
      <c r="CD127" s="254" t="str">
        <f>IF(ISNUMBER(FIND(analysismethod4,'III_Plan comp 438.68 {Plan 10}'!W$15)),"",'III_Plan comp 438.68 {Plan 10}'!W$15&amp;analysismethod4)</f>
        <v/>
      </c>
      <c r="CE127" s="254" t="str">
        <f>IF(ISNUMBER(FIND(analysismethod4,'III_Plan comp 438.68 {Plan 10}'!X$15)),"",'III_Plan comp 438.68 {Plan 10}'!X$15&amp;analysismethod4)</f>
        <v/>
      </c>
      <c r="CF127" s="254" t="str">
        <f>IF(ISNUMBER(FIND(analysismethod4,'III_Plan comp 438.68 {Plan 10}'!Y$15)),"",'III_Plan comp 438.68 {Plan 10}'!Y$15&amp;analysismethod4)</f>
        <v/>
      </c>
      <c r="CG127" s="254" t="str">
        <f>IF(ISNUMBER(FIND(analysismethod4,'III_Plan comp 438.68 {Plan 10}'!Z$15)),"",'III_Plan comp 438.68 {Plan 10}'!Z$15&amp;analysismethod4)</f>
        <v/>
      </c>
      <c r="CH127" s="254" t="str">
        <f>IF(ISNUMBER(FIND(analysismethod4,'III_Plan comp 438.68 {Plan 10}'!AA$15)),"",'III_Plan comp 438.68 {Plan 10}'!AA$15&amp;analysismethod4)</f>
        <v/>
      </c>
      <c r="CI127" s="254" t="str">
        <f>IF(ISNUMBER(FIND(analysismethod4,'III_Plan comp 438.68 {Plan 10}'!AB$15)),"",'III_Plan comp 438.68 {Plan 10}'!AB$15&amp;analysismethod4)</f>
        <v/>
      </c>
      <c r="CJ127" s="254" t="str">
        <f>IF(ISNUMBER(FIND(analysismethod4,'III_Plan comp 438.68 {Plan 10}'!AC$15)),"",'III_Plan comp 438.68 {Plan 10}'!AC$15&amp;analysismethod4)</f>
        <v/>
      </c>
      <c r="CK127" s="254" t="str">
        <f>IF(ISNUMBER(FIND(analysismethod4,'III_Plan comp 438.68 {Plan 10}'!AD$15)),"",'III_Plan comp 438.68 {Plan 10}'!AD$15&amp;analysismethod4)</f>
        <v/>
      </c>
      <c r="CL127" s="254" t="str">
        <f>IF(ISNUMBER(FIND(analysismethod4,'III_Plan comp 438.68 {Plan 10}'!AE$15)),"",'III_Plan comp 438.68 {Plan 10}'!AE$15&amp;analysismethod4)</f>
        <v/>
      </c>
      <c r="CM127" s="254" t="str">
        <f>IF(ISNUMBER(FIND(analysismethod4,'III_Plan comp 438.68 {Plan 10}'!AF$15)),"",'III_Plan comp 438.68 {Plan 10}'!AF$15&amp;analysismethod4)</f>
        <v/>
      </c>
      <c r="CN127" s="254" t="str">
        <f>IF(ISNUMBER(FIND(analysismethod4,'III_Plan comp 438.68 {Plan 10}'!AG$15)),"",'III_Plan comp 438.68 {Plan 10}'!AG$15&amp;analysismethod4)</f>
        <v/>
      </c>
      <c r="CO127" s="254" t="str">
        <f>IF(ISNUMBER(FIND(analysismethod4,'III_Plan comp 438.68 {Plan 10}'!AH$15)),"",'III_Plan comp 438.68 {Plan 10}'!AH$15&amp;analysismethod4)</f>
        <v/>
      </c>
      <c r="CP127" s="254" t="str">
        <f>IF(ISNUMBER(FIND(analysismethod4,'III_Plan comp 438.68 {Plan 10}'!AI$15)),"",'III_Plan comp 438.68 {Plan 10}'!AI$15&amp;analysismethod4)</f>
        <v/>
      </c>
      <c r="CQ127" s="254" t="str">
        <f>IF(ISNUMBER(FIND(analysismethod4,'III_Plan comp 438.68 {Plan 10}'!AJ$15)),"",'III_Plan comp 438.68 {Plan 10}'!AJ$15&amp;analysismethod4)</f>
        <v/>
      </c>
      <c r="CR127" s="254" t="str">
        <f>IF(ISNUMBER(FIND(analysismethod4,'III_Plan comp 438.68 {Plan 10}'!AK$15)),"",'III_Plan comp 438.68 {Plan 10}'!AK$15&amp;analysismethod4)</f>
        <v/>
      </c>
      <c r="CS127" s="254" t="str">
        <f>IF(ISNUMBER(FIND(analysismethod4,'III_Plan comp 438.68 {Plan 10}'!AL$15)),"",'III_Plan comp 438.68 {Plan 10}'!AL$15&amp;analysismethod4)</f>
        <v/>
      </c>
      <c r="CT127" s="254" t="str">
        <f>IF(ISNUMBER(FIND(analysismethod4,'III_Plan comp 438.68 {Plan 10}'!AM$15)),"",'III_Plan comp 438.68 {Plan 10}'!AM$15&amp;analysismethod4)</f>
        <v/>
      </c>
      <c r="CU127" s="254" t="str">
        <f>IF(ISNUMBER(FIND(analysismethod4,'III_Plan comp 438.68 {Plan 10}'!AN$15)),"",'III_Plan comp 438.68 {Plan 10}'!AN$15&amp;analysismethod4)</f>
        <v/>
      </c>
      <c r="CV127" s="254" t="str">
        <f>IF(ISNUMBER(FIND(analysismethod4,'III_Plan comp 438.68 {Plan 10}'!AO$15)),"",'III_Plan comp 438.68 {Plan 10}'!AO$15&amp;analysismethod4)</f>
        <v/>
      </c>
      <c r="CW127" s="254" t="str">
        <f>IF(ISNUMBER(FIND(analysismethod4,'III_Plan comp 438.68 {Plan 10}'!AP$15)),"",'III_Plan comp 438.68 {Plan 10}'!AP$15&amp;analysismethod4)</f>
        <v/>
      </c>
      <c r="CX127" s="254" t="str">
        <f>IF(ISNUMBER(FIND(analysismethod4,'III_Plan comp 438.68 {Plan 10}'!AQ$15)),"",'III_Plan comp 438.68 {Plan 10}'!AQ$15&amp;analysismethod4)</f>
        <v/>
      </c>
      <c r="CY127" s="254" t="str">
        <f>IF(ISNUMBER(FIND(analysismethod4,'III_Plan comp 438.68 {Plan 10}'!AR$15)),"",'III_Plan comp 438.68 {Plan 10}'!AR$15&amp;analysismethod4)</f>
        <v/>
      </c>
      <c r="CZ127" s="254" t="str">
        <f>IF(ISNUMBER(FIND(analysismethod4,'III_Plan comp 438.68 {Plan 10}'!AS$15)),"",'III_Plan comp 438.68 {Plan 10}'!AS$15&amp;analysismethod4)</f>
        <v/>
      </c>
      <c r="DA127" s="254" t="str">
        <f>IF(ISNUMBER(FIND(analysismethod4,'III_Plan comp 438.68 {Plan 10}'!AT$15)),"",'III_Plan comp 438.68 {Plan 10}'!AT$15&amp;analysismethod4)</f>
        <v/>
      </c>
      <c r="DB127" s="254" t="str">
        <f>IF(ISNUMBER(FIND(analysismethod4,'III_Plan comp 438.68 {Plan 10}'!AU$15)),"",'III_Plan comp 438.68 {Plan 10}'!AU$15&amp;analysismethod4)</f>
        <v/>
      </c>
      <c r="DC127" s="254" t="str">
        <f>IF(ISNUMBER(FIND(analysismethod4,'III_Plan comp 438.68 {Plan 10}'!AV$15)),"",'III_Plan comp 438.68 {Plan 10}'!AV$15&amp;analysismethod4)</f>
        <v/>
      </c>
      <c r="DD127" s="254" t="str">
        <f>IF(ISNUMBER(FIND(analysismethod4,'III_Plan comp 438.68 {Plan 10}'!AW$15)),"",'III_Plan comp 438.68 {Plan 10}'!AW$15&amp;analysismethod4)</f>
        <v/>
      </c>
      <c r="DE127" s="254" t="str">
        <f>IF(ISNUMBER(FIND(analysismethod4,'III_Plan comp 438.68 {Plan 10}'!AX$15)),"",'III_Plan comp 438.68 {Plan 10}'!AX$15&amp;analysismethod4)</f>
        <v/>
      </c>
      <c r="DF127" s="254" t="str">
        <f>IF(ISNUMBER(FIND(analysismethod4,'III_Plan comp 438.68 {Plan 10}'!AY$15)),"",'III_Plan comp 438.68 {Plan 10}'!AY$15&amp;analysismethod4)</f>
        <v/>
      </c>
      <c r="DG127" s="254" t="str">
        <f>IF(ISNUMBER(FIND(analysismethod4,'III_Plan comp 438.68 {Plan 10}'!AZ$15)),"",'III_Plan comp 438.68 {Plan 10}'!AZ$15&amp;analysismethod4)</f>
        <v/>
      </c>
      <c r="DH127" s="254" t="str">
        <f>IF(ISNUMBER(FIND(analysismethod4,'III_Plan comp 438.68 {Plan 10}'!BA$15)),"",'III_Plan comp 438.68 {Plan 10}'!BA$15&amp;analysismethod4)</f>
        <v/>
      </c>
      <c r="DI127" s="254" t="str">
        <f>IF(ISNUMBER(FIND(analysismethod4,'III_Plan comp 438.68 {Plan 10}'!BB$15)),"",'III_Plan comp 438.68 {Plan 10}'!BB$15&amp;analysismethod4)</f>
        <v/>
      </c>
      <c r="DJ127" s="254" t="str">
        <f>IF(ISNUMBER(FIND(analysismethod4,'III_Plan comp 438.68 {Plan 10}'!BC$15)),"",'III_Plan comp 438.68 {Plan 10}'!BC$15&amp;analysismethod4)</f>
        <v/>
      </c>
      <c r="DK127" s="254" t="str">
        <f>IF(ISNUMBER(FIND(analysismethod4,'III_Plan comp 438.68 {Plan 10}'!BD$15)),"",'III_Plan comp 438.68 {Plan 10}'!BD$15&amp;analysismethod4)</f>
        <v/>
      </c>
      <c r="DL127" s="254" t="str">
        <f>IF(ISNUMBER(FIND(analysismethod4,'III_Plan comp 438.68 {Plan 10}'!BE$15)),"",'III_Plan comp 438.68 {Plan 10}'!BE$15&amp;analysismethod4)</f>
        <v/>
      </c>
      <c r="DM127" s="254" t="str">
        <f>IF(ISNUMBER(FIND(analysismethod4,'III_Plan comp 438.68 {Plan 10}'!BF$15)),"",'III_Plan comp 438.68 {Plan 10}'!BF$15&amp;analysismethod4)</f>
        <v/>
      </c>
      <c r="DN127" s="254" t="str">
        <f>IF(ISNUMBER(FIND(analysismethod4,'III_Plan comp 438.68 {Plan 10}'!BG$15)),"",'III_Plan comp 438.68 {Plan 10}'!BG$15&amp;analysismethod4)</f>
        <v/>
      </c>
      <c r="DO127" s="254" t="str">
        <f>IF(ISNUMBER(FIND(analysismethod4,'III_Plan comp 438.68 {Plan 10}'!BH$15)),"",'III_Plan comp 438.68 {Plan 10}'!BH$15&amp;analysismethod4)</f>
        <v/>
      </c>
      <c r="DP127" s="254" t="str">
        <f>IF(ISNUMBER(FIND(analysismethod4,'III_Plan comp 438.68 {Plan 10}'!BI$15)),"",'III_Plan comp 438.68 {Plan 10}'!BI$15&amp;analysismethod4)</f>
        <v/>
      </c>
      <c r="DQ127" s="254" t="str">
        <f>IF(ISNUMBER(FIND(analysismethod4,'III_Plan comp 438.68 {Plan 10}'!BJ$15)),"",'III_Plan comp 438.68 {Plan 10}'!BJ$15&amp;analysismethod4)</f>
        <v/>
      </c>
      <c r="DR127" s="254" t="str">
        <f>IF(ISNUMBER(FIND(analysismethod4,'III_Plan comp 438.68 {Plan 10}'!BK$15)),"",'III_Plan comp 438.68 {Plan 10}'!BK$15&amp;analysismethod4)</f>
        <v/>
      </c>
      <c r="DS127" s="254" t="str">
        <f>IF(ISNUMBER(FIND(analysismethod4,'III_Plan comp 438.68 {Plan 10}'!BL$15)),"",'III_Plan comp 438.68 {Plan 10}'!BL$15&amp;analysismethod4)</f>
        <v/>
      </c>
      <c r="DT127" s="254" t="str">
        <f>IF(ISNUMBER(FIND(analysismethod4,'III_Plan comp 438.68 {Plan 10}'!BM$15)),"",'III_Plan comp 438.68 {Plan 10}'!BM$15&amp;analysismethod4)</f>
        <v/>
      </c>
      <c r="DU127" s="254" t="str">
        <f>IF(ISNUMBER(FIND(analysismethod4,'III_Plan comp 438.68 {Plan 10}'!BN$15)),"",'III_Plan comp 438.68 {Plan 10}'!BN$15&amp;analysismethod4)</f>
        <v/>
      </c>
      <c r="DV127" s="254" t="str">
        <f>IF(ISNUMBER(FIND(analysismethod4,'III_Plan comp 438.68 {Plan 10}'!BO$15)),"",'III_Plan comp 438.68 {Plan 10}'!BO$15&amp;analysismethod4)</f>
        <v/>
      </c>
      <c r="DW127" s="254" t="str">
        <f>IF(ISNUMBER(FIND(analysismethod4,'III_Plan comp 438.68 {Plan 10}'!BP$15)),"",'III_Plan comp 438.68 {Plan 10}'!BP$15&amp;analysismethod4)</f>
        <v/>
      </c>
      <c r="DX127" s="254" t="str">
        <f>IF(ISNUMBER(FIND(analysismethod4,'III_Plan comp 438.68 {Plan 10}'!BQ$15)),"",'III_Plan comp 438.68 {Plan 10}'!BQ$15&amp;analysismethod4)</f>
        <v/>
      </c>
      <c r="DY127" s="254" t="str">
        <f>IF(ISNUMBER(FIND(analysismethod4,'III_Plan comp 438.68 {Plan 10}'!BR$15)),"",'III_Plan comp 438.68 {Plan 10}'!BR$15&amp;analysismethod4)</f>
        <v/>
      </c>
      <c r="DZ127" s="254" t="str">
        <f>IF(ISNUMBER(FIND(analysismethod4,'III_Plan comp 438.68 {Plan 10}'!BS$15)),"",'III_Plan comp 438.68 {Plan 10}'!BS$15&amp;analysismethod4)</f>
        <v/>
      </c>
      <c r="EA127" s="254" t="str">
        <f>IF(ISNUMBER(FIND(analysismethod4,'III_Plan comp 438.68 {Plan 10}'!BT$15)),"",'III_Plan comp 438.68 {Plan 10}'!BT$15&amp;analysismethod4)</f>
        <v/>
      </c>
      <c r="EB127" s="254" t="str">
        <f>IF(ISNUMBER(FIND(analysismethod4,'III_Plan comp 438.68 {Plan 10}'!BU$15)),"",'III_Plan comp 438.68 {Plan 10}'!BU$15&amp;analysismethod4)</f>
        <v/>
      </c>
      <c r="EC127" s="254" t="str">
        <f>IF(ISNUMBER(FIND(analysismethod4,'III_Plan comp 438.68 {Plan 10}'!BV$15)),"",'III_Plan comp 438.68 {Plan 10}'!BV$15&amp;analysismethod4)</f>
        <v/>
      </c>
      <c r="ED127" s="254" t="str">
        <f>IF(ISNUMBER(FIND(analysismethod4,'III_Plan comp 438.68 {Plan 10}'!BW$15)),"",'III_Plan comp 438.68 {Plan 10}'!BW$15&amp;analysismethod4)</f>
        <v/>
      </c>
      <c r="EE127" s="254" t="str">
        <f>IF(ISNUMBER(FIND(analysismethod4,'III_Plan comp 438.68 {Plan 10}'!BX$15)),"",'III_Plan comp 438.68 {Plan 10}'!BX$15&amp;analysismethod4)</f>
        <v/>
      </c>
      <c r="EF127" s="254" t="str">
        <f>IF(ISNUMBER(FIND(analysismethod4,'III_Plan comp 438.68 {Plan 10}'!BY$15)),"",'III_Plan comp 438.68 {Plan 10}'!BY$15&amp;analysismethod4)</f>
        <v/>
      </c>
      <c r="EG127" s="254" t="str">
        <f>IF(ISNUMBER(FIND(analysismethod4,'III_Plan comp 438.68 {Plan 10}'!BZ$15)),"",'III_Plan comp 438.68 {Plan 10}'!BZ$15&amp;analysismethod4)</f>
        <v/>
      </c>
      <c r="EH127" s="254" t="str">
        <f>IF(ISNUMBER(FIND(analysismethod4,'III_Plan comp 438.68 {Plan 10}'!CA$15)),"",'III_Plan comp 438.68 {Plan 10}'!CA$15&amp;analysismethod4)</f>
        <v/>
      </c>
      <c r="EI127" s="254" t="str">
        <f>IF(ISNUMBER(FIND(analysismethod4,'III_Plan comp 438.68 {Plan 10}'!CB$15)),"",'III_Plan comp 438.68 {Plan 10}'!CB$15&amp;analysismethod4)</f>
        <v/>
      </c>
      <c r="EJ127" s="254" t="str">
        <f>IF(ISNUMBER(FIND(analysismethod4,'III_Plan comp 438.68 {Plan 10}'!CC$15)),"",'III_Plan comp 438.68 {Plan 10}'!CC$15&amp;analysismethod4)</f>
        <v/>
      </c>
      <c r="EK127" s="254" t="str">
        <f>IF(ISNUMBER(FIND(analysismethod4,'III_Plan comp 438.68 {Plan 10}'!CD$15)),"",'III_Plan comp 438.68 {Plan 10}'!CD$15&amp;analysismethod4)</f>
        <v/>
      </c>
      <c r="EL127" s="254" t="str">
        <f>IF(ISNUMBER(FIND(analysismethod4,'III_Plan comp 438.68 {Plan 10}'!CE$15)),"",'III_Plan comp 438.68 {Plan 10}'!CE$15&amp;analysismethod4)</f>
        <v/>
      </c>
      <c r="EM127" s="254" t="str">
        <f>IF(ISNUMBER(FIND(analysismethod4,'III_Plan comp 438.68 {Plan 10}'!CF$15)),"",'III_Plan comp 438.68 {Plan 10}'!CF$15&amp;analysismethod4)</f>
        <v/>
      </c>
      <c r="EN127" s="254" t="str">
        <f>IF(ISNUMBER(FIND(analysismethod4,'III_Plan comp 438.68 {Plan 10}'!CG$15)),"",'III_Plan comp 438.68 {Plan 10}'!CG$15&amp;analysismethod4)</f>
        <v/>
      </c>
      <c r="EO127" s="254" t="str">
        <f>IF(ISNUMBER(FIND(analysismethod4,'III_Plan comp 438.68 {Plan 10}'!CH$15)),"",'III_Plan comp 438.68 {Plan 10}'!CH$15&amp;analysismethod4)</f>
        <v/>
      </c>
      <c r="EP127" s="254" t="str">
        <f>IF(ISNUMBER(FIND(analysismethod4,'III_Plan comp 438.68 {Plan 10}'!CI$15)),"",'III_Plan comp 438.68 {Plan 10}'!CI$15&amp;analysismethod4)</f>
        <v/>
      </c>
      <c r="EQ127" s="254" t="str">
        <f>IF(ISNUMBER(FIND(analysismethod4,'III_Plan comp 438.68 {Plan 10}'!CJ$15)),"",'III_Plan comp 438.68 {Plan 10}'!CJ$15&amp;analysismethod4)</f>
        <v/>
      </c>
      <c r="ER127" s="254" t="str">
        <f>IF(ISNUMBER(FIND(analysismethod4,'III_Plan comp 438.68 {Plan 10}'!CK$15)),"",'III_Plan comp 438.68 {Plan 10}'!CK$15&amp;analysismethod4)</f>
        <v/>
      </c>
      <c r="ES127" s="254" t="str">
        <f>IF(ISNUMBER(FIND(analysismethod4,'III_Plan comp 438.68 {Plan 10}'!CL$15)),"",'III_Plan comp 438.68 {Plan 10}'!CL$15&amp;analysismethod4)</f>
        <v/>
      </c>
      <c r="ET127" s="254" t="str">
        <f>IF(ISNUMBER(FIND(analysismethod4,'III_Plan comp 438.68 {Plan 10}'!CM$15)),"",'III_Plan comp 438.68 {Plan 10}'!CM$15&amp;analysismethod4)</f>
        <v/>
      </c>
      <c r="EU127" s="254" t="str">
        <f>IF(ISNUMBER(FIND(analysismethod4,'III_Plan comp 438.68 {Plan 10}'!CN$15)),"",'III_Plan comp 438.68 {Plan 10}'!CN$15&amp;analysismethod4)</f>
        <v/>
      </c>
      <c r="EV127" s="254" t="str">
        <f>IF(ISNUMBER(FIND(analysismethod4,'III_Plan comp 438.68 {Plan 10}'!CO$15)),"",'III_Plan comp 438.68 {Plan 10}'!CO$15&amp;analysismethod4)</f>
        <v/>
      </c>
      <c r="EW127" s="254" t="str">
        <f>IF(ISNUMBER(FIND(analysismethod4,'III_Plan comp 438.68 {Plan 10}'!CP$15)),"",'III_Plan comp 438.68 {Plan 10}'!CP$15&amp;analysismethod4)</f>
        <v/>
      </c>
      <c r="EX127" s="254" t="str">
        <f>IF(ISNUMBER(FIND(analysismethod4,'III_Plan comp 438.68 {Plan 10}'!CQ$15)),"",'III_Plan comp 438.68 {Plan 10}'!CQ$15&amp;analysismethod4)</f>
        <v/>
      </c>
      <c r="EY127" s="254" t="str">
        <f>IF(ISNUMBER(FIND(analysismethod4,'III_Plan comp 438.68 {Plan 10}'!CR$15)),"",'III_Plan comp 438.68 {Plan 10}'!CR$15&amp;analysismethod4)</f>
        <v/>
      </c>
      <c r="EZ127" s="254" t="str">
        <f>IF(ISNUMBER(FIND(analysismethod4,'III_Plan comp 438.68 {Plan 10}'!CS$15)),"",'III_Plan comp 438.68 {Plan 10}'!CS$15&amp;analysismethod4)</f>
        <v/>
      </c>
      <c r="FA127" s="254" t="str">
        <f>IF(ISNUMBER(FIND(analysismethod4,'III_Plan comp 438.68 {Plan 10}'!CT$15)),"",'III_Plan comp 438.68 {Plan 10}'!CT$15&amp;analysismethod4)</f>
        <v/>
      </c>
      <c r="FB127" s="254" t="str">
        <f>IF(ISNUMBER(FIND(analysismethod4,'III_Plan comp 438.68 {Plan 10}'!CU$15)),"",'III_Plan comp 438.68 {Plan 10}'!CU$15&amp;analysismethod4)</f>
        <v/>
      </c>
      <c r="FC127" s="254" t="str">
        <f>IF(ISNUMBER(FIND(analysismethod4,'III_Plan comp 438.68 {Plan 10}'!CV$15)),"",'III_Plan comp 438.68 {Plan 10}'!CV$15&amp;analysismethod4)</f>
        <v/>
      </c>
      <c r="FD127" s="254" t="str">
        <f>IF(ISNUMBER(FIND(analysismethod4,'III_Plan comp 438.68 {Plan 10}'!CW$15)),"",'III_Plan comp 438.68 {Plan 10}'!CW$15&amp;analysismethod4)</f>
        <v/>
      </c>
      <c r="FE127" s="254" t="str">
        <f>IF(ISNUMBER(FIND(analysismethod4,'III_Plan comp 438.68 {Plan 10}'!CX$15)),"",'III_Plan comp 438.68 {Plan 10}'!CX$15&amp;analysismethod4)</f>
        <v/>
      </c>
      <c r="FF127" s="254" t="str">
        <f>IF(ISNUMBER(FIND(analysismethod4,'III_Plan comp 438.68 {Plan 10}'!CY$15)),"",'III_Plan comp 438.68 {Plan 10}'!CY$15&amp;analysismethod4)</f>
        <v/>
      </c>
      <c r="FG127" s="254" t="str">
        <f>IF(ISNUMBER(FIND(analysismethod4,'III_Plan comp 438.68 {Plan 10}'!CZ$15)),"",'III_Plan comp 438.68 {Plan 10}'!CZ$15&amp;analysismethod4)</f>
        <v/>
      </c>
    </row>
    <row r="128" spans="62:163" x14ac:dyDescent="0.25">
      <c r="BK128" s="253" t="str">
        <f>IF('I_State and program information'!$E$66="Yes","EVV Data Analysis"&amp;"; "&amp;CHAR(10)&amp;CHAR(10),"")</f>
        <v/>
      </c>
      <c r="BL128" s="254" t="str">
        <f>IF(ISNUMBER(FIND(analysismethod5,'III_Plan comp 438.68 {Plan 10}'!E$15)),"",'III_Plan comp 438.68 {Plan 10}'!E$15&amp;analysismethod5)</f>
        <v/>
      </c>
      <c r="BM128" s="254" t="str">
        <f>IF(ISNUMBER(FIND(analysismethod5,'III_Plan comp 438.68 {Plan 10}'!F$15)),"",'III_Plan comp 438.68 {Plan 10}'!F$15&amp;analysismethod5)</f>
        <v/>
      </c>
      <c r="BN128" s="254" t="str">
        <f>IF(ISNUMBER(FIND(analysismethod5,'III_Plan comp 438.68 {Plan 10}'!G$15)),"",'III_Plan comp 438.68 {Plan 10}'!G$15&amp;analysismethod5)</f>
        <v/>
      </c>
      <c r="BO128" s="254" t="str">
        <f>IF(ISNUMBER(FIND(analysismethod5,'III_Plan comp 438.68 {Plan 10}'!H$15)),"",'III_Plan comp 438.68 {Plan 10}'!H$15&amp;analysismethod5)</f>
        <v/>
      </c>
      <c r="BP128" s="254" t="str">
        <f>IF(ISNUMBER(FIND(analysismethod5,'III_Plan comp 438.68 {Plan 10}'!I$15)),"",'III_Plan comp 438.68 {Plan 10}'!I$15&amp;analysismethod5)</f>
        <v/>
      </c>
      <c r="BQ128" s="254" t="str">
        <f>IF(ISNUMBER(FIND(analysismethod5,'III_Plan comp 438.68 {Plan 10}'!J$15)),"",'III_Plan comp 438.68 {Plan 10}'!J$15&amp;analysismethod5)</f>
        <v/>
      </c>
      <c r="BR128" s="254" t="str">
        <f>IF(ISNUMBER(FIND(analysismethod5,'III_Plan comp 438.68 {Plan 10}'!K$15)),"",'III_Plan comp 438.68 {Plan 10}'!K$15&amp;analysismethod5)</f>
        <v/>
      </c>
      <c r="BS128" s="254" t="str">
        <f>IF(ISNUMBER(FIND(analysismethod5,'III_Plan comp 438.68 {Plan 10}'!L$15)),"",'III_Plan comp 438.68 {Plan 10}'!L$15&amp;analysismethod5)</f>
        <v/>
      </c>
      <c r="BT128" s="254" t="str">
        <f>IF(ISNUMBER(FIND(analysismethod5,'III_Plan comp 438.68 {Plan 10}'!M$15)),"",'III_Plan comp 438.68 {Plan 10}'!M$15&amp;analysismethod5)</f>
        <v/>
      </c>
      <c r="BU128" s="254" t="str">
        <f>IF(ISNUMBER(FIND(analysismethod5,'III_Plan comp 438.68 {Plan 10}'!N$15)),"",'III_Plan comp 438.68 {Plan 10}'!N$15&amp;analysismethod5)</f>
        <v/>
      </c>
      <c r="BV128" s="254" t="str">
        <f>IF(ISNUMBER(FIND(analysismethod5,'III_Plan comp 438.68 {Plan 10}'!O$15)),"",'III_Plan comp 438.68 {Plan 10}'!O$15&amp;analysismethod5)</f>
        <v/>
      </c>
      <c r="BW128" s="254" t="str">
        <f>IF(ISNUMBER(FIND(analysismethod5,'III_Plan comp 438.68 {Plan 10}'!P$15)),"",'III_Plan comp 438.68 {Plan 10}'!P$15&amp;analysismethod5)</f>
        <v/>
      </c>
      <c r="BX128" s="254" t="str">
        <f>IF(ISNUMBER(FIND(analysismethod5,'III_Plan comp 438.68 {Plan 10}'!Q$15)),"",'III_Plan comp 438.68 {Plan 10}'!Q$15&amp;analysismethod5)</f>
        <v/>
      </c>
      <c r="BY128" s="254" t="str">
        <f>IF(ISNUMBER(FIND(analysismethod5,'III_Plan comp 438.68 {Plan 10}'!R$15)),"",'III_Plan comp 438.68 {Plan 10}'!R$15&amp;analysismethod5)</f>
        <v/>
      </c>
      <c r="BZ128" s="254" t="str">
        <f>IF(ISNUMBER(FIND(analysismethod5,'III_Plan comp 438.68 {Plan 10}'!S$15)),"",'III_Plan comp 438.68 {Plan 10}'!S$15&amp;analysismethod5)</f>
        <v/>
      </c>
      <c r="CA128" s="254" t="str">
        <f>IF(ISNUMBER(FIND(analysismethod5,'III_Plan comp 438.68 {Plan 10}'!T$15)),"",'III_Plan comp 438.68 {Plan 10}'!T$15&amp;analysismethod5)</f>
        <v/>
      </c>
      <c r="CB128" s="254" t="str">
        <f>IF(ISNUMBER(FIND(analysismethod5,'III_Plan comp 438.68 {Plan 10}'!U$15)),"",'III_Plan comp 438.68 {Plan 10}'!U$15&amp;analysismethod5)</f>
        <v/>
      </c>
      <c r="CC128" s="254" t="str">
        <f>IF(ISNUMBER(FIND(analysismethod5,'III_Plan comp 438.68 {Plan 10}'!V$15)),"",'III_Plan comp 438.68 {Plan 10}'!V$15&amp;analysismethod5)</f>
        <v/>
      </c>
      <c r="CD128" s="254" t="str">
        <f>IF(ISNUMBER(FIND(analysismethod5,'III_Plan comp 438.68 {Plan 10}'!W$15)),"",'III_Plan comp 438.68 {Plan 10}'!W$15&amp;analysismethod5)</f>
        <v/>
      </c>
      <c r="CE128" s="254" t="str">
        <f>IF(ISNUMBER(FIND(analysismethod5,'III_Plan comp 438.68 {Plan 10}'!X$15)),"",'III_Plan comp 438.68 {Plan 10}'!X$15&amp;analysismethod5)</f>
        <v/>
      </c>
      <c r="CF128" s="254" t="str">
        <f>IF(ISNUMBER(FIND(analysismethod5,'III_Plan comp 438.68 {Plan 10}'!Y$15)),"",'III_Plan comp 438.68 {Plan 10}'!Y$15&amp;analysismethod5)</f>
        <v/>
      </c>
      <c r="CG128" s="254" t="str">
        <f>IF(ISNUMBER(FIND(analysismethod5,'III_Plan comp 438.68 {Plan 10}'!Z$15)),"",'III_Plan comp 438.68 {Plan 10}'!Z$15&amp;analysismethod5)</f>
        <v/>
      </c>
      <c r="CH128" s="254" t="str">
        <f>IF(ISNUMBER(FIND(analysismethod5,'III_Plan comp 438.68 {Plan 10}'!AA$15)),"",'III_Plan comp 438.68 {Plan 10}'!AA$15&amp;analysismethod5)</f>
        <v/>
      </c>
      <c r="CI128" s="254" t="str">
        <f>IF(ISNUMBER(FIND(analysismethod5,'III_Plan comp 438.68 {Plan 10}'!AB$15)),"",'III_Plan comp 438.68 {Plan 10}'!AB$15&amp;analysismethod5)</f>
        <v/>
      </c>
      <c r="CJ128" s="254" t="str">
        <f>IF(ISNUMBER(FIND(analysismethod5,'III_Plan comp 438.68 {Plan 10}'!AC$15)),"",'III_Plan comp 438.68 {Plan 10}'!AC$15&amp;analysismethod5)</f>
        <v/>
      </c>
      <c r="CK128" s="254" t="str">
        <f>IF(ISNUMBER(FIND(analysismethod5,'III_Plan comp 438.68 {Plan 10}'!AD$15)),"",'III_Plan comp 438.68 {Plan 10}'!AD$15&amp;analysismethod5)</f>
        <v/>
      </c>
      <c r="CL128" s="254" t="str">
        <f>IF(ISNUMBER(FIND(analysismethod5,'III_Plan comp 438.68 {Plan 10}'!AE$15)),"",'III_Plan comp 438.68 {Plan 10}'!AE$15&amp;analysismethod5)</f>
        <v/>
      </c>
      <c r="CM128" s="254" t="str">
        <f>IF(ISNUMBER(FIND(analysismethod5,'III_Plan comp 438.68 {Plan 10}'!AF$15)),"",'III_Plan comp 438.68 {Plan 10}'!AF$15&amp;analysismethod5)</f>
        <v/>
      </c>
      <c r="CN128" s="254" t="str">
        <f>IF(ISNUMBER(FIND(analysismethod5,'III_Plan comp 438.68 {Plan 10}'!AG$15)),"",'III_Plan comp 438.68 {Plan 10}'!AG$15&amp;analysismethod5)</f>
        <v/>
      </c>
      <c r="CO128" s="254" t="str">
        <f>IF(ISNUMBER(FIND(analysismethod5,'III_Plan comp 438.68 {Plan 10}'!AH$15)),"",'III_Plan comp 438.68 {Plan 10}'!AH$15&amp;analysismethod5)</f>
        <v/>
      </c>
      <c r="CP128" s="254" t="str">
        <f>IF(ISNUMBER(FIND(analysismethod5,'III_Plan comp 438.68 {Plan 10}'!AI$15)),"",'III_Plan comp 438.68 {Plan 10}'!AI$15&amp;analysismethod5)</f>
        <v/>
      </c>
      <c r="CQ128" s="254" t="str">
        <f>IF(ISNUMBER(FIND(analysismethod5,'III_Plan comp 438.68 {Plan 10}'!AJ$15)),"",'III_Plan comp 438.68 {Plan 10}'!AJ$15&amp;analysismethod5)</f>
        <v/>
      </c>
      <c r="CR128" s="254" t="str">
        <f>IF(ISNUMBER(FIND(analysismethod5,'III_Plan comp 438.68 {Plan 10}'!AK$15)),"",'III_Plan comp 438.68 {Plan 10}'!AK$15&amp;analysismethod5)</f>
        <v/>
      </c>
      <c r="CS128" s="254" t="str">
        <f>IF(ISNUMBER(FIND(analysismethod5,'III_Plan comp 438.68 {Plan 10}'!AL$15)),"",'III_Plan comp 438.68 {Plan 10}'!AL$15&amp;analysismethod5)</f>
        <v/>
      </c>
      <c r="CT128" s="254" t="str">
        <f>IF(ISNUMBER(FIND(analysismethod5,'III_Plan comp 438.68 {Plan 10}'!AM$15)),"",'III_Plan comp 438.68 {Plan 10}'!AM$15&amp;analysismethod5)</f>
        <v/>
      </c>
      <c r="CU128" s="254" t="str">
        <f>IF(ISNUMBER(FIND(analysismethod5,'III_Plan comp 438.68 {Plan 10}'!AN$15)),"",'III_Plan comp 438.68 {Plan 10}'!AN$15&amp;analysismethod5)</f>
        <v/>
      </c>
      <c r="CV128" s="254" t="str">
        <f>IF(ISNUMBER(FIND(analysismethod5,'III_Plan comp 438.68 {Plan 10}'!AO$15)),"",'III_Plan comp 438.68 {Plan 10}'!AO$15&amp;analysismethod5)</f>
        <v/>
      </c>
      <c r="CW128" s="254" t="str">
        <f>IF(ISNUMBER(FIND(analysismethod5,'III_Plan comp 438.68 {Plan 10}'!AP$15)),"",'III_Plan comp 438.68 {Plan 10}'!AP$15&amp;analysismethod5)</f>
        <v/>
      </c>
      <c r="CX128" s="254" t="str">
        <f>IF(ISNUMBER(FIND(analysismethod5,'III_Plan comp 438.68 {Plan 10}'!AQ$15)),"",'III_Plan comp 438.68 {Plan 10}'!AQ$15&amp;analysismethod5)</f>
        <v/>
      </c>
      <c r="CY128" s="254" t="str">
        <f>IF(ISNUMBER(FIND(analysismethod5,'III_Plan comp 438.68 {Plan 10}'!AR$15)),"",'III_Plan comp 438.68 {Plan 10}'!AR$15&amp;analysismethod5)</f>
        <v/>
      </c>
      <c r="CZ128" s="254" t="str">
        <f>IF(ISNUMBER(FIND(analysismethod5,'III_Plan comp 438.68 {Plan 10}'!AS$15)),"",'III_Plan comp 438.68 {Plan 10}'!AS$15&amp;analysismethod5)</f>
        <v/>
      </c>
      <c r="DA128" s="254" t="str">
        <f>IF(ISNUMBER(FIND(analysismethod5,'III_Plan comp 438.68 {Plan 10}'!AT$15)),"",'III_Plan comp 438.68 {Plan 10}'!AT$15&amp;analysismethod5)</f>
        <v/>
      </c>
      <c r="DB128" s="254" t="str">
        <f>IF(ISNUMBER(FIND(analysismethod5,'III_Plan comp 438.68 {Plan 10}'!AU$15)),"",'III_Plan comp 438.68 {Plan 10}'!AU$15&amp;analysismethod5)</f>
        <v/>
      </c>
      <c r="DC128" s="254" t="str">
        <f>IF(ISNUMBER(FIND(analysismethod5,'III_Plan comp 438.68 {Plan 10}'!AV$15)),"",'III_Plan comp 438.68 {Plan 10}'!AV$15&amp;analysismethod5)</f>
        <v/>
      </c>
      <c r="DD128" s="254" t="str">
        <f>IF(ISNUMBER(FIND(analysismethod5,'III_Plan comp 438.68 {Plan 10}'!AW$15)),"",'III_Plan comp 438.68 {Plan 10}'!AW$15&amp;analysismethod5)</f>
        <v/>
      </c>
      <c r="DE128" s="254" t="str">
        <f>IF(ISNUMBER(FIND(analysismethod5,'III_Plan comp 438.68 {Plan 10}'!AX$15)),"",'III_Plan comp 438.68 {Plan 10}'!AX$15&amp;analysismethod5)</f>
        <v/>
      </c>
      <c r="DF128" s="254" t="str">
        <f>IF(ISNUMBER(FIND(analysismethod5,'III_Plan comp 438.68 {Plan 10}'!AY$15)),"",'III_Plan comp 438.68 {Plan 10}'!AY$15&amp;analysismethod5)</f>
        <v/>
      </c>
      <c r="DG128" s="254" t="str">
        <f>IF(ISNUMBER(FIND(analysismethod5,'III_Plan comp 438.68 {Plan 10}'!AZ$15)),"",'III_Plan comp 438.68 {Plan 10}'!AZ$15&amp;analysismethod5)</f>
        <v/>
      </c>
      <c r="DH128" s="254" t="str">
        <f>IF(ISNUMBER(FIND(analysismethod5,'III_Plan comp 438.68 {Plan 10}'!BA$15)),"",'III_Plan comp 438.68 {Plan 10}'!BA$15&amp;analysismethod5)</f>
        <v/>
      </c>
      <c r="DI128" s="254" t="str">
        <f>IF(ISNUMBER(FIND(analysismethod5,'III_Plan comp 438.68 {Plan 10}'!BB$15)),"",'III_Plan comp 438.68 {Plan 10}'!BB$15&amp;analysismethod5)</f>
        <v/>
      </c>
      <c r="DJ128" s="254" t="str">
        <f>IF(ISNUMBER(FIND(analysismethod5,'III_Plan comp 438.68 {Plan 10}'!BC$15)),"",'III_Plan comp 438.68 {Plan 10}'!BC$15&amp;analysismethod5)</f>
        <v/>
      </c>
      <c r="DK128" s="254" t="str">
        <f>IF(ISNUMBER(FIND(analysismethod5,'III_Plan comp 438.68 {Plan 10}'!BD$15)),"",'III_Plan comp 438.68 {Plan 10}'!BD$15&amp;analysismethod5)</f>
        <v/>
      </c>
      <c r="DL128" s="254" t="str">
        <f>IF(ISNUMBER(FIND(analysismethod5,'III_Plan comp 438.68 {Plan 10}'!BE$15)),"",'III_Plan comp 438.68 {Plan 10}'!BE$15&amp;analysismethod5)</f>
        <v/>
      </c>
      <c r="DM128" s="254" t="str">
        <f>IF(ISNUMBER(FIND(analysismethod5,'III_Plan comp 438.68 {Plan 10}'!BF$15)),"",'III_Plan comp 438.68 {Plan 10}'!BF$15&amp;analysismethod5)</f>
        <v/>
      </c>
      <c r="DN128" s="254" t="str">
        <f>IF(ISNUMBER(FIND(analysismethod5,'III_Plan comp 438.68 {Plan 10}'!BG$15)),"",'III_Plan comp 438.68 {Plan 10}'!BG$15&amp;analysismethod5)</f>
        <v/>
      </c>
      <c r="DO128" s="254" t="str">
        <f>IF(ISNUMBER(FIND(analysismethod5,'III_Plan comp 438.68 {Plan 10}'!BH$15)),"",'III_Plan comp 438.68 {Plan 10}'!BH$15&amp;analysismethod5)</f>
        <v/>
      </c>
      <c r="DP128" s="254" t="str">
        <f>IF(ISNUMBER(FIND(analysismethod5,'III_Plan comp 438.68 {Plan 10}'!BI$15)),"",'III_Plan comp 438.68 {Plan 10}'!BI$15&amp;analysismethod5)</f>
        <v/>
      </c>
      <c r="DQ128" s="254" t="str">
        <f>IF(ISNUMBER(FIND(analysismethod5,'III_Plan comp 438.68 {Plan 10}'!BJ$15)),"",'III_Plan comp 438.68 {Plan 10}'!BJ$15&amp;analysismethod5)</f>
        <v/>
      </c>
      <c r="DR128" s="254" t="str">
        <f>IF(ISNUMBER(FIND(analysismethod5,'III_Plan comp 438.68 {Plan 10}'!BK$15)),"",'III_Plan comp 438.68 {Plan 10}'!BK$15&amp;analysismethod5)</f>
        <v/>
      </c>
      <c r="DS128" s="254" t="str">
        <f>IF(ISNUMBER(FIND(analysismethod5,'III_Plan comp 438.68 {Plan 10}'!BL$15)),"",'III_Plan comp 438.68 {Plan 10}'!BL$15&amp;analysismethod5)</f>
        <v/>
      </c>
      <c r="DT128" s="254" t="str">
        <f>IF(ISNUMBER(FIND(analysismethod5,'III_Plan comp 438.68 {Plan 10}'!BM$15)),"",'III_Plan comp 438.68 {Plan 10}'!BM$15&amp;analysismethod5)</f>
        <v/>
      </c>
      <c r="DU128" s="254" t="str">
        <f>IF(ISNUMBER(FIND(analysismethod5,'III_Plan comp 438.68 {Plan 10}'!BN$15)),"",'III_Plan comp 438.68 {Plan 10}'!BN$15&amp;analysismethod5)</f>
        <v/>
      </c>
      <c r="DV128" s="254" t="str">
        <f>IF(ISNUMBER(FIND(analysismethod5,'III_Plan comp 438.68 {Plan 10}'!BO$15)),"",'III_Plan comp 438.68 {Plan 10}'!BO$15&amp;analysismethod5)</f>
        <v/>
      </c>
      <c r="DW128" s="254" t="str">
        <f>IF(ISNUMBER(FIND(analysismethod5,'III_Plan comp 438.68 {Plan 10}'!BP$15)),"",'III_Plan comp 438.68 {Plan 10}'!BP$15&amp;analysismethod5)</f>
        <v/>
      </c>
      <c r="DX128" s="254" t="str">
        <f>IF(ISNUMBER(FIND(analysismethod5,'III_Plan comp 438.68 {Plan 10}'!BQ$15)),"",'III_Plan comp 438.68 {Plan 10}'!BQ$15&amp;analysismethod5)</f>
        <v/>
      </c>
      <c r="DY128" s="254" t="str">
        <f>IF(ISNUMBER(FIND(analysismethod5,'III_Plan comp 438.68 {Plan 10}'!BR$15)),"",'III_Plan comp 438.68 {Plan 10}'!BR$15&amp;analysismethod5)</f>
        <v/>
      </c>
      <c r="DZ128" s="254" t="str">
        <f>IF(ISNUMBER(FIND(analysismethod5,'III_Plan comp 438.68 {Plan 10}'!BS$15)),"",'III_Plan comp 438.68 {Plan 10}'!BS$15&amp;analysismethod5)</f>
        <v/>
      </c>
      <c r="EA128" s="254" t="str">
        <f>IF(ISNUMBER(FIND(analysismethod5,'III_Plan comp 438.68 {Plan 10}'!BT$15)),"",'III_Plan comp 438.68 {Plan 10}'!BT$15&amp;analysismethod5)</f>
        <v/>
      </c>
      <c r="EB128" s="254" t="str">
        <f>IF(ISNUMBER(FIND(analysismethod5,'III_Plan comp 438.68 {Plan 10}'!BU$15)),"",'III_Plan comp 438.68 {Plan 10}'!BU$15&amp;analysismethod5)</f>
        <v/>
      </c>
      <c r="EC128" s="254" t="str">
        <f>IF(ISNUMBER(FIND(analysismethod5,'III_Plan comp 438.68 {Plan 10}'!BV$15)),"",'III_Plan comp 438.68 {Plan 10}'!BV$15&amp;analysismethod5)</f>
        <v/>
      </c>
      <c r="ED128" s="254" t="str">
        <f>IF(ISNUMBER(FIND(analysismethod5,'III_Plan comp 438.68 {Plan 10}'!BW$15)),"",'III_Plan comp 438.68 {Plan 10}'!BW$15&amp;analysismethod5)</f>
        <v/>
      </c>
      <c r="EE128" s="254" t="str">
        <f>IF(ISNUMBER(FIND(analysismethod5,'III_Plan comp 438.68 {Plan 10}'!BX$15)),"",'III_Plan comp 438.68 {Plan 10}'!BX$15&amp;analysismethod5)</f>
        <v/>
      </c>
      <c r="EF128" s="254" t="str">
        <f>IF(ISNUMBER(FIND(analysismethod5,'III_Plan comp 438.68 {Plan 10}'!BY$15)),"",'III_Plan comp 438.68 {Plan 10}'!BY$15&amp;analysismethod5)</f>
        <v/>
      </c>
      <c r="EG128" s="254" t="str">
        <f>IF(ISNUMBER(FIND(analysismethod5,'III_Plan comp 438.68 {Plan 10}'!BZ$15)),"",'III_Plan comp 438.68 {Plan 10}'!BZ$15&amp;analysismethod5)</f>
        <v/>
      </c>
      <c r="EH128" s="254" t="str">
        <f>IF(ISNUMBER(FIND(analysismethod5,'III_Plan comp 438.68 {Plan 10}'!CA$15)),"",'III_Plan comp 438.68 {Plan 10}'!CA$15&amp;analysismethod5)</f>
        <v/>
      </c>
      <c r="EI128" s="254" t="str">
        <f>IF(ISNUMBER(FIND(analysismethod5,'III_Plan comp 438.68 {Plan 10}'!CB$15)),"",'III_Plan comp 438.68 {Plan 10}'!CB$15&amp;analysismethod5)</f>
        <v/>
      </c>
      <c r="EJ128" s="254" t="str">
        <f>IF(ISNUMBER(FIND(analysismethod5,'III_Plan comp 438.68 {Plan 10}'!CC$15)),"",'III_Plan comp 438.68 {Plan 10}'!CC$15&amp;analysismethod5)</f>
        <v/>
      </c>
      <c r="EK128" s="254" t="str">
        <f>IF(ISNUMBER(FIND(analysismethod5,'III_Plan comp 438.68 {Plan 10}'!CD$15)),"",'III_Plan comp 438.68 {Plan 10}'!CD$15&amp;analysismethod5)</f>
        <v/>
      </c>
      <c r="EL128" s="254" t="str">
        <f>IF(ISNUMBER(FIND(analysismethod5,'III_Plan comp 438.68 {Plan 10}'!CE$15)),"",'III_Plan comp 438.68 {Plan 10}'!CE$15&amp;analysismethod5)</f>
        <v/>
      </c>
      <c r="EM128" s="254" t="str">
        <f>IF(ISNUMBER(FIND(analysismethod5,'III_Plan comp 438.68 {Plan 10}'!CF$15)),"",'III_Plan comp 438.68 {Plan 10}'!CF$15&amp;analysismethod5)</f>
        <v/>
      </c>
      <c r="EN128" s="254" t="str">
        <f>IF(ISNUMBER(FIND(analysismethod5,'III_Plan comp 438.68 {Plan 10}'!CG$15)),"",'III_Plan comp 438.68 {Plan 10}'!CG$15&amp;analysismethod5)</f>
        <v/>
      </c>
      <c r="EO128" s="254" t="str">
        <f>IF(ISNUMBER(FIND(analysismethod5,'III_Plan comp 438.68 {Plan 10}'!CH$15)),"",'III_Plan comp 438.68 {Plan 10}'!CH$15&amp;analysismethod5)</f>
        <v/>
      </c>
      <c r="EP128" s="254" t="str">
        <f>IF(ISNUMBER(FIND(analysismethod5,'III_Plan comp 438.68 {Plan 10}'!CI$15)),"",'III_Plan comp 438.68 {Plan 10}'!CI$15&amp;analysismethod5)</f>
        <v/>
      </c>
      <c r="EQ128" s="254" t="str">
        <f>IF(ISNUMBER(FIND(analysismethod5,'III_Plan comp 438.68 {Plan 10}'!CJ$15)),"",'III_Plan comp 438.68 {Plan 10}'!CJ$15&amp;analysismethod5)</f>
        <v/>
      </c>
      <c r="ER128" s="254" t="str">
        <f>IF(ISNUMBER(FIND(analysismethod5,'III_Plan comp 438.68 {Plan 10}'!CK$15)),"",'III_Plan comp 438.68 {Plan 10}'!CK$15&amp;analysismethod5)</f>
        <v/>
      </c>
      <c r="ES128" s="254" t="str">
        <f>IF(ISNUMBER(FIND(analysismethod5,'III_Plan comp 438.68 {Plan 10}'!CL$15)),"",'III_Plan comp 438.68 {Plan 10}'!CL$15&amp;analysismethod5)</f>
        <v/>
      </c>
      <c r="ET128" s="254" t="str">
        <f>IF(ISNUMBER(FIND(analysismethod5,'III_Plan comp 438.68 {Plan 10}'!CM$15)),"",'III_Plan comp 438.68 {Plan 10}'!CM$15&amp;analysismethod5)</f>
        <v/>
      </c>
      <c r="EU128" s="254" t="str">
        <f>IF(ISNUMBER(FIND(analysismethod5,'III_Plan comp 438.68 {Plan 10}'!CN$15)),"",'III_Plan comp 438.68 {Plan 10}'!CN$15&amp;analysismethod5)</f>
        <v/>
      </c>
      <c r="EV128" s="254" t="str">
        <f>IF(ISNUMBER(FIND(analysismethod5,'III_Plan comp 438.68 {Plan 10}'!CO$15)),"",'III_Plan comp 438.68 {Plan 10}'!CO$15&amp;analysismethod5)</f>
        <v/>
      </c>
      <c r="EW128" s="254" t="str">
        <f>IF(ISNUMBER(FIND(analysismethod5,'III_Plan comp 438.68 {Plan 10}'!CP$15)),"",'III_Plan comp 438.68 {Plan 10}'!CP$15&amp;analysismethod5)</f>
        <v/>
      </c>
      <c r="EX128" s="254" t="str">
        <f>IF(ISNUMBER(FIND(analysismethod5,'III_Plan comp 438.68 {Plan 10}'!CQ$15)),"",'III_Plan comp 438.68 {Plan 10}'!CQ$15&amp;analysismethod5)</f>
        <v/>
      </c>
      <c r="EY128" s="254" t="str">
        <f>IF(ISNUMBER(FIND(analysismethod5,'III_Plan comp 438.68 {Plan 10}'!CR$15)),"",'III_Plan comp 438.68 {Plan 10}'!CR$15&amp;analysismethod5)</f>
        <v/>
      </c>
      <c r="EZ128" s="254" t="str">
        <f>IF(ISNUMBER(FIND(analysismethod5,'III_Plan comp 438.68 {Plan 10}'!CS$15)),"",'III_Plan comp 438.68 {Plan 10}'!CS$15&amp;analysismethod5)</f>
        <v/>
      </c>
      <c r="FA128" s="254" t="str">
        <f>IF(ISNUMBER(FIND(analysismethod5,'III_Plan comp 438.68 {Plan 10}'!CT$15)),"",'III_Plan comp 438.68 {Plan 10}'!CT$15&amp;analysismethod5)</f>
        <v/>
      </c>
      <c r="FB128" s="254" t="str">
        <f>IF(ISNUMBER(FIND(analysismethod5,'III_Plan comp 438.68 {Plan 10}'!CU$15)),"",'III_Plan comp 438.68 {Plan 10}'!CU$15&amp;analysismethod5)</f>
        <v/>
      </c>
      <c r="FC128" s="254" t="str">
        <f>IF(ISNUMBER(FIND(analysismethod5,'III_Plan comp 438.68 {Plan 10}'!CV$15)),"",'III_Plan comp 438.68 {Plan 10}'!CV$15&amp;analysismethod5)</f>
        <v/>
      </c>
      <c r="FD128" s="254" t="str">
        <f>IF(ISNUMBER(FIND(analysismethod5,'III_Plan comp 438.68 {Plan 10}'!CW$15)),"",'III_Plan comp 438.68 {Plan 10}'!CW$15&amp;analysismethod5)</f>
        <v/>
      </c>
      <c r="FE128" s="254" t="str">
        <f>IF(ISNUMBER(FIND(analysismethod5,'III_Plan comp 438.68 {Plan 10}'!CX$15)),"",'III_Plan comp 438.68 {Plan 10}'!CX$15&amp;analysismethod5)</f>
        <v/>
      </c>
      <c r="FF128" s="254" t="str">
        <f>IF(ISNUMBER(FIND(analysismethod5,'III_Plan comp 438.68 {Plan 10}'!CY$15)),"",'III_Plan comp 438.68 {Plan 10}'!CY$15&amp;analysismethod5)</f>
        <v/>
      </c>
      <c r="FG128" s="254" t="str">
        <f>IF(ISNUMBER(FIND(analysismethod5,'III_Plan comp 438.68 {Plan 10}'!CZ$15)),"",'III_Plan comp 438.68 {Plan 10}'!CZ$15&amp;analysismethod5)</f>
        <v/>
      </c>
    </row>
    <row r="129" spans="63:163" x14ac:dyDescent="0.25">
      <c r="BK129" s="253" t="str">
        <f>IF('I_State and program information'!$E$70="Yes","Review of Grievances Related to Access"&amp;"; "&amp;CHAR(10)&amp;CHAR(10),"")</f>
        <v/>
      </c>
      <c r="BL129" s="254" t="str">
        <f>IF(ISNUMBER(FIND(analysismethod6,'III_Plan comp 438.68 {Plan 10}'!E$15)),"",'III_Plan comp 438.68 {Plan 10}'!E$15&amp;analysismethod6)</f>
        <v/>
      </c>
      <c r="BM129" s="254" t="str">
        <f>IF(ISNUMBER(FIND(analysismethod6,'III_Plan comp 438.68 {Plan 10}'!F$15)),"",'III_Plan comp 438.68 {Plan 10}'!F$15&amp;analysismethod6)</f>
        <v/>
      </c>
      <c r="BN129" s="254" t="str">
        <f>IF(ISNUMBER(FIND(analysismethod6,'III_Plan comp 438.68 {Plan 10}'!G$15)),"",'III_Plan comp 438.68 {Plan 10}'!G$15&amp;analysismethod6)</f>
        <v/>
      </c>
      <c r="BO129" s="254" t="str">
        <f>IF(ISNUMBER(FIND(analysismethod6,'III_Plan comp 438.68 {Plan 10}'!H$15)),"",'III_Plan comp 438.68 {Plan 10}'!H$15&amp;analysismethod6)</f>
        <v/>
      </c>
      <c r="BP129" s="254" t="str">
        <f>IF(ISNUMBER(FIND(analysismethod6,'III_Plan comp 438.68 {Plan 10}'!I$15)),"",'III_Plan comp 438.68 {Plan 10}'!I$15&amp;analysismethod6)</f>
        <v/>
      </c>
      <c r="BQ129" s="254" t="str">
        <f>IF(ISNUMBER(FIND(analysismethod6,'III_Plan comp 438.68 {Plan 10}'!J$15)),"",'III_Plan comp 438.68 {Plan 10}'!J$15&amp;analysismethod6)</f>
        <v/>
      </c>
      <c r="BR129" s="254" t="str">
        <f>IF(ISNUMBER(FIND(analysismethod6,'III_Plan comp 438.68 {Plan 10}'!K$15)),"",'III_Plan comp 438.68 {Plan 10}'!K$15&amp;analysismethod6)</f>
        <v/>
      </c>
      <c r="BS129" s="254" t="str">
        <f>IF(ISNUMBER(FIND(analysismethod6,'III_Plan comp 438.68 {Plan 10}'!L$15)),"",'III_Plan comp 438.68 {Plan 10}'!L$15&amp;analysismethod6)</f>
        <v/>
      </c>
      <c r="BT129" s="254" t="str">
        <f>IF(ISNUMBER(FIND(analysismethod6,'III_Plan comp 438.68 {Plan 10}'!M$15)),"",'III_Plan comp 438.68 {Plan 10}'!M$15&amp;analysismethod6)</f>
        <v/>
      </c>
      <c r="BU129" s="254" t="str">
        <f>IF(ISNUMBER(FIND(analysismethod6,'III_Plan comp 438.68 {Plan 10}'!N$15)),"",'III_Plan comp 438.68 {Plan 10}'!N$15&amp;analysismethod6)</f>
        <v/>
      </c>
      <c r="BV129" s="254" t="str">
        <f>IF(ISNUMBER(FIND(analysismethod6,'III_Plan comp 438.68 {Plan 10}'!O$15)),"",'III_Plan comp 438.68 {Plan 10}'!O$15&amp;analysismethod6)</f>
        <v/>
      </c>
      <c r="BW129" s="254" t="str">
        <f>IF(ISNUMBER(FIND(analysismethod6,'III_Plan comp 438.68 {Plan 10}'!P$15)),"",'III_Plan comp 438.68 {Plan 10}'!P$15&amp;analysismethod6)</f>
        <v/>
      </c>
      <c r="BX129" s="254" t="str">
        <f>IF(ISNUMBER(FIND(analysismethod6,'III_Plan comp 438.68 {Plan 10}'!Q$15)),"",'III_Plan comp 438.68 {Plan 10}'!Q$15&amp;analysismethod6)</f>
        <v/>
      </c>
      <c r="BY129" s="254" t="str">
        <f>IF(ISNUMBER(FIND(analysismethod6,'III_Plan comp 438.68 {Plan 10}'!R$15)),"",'III_Plan comp 438.68 {Plan 10}'!R$15&amp;analysismethod6)</f>
        <v/>
      </c>
      <c r="BZ129" s="254" t="str">
        <f>IF(ISNUMBER(FIND(analysismethod6,'III_Plan comp 438.68 {Plan 10}'!S$15)),"",'III_Plan comp 438.68 {Plan 10}'!S$15&amp;analysismethod6)</f>
        <v/>
      </c>
      <c r="CA129" s="254" t="str">
        <f>IF(ISNUMBER(FIND(analysismethod6,'III_Plan comp 438.68 {Plan 10}'!T$15)),"",'III_Plan comp 438.68 {Plan 10}'!T$15&amp;analysismethod6)</f>
        <v/>
      </c>
      <c r="CB129" s="254" t="str">
        <f>IF(ISNUMBER(FIND(analysismethod6,'III_Plan comp 438.68 {Plan 10}'!U$15)),"",'III_Plan comp 438.68 {Plan 10}'!U$15&amp;analysismethod6)</f>
        <v/>
      </c>
      <c r="CC129" s="254" t="str">
        <f>IF(ISNUMBER(FIND(analysismethod6,'III_Plan comp 438.68 {Plan 10}'!V$15)),"",'III_Plan comp 438.68 {Plan 10}'!V$15&amp;analysismethod6)</f>
        <v/>
      </c>
      <c r="CD129" s="254" t="str">
        <f>IF(ISNUMBER(FIND(analysismethod6,'III_Plan comp 438.68 {Plan 10}'!W$15)),"",'III_Plan comp 438.68 {Plan 10}'!W$15&amp;analysismethod6)</f>
        <v/>
      </c>
      <c r="CE129" s="254" t="str">
        <f>IF(ISNUMBER(FIND(analysismethod6,'III_Plan comp 438.68 {Plan 10}'!X$15)),"",'III_Plan comp 438.68 {Plan 10}'!X$15&amp;analysismethod6)</f>
        <v/>
      </c>
      <c r="CF129" s="254" t="str">
        <f>IF(ISNUMBER(FIND(analysismethod6,'III_Plan comp 438.68 {Plan 10}'!Y$15)),"",'III_Plan comp 438.68 {Plan 10}'!Y$15&amp;analysismethod6)</f>
        <v/>
      </c>
      <c r="CG129" s="254" t="str">
        <f>IF(ISNUMBER(FIND(analysismethod6,'III_Plan comp 438.68 {Plan 10}'!Z$15)),"",'III_Plan comp 438.68 {Plan 10}'!Z$15&amp;analysismethod6)</f>
        <v/>
      </c>
      <c r="CH129" s="254" t="str">
        <f>IF(ISNUMBER(FIND(analysismethod6,'III_Plan comp 438.68 {Plan 10}'!AA$15)),"",'III_Plan comp 438.68 {Plan 10}'!AA$15&amp;analysismethod6)</f>
        <v/>
      </c>
      <c r="CI129" s="254" t="str">
        <f>IF(ISNUMBER(FIND(analysismethod6,'III_Plan comp 438.68 {Plan 10}'!AB$15)),"",'III_Plan comp 438.68 {Plan 10}'!AB$15&amp;analysismethod6)</f>
        <v/>
      </c>
      <c r="CJ129" s="254" t="str">
        <f>IF(ISNUMBER(FIND(analysismethod6,'III_Plan comp 438.68 {Plan 10}'!AC$15)),"",'III_Plan comp 438.68 {Plan 10}'!AC$15&amp;analysismethod6)</f>
        <v/>
      </c>
      <c r="CK129" s="254" t="str">
        <f>IF(ISNUMBER(FIND(analysismethod6,'III_Plan comp 438.68 {Plan 10}'!AD$15)),"",'III_Plan comp 438.68 {Plan 10}'!AD$15&amp;analysismethod6)</f>
        <v/>
      </c>
      <c r="CL129" s="254" t="str">
        <f>IF(ISNUMBER(FIND(analysismethod6,'III_Plan comp 438.68 {Plan 10}'!AE$15)),"",'III_Plan comp 438.68 {Plan 10}'!AE$15&amp;analysismethod6)</f>
        <v/>
      </c>
      <c r="CM129" s="254" t="str">
        <f>IF(ISNUMBER(FIND(analysismethod6,'III_Plan comp 438.68 {Plan 10}'!AF$15)),"",'III_Plan comp 438.68 {Plan 10}'!AF$15&amp;analysismethod6)</f>
        <v/>
      </c>
      <c r="CN129" s="254" t="str">
        <f>IF(ISNUMBER(FIND(analysismethod6,'III_Plan comp 438.68 {Plan 10}'!AG$15)),"",'III_Plan comp 438.68 {Plan 10}'!AG$15&amp;analysismethod6)</f>
        <v/>
      </c>
      <c r="CO129" s="254" t="str">
        <f>IF(ISNUMBER(FIND(analysismethod6,'III_Plan comp 438.68 {Plan 10}'!AH$15)),"",'III_Plan comp 438.68 {Plan 10}'!AH$15&amp;analysismethod6)</f>
        <v/>
      </c>
      <c r="CP129" s="254" t="str">
        <f>IF(ISNUMBER(FIND(analysismethod6,'III_Plan comp 438.68 {Plan 10}'!AI$15)),"",'III_Plan comp 438.68 {Plan 10}'!AI$15&amp;analysismethod6)</f>
        <v/>
      </c>
      <c r="CQ129" s="254" t="str">
        <f>IF(ISNUMBER(FIND(analysismethod6,'III_Plan comp 438.68 {Plan 10}'!AJ$15)),"",'III_Plan comp 438.68 {Plan 10}'!AJ$15&amp;analysismethod6)</f>
        <v/>
      </c>
      <c r="CR129" s="254" t="str">
        <f>IF(ISNUMBER(FIND(analysismethod6,'III_Plan comp 438.68 {Plan 10}'!AK$15)),"",'III_Plan comp 438.68 {Plan 10}'!AK$15&amp;analysismethod6)</f>
        <v/>
      </c>
      <c r="CS129" s="254" t="str">
        <f>IF(ISNUMBER(FIND(analysismethod6,'III_Plan comp 438.68 {Plan 10}'!AL$15)),"",'III_Plan comp 438.68 {Plan 10}'!AL$15&amp;analysismethod6)</f>
        <v/>
      </c>
      <c r="CT129" s="254" t="str">
        <f>IF(ISNUMBER(FIND(analysismethod6,'III_Plan comp 438.68 {Plan 10}'!AM$15)),"",'III_Plan comp 438.68 {Plan 10}'!AM$15&amp;analysismethod6)</f>
        <v/>
      </c>
      <c r="CU129" s="254" t="str">
        <f>IF(ISNUMBER(FIND(analysismethod6,'III_Plan comp 438.68 {Plan 10}'!AN$15)),"",'III_Plan comp 438.68 {Plan 10}'!AN$15&amp;analysismethod6)</f>
        <v/>
      </c>
      <c r="CV129" s="254" t="str">
        <f>IF(ISNUMBER(FIND(analysismethod6,'III_Plan comp 438.68 {Plan 10}'!AO$15)),"",'III_Plan comp 438.68 {Plan 10}'!AO$15&amp;analysismethod6)</f>
        <v/>
      </c>
      <c r="CW129" s="254" t="str">
        <f>IF(ISNUMBER(FIND(analysismethod6,'III_Plan comp 438.68 {Plan 10}'!AP$15)),"",'III_Plan comp 438.68 {Plan 10}'!AP$15&amp;analysismethod6)</f>
        <v/>
      </c>
      <c r="CX129" s="254" t="str">
        <f>IF(ISNUMBER(FIND(analysismethod6,'III_Plan comp 438.68 {Plan 10}'!AQ$15)),"",'III_Plan comp 438.68 {Plan 10}'!AQ$15&amp;analysismethod6)</f>
        <v/>
      </c>
      <c r="CY129" s="254" t="str">
        <f>IF(ISNUMBER(FIND(analysismethod6,'III_Plan comp 438.68 {Plan 10}'!AR$15)),"",'III_Plan comp 438.68 {Plan 10}'!AR$15&amp;analysismethod6)</f>
        <v/>
      </c>
      <c r="CZ129" s="254" t="str">
        <f>IF(ISNUMBER(FIND(analysismethod6,'III_Plan comp 438.68 {Plan 10}'!AS$15)),"",'III_Plan comp 438.68 {Plan 10}'!AS$15&amp;analysismethod6)</f>
        <v/>
      </c>
      <c r="DA129" s="254" t="str">
        <f>IF(ISNUMBER(FIND(analysismethod6,'III_Plan comp 438.68 {Plan 10}'!AT$15)),"",'III_Plan comp 438.68 {Plan 10}'!AT$15&amp;analysismethod6)</f>
        <v/>
      </c>
      <c r="DB129" s="254" t="str">
        <f>IF(ISNUMBER(FIND(analysismethod6,'III_Plan comp 438.68 {Plan 10}'!AU$15)),"",'III_Plan comp 438.68 {Plan 10}'!AU$15&amp;analysismethod6)</f>
        <v/>
      </c>
      <c r="DC129" s="254" t="str">
        <f>IF(ISNUMBER(FIND(analysismethod6,'III_Plan comp 438.68 {Plan 10}'!AV$15)),"",'III_Plan comp 438.68 {Plan 10}'!AV$15&amp;analysismethod6)</f>
        <v/>
      </c>
      <c r="DD129" s="254" t="str">
        <f>IF(ISNUMBER(FIND(analysismethod6,'III_Plan comp 438.68 {Plan 10}'!AW$15)),"",'III_Plan comp 438.68 {Plan 10}'!AW$15&amp;analysismethod6)</f>
        <v/>
      </c>
      <c r="DE129" s="254" t="str">
        <f>IF(ISNUMBER(FIND(analysismethod6,'III_Plan comp 438.68 {Plan 10}'!AX$15)),"",'III_Plan comp 438.68 {Plan 10}'!AX$15&amp;analysismethod6)</f>
        <v/>
      </c>
      <c r="DF129" s="254" t="str">
        <f>IF(ISNUMBER(FIND(analysismethod6,'III_Plan comp 438.68 {Plan 10}'!AY$15)),"",'III_Plan comp 438.68 {Plan 10}'!AY$15&amp;analysismethod6)</f>
        <v/>
      </c>
      <c r="DG129" s="254" t="str">
        <f>IF(ISNUMBER(FIND(analysismethod6,'III_Plan comp 438.68 {Plan 10}'!AZ$15)),"",'III_Plan comp 438.68 {Plan 10}'!AZ$15&amp;analysismethod6)</f>
        <v/>
      </c>
      <c r="DH129" s="254" t="str">
        <f>IF(ISNUMBER(FIND(analysismethod6,'III_Plan comp 438.68 {Plan 10}'!BA$15)),"",'III_Plan comp 438.68 {Plan 10}'!BA$15&amp;analysismethod6)</f>
        <v/>
      </c>
      <c r="DI129" s="254" t="str">
        <f>IF(ISNUMBER(FIND(analysismethod6,'III_Plan comp 438.68 {Plan 10}'!BB$15)),"",'III_Plan comp 438.68 {Plan 10}'!BB$15&amp;analysismethod6)</f>
        <v/>
      </c>
      <c r="DJ129" s="254" t="str">
        <f>IF(ISNUMBER(FIND(analysismethod6,'III_Plan comp 438.68 {Plan 10}'!BC$15)),"",'III_Plan comp 438.68 {Plan 10}'!BC$15&amp;analysismethod6)</f>
        <v/>
      </c>
      <c r="DK129" s="254" t="str">
        <f>IF(ISNUMBER(FIND(analysismethod6,'III_Plan comp 438.68 {Plan 10}'!BD$15)),"",'III_Plan comp 438.68 {Plan 10}'!BD$15&amp;analysismethod6)</f>
        <v/>
      </c>
      <c r="DL129" s="254" t="str">
        <f>IF(ISNUMBER(FIND(analysismethod6,'III_Plan comp 438.68 {Plan 10}'!BE$15)),"",'III_Plan comp 438.68 {Plan 10}'!BE$15&amp;analysismethod6)</f>
        <v/>
      </c>
      <c r="DM129" s="254" t="str">
        <f>IF(ISNUMBER(FIND(analysismethod6,'III_Plan comp 438.68 {Plan 10}'!BF$15)),"",'III_Plan comp 438.68 {Plan 10}'!BF$15&amp;analysismethod6)</f>
        <v/>
      </c>
      <c r="DN129" s="254" t="str">
        <f>IF(ISNUMBER(FIND(analysismethod6,'III_Plan comp 438.68 {Plan 10}'!BG$15)),"",'III_Plan comp 438.68 {Plan 10}'!BG$15&amp;analysismethod6)</f>
        <v/>
      </c>
      <c r="DO129" s="254" t="str">
        <f>IF(ISNUMBER(FIND(analysismethod6,'III_Plan comp 438.68 {Plan 10}'!BH$15)),"",'III_Plan comp 438.68 {Plan 10}'!BH$15&amp;analysismethod6)</f>
        <v/>
      </c>
      <c r="DP129" s="254" t="str">
        <f>IF(ISNUMBER(FIND(analysismethod6,'III_Plan comp 438.68 {Plan 10}'!BI$15)),"",'III_Plan comp 438.68 {Plan 10}'!BI$15&amp;analysismethod6)</f>
        <v/>
      </c>
      <c r="DQ129" s="254" t="str">
        <f>IF(ISNUMBER(FIND(analysismethod6,'III_Plan comp 438.68 {Plan 10}'!BJ$15)),"",'III_Plan comp 438.68 {Plan 10}'!BJ$15&amp;analysismethod6)</f>
        <v/>
      </c>
      <c r="DR129" s="254" t="str">
        <f>IF(ISNUMBER(FIND(analysismethod6,'III_Plan comp 438.68 {Plan 10}'!BK$15)),"",'III_Plan comp 438.68 {Plan 10}'!BK$15&amp;analysismethod6)</f>
        <v/>
      </c>
      <c r="DS129" s="254" t="str">
        <f>IF(ISNUMBER(FIND(analysismethod6,'III_Plan comp 438.68 {Plan 10}'!BL$15)),"",'III_Plan comp 438.68 {Plan 10}'!BL$15&amp;analysismethod6)</f>
        <v/>
      </c>
      <c r="DT129" s="254" t="str">
        <f>IF(ISNUMBER(FIND(analysismethod6,'III_Plan comp 438.68 {Plan 10}'!BM$15)),"",'III_Plan comp 438.68 {Plan 10}'!BM$15&amp;analysismethod6)</f>
        <v/>
      </c>
      <c r="DU129" s="254" t="str">
        <f>IF(ISNUMBER(FIND(analysismethod6,'III_Plan comp 438.68 {Plan 10}'!BN$15)),"",'III_Plan comp 438.68 {Plan 10}'!BN$15&amp;analysismethod6)</f>
        <v/>
      </c>
      <c r="DV129" s="254" t="str">
        <f>IF(ISNUMBER(FIND(analysismethod6,'III_Plan comp 438.68 {Plan 10}'!BO$15)),"",'III_Plan comp 438.68 {Plan 10}'!BO$15&amp;analysismethod6)</f>
        <v/>
      </c>
      <c r="DW129" s="254" t="str">
        <f>IF(ISNUMBER(FIND(analysismethod6,'III_Plan comp 438.68 {Plan 10}'!BP$15)),"",'III_Plan comp 438.68 {Plan 10}'!BP$15&amp;analysismethod6)</f>
        <v/>
      </c>
      <c r="DX129" s="254" t="str">
        <f>IF(ISNUMBER(FIND(analysismethod6,'III_Plan comp 438.68 {Plan 10}'!BQ$15)),"",'III_Plan comp 438.68 {Plan 10}'!BQ$15&amp;analysismethod6)</f>
        <v/>
      </c>
      <c r="DY129" s="254" t="str">
        <f>IF(ISNUMBER(FIND(analysismethod6,'III_Plan comp 438.68 {Plan 10}'!BR$15)),"",'III_Plan comp 438.68 {Plan 10}'!BR$15&amp;analysismethod6)</f>
        <v/>
      </c>
      <c r="DZ129" s="254" t="str">
        <f>IF(ISNUMBER(FIND(analysismethod6,'III_Plan comp 438.68 {Plan 10}'!BS$15)),"",'III_Plan comp 438.68 {Plan 10}'!BS$15&amp;analysismethod6)</f>
        <v/>
      </c>
      <c r="EA129" s="254" t="str">
        <f>IF(ISNUMBER(FIND(analysismethod6,'III_Plan comp 438.68 {Plan 10}'!BT$15)),"",'III_Plan comp 438.68 {Plan 10}'!BT$15&amp;analysismethod6)</f>
        <v/>
      </c>
      <c r="EB129" s="254" t="str">
        <f>IF(ISNUMBER(FIND(analysismethod6,'III_Plan comp 438.68 {Plan 10}'!BU$15)),"",'III_Plan comp 438.68 {Plan 10}'!BU$15&amp;analysismethod6)</f>
        <v/>
      </c>
      <c r="EC129" s="254" t="str">
        <f>IF(ISNUMBER(FIND(analysismethod6,'III_Plan comp 438.68 {Plan 10}'!BV$15)),"",'III_Plan comp 438.68 {Plan 10}'!BV$15&amp;analysismethod6)</f>
        <v/>
      </c>
      <c r="ED129" s="254" t="str">
        <f>IF(ISNUMBER(FIND(analysismethod6,'III_Plan comp 438.68 {Plan 10}'!BW$15)),"",'III_Plan comp 438.68 {Plan 10}'!BW$15&amp;analysismethod6)</f>
        <v/>
      </c>
      <c r="EE129" s="254" t="str">
        <f>IF(ISNUMBER(FIND(analysismethod6,'III_Plan comp 438.68 {Plan 10}'!BX$15)),"",'III_Plan comp 438.68 {Plan 10}'!BX$15&amp;analysismethod6)</f>
        <v/>
      </c>
      <c r="EF129" s="254" t="str">
        <f>IF(ISNUMBER(FIND(analysismethod6,'III_Plan comp 438.68 {Plan 10}'!BY$15)),"",'III_Plan comp 438.68 {Plan 10}'!BY$15&amp;analysismethod6)</f>
        <v/>
      </c>
      <c r="EG129" s="254" t="str">
        <f>IF(ISNUMBER(FIND(analysismethod6,'III_Plan comp 438.68 {Plan 10}'!BZ$15)),"",'III_Plan comp 438.68 {Plan 10}'!BZ$15&amp;analysismethod6)</f>
        <v/>
      </c>
      <c r="EH129" s="254" t="str">
        <f>IF(ISNUMBER(FIND(analysismethod6,'III_Plan comp 438.68 {Plan 10}'!CA$15)),"",'III_Plan comp 438.68 {Plan 10}'!CA$15&amp;analysismethod6)</f>
        <v/>
      </c>
      <c r="EI129" s="254" t="str">
        <f>IF(ISNUMBER(FIND(analysismethod6,'III_Plan comp 438.68 {Plan 10}'!CB$15)),"",'III_Plan comp 438.68 {Plan 10}'!CB$15&amp;analysismethod6)</f>
        <v/>
      </c>
      <c r="EJ129" s="254" t="str">
        <f>IF(ISNUMBER(FIND(analysismethod6,'III_Plan comp 438.68 {Plan 10}'!CC$15)),"",'III_Plan comp 438.68 {Plan 10}'!CC$15&amp;analysismethod6)</f>
        <v/>
      </c>
      <c r="EK129" s="254" t="str">
        <f>IF(ISNUMBER(FIND(analysismethod6,'III_Plan comp 438.68 {Plan 10}'!CD$15)),"",'III_Plan comp 438.68 {Plan 10}'!CD$15&amp;analysismethod6)</f>
        <v/>
      </c>
      <c r="EL129" s="254" t="str">
        <f>IF(ISNUMBER(FIND(analysismethod6,'III_Plan comp 438.68 {Plan 10}'!CE$15)),"",'III_Plan comp 438.68 {Plan 10}'!CE$15&amp;analysismethod6)</f>
        <v/>
      </c>
      <c r="EM129" s="254" t="str">
        <f>IF(ISNUMBER(FIND(analysismethod6,'III_Plan comp 438.68 {Plan 10}'!CF$15)),"",'III_Plan comp 438.68 {Plan 10}'!CF$15&amp;analysismethod6)</f>
        <v/>
      </c>
      <c r="EN129" s="254" t="str">
        <f>IF(ISNUMBER(FIND(analysismethod6,'III_Plan comp 438.68 {Plan 10}'!CG$15)),"",'III_Plan comp 438.68 {Plan 10}'!CG$15&amp;analysismethod6)</f>
        <v/>
      </c>
      <c r="EO129" s="254" t="str">
        <f>IF(ISNUMBER(FIND(analysismethod6,'III_Plan comp 438.68 {Plan 10}'!CH$15)),"",'III_Plan comp 438.68 {Plan 10}'!CH$15&amp;analysismethod6)</f>
        <v/>
      </c>
      <c r="EP129" s="254" t="str">
        <f>IF(ISNUMBER(FIND(analysismethod6,'III_Plan comp 438.68 {Plan 10}'!CI$15)),"",'III_Plan comp 438.68 {Plan 10}'!CI$15&amp;analysismethod6)</f>
        <v/>
      </c>
      <c r="EQ129" s="254" t="str">
        <f>IF(ISNUMBER(FIND(analysismethod6,'III_Plan comp 438.68 {Plan 10}'!CJ$15)),"",'III_Plan comp 438.68 {Plan 10}'!CJ$15&amp;analysismethod6)</f>
        <v/>
      </c>
      <c r="ER129" s="254" t="str">
        <f>IF(ISNUMBER(FIND(analysismethod6,'III_Plan comp 438.68 {Plan 10}'!CK$15)),"",'III_Plan comp 438.68 {Plan 10}'!CK$15&amp;analysismethod6)</f>
        <v/>
      </c>
      <c r="ES129" s="254" t="str">
        <f>IF(ISNUMBER(FIND(analysismethod6,'III_Plan comp 438.68 {Plan 10}'!CL$15)),"",'III_Plan comp 438.68 {Plan 10}'!CL$15&amp;analysismethod6)</f>
        <v/>
      </c>
      <c r="ET129" s="254" t="str">
        <f>IF(ISNUMBER(FIND(analysismethod6,'III_Plan comp 438.68 {Plan 10}'!CM$15)),"",'III_Plan comp 438.68 {Plan 10}'!CM$15&amp;analysismethod6)</f>
        <v/>
      </c>
      <c r="EU129" s="254" t="str">
        <f>IF(ISNUMBER(FIND(analysismethod6,'III_Plan comp 438.68 {Plan 10}'!CN$15)),"",'III_Plan comp 438.68 {Plan 10}'!CN$15&amp;analysismethod6)</f>
        <v/>
      </c>
      <c r="EV129" s="254" t="str">
        <f>IF(ISNUMBER(FIND(analysismethod6,'III_Plan comp 438.68 {Plan 10}'!CO$15)),"",'III_Plan comp 438.68 {Plan 10}'!CO$15&amp;analysismethod6)</f>
        <v/>
      </c>
      <c r="EW129" s="254" t="str">
        <f>IF(ISNUMBER(FIND(analysismethod6,'III_Plan comp 438.68 {Plan 10}'!CP$15)),"",'III_Plan comp 438.68 {Plan 10}'!CP$15&amp;analysismethod6)</f>
        <v/>
      </c>
      <c r="EX129" s="254" t="str">
        <f>IF(ISNUMBER(FIND(analysismethod6,'III_Plan comp 438.68 {Plan 10}'!CQ$15)),"",'III_Plan comp 438.68 {Plan 10}'!CQ$15&amp;analysismethod6)</f>
        <v/>
      </c>
      <c r="EY129" s="254" t="str">
        <f>IF(ISNUMBER(FIND(analysismethod6,'III_Plan comp 438.68 {Plan 10}'!CR$15)),"",'III_Plan comp 438.68 {Plan 10}'!CR$15&amp;analysismethod6)</f>
        <v/>
      </c>
      <c r="EZ129" s="254" t="str">
        <f>IF(ISNUMBER(FIND(analysismethod6,'III_Plan comp 438.68 {Plan 10}'!CS$15)),"",'III_Plan comp 438.68 {Plan 10}'!CS$15&amp;analysismethod6)</f>
        <v/>
      </c>
      <c r="FA129" s="254" t="str">
        <f>IF(ISNUMBER(FIND(analysismethod6,'III_Plan comp 438.68 {Plan 10}'!CT$15)),"",'III_Plan comp 438.68 {Plan 10}'!CT$15&amp;analysismethod6)</f>
        <v/>
      </c>
      <c r="FB129" s="254" t="str">
        <f>IF(ISNUMBER(FIND(analysismethod6,'III_Plan comp 438.68 {Plan 10}'!CU$15)),"",'III_Plan comp 438.68 {Plan 10}'!CU$15&amp;analysismethod6)</f>
        <v/>
      </c>
      <c r="FC129" s="254" t="str">
        <f>IF(ISNUMBER(FIND(analysismethod6,'III_Plan comp 438.68 {Plan 10}'!CV$15)),"",'III_Plan comp 438.68 {Plan 10}'!CV$15&amp;analysismethod6)</f>
        <v/>
      </c>
      <c r="FD129" s="254" t="str">
        <f>IF(ISNUMBER(FIND(analysismethod6,'III_Plan comp 438.68 {Plan 10}'!CW$15)),"",'III_Plan comp 438.68 {Plan 10}'!CW$15&amp;analysismethod6)</f>
        <v/>
      </c>
      <c r="FE129" s="254" t="str">
        <f>IF(ISNUMBER(FIND(analysismethod6,'III_Plan comp 438.68 {Plan 10}'!CX$15)),"",'III_Plan comp 438.68 {Plan 10}'!CX$15&amp;analysismethod6)</f>
        <v/>
      </c>
      <c r="FF129" s="254" t="str">
        <f>IF(ISNUMBER(FIND(analysismethod6,'III_Plan comp 438.68 {Plan 10}'!CY$15)),"",'III_Plan comp 438.68 {Plan 10}'!CY$15&amp;analysismethod6)</f>
        <v/>
      </c>
      <c r="FG129" s="254" t="str">
        <f>IF(ISNUMBER(FIND(analysismethod6,'III_Plan comp 438.68 {Plan 10}'!CZ$15)),"",'III_Plan comp 438.68 {Plan 10}'!CZ$15&amp;analysismethod6)</f>
        <v/>
      </c>
    </row>
    <row r="130" spans="63:163" x14ac:dyDescent="0.25">
      <c r="BK130" s="253" t="str">
        <f>IF('I_State and program information'!$E$74="Yes","Encounter Data Analysis"&amp;"; "&amp;CHAR(10)&amp;CHAR(10),"")</f>
        <v/>
      </c>
      <c r="BL130" s="254" t="str">
        <f>IF(ISNUMBER(FIND(analysismethod7,'III_Plan comp 438.68 {Plan 10}'!E$15)),"",'III_Plan comp 438.68 {Plan 10}'!E$15&amp;analysismethod7)</f>
        <v/>
      </c>
      <c r="BM130" s="254" t="str">
        <f>IF(ISNUMBER(FIND(analysismethod7,'III_Plan comp 438.68 {Plan 10}'!F$15)),"",'III_Plan comp 438.68 {Plan 10}'!F$15&amp;analysismethod7)</f>
        <v/>
      </c>
      <c r="BN130" s="254" t="str">
        <f>IF(ISNUMBER(FIND(analysismethod7,'III_Plan comp 438.68 {Plan 10}'!G$15)),"",'III_Plan comp 438.68 {Plan 10}'!G$15&amp;analysismethod7)</f>
        <v/>
      </c>
      <c r="BO130" s="254" t="str">
        <f>IF(ISNUMBER(FIND(analysismethod7,'III_Plan comp 438.68 {Plan 10}'!H$15)),"",'III_Plan comp 438.68 {Plan 10}'!H$15&amp;analysismethod7)</f>
        <v/>
      </c>
      <c r="BP130" s="254" t="str">
        <f>IF(ISNUMBER(FIND(analysismethod7,'III_Plan comp 438.68 {Plan 10}'!I$15)),"",'III_Plan comp 438.68 {Plan 10}'!I$15&amp;analysismethod7)</f>
        <v/>
      </c>
      <c r="BQ130" s="254" t="str">
        <f>IF(ISNUMBER(FIND(analysismethod7,'III_Plan comp 438.68 {Plan 10}'!J$15)),"",'III_Plan comp 438.68 {Plan 10}'!J$15&amp;analysismethod7)</f>
        <v/>
      </c>
      <c r="BR130" s="254" t="str">
        <f>IF(ISNUMBER(FIND(analysismethod7,'III_Plan comp 438.68 {Plan 10}'!K$15)),"",'III_Plan comp 438.68 {Plan 10}'!K$15&amp;analysismethod7)</f>
        <v/>
      </c>
      <c r="BS130" s="254" t="str">
        <f>IF(ISNUMBER(FIND(analysismethod7,'III_Plan comp 438.68 {Plan 10}'!L$15)),"",'III_Plan comp 438.68 {Plan 10}'!L$15&amp;analysismethod7)</f>
        <v/>
      </c>
      <c r="BT130" s="254" t="str">
        <f>IF(ISNUMBER(FIND(analysismethod7,'III_Plan comp 438.68 {Plan 10}'!M$15)),"",'III_Plan comp 438.68 {Plan 10}'!M$15&amp;analysismethod7)</f>
        <v/>
      </c>
      <c r="BU130" s="254" t="str">
        <f>IF(ISNUMBER(FIND(analysismethod7,'III_Plan comp 438.68 {Plan 10}'!N$15)),"",'III_Plan comp 438.68 {Plan 10}'!N$15&amp;analysismethod7)</f>
        <v/>
      </c>
      <c r="BV130" s="254" t="str">
        <f>IF(ISNUMBER(FIND(analysismethod7,'III_Plan comp 438.68 {Plan 10}'!O$15)),"",'III_Plan comp 438.68 {Plan 10}'!O$15&amp;analysismethod7)</f>
        <v/>
      </c>
      <c r="BW130" s="254" t="str">
        <f>IF(ISNUMBER(FIND(analysismethod7,'III_Plan comp 438.68 {Plan 10}'!P$15)),"",'III_Plan comp 438.68 {Plan 10}'!P$15&amp;analysismethod7)</f>
        <v/>
      </c>
      <c r="BX130" s="254" t="str">
        <f>IF(ISNUMBER(FIND(analysismethod7,'III_Plan comp 438.68 {Plan 10}'!Q$15)),"",'III_Plan comp 438.68 {Plan 10}'!Q$15&amp;analysismethod7)</f>
        <v/>
      </c>
      <c r="BY130" s="254" t="str">
        <f>IF(ISNUMBER(FIND(analysismethod7,'III_Plan comp 438.68 {Plan 10}'!R$15)),"",'III_Plan comp 438.68 {Plan 10}'!R$15&amp;analysismethod7)</f>
        <v/>
      </c>
      <c r="BZ130" s="254" t="str">
        <f>IF(ISNUMBER(FIND(analysismethod7,'III_Plan comp 438.68 {Plan 10}'!S$15)),"",'III_Plan comp 438.68 {Plan 10}'!S$15&amp;analysismethod7)</f>
        <v/>
      </c>
      <c r="CA130" s="254" t="str">
        <f>IF(ISNUMBER(FIND(analysismethod7,'III_Plan comp 438.68 {Plan 10}'!T$15)),"",'III_Plan comp 438.68 {Plan 10}'!T$15&amp;analysismethod7)</f>
        <v/>
      </c>
      <c r="CB130" s="254" t="str">
        <f>IF(ISNUMBER(FIND(analysismethod7,'III_Plan comp 438.68 {Plan 10}'!U$15)),"",'III_Plan comp 438.68 {Plan 10}'!U$15&amp;analysismethod7)</f>
        <v/>
      </c>
      <c r="CC130" s="254" t="str">
        <f>IF(ISNUMBER(FIND(analysismethod7,'III_Plan comp 438.68 {Plan 10}'!V$15)),"",'III_Plan comp 438.68 {Plan 10}'!V$15&amp;analysismethod7)</f>
        <v/>
      </c>
      <c r="CD130" s="254" t="str">
        <f>IF(ISNUMBER(FIND(analysismethod7,'III_Plan comp 438.68 {Plan 10}'!W$15)),"",'III_Plan comp 438.68 {Plan 10}'!W$15&amp;analysismethod7)</f>
        <v/>
      </c>
      <c r="CE130" s="254" t="str">
        <f>IF(ISNUMBER(FIND(analysismethod7,'III_Plan comp 438.68 {Plan 10}'!X$15)),"",'III_Plan comp 438.68 {Plan 10}'!X$15&amp;analysismethod7)</f>
        <v/>
      </c>
      <c r="CF130" s="254" t="str">
        <f>IF(ISNUMBER(FIND(analysismethod7,'III_Plan comp 438.68 {Plan 10}'!Y$15)),"",'III_Plan comp 438.68 {Plan 10}'!Y$15&amp;analysismethod7)</f>
        <v/>
      </c>
      <c r="CG130" s="254" t="str">
        <f>IF(ISNUMBER(FIND(analysismethod7,'III_Plan comp 438.68 {Plan 10}'!Z$15)),"",'III_Plan comp 438.68 {Plan 10}'!Z$15&amp;analysismethod7)</f>
        <v/>
      </c>
      <c r="CH130" s="254" t="str">
        <f>IF(ISNUMBER(FIND(analysismethod7,'III_Plan comp 438.68 {Plan 10}'!AA$15)),"",'III_Plan comp 438.68 {Plan 10}'!AA$15&amp;analysismethod7)</f>
        <v/>
      </c>
      <c r="CI130" s="254" t="str">
        <f>IF(ISNUMBER(FIND(analysismethod7,'III_Plan comp 438.68 {Plan 10}'!AB$15)),"",'III_Plan comp 438.68 {Plan 10}'!AB$15&amp;analysismethod7)</f>
        <v/>
      </c>
      <c r="CJ130" s="254" t="str">
        <f>IF(ISNUMBER(FIND(analysismethod7,'III_Plan comp 438.68 {Plan 10}'!AC$15)),"",'III_Plan comp 438.68 {Plan 10}'!AC$15&amp;analysismethod7)</f>
        <v/>
      </c>
      <c r="CK130" s="254" t="str">
        <f>IF(ISNUMBER(FIND(analysismethod7,'III_Plan comp 438.68 {Plan 10}'!AD$15)),"",'III_Plan comp 438.68 {Plan 10}'!AD$15&amp;analysismethod7)</f>
        <v/>
      </c>
      <c r="CL130" s="254" t="str">
        <f>IF(ISNUMBER(FIND(analysismethod7,'III_Plan comp 438.68 {Plan 10}'!AE$15)),"",'III_Plan comp 438.68 {Plan 10}'!AE$15&amp;analysismethod7)</f>
        <v/>
      </c>
      <c r="CM130" s="254" t="str">
        <f>IF(ISNUMBER(FIND(analysismethod7,'III_Plan comp 438.68 {Plan 10}'!AF$15)),"",'III_Plan comp 438.68 {Plan 10}'!AF$15&amp;analysismethod7)</f>
        <v/>
      </c>
      <c r="CN130" s="254" t="str">
        <f>IF(ISNUMBER(FIND(analysismethod7,'III_Plan comp 438.68 {Plan 10}'!AG$15)),"",'III_Plan comp 438.68 {Plan 10}'!AG$15&amp;analysismethod7)</f>
        <v/>
      </c>
      <c r="CO130" s="254" t="str">
        <f>IF(ISNUMBER(FIND(analysismethod7,'III_Plan comp 438.68 {Plan 10}'!AH$15)),"",'III_Plan comp 438.68 {Plan 10}'!AH$15&amp;analysismethod7)</f>
        <v/>
      </c>
      <c r="CP130" s="254" t="str">
        <f>IF(ISNUMBER(FIND(analysismethod7,'III_Plan comp 438.68 {Plan 10}'!AI$15)),"",'III_Plan comp 438.68 {Plan 10}'!AI$15&amp;analysismethod7)</f>
        <v/>
      </c>
      <c r="CQ130" s="254" t="str">
        <f>IF(ISNUMBER(FIND(analysismethod7,'III_Plan comp 438.68 {Plan 10}'!AJ$15)),"",'III_Plan comp 438.68 {Plan 10}'!AJ$15&amp;analysismethod7)</f>
        <v/>
      </c>
      <c r="CR130" s="254" t="str">
        <f>IF(ISNUMBER(FIND(analysismethod7,'III_Plan comp 438.68 {Plan 10}'!AK$15)),"",'III_Plan comp 438.68 {Plan 10}'!AK$15&amp;analysismethod7)</f>
        <v/>
      </c>
      <c r="CS130" s="254" t="str">
        <f>IF(ISNUMBER(FIND(analysismethod7,'III_Plan comp 438.68 {Plan 10}'!AL$15)),"",'III_Plan comp 438.68 {Plan 10}'!AL$15&amp;analysismethod7)</f>
        <v/>
      </c>
      <c r="CT130" s="254" t="str">
        <f>IF(ISNUMBER(FIND(analysismethod7,'III_Plan comp 438.68 {Plan 10}'!AM$15)),"",'III_Plan comp 438.68 {Plan 10}'!AM$15&amp;analysismethod7)</f>
        <v/>
      </c>
      <c r="CU130" s="254" t="str">
        <f>IF(ISNUMBER(FIND(analysismethod7,'III_Plan comp 438.68 {Plan 10}'!AN$15)),"",'III_Plan comp 438.68 {Plan 10}'!AN$15&amp;analysismethod7)</f>
        <v/>
      </c>
      <c r="CV130" s="254" t="str">
        <f>IF(ISNUMBER(FIND(analysismethod7,'III_Plan comp 438.68 {Plan 10}'!AO$15)),"",'III_Plan comp 438.68 {Plan 10}'!AO$15&amp;analysismethod7)</f>
        <v/>
      </c>
      <c r="CW130" s="254" t="str">
        <f>IF(ISNUMBER(FIND(analysismethod7,'III_Plan comp 438.68 {Plan 10}'!AP$15)),"",'III_Plan comp 438.68 {Plan 10}'!AP$15&amp;analysismethod7)</f>
        <v/>
      </c>
      <c r="CX130" s="254" t="str">
        <f>IF(ISNUMBER(FIND(analysismethod7,'III_Plan comp 438.68 {Plan 10}'!AQ$15)),"",'III_Plan comp 438.68 {Plan 10}'!AQ$15&amp;analysismethod7)</f>
        <v/>
      </c>
      <c r="CY130" s="254" t="str">
        <f>IF(ISNUMBER(FIND(analysismethod7,'III_Plan comp 438.68 {Plan 10}'!AR$15)),"",'III_Plan comp 438.68 {Plan 10}'!AR$15&amp;analysismethod7)</f>
        <v/>
      </c>
      <c r="CZ130" s="254" t="str">
        <f>IF(ISNUMBER(FIND(analysismethod7,'III_Plan comp 438.68 {Plan 10}'!AS$15)),"",'III_Plan comp 438.68 {Plan 10}'!AS$15&amp;analysismethod7)</f>
        <v/>
      </c>
      <c r="DA130" s="254" t="str">
        <f>IF(ISNUMBER(FIND(analysismethod7,'III_Plan comp 438.68 {Plan 10}'!AT$15)),"",'III_Plan comp 438.68 {Plan 10}'!AT$15&amp;analysismethod7)</f>
        <v/>
      </c>
      <c r="DB130" s="254" t="str">
        <f>IF(ISNUMBER(FIND(analysismethod7,'III_Plan comp 438.68 {Plan 10}'!AU$15)),"",'III_Plan comp 438.68 {Plan 10}'!AU$15&amp;analysismethod7)</f>
        <v/>
      </c>
      <c r="DC130" s="254" t="str">
        <f>IF(ISNUMBER(FIND(analysismethod7,'III_Plan comp 438.68 {Plan 10}'!AV$15)),"",'III_Plan comp 438.68 {Plan 10}'!AV$15&amp;analysismethod7)</f>
        <v/>
      </c>
      <c r="DD130" s="254" t="str">
        <f>IF(ISNUMBER(FIND(analysismethod7,'III_Plan comp 438.68 {Plan 10}'!AW$15)),"",'III_Plan comp 438.68 {Plan 10}'!AW$15&amp;analysismethod7)</f>
        <v/>
      </c>
      <c r="DE130" s="254" t="str">
        <f>IF(ISNUMBER(FIND(analysismethod7,'III_Plan comp 438.68 {Plan 10}'!AX$15)),"",'III_Plan comp 438.68 {Plan 10}'!AX$15&amp;analysismethod7)</f>
        <v/>
      </c>
      <c r="DF130" s="254" t="str">
        <f>IF(ISNUMBER(FIND(analysismethod7,'III_Plan comp 438.68 {Plan 10}'!AY$15)),"",'III_Plan comp 438.68 {Plan 10}'!AY$15&amp;analysismethod7)</f>
        <v/>
      </c>
      <c r="DG130" s="254" t="str">
        <f>IF(ISNUMBER(FIND(analysismethod7,'III_Plan comp 438.68 {Plan 10}'!AZ$15)),"",'III_Plan comp 438.68 {Plan 10}'!AZ$15&amp;analysismethod7)</f>
        <v/>
      </c>
      <c r="DH130" s="254" t="str">
        <f>IF(ISNUMBER(FIND(analysismethod7,'III_Plan comp 438.68 {Plan 10}'!BA$15)),"",'III_Plan comp 438.68 {Plan 10}'!BA$15&amp;analysismethod7)</f>
        <v/>
      </c>
      <c r="DI130" s="254" t="str">
        <f>IF(ISNUMBER(FIND(analysismethod7,'III_Plan comp 438.68 {Plan 10}'!BB$15)),"",'III_Plan comp 438.68 {Plan 10}'!BB$15&amp;analysismethod7)</f>
        <v/>
      </c>
      <c r="DJ130" s="254" t="str">
        <f>IF(ISNUMBER(FIND(analysismethod7,'III_Plan comp 438.68 {Plan 10}'!BC$15)),"",'III_Plan comp 438.68 {Plan 10}'!BC$15&amp;analysismethod7)</f>
        <v/>
      </c>
      <c r="DK130" s="254" t="str">
        <f>IF(ISNUMBER(FIND(analysismethod7,'III_Plan comp 438.68 {Plan 10}'!BD$15)),"",'III_Plan comp 438.68 {Plan 10}'!BD$15&amp;analysismethod7)</f>
        <v/>
      </c>
      <c r="DL130" s="254" t="str">
        <f>IF(ISNUMBER(FIND(analysismethod7,'III_Plan comp 438.68 {Plan 10}'!BE$15)),"",'III_Plan comp 438.68 {Plan 10}'!BE$15&amp;analysismethod7)</f>
        <v/>
      </c>
      <c r="DM130" s="254" t="str">
        <f>IF(ISNUMBER(FIND(analysismethod7,'III_Plan comp 438.68 {Plan 10}'!BF$15)),"",'III_Plan comp 438.68 {Plan 10}'!BF$15&amp;analysismethod7)</f>
        <v/>
      </c>
      <c r="DN130" s="254" t="str">
        <f>IF(ISNUMBER(FIND(analysismethod7,'III_Plan comp 438.68 {Plan 10}'!BG$15)),"",'III_Plan comp 438.68 {Plan 10}'!BG$15&amp;analysismethod7)</f>
        <v/>
      </c>
      <c r="DO130" s="254" t="str">
        <f>IF(ISNUMBER(FIND(analysismethod7,'III_Plan comp 438.68 {Plan 10}'!BH$15)),"",'III_Plan comp 438.68 {Plan 10}'!BH$15&amp;analysismethod7)</f>
        <v/>
      </c>
      <c r="DP130" s="254" t="str">
        <f>IF(ISNUMBER(FIND(analysismethod7,'III_Plan comp 438.68 {Plan 10}'!BI$15)),"",'III_Plan comp 438.68 {Plan 10}'!BI$15&amp;analysismethod7)</f>
        <v/>
      </c>
      <c r="DQ130" s="254" t="str">
        <f>IF(ISNUMBER(FIND(analysismethod7,'III_Plan comp 438.68 {Plan 10}'!BJ$15)),"",'III_Plan comp 438.68 {Plan 10}'!BJ$15&amp;analysismethod7)</f>
        <v/>
      </c>
      <c r="DR130" s="254" t="str">
        <f>IF(ISNUMBER(FIND(analysismethod7,'III_Plan comp 438.68 {Plan 10}'!BK$15)),"",'III_Plan comp 438.68 {Plan 10}'!BK$15&amp;analysismethod7)</f>
        <v/>
      </c>
      <c r="DS130" s="254" t="str">
        <f>IF(ISNUMBER(FIND(analysismethod7,'III_Plan comp 438.68 {Plan 10}'!BL$15)),"",'III_Plan comp 438.68 {Plan 10}'!BL$15&amp;analysismethod7)</f>
        <v/>
      </c>
      <c r="DT130" s="254" t="str">
        <f>IF(ISNUMBER(FIND(analysismethod7,'III_Plan comp 438.68 {Plan 10}'!BM$15)),"",'III_Plan comp 438.68 {Plan 10}'!BM$15&amp;analysismethod7)</f>
        <v/>
      </c>
      <c r="DU130" s="254" t="str">
        <f>IF(ISNUMBER(FIND(analysismethod7,'III_Plan comp 438.68 {Plan 10}'!BN$15)),"",'III_Plan comp 438.68 {Plan 10}'!BN$15&amp;analysismethod7)</f>
        <v/>
      </c>
      <c r="DV130" s="254" t="str">
        <f>IF(ISNUMBER(FIND(analysismethod7,'III_Plan comp 438.68 {Plan 10}'!BO$15)),"",'III_Plan comp 438.68 {Plan 10}'!BO$15&amp;analysismethod7)</f>
        <v/>
      </c>
      <c r="DW130" s="254" t="str">
        <f>IF(ISNUMBER(FIND(analysismethod7,'III_Plan comp 438.68 {Plan 10}'!BP$15)),"",'III_Plan comp 438.68 {Plan 10}'!BP$15&amp;analysismethod7)</f>
        <v/>
      </c>
      <c r="DX130" s="254" t="str">
        <f>IF(ISNUMBER(FIND(analysismethod7,'III_Plan comp 438.68 {Plan 10}'!BQ$15)),"",'III_Plan comp 438.68 {Plan 10}'!BQ$15&amp;analysismethod7)</f>
        <v/>
      </c>
      <c r="DY130" s="254" t="str">
        <f>IF(ISNUMBER(FIND(analysismethod7,'III_Plan comp 438.68 {Plan 10}'!BR$15)),"",'III_Plan comp 438.68 {Plan 10}'!BR$15&amp;analysismethod7)</f>
        <v/>
      </c>
      <c r="DZ130" s="254" t="str">
        <f>IF(ISNUMBER(FIND(analysismethod7,'III_Plan comp 438.68 {Plan 10}'!BS$15)),"",'III_Plan comp 438.68 {Plan 10}'!BS$15&amp;analysismethod7)</f>
        <v/>
      </c>
      <c r="EA130" s="254" t="str">
        <f>IF(ISNUMBER(FIND(analysismethod7,'III_Plan comp 438.68 {Plan 10}'!BT$15)),"",'III_Plan comp 438.68 {Plan 10}'!BT$15&amp;analysismethod7)</f>
        <v/>
      </c>
      <c r="EB130" s="254" t="str">
        <f>IF(ISNUMBER(FIND(analysismethod7,'III_Plan comp 438.68 {Plan 10}'!BU$15)),"",'III_Plan comp 438.68 {Plan 10}'!BU$15&amp;analysismethod7)</f>
        <v/>
      </c>
      <c r="EC130" s="254" t="str">
        <f>IF(ISNUMBER(FIND(analysismethod7,'III_Plan comp 438.68 {Plan 10}'!BV$15)),"",'III_Plan comp 438.68 {Plan 10}'!BV$15&amp;analysismethod7)</f>
        <v/>
      </c>
      <c r="ED130" s="254" t="str">
        <f>IF(ISNUMBER(FIND(analysismethod7,'III_Plan comp 438.68 {Plan 10}'!BW$15)),"",'III_Plan comp 438.68 {Plan 10}'!BW$15&amp;analysismethod7)</f>
        <v/>
      </c>
      <c r="EE130" s="254" t="str">
        <f>IF(ISNUMBER(FIND(analysismethod7,'III_Plan comp 438.68 {Plan 10}'!BX$15)),"",'III_Plan comp 438.68 {Plan 10}'!BX$15&amp;analysismethod7)</f>
        <v/>
      </c>
      <c r="EF130" s="254" t="str">
        <f>IF(ISNUMBER(FIND(analysismethod7,'III_Plan comp 438.68 {Plan 10}'!BY$15)),"",'III_Plan comp 438.68 {Plan 10}'!BY$15&amp;analysismethod7)</f>
        <v/>
      </c>
      <c r="EG130" s="254" t="str">
        <f>IF(ISNUMBER(FIND(analysismethod7,'III_Plan comp 438.68 {Plan 10}'!BZ$15)),"",'III_Plan comp 438.68 {Plan 10}'!BZ$15&amp;analysismethod7)</f>
        <v/>
      </c>
      <c r="EH130" s="254" t="str">
        <f>IF(ISNUMBER(FIND(analysismethod7,'III_Plan comp 438.68 {Plan 10}'!CA$15)),"",'III_Plan comp 438.68 {Plan 10}'!CA$15&amp;analysismethod7)</f>
        <v/>
      </c>
      <c r="EI130" s="254" t="str">
        <f>IF(ISNUMBER(FIND(analysismethod7,'III_Plan comp 438.68 {Plan 10}'!CB$15)),"",'III_Plan comp 438.68 {Plan 10}'!CB$15&amp;analysismethod7)</f>
        <v/>
      </c>
      <c r="EJ130" s="254" t="str">
        <f>IF(ISNUMBER(FIND(analysismethod7,'III_Plan comp 438.68 {Plan 10}'!CC$15)),"",'III_Plan comp 438.68 {Plan 10}'!CC$15&amp;analysismethod7)</f>
        <v/>
      </c>
      <c r="EK130" s="254" t="str">
        <f>IF(ISNUMBER(FIND(analysismethod7,'III_Plan comp 438.68 {Plan 10}'!CD$15)),"",'III_Plan comp 438.68 {Plan 10}'!CD$15&amp;analysismethod7)</f>
        <v/>
      </c>
      <c r="EL130" s="254" t="str">
        <f>IF(ISNUMBER(FIND(analysismethod7,'III_Plan comp 438.68 {Plan 10}'!CE$15)),"",'III_Plan comp 438.68 {Plan 10}'!CE$15&amp;analysismethod7)</f>
        <v/>
      </c>
      <c r="EM130" s="254" t="str">
        <f>IF(ISNUMBER(FIND(analysismethod7,'III_Plan comp 438.68 {Plan 10}'!CF$15)),"",'III_Plan comp 438.68 {Plan 10}'!CF$15&amp;analysismethod7)</f>
        <v/>
      </c>
      <c r="EN130" s="254" t="str">
        <f>IF(ISNUMBER(FIND(analysismethod7,'III_Plan comp 438.68 {Plan 10}'!CG$15)),"",'III_Plan comp 438.68 {Plan 10}'!CG$15&amp;analysismethod7)</f>
        <v/>
      </c>
      <c r="EO130" s="254" t="str">
        <f>IF(ISNUMBER(FIND(analysismethod7,'III_Plan comp 438.68 {Plan 10}'!CH$15)),"",'III_Plan comp 438.68 {Plan 10}'!CH$15&amp;analysismethod7)</f>
        <v/>
      </c>
      <c r="EP130" s="254" t="str">
        <f>IF(ISNUMBER(FIND(analysismethod7,'III_Plan comp 438.68 {Plan 10}'!CI$15)),"",'III_Plan comp 438.68 {Plan 10}'!CI$15&amp;analysismethod7)</f>
        <v/>
      </c>
      <c r="EQ130" s="254" t="str">
        <f>IF(ISNUMBER(FIND(analysismethod7,'III_Plan comp 438.68 {Plan 10}'!CJ$15)),"",'III_Plan comp 438.68 {Plan 10}'!CJ$15&amp;analysismethod7)</f>
        <v/>
      </c>
      <c r="ER130" s="254" t="str">
        <f>IF(ISNUMBER(FIND(analysismethod7,'III_Plan comp 438.68 {Plan 10}'!CK$15)),"",'III_Plan comp 438.68 {Plan 10}'!CK$15&amp;analysismethod7)</f>
        <v/>
      </c>
      <c r="ES130" s="254" t="str">
        <f>IF(ISNUMBER(FIND(analysismethod7,'III_Plan comp 438.68 {Plan 10}'!CL$15)),"",'III_Plan comp 438.68 {Plan 10}'!CL$15&amp;analysismethod7)</f>
        <v/>
      </c>
      <c r="ET130" s="254" t="str">
        <f>IF(ISNUMBER(FIND(analysismethod7,'III_Plan comp 438.68 {Plan 10}'!CM$15)),"",'III_Plan comp 438.68 {Plan 10}'!CM$15&amp;analysismethod7)</f>
        <v/>
      </c>
      <c r="EU130" s="254" t="str">
        <f>IF(ISNUMBER(FIND(analysismethod7,'III_Plan comp 438.68 {Plan 10}'!CN$15)),"",'III_Plan comp 438.68 {Plan 10}'!CN$15&amp;analysismethod7)</f>
        <v/>
      </c>
      <c r="EV130" s="254" t="str">
        <f>IF(ISNUMBER(FIND(analysismethod7,'III_Plan comp 438.68 {Plan 10}'!CO$15)),"",'III_Plan comp 438.68 {Plan 10}'!CO$15&amp;analysismethod7)</f>
        <v/>
      </c>
      <c r="EW130" s="254" t="str">
        <f>IF(ISNUMBER(FIND(analysismethod7,'III_Plan comp 438.68 {Plan 10}'!CP$15)),"",'III_Plan comp 438.68 {Plan 10}'!CP$15&amp;analysismethod7)</f>
        <v/>
      </c>
      <c r="EX130" s="254" t="str">
        <f>IF(ISNUMBER(FIND(analysismethod7,'III_Plan comp 438.68 {Plan 10}'!CQ$15)),"",'III_Plan comp 438.68 {Plan 10}'!CQ$15&amp;analysismethod7)</f>
        <v/>
      </c>
      <c r="EY130" s="254" t="str">
        <f>IF(ISNUMBER(FIND(analysismethod7,'III_Plan comp 438.68 {Plan 10}'!CR$15)),"",'III_Plan comp 438.68 {Plan 10}'!CR$15&amp;analysismethod7)</f>
        <v/>
      </c>
      <c r="EZ130" s="254" t="str">
        <f>IF(ISNUMBER(FIND(analysismethod7,'III_Plan comp 438.68 {Plan 10}'!CS$15)),"",'III_Plan comp 438.68 {Plan 10}'!CS$15&amp;analysismethod7)</f>
        <v/>
      </c>
      <c r="FA130" s="254" t="str">
        <f>IF(ISNUMBER(FIND(analysismethod7,'III_Plan comp 438.68 {Plan 10}'!CT$15)),"",'III_Plan comp 438.68 {Plan 10}'!CT$15&amp;analysismethod7)</f>
        <v/>
      </c>
      <c r="FB130" s="254" t="str">
        <f>IF(ISNUMBER(FIND(analysismethod7,'III_Plan comp 438.68 {Plan 10}'!CU$15)),"",'III_Plan comp 438.68 {Plan 10}'!CU$15&amp;analysismethod7)</f>
        <v/>
      </c>
      <c r="FC130" s="254" t="str">
        <f>IF(ISNUMBER(FIND(analysismethod7,'III_Plan comp 438.68 {Plan 10}'!CV$15)),"",'III_Plan comp 438.68 {Plan 10}'!CV$15&amp;analysismethod7)</f>
        <v/>
      </c>
      <c r="FD130" s="254" t="str">
        <f>IF(ISNUMBER(FIND(analysismethod7,'III_Plan comp 438.68 {Plan 10}'!CW$15)),"",'III_Plan comp 438.68 {Plan 10}'!CW$15&amp;analysismethod7)</f>
        <v/>
      </c>
      <c r="FE130" s="254" t="str">
        <f>IF(ISNUMBER(FIND(analysismethod7,'III_Plan comp 438.68 {Plan 10}'!CX$15)),"",'III_Plan comp 438.68 {Plan 10}'!CX$15&amp;analysismethod7)</f>
        <v/>
      </c>
      <c r="FF130" s="254" t="str">
        <f>IF(ISNUMBER(FIND(analysismethod7,'III_Plan comp 438.68 {Plan 10}'!CY$15)),"",'III_Plan comp 438.68 {Plan 10}'!CY$15&amp;analysismethod7)</f>
        <v/>
      </c>
      <c r="FG130" s="254" t="str">
        <f>IF(ISNUMBER(FIND(analysismethod7,'III_Plan comp 438.68 {Plan 10}'!CZ$15)),"",'III_Plan comp 438.68 {Plan 10}'!CZ$15&amp;analysismethod7)</f>
        <v/>
      </c>
    </row>
    <row r="131" spans="63:163" x14ac:dyDescent="0.25">
      <c r="BK131" s="253" t="str">
        <f>IF('I_State and program information'!$E$79&lt;&gt;"",'I_State and program information'!E200&amp;"; "&amp;CHAR(10)&amp;CHAR(10),"")</f>
        <v/>
      </c>
      <c r="BL131" s="254" t="str">
        <f>IF(ISNUMBER(FIND(analysismethod8,'III_Plan comp 438.68 {Plan 10}'!E$15)),"",'III_Plan comp 438.68 {Plan 10}'!E$15&amp;analysismethod8)</f>
        <v/>
      </c>
      <c r="BM131" s="254" t="str">
        <f>IF(ISNUMBER(FIND(analysismethod8,'III_Plan comp 438.68 {Plan 10}'!F$15)),"",'III_Plan comp 438.68 {Plan 10}'!F$15&amp;analysismethod8)</f>
        <v/>
      </c>
      <c r="BN131" s="254" t="str">
        <f>IF(ISNUMBER(FIND(analysismethod8,'III_Plan comp 438.68 {Plan 10}'!G$15)),"",'III_Plan comp 438.68 {Plan 10}'!G$15&amp;analysismethod8)</f>
        <v/>
      </c>
      <c r="BO131" s="254" t="str">
        <f>IF(ISNUMBER(FIND(analysismethod8,'III_Plan comp 438.68 {Plan 10}'!H$15)),"",'III_Plan comp 438.68 {Plan 10}'!H$15&amp;analysismethod8)</f>
        <v/>
      </c>
      <c r="BP131" s="254" t="str">
        <f>IF(ISNUMBER(FIND(analysismethod8,'III_Plan comp 438.68 {Plan 10}'!I$15)),"",'III_Plan comp 438.68 {Plan 10}'!I$15&amp;analysismethod8)</f>
        <v/>
      </c>
      <c r="BQ131" s="254" t="str">
        <f>IF(ISNUMBER(FIND(analysismethod8,'III_Plan comp 438.68 {Plan 10}'!J$15)),"",'III_Plan comp 438.68 {Plan 10}'!J$15&amp;analysismethod8)</f>
        <v/>
      </c>
      <c r="BR131" s="254" t="str">
        <f>IF(ISNUMBER(FIND(analysismethod8,'III_Plan comp 438.68 {Plan 10}'!K$15)),"",'III_Plan comp 438.68 {Plan 10}'!K$15&amp;analysismethod8)</f>
        <v/>
      </c>
      <c r="BS131" s="254" t="str">
        <f>IF(ISNUMBER(FIND(analysismethod8,'III_Plan comp 438.68 {Plan 10}'!L$15)),"",'III_Plan comp 438.68 {Plan 10}'!L$15&amp;analysismethod8)</f>
        <v/>
      </c>
      <c r="BT131" s="254" t="str">
        <f>IF(ISNUMBER(FIND(analysismethod8,'III_Plan comp 438.68 {Plan 10}'!M$15)),"",'III_Plan comp 438.68 {Plan 10}'!M$15&amp;analysismethod8)</f>
        <v/>
      </c>
      <c r="BU131" s="254" t="str">
        <f>IF(ISNUMBER(FIND(analysismethod8,'III_Plan comp 438.68 {Plan 10}'!N$15)),"",'III_Plan comp 438.68 {Plan 10}'!N$15&amp;analysismethod8)</f>
        <v/>
      </c>
      <c r="BV131" s="254" t="str">
        <f>IF(ISNUMBER(FIND(analysismethod8,'III_Plan comp 438.68 {Plan 10}'!O$15)),"",'III_Plan comp 438.68 {Plan 10}'!O$15&amp;analysismethod8)</f>
        <v/>
      </c>
      <c r="BW131" s="254" t="str">
        <f>IF(ISNUMBER(FIND(analysismethod8,'III_Plan comp 438.68 {Plan 10}'!P$15)),"",'III_Plan comp 438.68 {Plan 10}'!P$15&amp;analysismethod8)</f>
        <v/>
      </c>
      <c r="BX131" s="254" t="str">
        <f>IF(ISNUMBER(FIND(analysismethod8,'III_Plan comp 438.68 {Plan 10}'!Q$15)),"",'III_Plan comp 438.68 {Plan 10}'!Q$15&amp;analysismethod8)</f>
        <v/>
      </c>
      <c r="BY131" s="254" t="str">
        <f>IF(ISNUMBER(FIND(analysismethod8,'III_Plan comp 438.68 {Plan 10}'!R$15)),"",'III_Plan comp 438.68 {Plan 10}'!R$15&amp;analysismethod8)</f>
        <v/>
      </c>
      <c r="BZ131" s="254" t="str">
        <f>IF(ISNUMBER(FIND(analysismethod8,'III_Plan comp 438.68 {Plan 10}'!S$15)),"",'III_Plan comp 438.68 {Plan 10}'!S$15&amp;analysismethod8)</f>
        <v/>
      </c>
      <c r="CA131" s="254" t="str">
        <f>IF(ISNUMBER(FIND(analysismethod8,'III_Plan comp 438.68 {Plan 10}'!T$15)),"",'III_Plan comp 438.68 {Plan 10}'!T$15&amp;analysismethod8)</f>
        <v/>
      </c>
      <c r="CB131" s="254" t="str">
        <f>IF(ISNUMBER(FIND(analysismethod8,'III_Plan comp 438.68 {Plan 10}'!U$15)),"",'III_Plan comp 438.68 {Plan 10}'!U$15&amp;analysismethod8)</f>
        <v/>
      </c>
      <c r="CC131" s="254" t="str">
        <f>IF(ISNUMBER(FIND(analysismethod8,'III_Plan comp 438.68 {Plan 10}'!V$15)),"",'III_Plan comp 438.68 {Plan 10}'!V$15&amp;analysismethod8)</f>
        <v/>
      </c>
      <c r="CD131" s="254" t="str">
        <f>IF(ISNUMBER(FIND(analysismethod8,'III_Plan comp 438.68 {Plan 10}'!W$15)),"",'III_Plan comp 438.68 {Plan 10}'!W$15&amp;analysismethod8)</f>
        <v/>
      </c>
      <c r="CE131" s="254" t="str">
        <f>IF(ISNUMBER(FIND(analysismethod8,'III_Plan comp 438.68 {Plan 10}'!X$15)),"",'III_Plan comp 438.68 {Plan 10}'!X$15&amp;analysismethod8)</f>
        <v/>
      </c>
      <c r="CF131" s="254" t="str">
        <f>IF(ISNUMBER(FIND(analysismethod8,'III_Plan comp 438.68 {Plan 10}'!Y$15)),"",'III_Plan comp 438.68 {Plan 10}'!Y$15&amp;analysismethod8)</f>
        <v/>
      </c>
      <c r="CG131" s="254" t="str">
        <f>IF(ISNUMBER(FIND(analysismethod8,'III_Plan comp 438.68 {Plan 10}'!Z$15)),"",'III_Plan comp 438.68 {Plan 10}'!Z$15&amp;analysismethod8)</f>
        <v/>
      </c>
      <c r="CH131" s="254" t="str">
        <f>IF(ISNUMBER(FIND(analysismethod8,'III_Plan comp 438.68 {Plan 10}'!AA$15)),"",'III_Plan comp 438.68 {Plan 10}'!AA$15&amp;analysismethod8)</f>
        <v/>
      </c>
      <c r="CI131" s="254" t="str">
        <f>IF(ISNUMBER(FIND(analysismethod8,'III_Plan comp 438.68 {Plan 10}'!AB$15)),"",'III_Plan comp 438.68 {Plan 10}'!AB$15&amp;analysismethod8)</f>
        <v/>
      </c>
      <c r="CJ131" s="254" t="str">
        <f>IF(ISNUMBER(FIND(analysismethod8,'III_Plan comp 438.68 {Plan 10}'!AC$15)),"",'III_Plan comp 438.68 {Plan 10}'!AC$15&amp;analysismethod8)</f>
        <v/>
      </c>
      <c r="CK131" s="254" t="str">
        <f>IF(ISNUMBER(FIND(analysismethod8,'III_Plan comp 438.68 {Plan 10}'!AD$15)),"",'III_Plan comp 438.68 {Plan 10}'!AD$15&amp;analysismethod8)</f>
        <v/>
      </c>
      <c r="CL131" s="254" t="str">
        <f>IF(ISNUMBER(FIND(analysismethod8,'III_Plan comp 438.68 {Plan 10}'!AE$15)),"",'III_Plan comp 438.68 {Plan 10}'!AE$15&amp;analysismethod8)</f>
        <v/>
      </c>
      <c r="CM131" s="254" t="str">
        <f>IF(ISNUMBER(FIND(analysismethod8,'III_Plan comp 438.68 {Plan 10}'!AF$15)),"",'III_Plan comp 438.68 {Plan 10}'!AF$15&amp;analysismethod8)</f>
        <v/>
      </c>
      <c r="CN131" s="254" t="str">
        <f>IF(ISNUMBER(FIND(analysismethod8,'III_Plan comp 438.68 {Plan 10}'!AG$15)),"",'III_Plan comp 438.68 {Plan 10}'!AG$15&amp;analysismethod8)</f>
        <v/>
      </c>
      <c r="CO131" s="254" t="str">
        <f>IF(ISNUMBER(FIND(analysismethod8,'III_Plan comp 438.68 {Plan 10}'!AH$15)),"",'III_Plan comp 438.68 {Plan 10}'!AH$15&amp;analysismethod8)</f>
        <v/>
      </c>
      <c r="CP131" s="254" t="str">
        <f>IF(ISNUMBER(FIND(analysismethod8,'III_Plan comp 438.68 {Plan 10}'!AI$15)),"",'III_Plan comp 438.68 {Plan 10}'!AI$15&amp;analysismethod8)</f>
        <v/>
      </c>
      <c r="CQ131" s="254" t="str">
        <f>IF(ISNUMBER(FIND(analysismethod8,'III_Plan comp 438.68 {Plan 10}'!AJ$15)),"",'III_Plan comp 438.68 {Plan 10}'!AJ$15&amp;analysismethod8)</f>
        <v/>
      </c>
      <c r="CR131" s="254" t="str">
        <f>IF(ISNUMBER(FIND(analysismethod8,'III_Plan comp 438.68 {Plan 10}'!AK$15)),"",'III_Plan comp 438.68 {Plan 10}'!AK$15&amp;analysismethod8)</f>
        <v/>
      </c>
      <c r="CS131" s="254" t="str">
        <f>IF(ISNUMBER(FIND(analysismethod8,'III_Plan comp 438.68 {Plan 10}'!AL$15)),"",'III_Plan comp 438.68 {Plan 10}'!AL$15&amp;analysismethod8)</f>
        <v/>
      </c>
      <c r="CT131" s="254" t="str">
        <f>IF(ISNUMBER(FIND(analysismethod8,'III_Plan comp 438.68 {Plan 10}'!AM$15)),"",'III_Plan comp 438.68 {Plan 10}'!AM$15&amp;analysismethod8)</f>
        <v/>
      </c>
      <c r="CU131" s="254" t="str">
        <f>IF(ISNUMBER(FIND(analysismethod8,'III_Plan comp 438.68 {Plan 10}'!AN$15)),"",'III_Plan comp 438.68 {Plan 10}'!AN$15&amp;analysismethod8)</f>
        <v/>
      </c>
      <c r="CV131" s="254" t="str">
        <f>IF(ISNUMBER(FIND(analysismethod8,'III_Plan comp 438.68 {Plan 10}'!AO$15)),"",'III_Plan comp 438.68 {Plan 10}'!AO$15&amp;analysismethod8)</f>
        <v/>
      </c>
      <c r="CW131" s="254" t="str">
        <f>IF(ISNUMBER(FIND(analysismethod8,'III_Plan comp 438.68 {Plan 10}'!AP$15)),"",'III_Plan comp 438.68 {Plan 10}'!AP$15&amp;analysismethod8)</f>
        <v/>
      </c>
      <c r="CX131" s="254" t="str">
        <f>IF(ISNUMBER(FIND(analysismethod8,'III_Plan comp 438.68 {Plan 10}'!AQ$15)),"",'III_Plan comp 438.68 {Plan 10}'!AQ$15&amp;analysismethod8)</f>
        <v/>
      </c>
      <c r="CY131" s="254" t="str">
        <f>IF(ISNUMBER(FIND(analysismethod8,'III_Plan comp 438.68 {Plan 10}'!AR$15)),"",'III_Plan comp 438.68 {Plan 10}'!AR$15&amp;analysismethod8)</f>
        <v/>
      </c>
      <c r="CZ131" s="254" t="str">
        <f>IF(ISNUMBER(FIND(analysismethod8,'III_Plan comp 438.68 {Plan 10}'!AS$15)),"",'III_Plan comp 438.68 {Plan 10}'!AS$15&amp;analysismethod8)</f>
        <v/>
      </c>
      <c r="DA131" s="254" t="str">
        <f>IF(ISNUMBER(FIND(analysismethod8,'III_Plan comp 438.68 {Plan 10}'!AT$15)),"",'III_Plan comp 438.68 {Plan 10}'!AT$15&amp;analysismethod8)</f>
        <v/>
      </c>
      <c r="DB131" s="254" t="str">
        <f>IF(ISNUMBER(FIND(analysismethod8,'III_Plan comp 438.68 {Plan 10}'!AU$15)),"",'III_Plan comp 438.68 {Plan 10}'!AU$15&amp;analysismethod8)</f>
        <v/>
      </c>
      <c r="DC131" s="254" t="str">
        <f>IF(ISNUMBER(FIND(analysismethod8,'III_Plan comp 438.68 {Plan 10}'!AV$15)),"",'III_Plan comp 438.68 {Plan 10}'!AV$15&amp;analysismethod8)</f>
        <v/>
      </c>
      <c r="DD131" s="254" t="str">
        <f>IF(ISNUMBER(FIND(analysismethod8,'III_Plan comp 438.68 {Plan 10}'!AW$15)),"",'III_Plan comp 438.68 {Plan 10}'!AW$15&amp;analysismethod8)</f>
        <v/>
      </c>
      <c r="DE131" s="254" t="str">
        <f>IF(ISNUMBER(FIND(analysismethod8,'III_Plan comp 438.68 {Plan 10}'!AX$15)),"",'III_Plan comp 438.68 {Plan 10}'!AX$15&amp;analysismethod8)</f>
        <v/>
      </c>
      <c r="DF131" s="254" t="str">
        <f>IF(ISNUMBER(FIND(analysismethod8,'III_Plan comp 438.68 {Plan 10}'!AY$15)),"",'III_Plan comp 438.68 {Plan 10}'!AY$15&amp;analysismethod8)</f>
        <v/>
      </c>
      <c r="DG131" s="254" t="str">
        <f>IF(ISNUMBER(FIND(analysismethod8,'III_Plan comp 438.68 {Plan 10}'!AZ$15)),"",'III_Plan comp 438.68 {Plan 10}'!AZ$15&amp;analysismethod8)</f>
        <v/>
      </c>
      <c r="DH131" s="254" t="str">
        <f>IF(ISNUMBER(FIND(analysismethod8,'III_Plan comp 438.68 {Plan 10}'!BA$15)),"",'III_Plan comp 438.68 {Plan 10}'!BA$15&amp;analysismethod8)</f>
        <v/>
      </c>
      <c r="DI131" s="254" t="str">
        <f>IF(ISNUMBER(FIND(analysismethod8,'III_Plan comp 438.68 {Plan 10}'!BB$15)),"",'III_Plan comp 438.68 {Plan 10}'!BB$15&amp;analysismethod8)</f>
        <v/>
      </c>
      <c r="DJ131" s="254" t="str">
        <f>IF(ISNUMBER(FIND(analysismethod8,'III_Plan comp 438.68 {Plan 10}'!BC$15)),"",'III_Plan comp 438.68 {Plan 10}'!BC$15&amp;analysismethod8)</f>
        <v/>
      </c>
      <c r="DK131" s="254" t="str">
        <f>IF(ISNUMBER(FIND(analysismethod8,'III_Plan comp 438.68 {Plan 10}'!BD$15)),"",'III_Plan comp 438.68 {Plan 10}'!BD$15&amp;analysismethod8)</f>
        <v/>
      </c>
      <c r="DL131" s="254" t="str">
        <f>IF(ISNUMBER(FIND(analysismethod8,'III_Plan comp 438.68 {Plan 10}'!BE$15)),"",'III_Plan comp 438.68 {Plan 10}'!BE$15&amp;analysismethod8)</f>
        <v/>
      </c>
      <c r="DM131" s="254" t="str">
        <f>IF(ISNUMBER(FIND(analysismethod8,'III_Plan comp 438.68 {Plan 10}'!BF$15)),"",'III_Plan comp 438.68 {Plan 10}'!BF$15&amp;analysismethod8)</f>
        <v/>
      </c>
      <c r="DN131" s="254" t="str">
        <f>IF(ISNUMBER(FIND(analysismethod8,'III_Plan comp 438.68 {Plan 10}'!BG$15)),"",'III_Plan comp 438.68 {Plan 10}'!BG$15&amp;analysismethod8)</f>
        <v/>
      </c>
      <c r="DO131" s="254" t="str">
        <f>IF(ISNUMBER(FIND(analysismethod8,'III_Plan comp 438.68 {Plan 10}'!BH$15)),"",'III_Plan comp 438.68 {Plan 10}'!BH$15&amp;analysismethod8)</f>
        <v/>
      </c>
      <c r="DP131" s="254" t="str">
        <f>IF(ISNUMBER(FIND(analysismethod8,'III_Plan comp 438.68 {Plan 10}'!BI$15)),"",'III_Plan comp 438.68 {Plan 10}'!BI$15&amp;analysismethod8)</f>
        <v/>
      </c>
      <c r="DQ131" s="254" t="str">
        <f>IF(ISNUMBER(FIND(analysismethod8,'III_Plan comp 438.68 {Plan 10}'!BJ$15)),"",'III_Plan comp 438.68 {Plan 10}'!BJ$15&amp;analysismethod8)</f>
        <v/>
      </c>
      <c r="DR131" s="254" t="str">
        <f>IF(ISNUMBER(FIND(analysismethod8,'III_Plan comp 438.68 {Plan 10}'!BK$15)),"",'III_Plan comp 438.68 {Plan 10}'!BK$15&amp;analysismethod8)</f>
        <v/>
      </c>
      <c r="DS131" s="254" t="str">
        <f>IF(ISNUMBER(FIND(analysismethod8,'III_Plan comp 438.68 {Plan 10}'!BL$15)),"",'III_Plan comp 438.68 {Plan 10}'!BL$15&amp;analysismethod8)</f>
        <v/>
      </c>
      <c r="DT131" s="254" t="str">
        <f>IF(ISNUMBER(FIND(analysismethod8,'III_Plan comp 438.68 {Plan 10}'!BM$15)),"",'III_Plan comp 438.68 {Plan 10}'!BM$15&amp;analysismethod8)</f>
        <v/>
      </c>
      <c r="DU131" s="254" t="str">
        <f>IF(ISNUMBER(FIND(analysismethod8,'III_Plan comp 438.68 {Plan 10}'!BN$15)),"",'III_Plan comp 438.68 {Plan 10}'!BN$15&amp;analysismethod8)</f>
        <v/>
      </c>
      <c r="DV131" s="254" t="str">
        <f>IF(ISNUMBER(FIND(analysismethod8,'III_Plan comp 438.68 {Plan 10}'!BO$15)),"",'III_Plan comp 438.68 {Plan 10}'!BO$15&amp;analysismethod8)</f>
        <v/>
      </c>
      <c r="DW131" s="254" t="str">
        <f>IF(ISNUMBER(FIND(analysismethod8,'III_Plan comp 438.68 {Plan 10}'!BP$15)),"",'III_Plan comp 438.68 {Plan 10}'!BP$15&amp;analysismethod8)</f>
        <v/>
      </c>
      <c r="DX131" s="254" t="str">
        <f>IF(ISNUMBER(FIND(analysismethod8,'III_Plan comp 438.68 {Plan 10}'!BQ$15)),"",'III_Plan comp 438.68 {Plan 10}'!BQ$15&amp;analysismethod8)</f>
        <v/>
      </c>
      <c r="DY131" s="254" t="str">
        <f>IF(ISNUMBER(FIND(analysismethod8,'III_Plan comp 438.68 {Plan 10}'!BR$15)),"",'III_Plan comp 438.68 {Plan 10}'!BR$15&amp;analysismethod8)</f>
        <v/>
      </c>
      <c r="DZ131" s="254" t="str">
        <f>IF(ISNUMBER(FIND(analysismethod8,'III_Plan comp 438.68 {Plan 10}'!BS$15)),"",'III_Plan comp 438.68 {Plan 10}'!BS$15&amp;analysismethod8)</f>
        <v/>
      </c>
      <c r="EA131" s="254" t="str">
        <f>IF(ISNUMBER(FIND(analysismethod8,'III_Plan comp 438.68 {Plan 10}'!BT$15)),"",'III_Plan comp 438.68 {Plan 10}'!BT$15&amp;analysismethod8)</f>
        <v/>
      </c>
      <c r="EB131" s="254" t="str">
        <f>IF(ISNUMBER(FIND(analysismethod8,'III_Plan comp 438.68 {Plan 10}'!BU$15)),"",'III_Plan comp 438.68 {Plan 10}'!BU$15&amp;analysismethod8)</f>
        <v/>
      </c>
      <c r="EC131" s="254" t="str">
        <f>IF(ISNUMBER(FIND(analysismethod8,'III_Plan comp 438.68 {Plan 10}'!BV$15)),"",'III_Plan comp 438.68 {Plan 10}'!BV$15&amp;analysismethod8)</f>
        <v/>
      </c>
      <c r="ED131" s="254" t="str">
        <f>IF(ISNUMBER(FIND(analysismethod8,'III_Plan comp 438.68 {Plan 10}'!BW$15)),"",'III_Plan comp 438.68 {Plan 10}'!BW$15&amp;analysismethod8)</f>
        <v/>
      </c>
      <c r="EE131" s="254" t="str">
        <f>IF(ISNUMBER(FIND(analysismethod8,'III_Plan comp 438.68 {Plan 10}'!BX$15)),"",'III_Plan comp 438.68 {Plan 10}'!BX$15&amp;analysismethod8)</f>
        <v/>
      </c>
      <c r="EF131" s="254" t="str">
        <f>IF(ISNUMBER(FIND(analysismethod8,'III_Plan comp 438.68 {Plan 10}'!BY$15)),"",'III_Plan comp 438.68 {Plan 10}'!BY$15&amp;analysismethod8)</f>
        <v/>
      </c>
      <c r="EG131" s="254" t="str">
        <f>IF(ISNUMBER(FIND(analysismethod8,'III_Plan comp 438.68 {Plan 10}'!BZ$15)),"",'III_Plan comp 438.68 {Plan 10}'!BZ$15&amp;analysismethod8)</f>
        <v/>
      </c>
      <c r="EH131" s="254" t="str">
        <f>IF(ISNUMBER(FIND(analysismethod8,'III_Plan comp 438.68 {Plan 10}'!CA$15)),"",'III_Plan comp 438.68 {Plan 10}'!CA$15&amp;analysismethod8)</f>
        <v/>
      </c>
      <c r="EI131" s="254" t="str">
        <f>IF(ISNUMBER(FIND(analysismethod8,'III_Plan comp 438.68 {Plan 10}'!CB$15)),"",'III_Plan comp 438.68 {Plan 10}'!CB$15&amp;analysismethod8)</f>
        <v/>
      </c>
      <c r="EJ131" s="254" t="str">
        <f>IF(ISNUMBER(FIND(analysismethod8,'III_Plan comp 438.68 {Plan 10}'!CC$15)),"",'III_Plan comp 438.68 {Plan 10}'!CC$15&amp;analysismethod8)</f>
        <v/>
      </c>
      <c r="EK131" s="254" t="str">
        <f>IF(ISNUMBER(FIND(analysismethod8,'III_Plan comp 438.68 {Plan 10}'!CD$15)),"",'III_Plan comp 438.68 {Plan 10}'!CD$15&amp;analysismethod8)</f>
        <v/>
      </c>
      <c r="EL131" s="254" t="str">
        <f>IF(ISNUMBER(FIND(analysismethod8,'III_Plan comp 438.68 {Plan 10}'!CE$15)),"",'III_Plan comp 438.68 {Plan 10}'!CE$15&amp;analysismethod8)</f>
        <v/>
      </c>
      <c r="EM131" s="254" t="str">
        <f>IF(ISNUMBER(FIND(analysismethod8,'III_Plan comp 438.68 {Plan 10}'!CF$15)),"",'III_Plan comp 438.68 {Plan 10}'!CF$15&amp;analysismethod8)</f>
        <v/>
      </c>
      <c r="EN131" s="254" t="str">
        <f>IF(ISNUMBER(FIND(analysismethod8,'III_Plan comp 438.68 {Plan 10}'!CG$15)),"",'III_Plan comp 438.68 {Plan 10}'!CG$15&amp;analysismethod8)</f>
        <v/>
      </c>
      <c r="EO131" s="254" t="str">
        <f>IF(ISNUMBER(FIND(analysismethod8,'III_Plan comp 438.68 {Plan 10}'!CH$15)),"",'III_Plan comp 438.68 {Plan 10}'!CH$15&amp;analysismethod8)</f>
        <v/>
      </c>
      <c r="EP131" s="254" t="str">
        <f>IF(ISNUMBER(FIND(analysismethod8,'III_Plan comp 438.68 {Plan 10}'!CI$15)),"",'III_Plan comp 438.68 {Plan 10}'!CI$15&amp;analysismethod8)</f>
        <v/>
      </c>
      <c r="EQ131" s="254" t="str">
        <f>IF(ISNUMBER(FIND(analysismethod8,'III_Plan comp 438.68 {Plan 10}'!CJ$15)),"",'III_Plan comp 438.68 {Plan 10}'!CJ$15&amp;analysismethod8)</f>
        <v/>
      </c>
      <c r="ER131" s="254" t="str">
        <f>IF(ISNUMBER(FIND(analysismethod8,'III_Plan comp 438.68 {Plan 10}'!CK$15)),"",'III_Plan comp 438.68 {Plan 10}'!CK$15&amp;analysismethod8)</f>
        <v/>
      </c>
      <c r="ES131" s="254" t="str">
        <f>IF(ISNUMBER(FIND(analysismethod8,'III_Plan comp 438.68 {Plan 10}'!CL$15)),"",'III_Plan comp 438.68 {Plan 10}'!CL$15&amp;analysismethod8)</f>
        <v/>
      </c>
      <c r="ET131" s="254" t="str">
        <f>IF(ISNUMBER(FIND(analysismethod8,'III_Plan comp 438.68 {Plan 10}'!CM$15)),"",'III_Plan comp 438.68 {Plan 10}'!CM$15&amp;analysismethod8)</f>
        <v/>
      </c>
      <c r="EU131" s="254" t="str">
        <f>IF(ISNUMBER(FIND(analysismethod8,'III_Plan comp 438.68 {Plan 10}'!CN$15)),"",'III_Plan comp 438.68 {Plan 10}'!CN$15&amp;analysismethod8)</f>
        <v/>
      </c>
      <c r="EV131" s="254" t="str">
        <f>IF(ISNUMBER(FIND(analysismethod8,'III_Plan comp 438.68 {Plan 10}'!CO$15)),"",'III_Plan comp 438.68 {Plan 10}'!CO$15&amp;analysismethod8)</f>
        <v/>
      </c>
      <c r="EW131" s="254" t="str">
        <f>IF(ISNUMBER(FIND(analysismethod8,'III_Plan comp 438.68 {Plan 10}'!CP$15)),"",'III_Plan comp 438.68 {Plan 10}'!CP$15&amp;analysismethod8)</f>
        <v/>
      </c>
      <c r="EX131" s="254" t="str">
        <f>IF(ISNUMBER(FIND(analysismethod8,'III_Plan comp 438.68 {Plan 10}'!CQ$15)),"",'III_Plan comp 438.68 {Plan 10}'!CQ$15&amp;analysismethod8)</f>
        <v/>
      </c>
      <c r="EY131" s="254" t="str">
        <f>IF(ISNUMBER(FIND(analysismethod8,'III_Plan comp 438.68 {Plan 10}'!CR$15)),"",'III_Plan comp 438.68 {Plan 10}'!CR$15&amp;analysismethod8)</f>
        <v/>
      </c>
      <c r="EZ131" s="254" t="str">
        <f>IF(ISNUMBER(FIND(analysismethod8,'III_Plan comp 438.68 {Plan 10}'!CS$15)),"",'III_Plan comp 438.68 {Plan 10}'!CS$15&amp;analysismethod8)</f>
        <v/>
      </c>
      <c r="FA131" s="254" t="str">
        <f>IF(ISNUMBER(FIND(analysismethod8,'III_Plan comp 438.68 {Plan 10}'!CT$15)),"",'III_Plan comp 438.68 {Plan 10}'!CT$15&amp;analysismethod8)</f>
        <v/>
      </c>
      <c r="FB131" s="254" t="str">
        <f>IF(ISNUMBER(FIND(analysismethod8,'III_Plan comp 438.68 {Plan 10}'!CU$15)),"",'III_Plan comp 438.68 {Plan 10}'!CU$15&amp;analysismethod8)</f>
        <v/>
      </c>
      <c r="FC131" s="254" t="str">
        <f>IF(ISNUMBER(FIND(analysismethod8,'III_Plan comp 438.68 {Plan 10}'!CV$15)),"",'III_Plan comp 438.68 {Plan 10}'!CV$15&amp;analysismethod8)</f>
        <v/>
      </c>
      <c r="FD131" s="254" t="str">
        <f>IF(ISNUMBER(FIND(analysismethod8,'III_Plan comp 438.68 {Plan 10}'!CW$15)),"",'III_Plan comp 438.68 {Plan 10}'!CW$15&amp;analysismethod8)</f>
        <v/>
      </c>
      <c r="FE131" s="254" t="str">
        <f>IF(ISNUMBER(FIND(analysismethod8,'III_Plan comp 438.68 {Plan 10}'!CX$15)),"",'III_Plan comp 438.68 {Plan 10}'!CX$15&amp;analysismethod8)</f>
        <v/>
      </c>
      <c r="FF131" s="254" t="str">
        <f>IF(ISNUMBER(FIND(analysismethod8,'III_Plan comp 438.68 {Plan 10}'!CY$15)),"",'III_Plan comp 438.68 {Plan 10}'!CY$15&amp;analysismethod8)</f>
        <v/>
      </c>
      <c r="FG131" s="254" t="str">
        <f>IF(ISNUMBER(FIND(analysismethod8,'III_Plan comp 438.68 {Plan 10}'!CZ$15)),"",'III_Plan comp 438.68 {Plan 10}'!CZ$15&amp;analysismethod8)</f>
        <v/>
      </c>
    </row>
    <row r="132" spans="63:163" x14ac:dyDescent="0.25">
      <c r="BK132" s="253" t="str">
        <f>IF('I_State and program information'!$E$85&lt;&gt;"",'I_State and program information'!E206&amp;"; "&amp;CHAR(10)&amp;CHAR(10),"")</f>
        <v/>
      </c>
      <c r="BL132" s="254" t="str">
        <f>IF(ISNUMBER(FIND(analysismethod9,'III_Plan comp 438.68 {Plan 10}'!E$15)),"",'III_Plan comp 438.68 {Plan 10}'!E$15&amp;analysismethod9)</f>
        <v/>
      </c>
      <c r="BM132" s="254" t="str">
        <f>IF(ISNUMBER(FIND(analysismethod9,'III_Plan comp 438.68 {Plan 10}'!F$15)),"",'III_Plan comp 438.68 {Plan 10}'!F$15&amp;analysismethod9)</f>
        <v/>
      </c>
      <c r="BN132" s="254" t="str">
        <f>IF(ISNUMBER(FIND(analysismethod9,'III_Plan comp 438.68 {Plan 10}'!G$15)),"",'III_Plan comp 438.68 {Plan 10}'!G$15&amp;analysismethod9)</f>
        <v/>
      </c>
      <c r="BO132" s="254" t="str">
        <f>IF(ISNUMBER(FIND(analysismethod9,'III_Plan comp 438.68 {Plan 10}'!H$15)),"",'III_Plan comp 438.68 {Plan 10}'!H$15&amp;analysismethod9)</f>
        <v/>
      </c>
      <c r="BP132" s="254" t="str">
        <f>IF(ISNUMBER(FIND(analysismethod9,'III_Plan comp 438.68 {Plan 10}'!I$15)),"",'III_Plan comp 438.68 {Plan 10}'!I$15&amp;analysismethod9)</f>
        <v/>
      </c>
      <c r="BQ132" s="254" t="str">
        <f>IF(ISNUMBER(FIND(analysismethod9,'III_Plan comp 438.68 {Plan 10}'!J$15)),"",'III_Plan comp 438.68 {Plan 10}'!J$15&amp;analysismethod9)</f>
        <v/>
      </c>
      <c r="BR132" s="254" t="str">
        <f>IF(ISNUMBER(FIND(analysismethod9,'III_Plan comp 438.68 {Plan 10}'!K$15)),"",'III_Plan comp 438.68 {Plan 10}'!K$15&amp;analysismethod9)</f>
        <v/>
      </c>
      <c r="BS132" s="254" t="str">
        <f>IF(ISNUMBER(FIND(analysismethod9,'III_Plan comp 438.68 {Plan 10}'!L$15)),"",'III_Plan comp 438.68 {Plan 10}'!L$15&amp;analysismethod9)</f>
        <v/>
      </c>
      <c r="BT132" s="254" t="str">
        <f>IF(ISNUMBER(FIND(analysismethod9,'III_Plan comp 438.68 {Plan 10}'!M$15)),"",'III_Plan comp 438.68 {Plan 10}'!M$15&amp;analysismethod9)</f>
        <v/>
      </c>
      <c r="BU132" s="254" t="str">
        <f>IF(ISNUMBER(FIND(analysismethod9,'III_Plan comp 438.68 {Plan 10}'!N$15)),"",'III_Plan comp 438.68 {Plan 10}'!N$15&amp;analysismethod9)</f>
        <v/>
      </c>
      <c r="BV132" s="254" t="str">
        <f>IF(ISNUMBER(FIND(analysismethod9,'III_Plan comp 438.68 {Plan 10}'!O$15)),"",'III_Plan comp 438.68 {Plan 10}'!O$15&amp;analysismethod9)</f>
        <v/>
      </c>
      <c r="BW132" s="254" t="str">
        <f>IF(ISNUMBER(FIND(analysismethod9,'III_Plan comp 438.68 {Plan 10}'!P$15)),"",'III_Plan comp 438.68 {Plan 10}'!P$15&amp;analysismethod9)</f>
        <v/>
      </c>
      <c r="BX132" s="254" t="str">
        <f>IF(ISNUMBER(FIND(analysismethod9,'III_Plan comp 438.68 {Plan 10}'!Q$15)),"",'III_Plan comp 438.68 {Plan 10}'!Q$15&amp;analysismethod9)</f>
        <v/>
      </c>
      <c r="BY132" s="254" t="str">
        <f>IF(ISNUMBER(FIND(analysismethod9,'III_Plan comp 438.68 {Plan 10}'!R$15)),"",'III_Plan comp 438.68 {Plan 10}'!R$15&amp;analysismethod9)</f>
        <v/>
      </c>
      <c r="BZ132" s="254" t="str">
        <f>IF(ISNUMBER(FIND(analysismethod9,'III_Plan comp 438.68 {Plan 10}'!S$15)),"",'III_Plan comp 438.68 {Plan 10}'!S$15&amp;analysismethod9)</f>
        <v/>
      </c>
      <c r="CA132" s="254" t="str">
        <f>IF(ISNUMBER(FIND(analysismethod9,'III_Plan comp 438.68 {Plan 10}'!T$15)),"",'III_Plan comp 438.68 {Plan 10}'!T$15&amp;analysismethod9)</f>
        <v/>
      </c>
      <c r="CB132" s="254" t="str">
        <f>IF(ISNUMBER(FIND(analysismethod9,'III_Plan comp 438.68 {Plan 10}'!U$15)),"",'III_Plan comp 438.68 {Plan 10}'!U$15&amp;analysismethod9)</f>
        <v/>
      </c>
      <c r="CC132" s="254" t="str">
        <f>IF(ISNUMBER(FIND(analysismethod9,'III_Plan comp 438.68 {Plan 10}'!V$15)),"",'III_Plan comp 438.68 {Plan 10}'!V$15&amp;analysismethod9)</f>
        <v/>
      </c>
      <c r="CD132" s="254" t="str">
        <f>IF(ISNUMBER(FIND(analysismethod9,'III_Plan comp 438.68 {Plan 10}'!W$15)),"",'III_Plan comp 438.68 {Plan 10}'!W$15&amp;analysismethod9)</f>
        <v/>
      </c>
      <c r="CE132" s="254" t="str">
        <f>IF(ISNUMBER(FIND(analysismethod9,'III_Plan comp 438.68 {Plan 10}'!X$15)),"",'III_Plan comp 438.68 {Plan 10}'!X$15&amp;analysismethod9)</f>
        <v/>
      </c>
      <c r="CF132" s="254" t="str">
        <f>IF(ISNUMBER(FIND(analysismethod9,'III_Plan comp 438.68 {Plan 10}'!Y$15)),"",'III_Plan comp 438.68 {Plan 10}'!Y$15&amp;analysismethod9)</f>
        <v/>
      </c>
      <c r="CG132" s="254" t="str">
        <f>IF(ISNUMBER(FIND(analysismethod9,'III_Plan comp 438.68 {Plan 10}'!Z$15)),"",'III_Plan comp 438.68 {Plan 10}'!Z$15&amp;analysismethod9)</f>
        <v/>
      </c>
      <c r="CH132" s="254" t="str">
        <f>IF(ISNUMBER(FIND(analysismethod9,'III_Plan comp 438.68 {Plan 10}'!AA$15)),"",'III_Plan comp 438.68 {Plan 10}'!AA$15&amp;analysismethod9)</f>
        <v/>
      </c>
      <c r="CI132" s="254" t="str">
        <f>IF(ISNUMBER(FIND(analysismethod9,'III_Plan comp 438.68 {Plan 10}'!AB$15)),"",'III_Plan comp 438.68 {Plan 10}'!AB$15&amp;analysismethod9)</f>
        <v/>
      </c>
      <c r="CJ132" s="254" t="str">
        <f>IF(ISNUMBER(FIND(analysismethod9,'III_Plan comp 438.68 {Plan 10}'!AC$15)),"",'III_Plan comp 438.68 {Plan 10}'!AC$15&amp;analysismethod9)</f>
        <v/>
      </c>
      <c r="CK132" s="254" t="str">
        <f>IF(ISNUMBER(FIND(analysismethod9,'III_Plan comp 438.68 {Plan 10}'!AD$15)),"",'III_Plan comp 438.68 {Plan 10}'!AD$15&amp;analysismethod9)</f>
        <v/>
      </c>
      <c r="CL132" s="254" t="str">
        <f>IF(ISNUMBER(FIND(analysismethod9,'III_Plan comp 438.68 {Plan 10}'!AE$15)),"",'III_Plan comp 438.68 {Plan 10}'!AE$15&amp;analysismethod9)</f>
        <v/>
      </c>
      <c r="CM132" s="254" t="str">
        <f>IF(ISNUMBER(FIND(analysismethod9,'III_Plan comp 438.68 {Plan 10}'!AF$15)),"",'III_Plan comp 438.68 {Plan 10}'!AF$15&amp;analysismethod9)</f>
        <v/>
      </c>
      <c r="CN132" s="254" t="str">
        <f>IF(ISNUMBER(FIND(analysismethod9,'III_Plan comp 438.68 {Plan 10}'!AG$15)),"",'III_Plan comp 438.68 {Plan 10}'!AG$15&amp;analysismethod9)</f>
        <v/>
      </c>
      <c r="CO132" s="254" t="str">
        <f>IF(ISNUMBER(FIND(analysismethod9,'III_Plan comp 438.68 {Plan 10}'!AH$15)),"",'III_Plan comp 438.68 {Plan 10}'!AH$15&amp;analysismethod9)</f>
        <v/>
      </c>
      <c r="CP132" s="254" t="str">
        <f>IF(ISNUMBER(FIND(analysismethod9,'III_Plan comp 438.68 {Plan 10}'!AI$15)),"",'III_Plan comp 438.68 {Plan 10}'!AI$15&amp;analysismethod9)</f>
        <v/>
      </c>
      <c r="CQ132" s="254" t="str">
        <f>IF(ISNUMBER(FIND(analysismethod9,'III_Plan comp 438.68 {Plan 10}'!AJ$15)),"",'III_Plan comp 438.68 {Plan 10}'!AJ$15&amp;analysismethod9)</f>
        <v/>
      </c>
      <c r="CR132" s="254" t="str">
        <f>IF(ISNUMBER(FIND(analysismethod9,'III_Plan comp 438.68 {Plan 10}'!AK$15)),"",'III_Plan comp 438.68 {Plan 10}'!AK$15&amp;analysismethod9)</f>
        <v/>
      </c>
      <c r="CS132" s="254" t="str">
        <f>IF(ISNUMBER(FIND(analysismethod9,'III_Plan comp 438.68 {Plan 10}'!AL$15)),"",'III_Plan comp 438.68 {Plan 10}'!AL$15&amp;analysismethod9)</f>
        <v/>
      </c>
      <c r="CT132" s="254" t="str">
        <f>IF(ISNUMBER(FIND(analysismethod9,'III_Plan comp 438.68 {Plan 10}'!AM$15)),"",'III_Plan comp 438.68 {Plan 10}'!AM$15&amp;analysismethod9)</f>
        <v/>
      </c>
      <c r="CU132" s="254" t="str">
        <f>IF(ISNUMBER(FIND(analysismethod9,'III_Plan comp 438.68 {Plan 10}'!AN$15)),"",'III_Plan comp 438.68 {Plan 10}'!AN$15&amp;analysismethod9)</f>
        <v/>
      </c>
      <c r="CV132" s="254" t="str">
        <f>IF(ISNUMBER(FIND(analysismethod9,'III_Plan comp 438.68 {Plan 10}'!AO$15)),"",'III_Plan comp 438.68 {Plan 10}'!AO$15&amp;analysismethod9)</f>
        <v/>
      </c>
      <c r="CW132" s="254" t="str">
        <f>IF(ISNUMBER(FIND(analysismethod9,'III_Plan comp 438.68 {Plan 10}'!AP$15)),"",'III_Plan comp 438.68 {Plan 10}'!AP$15&amp;analysismethod9)</f>
        <v/>
      </c>
      <c r="CX132" s="254" t="str">
        <f>IF(ISNUMBER(FIND(analysismethod9,'III_Plan comp 438.68 {Plan 10}'!AQ$15)),"",'III_Plan comp 438.68 {Plan 10}'!AQ$15&amp;analysismethod9)</f>
        <v/>
      </c>
      <c r="CY132" s="254" t="str">
        <f>IF(ISNUMBER(FIND(analysismethod9,'III_Plan comp 438.68 {Plan 10}'!AR$15)),"",'III_Plan comp 438.68 {Plan 10}'!AR$15&amp;analysismethod9)</f>
        <v/>
      </c>
      <c r="CZ132" s="254" t="str">
        <f>IF(ISNUMBER(FIND(analysismethod9,'III_Plan comp 438.68 {Plan 10}'!AS$15)),"",'III_Plan comp 438.68 {Plan 10}'!AS$15&amp;analysismethod9)</f>
        <v/>
      </c>
      <c r="DA132" s="254" t="str">
        <f>IF(ISNUMBER(FIND(analysismethod9,'III_Plan comp 438.68 {Plan 10}'!AT$15)),"",'III_Plan comp 438.68 {Plan 10}'!AT$15&amp;analysismethod9)</f>
        <v/>
      </c>
      <c r="DB132" s="254" t="str">
        <f>IF(ISNUMBER(FIND(analysismethod9,'III_Plan comp 438.68 {Plan 10}'!AU$15)),"",'III_Plan comp 438.68 {Plan 10}'!AU$15&amp;analysismethod9)</f>
        <v/>
      </c>
      <c r="DC132" s="254" t="str">
        <f>IF(ISNUMBER(FIND(analysismethod9,'III_Plan comp 438.68 {Plan 10}'!AV$15)),"",'III_Plan comp 438.68 {Plan 10}'!AV$15&amp;analysismethod9)</f>
        <v/>
      </c>
      <c r="DD132" s="254" t="str">
        <f>IF(ISNUMBER(FIND(analysismethod9,'III_Plan comp 438.68 {Plan 10}'!AW$15)),"",'III_Plan comp 438.68 {Plan 10}'!AW$15&amp;analysismethod9)</f>
        <v/>
      </c>
      <c r="DE132" s="254" t="str">
        <f>IF(ISNUMBER(FIND(analysismethod9,'III_Plan comp 438.68 {Plan 10}'!AX$15)),"",'III_Plan comp 438.68 {Plan 10}'!AX$15&amp;analysismethod9)</f>
        <v/>
      </c>
      <c r="DF132" s="254" t="str">
        <f>IF(ISNUMBER(FIND(analysismethod9,'III_Plan comp 438.68 {Plan 10}'!AY$15)),"",'III_Plan comp 438.68 {Plan 10}'!AY$15&amp;analysismethod9)</f>
        <v/>
      </c>
      <c r="DG132" s="254" t="str">
        <f>IF(ISNUMBER(FIND(analysismethod9,'III_Plan comp 438.68 {Plan 10}'!AZ$15)),"",'III_Plan comp 438.68 {Plan 10}'!AZ$15&amp;analysismethod9)</f>
        <v/>
      </c>
      <c r="DH132" s="254" t="str">
        <f>IF(ISNUMBER(FIND(analysismethod9,'III_Plan comp 438.68 {Plan 10}'!BA$15)),"",'III_Plan comp 438.68 {Plan 10}'!BA$15&amp;analysismethod9)</f>
        <v/>
      </c>
      <c r="DI132" s="254" t="str">
        <f>IF(ISNUMBER(FIND(analysismethod9,'III_Plan comp 438.68 {Plan 10}'!BB$15)),"",'III_Plan comp 438.68 {Plan 10}'!BB$15&amp;analysismethod9)</f>
        <v/>
      </c>
      <c r="DJ132" s="254" t="str">
        <f>IF(ISNUMBER(FIND(analysismethod9,'III_Plan comp 438.68 {Plan 10}'!BC$15)),"",'III_Plan comp 438.68 {Plan 10}'!BC$15&amp;analysismethod9)</f>
        <v/>
      </c>
      <c r="DK132" s="254" t="str">
        <f>IF(ISNUMBER(FIND(analysismethod9,'III_Plan comp 438.68 {Plan 10}'!BD$15)),"",'III_Plan comp 438.68 {Plan 10}'!BD$15&amp;analysismethod9)</f>
        <v/>
      </c>
      <c r="DL132" s="254" t="str">
        <f>IF(ISNUMBER(FIND(analysismethod9,'III_Plan comp 438.68 {Plan 10}'!BE$15)),"",'III_Plan comp 438.68 {Plan 10}'!BE$15&amp;analysismethod9)</f>
        <v/>
      </c>
      <c r="DM132" s="254" t="str">
        <f>IF(ISNUMBER(FIND(analysismethod9,'III_Plan comp 438.68 {Plan 10}'!BF$15)),"",'III_Plan comp 438.68 {Plan 10}'!BF$15&amp;analysismethod9)</f>
        <v/>
      </c>
      <c r="DN132" s="254" t="str">
        <f>IF(ISNUMBER(FIND(analysismethod9,'III_Plan comp 438.68 {Plan 10}'!BG$15)),"",'III_Plan comp 438.68 {Plan 10}'!BG$15&amp;analysismethod9)</f>
        <v/>
      </c>
      <c r="DO132" s="254" t="str">
        <f>IF(ISNUMBER(FIND(analysismethod9,'III_Plan comp 438.68 {Plan 10}'!BH$15)),"",'III_Plan comp 438.68 {Plan 10}'!BH$15&amp;analysismethod9)</f>
        <v/>
      </c>
      <c r="DP132" s="254" t="str">
        <f>IF(ISNUMBER(FIND(analysismethod9,'III_Plan comp 438.68 {Plan 10}'!BI$15)),"",'III_Plan comp 438.68 {Plan 10}'!BI$15&amp;analysismethod9)</f>
        <v/>
      </c>
      <c r="DQ132" s="254" t="str">
        <f>IF(ISNUMBER(FIND(analysismethod9,'III_Plan comp 438.68 {Plan 10}'!BJ$15)),"",'III_Plan comp 438.68 {Plan 10}'!BJ$15&amp;analysismethod9)</f>
        <v/>
      </c>
      <c r="DR132" s="254" t="str">
        <f>IF(ISNUMBER(FIND(analysismethod9,'III_Plan comp 438.68 {Plan 10}'!BK$15)),"",'III_Plan comp 438.68 {Plan 10}'!BK$15&amp;analysismethod9)</f>
        <v/>
      </c>
      <c r="DS132" s="254" t="str">
        <f>IF(ISNUMBER(FIND(analysismethod9,'III_Plan comp 438.68 {Plan 10}'!BL$15)),"",'III_Plan comp 438.68 {Plan 10}'!BL$15&amp;analysismethod9)</f>
        <v/>
      </c>
      <c r="DT132" s="254" t="str">
        <f>IF(ISNUMBER(FIND(analysismethod9,'III_Plan comp 438.68 {Plan 10}'!BM$15)),"",'III_Plan comp 438.68 {Plan 10}'!BM$15&amp;analysismethod9)</f>
        <v/>
      </c>
      <c r="DU132" s="254" t="str">
        <f>IF(ISNUMBER(FIND(analysismethod9,'III_Plan comp 438.68 {Plan 10}'!BN$15)),"",'III_Plan comp 438.68 {Plan 10}'!BN$15&amp;analysismethod9)</f>
        <v/>
      </c>
      <c r="DV132" s="254" t="str">
        <f>IF(ISNUMBER(FIND(analysismethod9,'III_Plan comp 438.68 {Plan 10}'!BO$15)),"",'III_Plan comp 438.68 {Plan 10}'!BO$15&amp;analysismethod9)</f>
        <v/>
      </c>
      <c r="DW132" s="254" t="str">
        <f>IF(ISNUMBER(FIND(analysismethod9,'III_Plan comp 438.68 {Plan 10}'!BP$15)),"",'III_Plan comp 438.68 {Plan 10}'!BP$15&amp;analysismethod9)</f>
        <v/>
      </c>
      <c r="DX132" s="254" t="str">
        <f>IF(ISNUMBER(FIND(analysismethod9,'III_Plan comp 438.68 {Plan 10}'!BQ$15)),"",'III_Plan comp 438.68 {Plan 10}'!BQ$15&amp;analysismethod9)</f>
        <v/>
      </c>
      <c r="DY132" s="254" t="str">
        <f>IF(ISNUMBER(FIND(analysismethod9,'III_Plan comp 438.68 {Plan 10}'!BR$15)),"",'III_Plan comp 438.68 {Plan 10}'!BR$15&amp;analysismethod9)</f>
        <v/>
      </c>
      <c r="DZ132" s="254" t="str">
        <f>IF(ISNUMBER(FIND(analysismethod9,'III_Plan comp 438.68 {Plan 10}'!BS$15)),"",'III_Plan comp 438.68 {Plan 10}'!BS$15&amp;analysismethod9)</f>
        <v/>
      </c>
      <c r="EA132" s="254" t="str">
        <f>IF(ISNUMBER(FIND(analysismethod9,'III_Plan comp 438.68 {Plan 10}'!BT$15)),"",'III_Plan comp 438.68 {Plan 10}'!BT$15&amp;analysismethod9)</f>
        <v/>
      </c>
      <c r="EB132" s="254" t="str">
        <f>IF(ISNUMBER(FIND(analysismethod9,'III_Plan comp 438.68 {Plan 10}'!BU$15)),"",'III_Plan comp 438.68 {Plan 10}'!BU$15&amp;analysismethod9)</f>
        <v/>
      </c>
      <c r="EC132" s="254" t="str">
        <f>IF(ISNUMBER(FIND(analysismethod9,'III_Plan comp 438.68 {Plan 10}'!BV$15)),"",'III_Plan comp 438.68 {Plan 10}'!BV$15&amp;analysismethod9)</f>
        <v/>
      </c>
      <c r="ED132" s="254" t="str">
        <f>IF(ISNUMBER(FIND(analysismethod9,'III_Plan comp 438.68 {Plan 10}'!BW$15)),"",'III_Plan comp 438.68 {Plan 10}'!BW$15&amp;analysismethod9)</f>
        <v/>
      </c>
      <c r="EE132" s="254" t="str">
        <f>IF(ISNUMBER(FIND(analysismethod9,'III_Plan comp 438.68 {Plan 10}'!BX$15)),"",'III_Plan comp 438.68 {Plan 10}'!BX$15&amp;analysismethod9)</f>
        <v/>
      </c>
      <c r="EF132" s="254" t="str">
        <f>IF(ISNUMBER(FIND(analysismethod9,'III_Plan comp 438.68 {Plan 10}'!BY$15)),"",'III_Plan comp 438.68 {Plan 10}'!BY$15&amp;analysismethod9)</f>
        <v/>
      </c>
      <c r="EG132" s="254" t="str">
        <f>IF(ISNUMBER(FIND(analysismethod9,'III_Plan comp 438.68 {Plan 10}'!BZ$15)),"",'III_Plan comp 438.68 {Plan 10}'!BZ$15&amp;analysismethod9)</f>
        <v/>
      </c>
      <c r="EH132" s="254" t="str">
        <f>IF(ISNUMBER(FIND(analysismethod9,'III_Plan comp 438.68 {Plan 10}'!CA$15)),"",'III_Plan comp 438.68 {Plan 10}'!CA$15&amp;analysismethod9)</f>
        <v/>
      </c>
      <c r="EI132" s="254" t="str">
        <f>IF(ISNUMBER(FIND(analysismethod9,'III_Plan comp 438.68 {Plan 10}'!CB$15)),"",'III_Plan comp 438.68 {Plan 10}'!CB$15&amp;analysismethod9)</f>
        <v/>
      </c>
      <c r="EJ132" s="254" t="str">
        <f>IF(ISNUMBER(FIND(analysismethod9,'III_Plan comp 438.68 {Plan 10}'!CC$15)),"",'III_Plan comp 438.68 {Plan 10}'!CC$15&amp;analysismethod9)</f>
        <v/>
      </c>
      <c r="EK132" s="254" t="str">
        <f>IF(ISNUMBER(FIND(analysismethod9,'III_Plan comp 438.68 {Plan 10}'!CD$15)),"",'III_Plan comp 438.68 {Plan 10}'!CD$15&amp;analysismethod9)</f>
        <v/>
      </c>
      <c r="EL132" s="254" t="str">
        <f>IF(ISNUMBER(FIND(analysismethod9,'III_Plan comp 438.68 {Plan 10}'!CE$15)),"",'III_Plan comp 438.68 {Plan 10}'!CE$15&amp;analysismethod9)</f>
        <v/>
      </c>
      <c r="EM132" s="254" t="str">
        <f>IF(ISNUMBER(FIND(analysismethod9,'III_Plan comp 438.68 {Plan 10}'!CF$15)),"",'III_Plan comp 438.68 {Plan 10}'!CF$15&amp;analysismethod9)</f>
        <v/>
      </c>
      <c r="EN132" s="254" t="str">
        <f>IF(ISNUMBER(FIND(analysismethod9,'III_Plan comp 438.68 {Plan 10}'!CG$15)),"",'III_Plan comp 438.68 {Plan 10}'!CG$15&amp;analysismethod9)</f>
        <v/>
      </c>
      <c r="EO132" s="254" t="str">
        <f>IF(ISNUMBER(FIND(analysismethod9,'III_Plan comp 438.68 {Plan 10}'!CH$15)),"",'III_Plan comp 438.68 {Plan 10}'!CH$15&amp;analysismethod9)</f>
        <v/>
      </c>
      <c r="EP132" s="254" t="str">
        <f>IF(ISNUMBER(FIND(analysismethod9,'III_Plan comp 438.68 {Plan 10}'!CI$15)),"",'III_Plan comp 438.68 {Plan 10}'!CI$15&amp;analysismethod9)</f>
        <v/>
      </c>
      <c r="EQ132" s="254" t="str">
        <f>IF(ISNUMBER(FIND(analysismethod9,'III_Plan comp 438.68 {Plan 10}'!CJ$15)),"",'III_Plan comp 438.68 {Plan 10}'!CJ$15&amp;analysismethod9)</f>
        <v/>
      </c>
      <c r="ER132" s="254" t="str">
        <f>IF(ISNUMBER(FIND(analysismethod9,'III_Plan comp 438.68 {Plan 10}'!CK$15)),"",'III_Plan comp 438.68 {Plan 10}'!CK$15&amp;analysismethod9)</f>
        <v/>
      </c>
      <c r="ES132" s="254" t="str">
        <f>IF(ISNUMBER(FIND(analysismethod9,'III_Plan comp 438.68 {Plan 10}'!CL$15)),"",'III_Plan comp 438.68 {Plan 10}'!CL$15&amp;analysismethod9)</f>
        <v/>
      </c>
      <c r="ET132" s="254" t="str">
        <f>IF(ISNUMBER(FIND(analysismethod9,'III_Plan comp 438.68 {Plan 10}'!CM$15)),"",'III_Plan comp 438.68 {Plan 10}'!CM$15&amp;analysismethod9)</f>
        <v/>
      </c>
      <c r="EU132" s="254" t="str">
        <f>IF(ISNUMBER(FIND(analysismethod9,'III_Plan comp 438.68 {Plan 10}'!CN$15)),"",'III_Plan comp 438.68 {Plan 10}'!CN$15&amp;analysismethod9)</f>
        <v/>
      </c>
      <c r="EV132" s="254" t="str">
        <f>IF(ISNUMBER(FIND(analysismethod9,'III_Plan comp 438.68 {Plan 10}'!CO$15)),"",'III_Plan comp 438.68 {Plan 10}'!CO$15&amp;analysismethod9)</f>
        <v/>
      </c>
      <c r="EW132" s="254" t="str">
        <f>IF(ISNUMBER(FIND(analysismethod9,'III_Plan comp 438.68 {Plan 10}'!CP$15)),"",'III_Plan comp 438.68 {Plan 10}'!CP$15&amp;analysismethod9)</f>
        <v/>
      </c>
      <c r="EX132" s="254" t="str">
        <f>IF(ISNUMBER(FIND(analysismethod9,'III_Plan comp 438.68 {Plan 10}'!CQ$15)),"",'III_Plan comp 438.68 {Plan 10}'!CQ$15&amp;analysismethod9)</f>
        <v/>
      </c>
      <c r="EY132" s="254" t="str">
        <f>IF(ISNUMBER(FIND(analysismethod9,'III_Plan comp 438.68 {Plan 10}'!CR$15)),"",'III_Plan comp 438.68 {Plan 10}'!CR$15&amp;analysismethod9)</f>
        <v/>
      </c>
      <c r="EZ132" s="254" t="str">
        <f>IF(ISNUMBER(FIND(analysismethod9,'III_Plan comp 438.68 {Plan 10}'!CS$15)),"",'III_Plan comp 438.68 {Plan 10}'!CS$15&amp;analysismethod9)</f>
        <v/>
      </c>
      <c r="FA132" s="254" t="str">
        <f>IF(ISNUMBER(FIND(analysismethod9,'III_Plan comp 438.68 {Plan 10}'!CT$15)),"",'III_Plan comp 438.68 {Plan 10}'!CT$15&amp;analysismethod9)</f>
        <v/>
      </c>
      <c r="FB132" s="254" t="str">
        <f>IF(ISNUMBER(FIND(analysismethod9,'III_Plan comp 438.68 {Plan 10}'!CU$15)),"",'III_Plan comp 438.68 {Plan 10}'!CU$15&amp;analysismethod9)</f>
        <v/>
      </c>
      <c r="FC132" s="254" t="str">
        <f>IF(ISNUMBER(FIND(analysismethod9,'III_Plan comp 438.68 {Plan 10}'!CV$15)),"",'III_Plan comp 438.68 {Plan 10}'!CV$15&amp;analysismethod9)</f>
        <v/>
      </c>
      <c r="FD132" s="254" t="str">
        <f>IF(ISNUMBER(FIND(analysismethod9,'III_Plan comp 438.68 {Plan 10}'!CW$15)),"",'III_Plan comp 438.68 {Plan 10}'!CW$15&amp;analysismethod9)</f>
        <v/>
      </c>
      <c r="FE132" s="254" t="str">
        <f>IF(ISNUMBER(FIND(analysismethod9,'III_Plan comp 438.68 {Plan 10}'!CX$15)),"",'III_Plan comp 438.68 {Plan 10}'!CX$15&amp;analysismethod9)</f>
        <v/>
      </c>
      <c r="FF132" s="254" t="str">
        <f>IF(ISNUMBER(FIND(analysismethod9,'III_Plan comp 438.68 {Plan 10}'!CY$15)),"",'III_Plan comp 438.68 {Plan 10}'!CY$15&amp;analysismethod9)</f>
        <v/>
      </c>
      <c r="FG132" s="254" t="str">
        <f>IF(ISNUMBER(FIND(analysismethod9,'III_Plan comp 438.68 {Plan 10}'!CZ$15)),"",'III_Plan comp 438.68 {Plan 10}'!CZ$15&amp;analysismethod9)</f>
        <v/>
      </c>
    </row>
    <row r="133" spans="63:163" ht="14.4" thickBot="1" x14ac:dyDescent="0.3">
      <c r="BK133" s="256" t="str">
        <f>IF('I_State and program information'!$E$91&lt;&gt;"",'I_State and program information'!E212&amp;"; "&amp;CHAR(10)&amp;CHAR(10),"")</f>
        <v/>
      </c>
      <c r="BL133" s="257" t="str">
        <f>IF(ISNUMBER(FIND(analysismethod10,'III_Plan comp 438.68 {Plan 10}'!E$15)),"",'III_Plan comp 438.68 {Plan 10}'!E$15&amp;analysismethod10)</f>
        <v/>
      </c>
      <c r="BM133" s="257" t="str">
        <f>IF(ISNUMBER(FIND(analysismethod10,'III_Plan comp 438.68 {Plan 10}'!F$15)),"",'III_Plan comp 438.68 {Plan 10}'!F$15&amp;analysismethod10)</f>
        <v/>
      </c>
      <c r="BN133" s="257" t="str">
        <f>IF(ISNUMBER(FIND(analysismethod10,'III_Plan comp 438.68 {Plan 10}'!G$15)),"",'III_Plan comp 438.68 {Plan 10}'!G$15&amp;analysismethod10)</f>
        <v/>
      </c>
      <c r="BO133" s="257" t="str">
        <f>IF(ISNUMBER(FIND(analysismethod10,'III_Plan comp 438.68 {Plan 10}'!H$15)),"",'III_Plan comp 438.68 {Plan 10}'!H$15&amp;analysismethod10)</f>
        <v/>
      </c>
      <c r="BP133" s="257" t="str">
        <f>IF(ISNUMBER(FIND(analysismethod10,'III_Plan comp 438.68 {Plan 10}'!I$15)),"",'III_Plan comp 438.68 {Plan 10}'!I$15&amp;analysismethod10)</f>
        <v/>
      </c>
      <c r="BQ133" s="257" t="str">
        <f>IF(ISNUMBER(FIND(analysismethod10,'III_Plan comp 438.68 {Plan 10}'!J$15)),"",'III_Plan comp 438.68 {Plan 10}'!J$15&amp;analysismethod10)</f>
        <v/>
      </c>
      <c r="BR133" s="257" t="str">
        <f>IF(ISNUMBER(FIND(analysismethod10,'III_Plan comp 438.68 {Plan 10}'!K$15)),"",'III_Plan comp 438.68 {Plan 10}'!K$15&amp;analysismethod10)</f>
        <v/>
      </c>
      <c r="BS133" s="257" t="str">
        <f>IF(ISNUMBER(FIND(analysismethod10,'III_Plan comp 438.68 {Plan 10}'!L$15)),"",'III_Plan comp 438.68 {Plan 10}'!L$15&amp;analysismethod10)</f>
        <v/>
      </c>
      <c r="BT133" s="257" t="str">
        <f>IF(ISNUMBER(FIND(analysismethod10,'III_Plan comp 438.68 {Plan 10}'!M$15)),"",'III_Plan comp 438.68 {Plan 10}'!M$15&amp;analysismethod10)</f>
        <v/>
      </c>
      <c r="BU133" s="257" t="str">
        <f>IF(ISNUMBER(FIND(analysismethod10,'III_Plan comp 438.68 {Plan 10}'!N$15)),"",'III_Plan comp 438.68 {Plan 10}'!N$15&amp;analysismethod10)</f>
        <v/>
      </c>
      <c r="BV133" s="257" t="str">
        <f>IF(ISNUMBER(FIND(analysismethod10,'III_Plan comp 438.68 {Plan 10}'!O$15)),"",'III_Plan comp 438.68 {Plan 10}'!O$15&amp;analysismethod10)</f>
        <v/>
      </c>
      <c r="BW133" s="257" t="str">
        <f>IF(ISNUMBER(FIND(analysismethod10,'III_Plan comp 438.68 {Plan 10}'!P$15)),"",'III_Plan comp 438.68 {Plan 10}'!P$15&amp;analysismethod10)</f>
        <v/>
      </c>
      <c r="BX133" s="257" t="str">
        <f>IF(ISNUMBER(FIND(analysismethod10,'III_Plan comp 438.68 {Plan 10}'!Q$15)),"",'III_Plan comp 438.68 {Plan 10}'!Q$15&amp;analysismethod10)</f>
        <v/>
      </c>
      <c r="BY133" s="257" t="str">
        <f>IF(ISNUMBER(FIND(analysismethod10,'III_Plan comp 438.68 {Plan 10}'!R$15)),"",'III_Plan comp 438.68 {Plan 10}'!R$15&amp;analysismethod10)</f>
        <v/>
      </c>
      <c r="BZ133" s="257" t="str">
        <f>IF(ISNUMBER(FIND(analysismethod10,'III_Plan comp 438.68 {Plan 10}'!S$15)),"",'III_Plan comp 438.68 {Plan 10}'!S$15&amp;analysismethod10)</f>
        <v/>
      </c>
      <c r="CA133" s="257" t="str">
        <f>IF(ISNUMBER(FIND(analysismethod10,'III_Plan comp 438.68 {Plan 10}'!T$15)),"",'III_Plan comp 438.68 {Plan 10}'!T$15&amp;analysismethod10)</f>
        <v/>
      </c>
      <c r="CB133" s="257" t="str">
        <f>IF(ISNUMBER(FIND(analysismethod10,'III_Plan comp 438.68 {Plan 10}'!U$15)),"",'III_Plan comp 438.68 {Plan 10}'!U$15&amp;analysismethod10)</f>
        <v/>
      </c>
      <c r="CC133" s="257" t="str">
        <f>IF(ISNUMBER(FIND(analysismethod10,'III_Plan comp 438.68 {Plan 10}'!V$15)),"",'III_Plan comp 438.68 {Plan 10}'!V$15&amp;analysismethod10)</f>
        <v/>
      </c>
      <c r="CD133" s="257" t="str">
        <f>IF(ISNUMBER(FIND(analysismethod10,'III_Plan comp 438.68 {Plan 10}'!W$15)),"",'III_Plan comp 438.68 {Plan 10}'!W$15&amp;analysismethod10)</f>
        <v/>
      </c>
      <c r="CE133" s="257" t="str">
        <f>IF(ISNUMBER(FIND(analysismethod10,'III_Plan comp 438.68 {Plan 10}'!X$15)),"",'III_Plan comp 438.68 {Plan 10}'!X$15&amp;analysismethod10)</f>
        <v/>
      </c>
      <c r="CF133" s="257" t="str">
        <f>IF(ISNUMBER(FIND(analysismethod10,'III_Plan comp 438.68 {Plan 10}'!Y$15)),"",'III_Plan comp 438.68 {Plan 10}'!Y$15&amp;analysismethod10)</f>
        <v/>
      </c>
      <c r="CG133" s="257" t="str">
        <f>IF(ISNUMBER(FIND(analysismethod10,'III_Plan comp 438.68 {Plan 10}'!Z$15)),"",'III_Plan comp 438.68 {Plan 10}'!Z$15&amp;analysismethod10)</f>
        <v/>
      </c>
      <c r="CH133" s="257" t="str">
        <f>IF(ISNUMBER(FIND(analysismethod10,'III_Plan comp 438.68 {Plan 10}'!AA$15)),"",'III_Plan comp 438.68 {Plan 10}'!AA$15&amp;analysismethod10)</f>
        <v/>
      </c>
      <c r="CI133" s="257" t="str">
        <f>IF(ISNUMBER(FIND(analysismethod10,'III_Plan comp 438.68 {Plan 10}'!AB$15)),"",'III_Plan comp 438.68 {Plan 10}'!AB$15&amp;analysismethod10)</f>
        <v/>
      </c>
      <c r="CJ133" s="257" t="str">
        <f>IF(ISNUMBER(FIND(analysismethod10,'III_Plan comp 438.68 {Plan 10}'!AC$15)),"",'III_Plan comp 438.68 {Plan 10}'!AC$15&amp;analysismethod10)</f>
        <v/>
      </c>
      <c r="CK133" s="257" t="str">
        <f>IF(ISNUMBER(FIND(analysismethod10,'III_Plan comp 438.68 {Plan 10}'!AD$15)),"",'III_Plan comp 438.68 {Plan 10}'!AD$15&amp;analysismethod10)</f>
        <v/>
      </c>
      <c r="CL133" s="257" t="str">
        <f>IF(ISNUMBER(FIND(analysismethod10,'III_Plan comp 438.68 {Plan 10}'!AE$15)),"",'III_Plan comp 438.68 {Plan 10}'!AE$15&amp;analysismethod10)</f>
        <v/>
      </c>
      <c r="CM133" s="257" t="str">
        <f>IF(ISNUMBER(FIND(analysismethod10,'III_Plan comp 438.68 {Plan 10}'!AF$15)),"",'III_Plan comp 438.68 {Plan 10}'!AF$15&amp;analysismethod10)</f>
        <v/>
      </c>
      <c r="CN133" s="257" t="str">
        <f>IF(ISNUMBER(FIND(analysismethod10,'III_Plan comp 438.68 {Plan 10}'!AG$15)),"",'III_Plan comp 438.68 {Plan 10}'!AG$15&amp;analysismethod10)</f>
        <v/>
      </c>
      <c r="CO133" s="257" t="str">
        <f>IF(ISNUMBER(FIND(analysismethod10,'III_Plan comp 438.68 {Plan 10}'!AH$15)),"",'III_Plan comp 438.68 {Plan 10}'!AH$15&amp;analysismethod10)</f>
        <v/>
      </c>
      <c r="CP133" s="257" t="str">
        <f>IF(ISNUMBER(FIND(analysismethod10,'III_Plan comp 438.68 {Plan 10}'!AI$15)),"",'III_Plan comp 438.68 {Plan 10}'!AI$15&amp;analysismethod10)</f>
        <v/>
      </c>
      <c r="CQ133" s="257" t="str">
        <f>IF(ISNUMBER(FIND(analysismethod10,'III_Plan comp 438.68 {Plan 10}'!AJ$15)),"",'III_Plan comp 438.68 {Plan 10}'!AJ$15&amp;analysismethod10)</f>
        <v/>
      </c>
      <c r="CR133" s="257" t="str">
        <f>IF(ISNUMBER(FIND(analysismethod10,'III_Plan comp 438.68 {Plan 10}'!AK$15)),"",'III_Plan comp 438.68 {Plan 10}'!AK$15&amp;analysismethod10)</f>
        <v/>
      </c>
      <c r="CS133" s="257" t="str">
        <f>IF(ISNUMBER(FIND(analysismethod10,'III_Plan comp 438.68 {Plan 10}'!AL$15)),"",'III_Plan comp 438.68 {Plan 10}'!AL$15&amp;analysismethod10)</f>
        <v/>
      </c>
      <c r="CT133" s="257" t="str">
        <f>IF(ISNUMBER(FIND(analysismethod10,'III_Plan comp 438.68 {Plan 10}'!AM$15)),"",'III_Plan comp 438.68 {Plan 10}'!AM$15&amp;analysismethod10)</f>
        <v/>
      </c>
      <c r="CU133" s="257" t="str">
        <f>IF(ISNUMBER(FIND(analysismethod10,'III_Plan comp 438.68 {Plan 10}'!AN$15)),"",'III_Plan comp 438.68 {Plan 10}'!AN$15&amp;analysismethod10)</f>
        <v/>
      </c>
      <c r="CV133" s="257" t="str">
        <f>IF(ISNUMBER(FIND(analysismethod10,'III_Plan comp 438.68 {Plan 10}'!AO$15)),"",'III_Plan comp 438.68 {Plan 10}'!AO$15&amp;analysismethod10)</f>
        <v/>
      </c>
      <c r="CW133" s="257" t="str">
        <f>IF(ISNUMBER(FIND(analysismethod10,'III_Plan comp 438.68 {Plan 10}'!AP$15)),"",'III_Plan comp 438.68 {Plan 10}'!AP$15&amp;analysismethod10)</f>
        <v/>
      </c>
      <c r="CX133" s="257" t="str">
        <f>IF(ISNUMBER(FIND(analysismethod10,'III_Plan comp 438.68 {Plan 10}'!AQ$15)),"",'III_Plan comp 438.68 {Plan 10}'!AQ$15&amp;analysismethod10)</f>
        <v/>
      </c>
      <c r="CY133" s="257" t="str">
        <f>IF(ISNUMBER(FIND(analysismethod10,'III_Plan comp 438.68 {Plan 10}'!AR$15)),"",'III_Plan comp 438.68 {Plan 10}'!AR$15&amp;analysismethod10)</f>
        <v/>
      </c>
      <c r="CZ133" s="257" t="str">
        <f>IF(ISNUMBER(FIND(analysismethod10,'III_Plan comp 438.68 {Plan 10}'!AS$15)),"",'III_Plan comp 438.68 {Plan 10}'!AS$15&amp;analysismethod10)</f>
        <v/>
      </c>
      <c r="DA133" s="257" t="str">
        <f>IF(ISNUMBER(FIND(analysismethod10,'III_Plan comp 438.68 {Plan 10}'!AT$15)),"",'III_Plan comp 438.68 {Plan 10}'!AT$15&amp;analysismethod10)</f>
        <v/>
      </c>
      <c r="DB133" s="257" t="str">
        <f>IF(ISNUMBER(FIND(analysismethod10,'III_Plan comp 438.68 {Plan 10}'!AU$15)),"",'III_Plan comp 438.68 {Plan 10}'!AU$15&amp;analysismethod10)</f>
        <v/>
      </c>
      <c r="DC133" s="257" t="str">
        <f>IF(ISNUMBER(FIND(analysismethod10,'III_Plan comp 438.68 {Plan 10}'!AV$15)),"",'III_Plan comp 438.68 {Plan 10}'!AV$15&amp;analysismethod10)</f>
        <v/>
      </c>
      <c r="DD133" s="257" t="str">
        <f>IF(ISNUMBER(FIND(analysismethod10,'III_Plan comp 438.68 {Plan 10}'!AW$15)),"",'III_Plan comp 438.68 {Plan 10}'!AW$15&amp;analysismethod10)</f>
        <v/>
      </c>
      <c r="DE133" s="257" t="str">
        <f>IF(ISNUMBER(FIND(analysismethod10,'III_Plan comp 438.68 {Plan 10}'!AX$15)),"",'III_Plan comp 438.68 {Plan 10}'!AX$15&amp;analysismethod10)</f>
        <v/>
      </c>
      <c r="DF133" s="257" t="str">
        <f>IF(ISNUMBER(FIND(analysismethod10,'III_Plan comp 438.68 {Plan 10}'!AY$15)),"",'III_Plan comp 438.68 {Plan 10}'!AY$15&amp;analysismethod10)</f>
        <v/>
      </c>
      <c r="DG133" s="257" t="str">
        <f>IF(ISNUMBER(FIND(analysismethod10,'III_Plan comp 438.68 {Plan 10}'!AZ$15)),"",'III_Plan comp 438.68 {Plan 10}'!AZ$15&amp;analysismethod10)</f>
        <v/>
      </c>
      <c r="DH133" s="257" t="str">
        <f>IF(ISNUMBER(FIND(analysismethod10,'III_Plan comp 438.68 {Plan 10}'!BA$15)),"",'III_Plan comp 438.68 {Plan 10}'!BA$15&amp;analysismethod10)</f>
        <v/>
      </c>
      <c r="DI133" s="257" t="str">
        <f>IF(ISNUMBER(FIND(analysismethod10,'III_Plan comp 438.68 {Plan 10}'!BB$15)),"",'III_Plan comp 438.68 {Plan 10}'!BB$15&amp;analysismethod10)</f>
        <v/>
      </c>
      <c r="DJ133" s="257" t="str">
        <f>IF(ISNUMBER(FIND(analysismethod10,'III_Plan comp 438.68 {Plan 10}'!BC$15)),"",'III_Plan comp 438.68 {Plan 10}'!BC$15&amp;analysismethod10)</f>
        <v/>
      </c>
      <c r="DK133" s="257" t="str">
        <f>IF(ISNUMBER(FIND(analysismethod10,'III_Plan comp 438.68 {Plan 10}'!BD$15)),"",'III_Plan comp 438.68 {Plan 10}'!BD$15&amp;analysismethod10)</f>
        <v/>
      </c>
      <c r="DL133" s="257" t="str">
        <f>IF(ISNUMBER(FIND(analysismethod10,'III_Plan comp 438.68 {Plan 10}'!BE$15)),"",'III_Plan comp 438.68 {Plan 10}'!BE$15&amp;analysismethod10)</f>
        <v/>
      </c>
      <c r="DM133" s="257" t="str">
        <f>IF(ISNUMBER(FIND(analysismethod10,'III_Plan comp 438.68 {Plan 10}'!BF$15)),"",'III_Plan comp 438.68 {Plan 10}'!BF$15&amp;analysismethod10)</f>
        <v/>
      </c>
      <c r="DN133" s="257" t="str">
        <f>IF(ISNUMBER(FIND(analysismethod10,'III_Plan comp 438.68 {Plan 10}'!BG$15)),"",'III_Plan comp 438.68 {Plan 10}'!BG$15&amp;analysismethod10)</f>
        <v/>
      </c>
      <c r="DO133" s="257" t="str">
        <f>IF(ISNUMBER(FIND(analysismethod10,'III_Plan comp 438.68 {Plan 10}'!BH$15)),"",'III_Plan comp 438.68 {Plan 10}'!BH$15&amp;analysismethod10)</f>
        <v/>
      </c>
      <c r="DP133" s="257" t="str">
        <f>IF(ISNUMBER(FIND(analysismethod10,'III_Plan comp 438.68 {Plan 10}'!BI$15)),"",'III_Plan comp 438.68 {Plan 10}'!BI$15&amp;analysismethod10)</f>
        <v/>
      </c>
      <c r="DQ133" s="257" t="str">
        <f>IF(ISNUMBER(FIND(analysismethod10,'III_Plan comp 438.68 {Plan 10}'!BJ$15)),"",'III_Plan comp 438.68 {Plan 10}'!BJ$15&amp;analysismethod10)</f>
        <v/>
      </c>
      <c r="DR133" s="257" t="str">
        <f>IF(ISNUMBER(FIND(analysismethod10,'III_Plan comp 438.68 {Plan 10}'!BK$15)),"",'III_Plan comp 438.68 {Plan 10}'!BK$15&amp;analysismethod10)</f>
        <v/>
      </c>
      <c r="DS133" s="257" t="str">
        <f>IF(ISNUMBER(FIND(analysismethod10,'III_Plan comp 438.68 {Plan 10}'!BL$15)),"",'III_Plan comp 438.68 {Plan 10}'!BL$15&amp;analysismethod10)</f>
        <v/>
      </c>
      <c r="DT133" s="257" t="str">
        <f>IF(ISNUMBER(FIND(analysismethod10,'III_Plan comp 438.68 {Plan 10}'!BM$15)),"",'III_Plan comp 438.68 {Plan 10}'!BM$15&amp;analysismethod10)</f>
        <v/>
      </c>
      <c r="DU133" s="257" t="str">
        <f>IF(ISNUMBER(FIND(analysismethod10,'III_Plan comp 438.68 {Plan 10}'!BN$15)),"",'III_Plan comp 438.68 {Plan 10}'!BN$15&amp;analysismethod10)</f>
        <v/>
      </c>
      <c r="DV133" s="257" t="str">
        <f>IF(ISNUMBER(FIND(analysismethod10,'III_Plan comp 438.68 {Plan 10}'!BO$15)),"",'III_Plan comp 438.68 {Plan 10}'!BO$15&amp;analysismethod10)</f>
        <v/>
      </c>
      <c r="DW133" s="257" t="str">
        <f>IF(ISNUMBER(FIND(analysismethod10,'III_Plan comp 438.68 {Plan 10}'!BP$15)),"",'III_Plan comp 438.68 {Plan 10}'!BP$15&amp;analysismethod10)</f>
        <v/>
      </c>
      <c r="DX133" s="257" t="str">
        <f>IF(ISNUMBER(FIND(analysismethod10,'III_Plan comp 438.68 {Plan 10}'!BQ$15)),"",'III_Plan comp 438.68 {Plan 10}'!BQ$15&amp;analysismethod10)</f>
        <v/>
      </c>
      <c r="DY133" s="257" t="str">
        <f>IF(ISNUMBER(FIND(analysismethod10,'III_Plan comp 438.68 {Plan 10}'!BR$15)),"",'III_Plan comp 438.68 {Plan 10}'!BR$15&amp;analysismethod10)</f>
        <v/>
      </c>
      <c r="DZ133" s="257" t="str">
        <f>IF(ISNUMBER(FIND(analysismethod10,'III_Plan comp 438.68 {Plan 10}'!BS$15)),"",'III_Plan comp 438.68 {Plan 10}'!BS$15&amp;analysismethod10)</f>
        <v/>
      </c>
      <c r="EA133" s="257" t="str">
        <f>IF(ISNUMBER(FIND(analysismethod10,'III_Plan comp 438.68 {Plan 10}'!BT$15)),"",'III_Plan comp 438.68 {Plan 10}'!BT$15&amp;analysismethod10)</f>
        <v/>
      </c>
      <c r="EB133" s="257" t="str">
        <f>IF(ISNUMBER(FIND(analysismethod10,'III_Plan comp 438.68 {Plan 10}'!BU$15)),"",'III_Plan comp 438.68 {Plan 10}'!BU$15&amp;analysismethod10)</f>
        <v/>
      </c>
      <c r="EC133" s="257" t="str">
        <f>IF(ISNUMBER(FIND(analysismethod10,'III_Plan comp 438.68 {Plan 10}'!BV$15)),"",'III_Plan comp 438.68 {Plan 10}'!BV$15&amp;analysismethod10)</f>
        <v/>
      </c>
      <c r="ED133" s="257" t="str">
        <f>IF(ISNUMBER(FIND(analysismethod10,'III_Plan comp 438.68 {Plan 10}'!BW$15)),"",'III_Plan comp 438.68 {Plan 10}'!BW$15&amp;analysismethod10)</f>
        <v/>
      </c>
      <c r="EE133" s="257" t="str">
        <f>IF(ISNUMBER(FIND(analysismethod10,'III_Plan comp 438.68 {Plan 10}'!BX$15)),"",'III_Plan comp 438.68 {Plan 10}'!BX$15&amp;analysismethod10)</f>
        <v/>
      </c>
      <c r="EF133" s="257" t="str">
        <f>IF(ISNUMBER(FIND(analysismethod10,'III_Plan comp 438.68 {Plan 10}'!BY$15)),"",'III_Plan comp 438.68 {Plan 10}'!BY$15&amp;analysismethod10)</f>
        <v/>
      </c>
      <c r="EG133" s="257" t="str">
        <f>IF(ISNUMBER(FIND(analysismethod10,'III_Plan comp 438.68 {Plan 10}'!BZ$15)),"",'III_Plan comp 438.68 {Plan 10}'!BZ$15&amp;analysismethod10)</f>
        <v/>
      </c>
      <c r="EH133" s="257" t="str">
        <f>IF(ISNUMBER(FIND(analysismethod10,'III_Plan comp 438.68 {Plan 10}'!CA$15)),"",'III_Plan comp 438.68 {Plan 10}'!CA$15&amp;analysismethod10)</f>
        <v/>
      </c>
      <c r="EI133" s="257" t="str">
        <f>IF(ISNUMBER(FIND(analysismethod10,'III_Plan comp 438.68 {Plan 10}'!CB$15)),"",'III_Plan comp 438.68 {Plan 10}'!CB$15&amp;analysismethod10)</f>
        <v/>
      </c>
      <c r="EJ133" s="257" t="str">
        <f>IF(ISNUMBER(FIND(analysismethod10,'III_Plan comp 438.68 {Plan 10}'!CC$15)),"",'III_Plan comp 438.68 {Plan 10}'!CC$15&amp;analysismethod10)</f>
        <v/>
      </c>
      <c r="EK133" s="257" t="str">
        <f>IF(ISNUMBER(FIND(analysismethod10,'III_Plan comp 438.68 {Plan 10}'!CD$15)),"",'III_Plan comp 438.68 {Plan 10}'!CD$15&amp;analysismethod10)</f>
        <v/>
      </c>
      <c r="EL133" s="257" t="str">
        <f>IF(ISNUMBER(FIND(analysismethod10,'III_Plan comp 438.68 {Plan 10}'!CE$15)),"",'III_Plan comp 438.68 {Plan 10}'!CE$15&amp;analysismethod10)</f>
        <v/>
      </c>
      <c r="EM133" s="257" t="str">
        <f>IF(ISNUMBER(FIND(analysismethod10,'III_Plan comp 438.68 {Plan 10}'!CF$15)),"",'III_Plan comp 438.68 {Plan 10}'!CF$15&amp;analysismethod10)</f>
        <v/>
      </c>
      <c r="EN133" s="257" t="str">
        <f>IF(ISNUMBER(FIND(analysismethod10,'III_Plan comp 438.68 {Plan 10}'!CG$15)),"",'III_Plan comp 438.68 {Plan 10}'!CG$15&amp;analysismethod10)</f>
        <v/>
      </c>
      <c r="EO133" s="257" t="str">
        <f>IF(ISNUMBER(FIND(analysismethod10,'III_Plan comp 438.68 {Plan 10}'!CH$15)),"",'III_Plan comp 438.68 {Plan 10}'!CH$15&amp;analysismethod10)</f>
        <v/>
      </c>
      <c r="EP133" s="257" t="str">
        <f>IF(ISNUMBER(FIND(analysismethod10,'III_Plan comp 438.68 {Plan 10}'!CI$15)),"",'III_Plan comp 438.68 {Plan 10}'!CI$15&amp;analysismethod10)</f>
        <v/>
      </c>
      <c r="EQ133" s="257" t="str">
        <f>IF(ISNUMBER(FIND(analysismethod10,'III_Plan comp 438.68 {Plan 10}'!CJ$15)),"",'III_Plan comp 438.68 {Plan 10}'!CJ$15&amp;analysismethod10)</f>
        <v/>
      </c>
      <c r="ER133" s="257" t="str">
        <f>IF(ISNUMBER(FIND(analysismethod10,'III_Plan comp 438.68 {Plan 10}'!CK$15)),"",'III_Plan comp 438.68 {Plan 10}'!CK$15&amp;analysismethod10)</f>
        <v/>
      </c>
      <c r="ES133" s="257" t="str">
        <f>IF(ISNUMBER(FIND(analysismethod10,'III_Plan comp 438.68 {Plan 10}'!CL$15)),"",'III_Plan comp 438.68 {Plan 10}'!CL$15&amp;analysismethod10)</f>
        <v/>
      </c>
      <c r="ET133" s="257" t="str">
        <f>IF(ISNUMBER(FIND(analysismethod10,'III_Plan comp 438.68 {Plan 10}'!CM$15)),"",'III_Plan comp 438.68 {Plan 10}'!CM$15&amp;analysismethod10)</f>
        <v/>
      </c>
      <c r="EU133" s="257" t="str">
        <f>IF(ISNUMBER(FIND(analysismethod10,'III_Plan comp 438.68 {Plan 10}'!CN$15)),"",'III_Plan comp 438.68 {Plan 10}'!CN$15&amp;analysismethod10)</f>
        <v/>
      </c>
      <c r="EV133" s="257" t="str">
        <f>IF(ISNUMBER(FIND(analysismethod10,'III_Plan comp 438.68 {Plan 10}'!CO$15)),"",'III_Plan comp 438.68 {Plan 10}'!CO$15&amp;analysismethod10)</f>
        <v/>
      </c>
      <c r="EW133" s="257" t="str">
        <f>IF(ISNUMBER(FIND(analysismethod10,'III_Plan comp 438.68 {Plan 10}'!CP$15)),"",'III_Plan comp 438.68 {Plan 10}'!CP$15&amp;analysismethod10)</f>
        <v/>
      </c>
      <c r="EX133" s="257" t="str">
        <f>IF(ISNUMBER(FIND(analysismethod10,'III_Plan comp 438.68 {Plan 10}'!CQ$15)),"",'III_Plan comp 438.68 {Plan 10}'!CQ$15&amp;analysismethod10)</f>
        <v/>
      </c>
      <c r="EY133" s="257" t="str">
        <f>IF(ISNUMBER(FIND(analysismethod10,'III_Plan comp 438.68 {Plan 10}'!CR$15)),"",'III_Plan comp 438.68 {Plan 10}'!CR$15&amp;analysismethod10)</f>
        <v/>
      </c>
      <c r="EZ133" s="257" t="str">
        <f>IF(ISNUMBER(FIND(analysismethod10,'III_Plan comp 438.68 {Plan 10}'!CS$15)),"",'III_Plan comp 438.68 {Plan 10}'!CS$15&amp;analysismethod10)</f>
        <v/>
      </c>
      <c r="FA133" s="257" t="str">
        <f>IF(ISNUMBER(FIND(analysismethod10,'III_Plan comp 438.68 {Plan 10}'!CT$15)),"",'III_Plan comp 438.68 {Plan 10}'!CT$15&amp;analysismethod10)</f>
        <v/>
      </c>
      <c r="FB133" s="257" t="str">
        <f>IF(ISNUMBER(FIND(analysismethod10,'III_Plan comp 438.68 {Plan 10}'!CU$15)),"",'III_Plan comp 438.68 {Plan 10}'!CU$15&amp;analysismethod10)</f>
        <v/>
      </c>
      <c r="FC133" s="257" t="str">
        <f>IF(ISNUMBER(FIND(analysismethod10,'III_Plan comp 438.68 {Plan 10}'!CV$15)),"",'III_Plan comp 438.68 {Plan 10}'!CV$15&amp;analysismethod10)</f>
        <v/>
      </c>
      <c r="FD133" s="257" t="str">
        <f>IF(ISNUMBER(FIND(analysismethod10,'III_Plan comp 438.68 {Plan 10}'!CW$15)),"",'III_Plan comp 438.68 {Plan 10}'!CW$15&amp;analysismethod10)</f>
        <v/>
      </c>
      <c r="FE133" s="257" t="str">
        <f>IF(ISNUMBER(FIND(analysismethod10,'III_Plan comp 438.68 {Plan 10}'!CX$15)),"",'III_Plan comp 438.68 {Plan 10}'!CX$15&amp;analysismethod10)</f>
        <v/>
      </c>
      <c r="FF133" s="257" t="str">
        <f>IF(ISNUMBER(FIND(analysismethod10,'III_Plan comp 438.68 {Plan 10}'!CY$15)),"",'III_Plan comp 438.68 {Plan 10}'!CY$15&amp;analysismethod10)</f>
        <v/>
      </c>
      <c r="FG133" s="257" t="str">
        <f>IF(ISNUMBER(FIND(analysismethod10,'III_Plan comp 438.68 {Plan 10}'!CZ$15)),"",'III_Plan comp 438.68 {Plan 10}'!CZ$15&amp;analysismethod10)</f>
        <v/>
      </c>
    </row>
    <row r="134" spans="63:163" ht="14.4" thickTop="1" x14ac:dyDescent="0.25"/>
  </sheetData>
  <phoneticPr fontId="8" type="noConversion"/>
  <dataValidations count="1">
    <dataValidation type="list" allowBlank="1" showInputMessage="1" showErrorMessage="1" sqref="B15:I22 U15:Z22 BK15:BL15" xr:uid="{00000000-0002-0000-0400-000000000000}">
      <formula1>#REF!</formula1>
    </dataValidation>
  </dataValidations>
  <pageMargins left="0.7" right="0.7" top="0.75" bottom="0.75" header="0.3" footer="0.3"/>
  <pageSetup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688D4-C497-48BC-8713-AFF37CA58093}">
  <sheetPr codeName="Sheet6">
    <tabColor theme="4" tint="-0.249977111117893"/>
  </sheetPr>
  <dimension ref="A1:AVW957"/>
  <sheetViews>
    <sheetView showGridLines="0" zoomScale="80" zoomScaleNormal="80" workbookViewId="0">
      <pane ySplit="1" topLeftCell="A2" activePane="bottomLeft" state="frozen"/>
      <selection pane="bottomLeft"/>
    </sheetView>
  </sheetViews>
  <sheetFormatPr defaultColWidth="14.44140625" defaultRowHeight="15" customHeight="1" x14ac:dyDescent="0.25"/>
  <cols>
    <col min="1" max="1" width="41.44140625" style="98" customWidth="1"/>
    <col min="2" max="2" width="100.77734375" style="106" customWidth="1"/>
    <col min="3" max="3" width="21.109375" style="2" customWidth="1"/>
    <col min="4" max="5" width="14.44140625" style="2" customWidth="1"/>
    <col min="6" max="1270" width="14.44140625" style="2"/>
    <col min="1271" max="1271" width="14.44140625" style="99"/>
    <col min="1272" max="16384" width="14.44140625" style="38"/>
  </cols>
  <sheetData>
    <row r="1" spans="1:2" s="2" customFormat="1" ht="64.95" customHeight="1" x14ac:dyDescent="0.4">
      <c r="A1" s="34" t="s">
        <v>215</v>
      </c>
      <c r="B1" s="105"/>
    </row>
    <row r="2" spans="1:2" ht="144.44999999999999" customHeight="1" x14ac:dyDescent="0.25">
      <c r="A2" s="102" t="s">
        <v>216</v>
      </c>
      <c r="B2" s="100" t="s">
        <v>558</v>
      </c>
    </row>
    <row r="3" spans="1:2" ht="195.6" customHeight="1" x14ac:dyDescent="0.25">
      <c r="A3" s="102" t="s">
        <v>214</v>
      </c>
      <c r="B3" s="101" t="s">
        <v>685</v>
      </c>
    </row>
    <row r="4" spans="1:2" ht="33" customHeight="1" x14ac:dyDescent="0.25">
      <c r="A4" s="103" t="s">
        <v>217</v>
      </c>
      <c r="B4" s="100" t="s">
        <v>266</v>
      </c>
    </row>
    <row r="5" spans="1:2" ht="80.400000000000006" customHeight="1" x14ac:dyDescent="0.25">
      <c r="A5" s="102" t="s">
        <v>218</v>
      </c>
      <c r="B5" s="101" t="s">
        <v>683</v>
      </c>
    </row>
    <row r="6" spans="1:2" ht="45" x14ac:dyDescent="0.25">
      <c r="A6" s="104" t="s">
        <v>219</v>
      </c>
      <c r="B6" s="101" t="s">
        <v>684</v>
      </c>
    </row>
    <row r="7" spans="1:2" ht="15.75" customHeight="1" x14ac:dyDescent="0.25"/>
    <row r="8" spans="1:2" ht="15.75" customHeight="1" x14ac:dyDescent="0.25"/>
    <row r="9" spans="1:2" ht="15.75" customHeight="1" x14ac:dyDescent="0.25"/>
    <row r="10" spans="1:2" ht="15.75" customHeight="1" x14ac:dyDescent="0.25"/>
    <row r="11" spans="1:2" ht="15.75" customHeight="1" x14ac:dyDescent="0.25"/>
    <row r="12" spans="1:2" ht="15.75" customHeight="1" x14ac:dyDescent="0.25"/>
    <row r="13" spans="1:2" ht="15.75" customHeight="1" x14ac:dyDescent="0.25"/>
    <row r="14" spans="1:2" ht="15.75" customHeight="1" x14ac:dyDescent="0.25"/>
    <row r="15" spans="1:2" ht="15.75" customHeight="1" x14ac:dyDescent="0.25"/>
    <row r="16" spans="1:2"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sheetData>
  <sheetProtection algorithmName="SHA-512" hashValue="2CFURSx4TunF9kHuCbra0aPxUW/erayDdFDJcgwH9U8oyWsguJWWnb4ij6CGITqSMfZ0Z0SzF8yzasikIiFtLg==" saltValue="lNc1t4ib7MU0PMIxAFS5Tw==" spinCount="100000" sheet="1" objects="1" scenarios="1"/>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R95"/>
  <sheetViews>
    <sheetView showGridLines="0" zoomScale="70" zoomScaleNormal="70" workbookViewId="0">
      <pane ySplit="1" topLeftCell="A2" activePane="bottomLeft" state="frozen"/>
      <selection activeCell="F8" sqref="F8"/>
      <selection pane="bottomLeft"/>
    </sheetView>
  </sheetViews>
  <sheetFormatPr defaultColWidth="9.21875" defaultRowHeight="14.4" x14ac:dyDescent="0.3"/>
  <cols>
    <col min="1" max="1" width="15.33203125" customWidth="1"/>
    <col min="2" max="2" width="48.5546875" customWidth="1"/>
    <col min="3" max="3" width="93.5546875" style="136" customWidth="1"/>
    <col min="4" max="4" width="30.77734375" style="136" customWidth="1"/>
    <col min="5" max="5" width="43" style="136" customWidth="1"/>
    <col min="6" max="6" width="6.77734375" style="136" customWidth="1"/>
    <col min="7" max="18" width="34.44140625" customWidth="1"/>
  </cols>
  <sheetData>
    <row r="1" spans="1:18" s="2" customFormat="1" ht="80.400000000000006" customHeight="1" x14ac:dyDescent="0.25">
      <c r="A1" s="34" t="s">
        <v>107</v>
      </c>
      <c r="B1" s="34"/>
      <c r="C1" s="123"/>
      <c r="D1" s="123"/>
      <c r="E1" s="124"/>
      <c r="F1" s="1"/>
    </row>
    <row r="2" spans="1:18" s="2" customFormat="1" ht="76.2" customHeight="1" x14ac:dyDescent="0.25">
      <c r="A2" s="287" t="s">
        <v>660</v>
      </c>
      <c r="B2" s="288"/>
      <c r="C2" s="289"/>
      <c r="D2" s="219"/>
      <c r="E2" s="220"/>
      <c r="F2" s="41"/>
    </row>
    <row r="3" spans="1:18" s="2" customFormat="1" ht="16.8" customHeight="1" x14ac:dyDescent="0.3">
      <c r="A3" s="290" t="s">
        <v>224</v>
      </c>
      <c r="B3" s="291"/>
      <c r="C3" s="262"/>
      <c r="D3" s="261"/>
      <c r="E3" s="223"/>
    </row>
    <row r="4" spans="1:18" ht="40.049999999999997" customHeight="1" x14ac:dyDescent="0.4">
      <c r="A4" s="24" t="s">
        <v>567</v>
      </c>
      <c r="C4" s="126"/>
      <c r="D4" s="126"/>
      <c r="E4" s="260"/>
      <c r="F4" s="2"/>
      <c r="G4" s="2"/>
      <c r="H4" s="2"/>
      <c r="I4" s="2"/>
      <c r="J4" s="2"/>
      <c r="K4" s="2"/>
      <c r="L4" s="2"/>
      <c r="M4" s="2"/>
      <c r="N4" s="2"/>
      <c r="O4" s="2"/>
      <c r="P4" s="2"/>
      <c r="Q4" s="2"/>
      <c r="R4" s="2"/>
    </row>
    <row r="5" spans="1:18" ht="40.049999999999997" customHeight="1" x14ac:dyDescent="0.3">
      <c r="A5" s="292"/>
      <c r="B5" s="293"/>
      <c r="C5" s="294"/>
      <c r="D5" s="221"/>
      <c r="E5" s="127"/>
      <c r="F5" s="2"/>
      <c r="G5" s="2"/>
      <c r="H5" s="2"/>
      <c r="I5" s="2"/>
      <c r="J5" s="2"/>
      <c r="K5" s="2"/>
      <c r="L5" s="2"/>
      <c r="M5" s="2"/>
      <c r="N5" s="2"/>
      <c r="O5" s="2"/>
      <c r="P5" s="2"/>
      <c r="Q5" s="2"/>
      <c r="R5" s="2"/>
    </row>
    <row r="6" spans="1:18" ht="30" customHeight="1" x14ac:dyDescent="0.3">
      <c r="A6" s="238" t="s">
        <v>0</v>
      </c>
      <c r="B6" s="128" t="s">
        <v>1</v>
      </c>
      <c r="C6" s="47" t="s">
        <v>5</v>
      </c>
      <c r="D6" s="47" t="s">
        <v>65</v>
      </c>
      <c r="E6" s="129"/>
      <c r="F6" s="2"/>
      <c r="G6" s="2"/>
      <c r="H6" s="2"/>
      <c r="I6" s="2"/>
      <c r="J6" s="2"/>
      <c r="K6" s="2"/>
      <c r="L6" s="2"/>
      <c r="M6" s="2"/>
      <c r="N6" s="2"/>
      <c r="O6" s="2"/>
      <c r="P6" s="2"/>
      <c r="Q6" s="2"/>
      <c r="R6" s="2"/>
    </row>
    <row r="7" spans="1:18" ht="15" customHeight="1" x14ac:dyDescent="0.3">
      <c r="A7" s="16" t="s">
        <v>588</v>
      </c>
      <c r="B7" s="235" t="s">
        <v>98</v>
      </c>
      <c r="C7" s="15" t="s">
        <v>545</v>
      </c>
      <c r="D7" s="130" t="s">
        <v>2</v>
      </c>
      <c r="E7" s="50"/>
      <c r="F7" s="2"/>
      <c r="G7" s="2"/>
      <c r="H7" s="2"/>
      <c r="I7" s="2"/>
      <c r="J7" s="2"/>
      <c r="K7" s="2"/>
      <c r="L7" s="2"/>
      <c r="M7" s="2"/>
      <c r="N7" s="2"/>
      <c r="O7" s="2"/>
      <c r="P7" s="2"/>
      <c r="Q7" s="2"/>
      <c r="R7" s="2"/>
    </row>
    <row r="8" spans="1:18" ht="74.400000000000006" customHeight="1" x14ac:dyDescent="0.3">
      <c r="A8" s="239" t="s">
        <v>588</v>
      </c>
      <c r="B8" s="285" t="s">
        <v>569</v>
      </c>
      <c r="C8" s="286"/>
      <c r="D8" s="131" t="s">
        <v>99</v>
      </c>
      <c r="E8" s="132"/>
      <c r="F8" s="2"/>
      <c r="G8" s="2"/>
      <c r="H8" s="2"/>
      <c r="I8" s="2"/>
      <c r="J8" s="2"/>
      <c r="K8" s="2"/>
      <c r="L8" s="2"/>
      <c r="M8" s="2"/>
      <c r="N8" s="2"/>
      <c r="O8" s="2"/>
      <c r="P8" s="2"/>
      <c r="Q8" s="2"/>
      <c r="R8" s="2"/>
    </row>
    <row r="9" spans="1:18" ht="15" customHeight="1" x14ac:dyDescent="0.3">
      <c r="A9" s="16" t="s">
        <v>588</v>
      </c>
      <c r="B9" s="236" t="s">
        <v>66</v>
      </c>
      <c r="C9" s="23" t="s">
        <v>225</v>
      </c>
      <c r="D9" s="133" t="s">
        <v>68</v>
      </c>
      <c r="E9" s="51"/>
      <c r="F9" s="2"/>
      <c r="G9" s="2"/>
      <c r="H9" s="2"/>
      <c r="I9" s="2"/>
      <c r="J9" s="2"/>
      <c r="K9" s="2"/>
      <c r="L9" s="2"/>
      <c r="M9" s="2"/>
      <c r="N9" s="2"/>
      <c r="O9" s="2"/>
      <c r="P9" s="2"/>
      <c r="Q9" s="2"/>
      <c r="R9" s="2"/>
    </row>
    <row r="10" spans="1:18" ht="15" customHeight="1" x14ac:dyDescent="0.3">
      <c r="A10" s="16" t="s">
        <v>588</v>
      </c>
      <c r="B10" s="236" t="s">
        <v>67</v>
      </c>
      <c r="C10" s="15" t="s">
        <v>226</v>
      </c>
      <c r="D10" s="134" t="s">
        <v>68</v>
      </c>
      <c r="E10" s="51"/>
      <c r="F10" s="2"/>
      <c r="G10" s="2"/>
      <c r="H10" s="2"/>
      <c r="I10" s="2"/>
      <c r="J10" s="2"/>
      <c r="K10" s="2"/>
      <c r="L10" s="2"/>
      <c r="M10" s="2"/>
      <c r="N10" s="2"/>
      <c r="O10" s="2"/>
      <c r="P10" s="2"/>
      <c r="Q10" s="2"/>
      <c r="R10" s="2"/>
    </row>
    <row r="11" spans="1:18" ht="27.6" x14ac:dyDescent="0.3">
      <c r="A11" s="16" t="s">
        <v>588</v>
      </c>
      <c r="B11" s="237" t="s">
        <v>75</v>
      </c>
      <c r="C11" s="15" t="s">
        <v>534</v>
      </c>
      <c r="D11" s="9" t="s">
        <v>108</v>
      </c>
      <c r="E11" s="50"/>
      <c r="F11" s="2"/>
      <c r="G11" s="2"/>
      <c r="H11" s="2"/>
      <c r="I11" s="2"/>
      <c r="J11" s="2"/>
      <c r="K11" s="2"/>
      <c r="L11" s="2"/>
      <c r="M11" s="2"/>
      <c r="N11" s="2"/>
      <c r="O11" s="2"/>
      <c r="P11" s="2"/>
      <c r="Q11" s="2"/>
      <c r="R11" s="2"/>
    </row>
    <row r="12" spans="1:18" ht="40.049999999999997" customHeight="1" x14ac:dyDescent="0.4">
      <c r="A12" s="227" t="s">
        <v>645</v>
      </c>
      <c r="B12" s="227"/>
      <c r="F12" s="2"/>
      <c r="G12" s="2"/>
      <c r="H12" s="2"/>
      <c r="I12" s="2"/>
      <c r="J12" s="2"/>
      <c r="K12" s="2"/>
      <c r="L12" s="2"/>
      <c r="M12" s="2"/>
      <c r="N12" s="2"/>
      <c r="O12" s="2"/>
      <c r="P12" s="2"/>
      <c r="Q12" s="2"/>
      <c r="R12" s="2"/>
    </row>
    <row r="13" spans="1:18" ht="45.6" customHeight="1" x14ac:dyDescent="0.3">
      <c r="A13" s="282" t="s">
        <v>568</v>
      </c>
      <c r="B13" s="283"/>
      <c r="C13" s="284"/>
      <c r="D13" s="138"/>
      <c r="E13" s="139"/>
      <c r="F13" s="2"/>
      <c r="G13" s="2"/>
      <c r="H13" s="2"/>
      <c r="I13" s="2"/>
      <c r="J13" s="2"/>
      <c r="K13" s="2"/>
      <c r="L13" s="2"/>
      <c r="M13" s="2"/>
      <c r="N13" s="2"/>
      <c r="O13" s="2"/>
      <c r="P13" s="2"/>
      <c r="Q13" s="2"/>
      <c r="R13" s="2"/>
    </row>
    <row r="14" spans="1:18" ht="30" customHeight="1" x14ac:dyDescent="0.3">
      <c r="A14" s="49" t="s">
        <v>0</v>
      </c>
      <c r="B14" s="128" t="s">
        <v>1</v>
      </c>
      <c r="C14" s="47" t="s">
        <v>5</v>
      </c>
      <c r="D14" s="47" t="s">
        <v>65</v>
      </c>
      <c r="E14" s="140" t="str">
        <f>IF(E17="","[State]",E17)</f>
        <v>[State]</v>
      </c>
      <c r="F14" s="2"/>
      <c r="G14" s="2"/>
      <c r="H14" s="2"/>
      <c r="I14" s="2"/>
      <c r="J14" s="2"/>
      <c r="K14" s="2"/>
      <c r="L14" s="2"/>
      <c r="M14" s="2"/>
      <c r="N14" s="2"/>
      <c r="O14" s="2"/>
      <c r="P14" s="2"/>
      <c r="Q14" s="2"/>
      <c r="R14" s="2"/>
    </row>
    <row r="15" spans="1:18" ht="15" customHeight="1" x14ac:dyDescent="0.3">
      <c r="A15" s="16" t="s">
        <v>571</v>
      </c>
      <c r="B15" s="135" t="s">
        <v>58</v>
      </c>
      <c r="C15" s="9" t="s">
        <v>228</v>
      </c>
      <c r="D15" s="130" t="s">
        <v>2</v>
      </c>
      <c r="E15" s="52"/>
      <c r="F15" s="2"/>
      <c r="G15" s="2"/>
      <c r="H15" s="2"/>
      <c r="I15" s="2"/>
      <c r="J15" s="2"/>
      <c r="K15" s="2"/>
      <c r="L15" s="2"/>
      <c r="M15" s="2"/>
      <c r="N15" s="2"/>
      <c r="O15" s="2"/>
      <c r="P15" s="2"/>
      <c r="Q15" s="2"/>
      <c r="R15" s="2"/>
    </row>
    <row r="16" spans="1:18" ht="15" customHeight="1" x14ac:dyDescent="0.3">
      <c r="A16" s="16" t="s">
        <v>581</v>
      </c>
      <c r="B16" s="9" t="s">
        <v>59</v>
      </c>
      <c r="C16" s="9" t="s">
        <v>267</v>
      </c>
      <c r="D16" s="130" t="s">
        <v>2</v>
      </c>
      <c r="E16" s="50"/>
      <c r="F16" s="2"/>
      <c r="G16" s="2"/>
      <c r="H16" s="2"/>
      <c r="I16" s="2"/>
      <c r="J16" s="2"/>
      <c r="K16" s="2"/>
      <c r="L16" s="2"/>
      <c r="M16" s="2"/>
      <c r="N16" s="2"/>
      <c r="O16" s="2"/>
      <c r="P16" s="2"/>
      <c r="Q16" s="2"/>
      <c r="R16" s="2"/>
    </row>
    <row r="17" spans="1:18" ht="15" customHeight="1" x14ac:dyDescent="0.3">
      <c r="A17" s="16" t="s">
        <v>582</v>
      </c>
      <c r="B17" s="135" t="s">
        <v>6</v>
      </c>
      <c r="C17" s="9" t="s">
        <v>97</v>
      </c>
      <c r="D17" s="141" t="s">
        <v>103</v>
      </c>
      <c r="E17" s="50"/>
      <c r="F17" s="2"/>
      <c r="G17" s="2"/>
      <c r="H17" s="2"/>
      <c r="I17" s="2"/>
      <c r="J17" s="2"/>
      <c r="K17" s="2"/>
      <c r="L17" s="2"/>
      <c r="M17" s="2"/>
      <c r="N17" s="2"/>
      <c r="O17" s="2"/>
      <c r="P17" s="2"/>
      <c r="Q17" s="2"/>
      <c r="R17" s="2"/>
    </row>
    <row r="18" spans="1:18" ht="15" customHeight="1" x14ac:dyDescent="0.3">
      <c r="A18" s="16" t="s">
        <v>583</v>
      </c>
      <c r="B18" s="135" t="s">
        <v>7</v>
      </c>
      <c r="C18" s="9" t="s">
        <v>3</v>
      </c>
      <c r="D18" s="130" t="s">
        <v>68</v>
      </c>
      <c r="E18" s="53"/>
      <c r="F18" s="2"/>
      <c r="G18" s="2"/>
      <c r="H18" s="2"/>
      <c r="I18" s="2"/>
      <c r="J18" s="2"/>
      <c r="K18" s="2"/>
      <c r="L18" s="2"/>
      <c r="M18" s="2"/>
      <c r="N18" s="2"/>
      <c r="O18" s="2"/>
      <c r="P18" s="2"/>
      <c r="Q18" s="2"/>
      <c r="R18" s="2"/>
    </row>
    <row r="19" spans="1:18" ht="240" customHeight="1" x14ac:dyDescent="0.3">
      <c r="A19" s="225" t="s">
        <v>584</v>
      </c>
      <c r="B19" s="16" t="s">
        <v>112</v>
      </c>
      <c r="C19" s="15" t="s">
        <v>229</v>
      </c>
      <c r="D19" s="141" t="s">
        <v>114</v>
      </c>
      <c r="E19" s="54"/>
      <c r="F19" s="2"/>
      <c r="G19" s="2"/>
      <c r="H19" s="2"/>
      <c r="I19" s="2"/>
      <c r="J19" s="2"/>
      <c r="K19" s="2"/>
      <c r="L19" s="2"/>
      <c r="M19" s="2"/>
      <c r="N19" s="2"/>
      <c r="O19" s="2"/>
      <c r="P19" s="2"/>
      <c r="Q19" s="2"/>
      <c r="R19" s="2"/>
    </row>
    <row r="20" spans="1:18" ht="54.6" customHeight="1" x14ac:dyDescent="0.3">
      <c r="A20" s="16" t="s">
        <v>588</v>
      </c>
      <c r="B20" s="15" t="s">
        <v>171</v>
      </c>
      <c r="C20" s="15" t="s">
        <v>265</v>
      </c>
      <c r="D20" s="141" t="s">
        <v>192</v>
      </c>
      <c r="E20" s="54"/>
      <c r="F20" s="2"/>
      <c r="I20" s="2"/>
      <c r="J20" s="2"/>
      <c r="K20" s="2"/>
      <c r="L20" s="2"/>
      <c r="M20" s="2"/>
      <c r="N20" s="2"/>
      <c r="O20" s="2"/>
      <c r="P20" s="2"/>
      <c r="Q20" s="2"/>
      <c r="R20" s="2"/>
    </row>
    <row r="21" spans="1:18" ht="42.6" customHeight="1" x14ac:dyDescent="0.3">
      <c r="A21" s="16" t="s">
        <v>662</v>
      </c>
      <c r="B21" s="48" t="s">
        <v>121</v>
      </c>
      <c r="C21" s="23" t="s">
        <v>661</v>
      </c>
      <c r="D21" s="133" t="s">
        <v>2</v>
      </c>
      <c r="E21" s="52"/>
      <c r="F21" s="2"/>
      <c r="I21" s="2"/>
      <c r="J21" s="2"/>
      <c r="K21" s="2"/>
      <c r="L21" s="2"/>
      <c r="M21" s="2"/>
      <c r="N21" s="2"/>
      <c r="O21" s="2"/>
      <c r="P21" s="2"/>
      <c r="Q21" s="2"/>
      <c r="R21" s="2"/>
    </row>
    <row r="22" spans="1:18" ht="40.049999999999997" customHeight="1" x14ac:dyDescent="0.4">
      <c r="A22" s="24" t="s">
        <v>663</v>
      </c>
      <c r="C22" s="5"/>
      <c r="D22" s="5"/>
      <c r="E22" s="2"/>
      <c r="F22" s="2"/>
      <c r="I22" s="2"/>
      <c r="J22" s="2"/>
      <c r="K22" s="2"/>
      <c r="L22" s="2"/>
      <c r="M22" s="2"/>
      <c r="N22" s="2"/>
      <c r="O22" s="2"/>
      <c r="P22" s="2"/>
      <c r="Q22" s="2"/>
      <c r="R22" s="2"/>
    </row>
    <row r="23" spans="1:18" ht="61.2" customHeight="1" x14ac:dyDescent="0.3">
      <c r="A23" s="281" t="s">
        <v>535</v>
      </c>
      <c r="B23" s="281"/>
      <c r="C23" s="281"/>
      <c r="D23" s="142"/>
      <c r="E23" s="143"/>
      <c r="F23" s="2"/>
      <c r="I23" s="2"/>
      <c r="J23" s="2"/>
      <c r="K23" s="2"/>
      <c r="L23" s="2"/>
      <c r="M23" s="2"/>
      <c r="N23" s="2"/>
      <c r="O23" s="2"/>
      <c r="P23" s="2"/>
      <c r="Q23" s="2"/>
      <c r="R23" s="2"/>
    </row>
    <row r="24" spans="1:18" ht="30" customHeight="1" x14ac:dyDescent="0.3">
      <c r="A24" s="55" t="s">
        <v>0</v>
      </c>
      <c r="B24" s="56" t="s">
        <v>1</v>
      </c>
      <c r="C24" s="56" t="s">
        <v>5</v>
      </c>
      <c r="D24" s="56" t="s">
        <v>65</v>
      </c>
      <c r="E24" s="144" t="s">
        <v>263</v>
      </c>
      <c r="F24" s="2"/>
      <c r="I24" s="2"/>
      <c r="J24" s="2"/>
      <c r="K24" s="2"/>
      <c r="L24" s="2"/>
      <c r="M24" s="2"/>
      <c r="N24" s="2"/>
      <c r="O24" s="2"/>
      <c r="P24" s="2"/>
      <c r="Q24" s="2"/>
      <c r="R24" s="2"/>
    </row>
    <row r="25" spans="1:18" x14ac:dyDescent="0.3">
      <c r="A25" s="16" t="s">
        <v>588</v>
      </c>
      <c r="B25" s="9" t="s">
        <v>151</v>
      </c>
      <c r="C25" s="15" t="s">
        <v>230</v>
      </c>
      <c r="D25" s="130" t="s">
        <v>2</v>
      </c>
      <c r="E25" s="54"/>
      <c r="F25" s="2"/>
      <c r="I25" s="2"/>
      <c r="J25" s="2"/>
      <c r="K25" s="2"/>
      <c r="L25" s="2"/>
      <c r="M25" s="2"/>
      <c r="N25" s="2"/>
      <c r="O25" s="2"/>
      <c r="P25" s="2"/>
      <c r="Q25" s="2"/>
      <c r="R25" s="2"/>
    </row>
    <row r="26" spans="1:18" x14ac:dyDescent="0.3">
      <c r="A26" s="16" t="s">
        <v>588</v>
      </c>
      <c r="B26" s="9" t="s">
        <v>152</v>
      </c>
      <c r="C26" s="15" t="s">
        <v>230</v>
      </c>
      <c r="D26" s="130" t="s">
        <v>2</v>
      </c>
      <c r="E26" s="54"/>
      <c r="F26" s="2"/>
      <c r="G26" s="2"/>
      <c r="H26" s="2"/>
      <c r="I26" s="2"/>
      <c r="J26" s="2"/>
      <c r="K26" s="2"/>
      <c r="L26" s="2"/>
      <c r="M26" s="2"/>
      <c r="N26" s="2"/>
      <c r="O26" s="2"/>
      <c r="P26" s="2"/>
      <c r="Q26" s="2"/>
      <c r="R26" s="2"/>
    </row>
    <row r="27" spans="1:18" x14ac:dyDescent="0.3">
      <c r="A27" s="16" t="s">
        <v>588</v>
      </c>
      <c r="B27" s="9" t="s">
        <v>153</v>
      </c>
      <c r="C27" s="15" t="s">
        <v>230</v>
      </c>
      <c r="D27" s="130" t="s">
        <v>2</v>
      </c>
      <c r="E27" s="54"/>
      <c r="F27" s="2"/>
      <c r="G27" s="2"/>
      <c r="H27" s="2"/>
      <c r="I27" s="2"/>
      <c r="J27" s="2"/>
      <c r="K27" s="2"/>
      <c r="L27" s="2"/>
      <c r="M27" s="2"/>
      <c r="N27" s="2"/>
      <c r="O27" s="2"/>
      <c r="P27" s="2"/>
      <c r="Q27" s="2"/>
      <c r="R27" s="2"/>
    </row>
    <row r="28" spans="1:18" x14ac:dyDescent="0.3">
      <c r="A28" s="16" t="s">
        <v>588</v>
      </c>
      <c r="B28" s="9" t="s">
        <v>154</v>
      </c>
      <c r="C28" s="15" t="s">
        <v>230</v>
      </c>
      <c r="D28" s="130" t="s">
        <v>2</v>
      </c>
      <c r="E28" s="54"/>
      <c r="F28" s="2"/>
      <c r="G28" s="2"/>
      <c r="H28" s="2"/>
      <c r="I28" s="2"/>
      <c r="J28" s="2"/>
      <c r="K28" s="2"/>
      <c r="L28" s="2"/>
      <c r="M28" s="2"/>
      <c r="N28" s="2"/>
      <c r="O28" s="2"/>
      <c r="P28" s="2"/>
      <c r="Q28" s="2"/>
      <c r="R28" s="2"/>
    </row>
    <row r="29" spans="1:18" x14ac:dyDescent="0.3">
      <c r="A29" s="16" t="s">
        <v>588</v>
      </c>
      <c r="B29" s="9" t="s">
        <v>155</v>
      </c>
      <c r="C29" s="15" t="s">
        <v>230</v>
      </c>
      <c r="D29" s="130" t="s">
        <v>2</v>
      </c>
      <c r="E29" s="54"/>
      <c r="F29" s="2"/>
      <c r="G29" s="2"/>
      <c r="H29" s="2"/>
      <c r="I29" s="2"/>
      <c r="J29" s="2"/>
      <c r="K29" s="2"/>
      <c r="L29" s="2"/>
      <c r="M29" s="2"/>
      <c r="N29" s="2"/>
      <c r="O29" s="2"/>
      <c r="P29" s="2"/>
      <c r="Q29" s="2"/>
      <c r="R29" s="2"/>
    </row>
    <row r="30" spans="1:18" x14ac:dyDescent="0.3">
      <c r="A30" s="16" t="s">
        <v>588</v>
      </c>
      <c r="B30" s="9" t="s">
        <v>156</v>
      </c>
      <c r="C30" s="15" t="s">
        <v>230</v>
      </c>
      <c r="D30" s="130" t="s">
        <v>2</v>
      </c>
      <c r="E30" s="54"/>
      <c r="F30" s="2"/>
      <c r="G30" s="2"/>
      <c r="H30" s="2"/>
      <c r="I30" s="2"/>
      <c r="J30" s="2"/>
      <c r="K30" s="2"/>
      <c r="L30" s="2"/>
      <c r="M30" s="2"/>
      <c r="N30" s="2"/>
      <c r="O30" s="2"/>
      <c r="P30" s="2"/>
      <c r="Q30" s="2"/>
      <c r="R30" s="2"/>
    </row>
    <row r="31" spans="1:18" x14ac:dyDescent="0.3">
      <c r="A31" s="16" t="s">
        <v>588</v>
      </c>
      <c r="B31" s="9" t="s">
        <v>157</v>
      </c>
      <c r="C31" s="15" t="s">
        <v>230</v>
      </c>
      <c r="D31" s="130" t="s">
        <v>2</v>
      </c>
      <c r="E31" s="54"/>
      <c r="F31" s="2"/>
      <c r="G31" s="2"/>
      <c r="H31" s="2"/>
      <c r="I31" s="2"/>
      <c r="J31" s="2"/>
      <c r="K31" s="2"/>
      <c r="L31" s="2"/>
      <c r="M31" s="2"/>
      <c r="N31" s="2"/>
      <c r="O31" s="2"/>
      <c r="P31" s="2"/>
      <c r="Q31" s="2"/>
      <c r="R31" s="2"/>
    </row>
    <row r="32" spans="1:18" x14ac:dyDescent="0.3">
      <c r="A32" s="16" t="s">
        <v>588</v>
      </c>
      <c r="B32" s="9" t="s">
        <v>158</v>
      </c>
      <c r="C32" s="15" t="s">
        <v>230</v>
      </c>
      <c r="D32" s="130" t="s">
        <v>2</v>
      </c>
      <c r="E32" s="54"/>
      <c r="F32" s="2"/>
      <c r="G32" s="2"/>
      <c r="H32" s="2"/>
      <c r="I32" s="2"/>
      <c r="J32" s="2"/>
      <c r="K32" s="2"/>
      <c r="L32" s="2"/>
      <c r="M32" s="2"/>
      <c r="N32" s="2"/>
      <c r="O32" s="2"/>
      <c r="P32" s="2"/>
      <c r="Q32" s="2"/>
      <c r="R32" s="2"/>
    </row>
    <row r="33" spans="1:18" x14ac:dyDescent="0.3">
      <c r="A33" s="16" t="s">
        <v>588</v>
      </c>
      <c r="B33" s="9" t="s">
        <v>159</v>
      </c>
      <c r="C33" s="15" t="s">
        <v>230</v>
      </c>
      <c r="D33" s="130" t="s">
        <v>2</v>
      </c>
      <c r="E33" s="54"/>
      <c r="F33" s="2"/>
      <c r="G33" s="2"/>
      <c r="H33" s="2"/>
      <c r="I33" s="2"/>
      <c r="J33" s="2"/>
      <c r="K33" s="2"/>
      <c r="L33" s="2"/>
      <c r="M33" s="2"/>
      <c r="N33" s="2"/>
      <c r="O33" s="2"/>
      <c r="P33" s="2"/>
      <c r="Q33" s="2"/>
      <c r="R33" s="2"/>
    </row>
    <row r="34" spans="1:18" x14ac:dyDescent="0.3">
      <c r="A34" s="16" t="s">
        <v>588</v>
      </c>
      <c r="B34" s="9" t="s">
        <v>160</v>
      </c>
      <c r="C34" s="15" t="s">
        <v>230</v>
      </c>
      <c r="D34" s="130" t="s">
        <v>2</v>
      </c>
      <c r="E34" s="54"/>
      <c r="F34" s="2"/>
      <c r="G34" s="2"/>
      <c r="H34" s="2"/>
      <c r="I34" s="2"/>
      <c r="J34" s="2"/>
      <c r="K34" s="2"/>
      <c r="L34" s="2"/>
      <c r="M34" s="2"/>
      <c r="N34" s="2"/>
      <c r="O34" s="2"/>
      <c r="P34" s="2"/>
      <c r="Q34" s="2"/>
      <c r="R34" s="2"/>
    </row>
    <row r="35" spans="1:18" ht="40.049999999999997" customHeight="1" x14ac:dyDescent="0.4">
      <c r="A35" s="24" t="s">
        <v>646</v>
      </c>
      <c r="C35" s="5"/>
      <c r="D35" s="5"/>
      <c r="E35" s="2"/>
      <c r="F35" s="2"/>
      <c r="G35" s="2"/>
      <c r="H35" s="2"/>
      <c r="I35" s="2"/>
      <c r="J35" s="2"/>
      <c r="K35" s="2"/>
      <c r="L35" s="2"/>
      <c r="M35" s="2"/>
      <c r="N35" s="2"/>
      <c r="O35" s="2"/>
      <c r="P35" s="2"/>
      <c r="Q35" s="2"/>
      <c r="R35" s="2"/>
    </row>
    <row r="36" spans="1:18" s="148" customFormat="1" ht="34.799999999999997" customHeight="1" x14ac:dyDescent="0.3">
      <c r="A36" s="282" t="s">
        <v>664</v>
      </c>
      <c r="B36" s="283"/>
      <c r="C36" s="284"/>
      <c r="D36" s="145"/>
      <c r="E36" s="146"/>
      <c r="F36" s="147"/>
      <c r="G36" s="147"/>
      <c r="H36" s="147"/>
      <c r="I36" s="147"/>
      <c r="J36" s="147"/>
      <c r="K36" s="147"/>
      <c r="L36" s="147"/>
      <c r="M36" s="147"/>
      <c r="N36" s="147"/>
      <c r="O36" s="147"/>
      <c r="P36" s="147"/>
      <c r="Q36" s="147"/>
      <c r="R36" s="147"/>
    </row>
    <row r="37" spans="1:18" ht="30" customHeight="1" x14ac:dyDescent="0.3">
      <c r="A37" s="49" t="s">
        <v>0</v>
      </c>
      <c r="B37" s="128" t="s">
        <v>1</v>
      </c>
      <c r="C37" s="47" t="s">
        <v>5</v>
      </c>
      <c r="D37" s="47" t="s">
        <v>65</v>
      </c>
      <c r="E37" s="140" t="s">
        <v>264</v>
      </c>
      <c r="F37" s="149"/>
      <c r="G37" s="149"/>
      <c r="H37" s="149"/>
      <c r="I37" s="149"/>
      <c r="J37" s="149"/>
      <c r="K37" s="149"/>
      <c r="L37" s="149"/>
      <c r="M37" s="149"/>
      <c r="N37" s="149"/>
      <c r="O37" s="149"/>
      <c r="P37" s="149"/>
      <c r="Q37" s="149"/>
      <c r="R37" s="149"/>
    </row>
    <row r="38" spans="1:18" ht="15" customHeight="1" x14ac:dyDescent="0.3">
      <c r="A38" s="16" t="s">
        <v>588</v>
      </c>
      <c r="B38" s="150" t="s">
        <v>136</v>
      </c>
      <c r="C38" s="15" t="s">
        <v>162</v>
      </c>
      <c r="D38" s="15" t="s">
        <v>103</v>
      </c>
      <c r="E38" s="50"/>
      <c r="F38" s="5"/>
      <c r="G38" s="5"/>
      <c r="H38" s="5"/>
      <c r="I38" s="5"/>
      <c r="J38" s="5"/>
      <c r="K38" s="5"/>
      <c r="L38" s="5"/>
      <c r="M38" s="5"/>
      <c r="N38" s="5"/>
      <c r="O38" s="5"/>
      <c r="P38" s="5"/>
      <c r="Q38" s="5"/>
      <c r="R38" s="5"/>
    </row>
    <row r="39" spans="1:18" ht="15" customHeight="1" x14ac:dyDescent="0.3">
      <c r="A39" s="16" t="s">
        <v>588</v>
      </c>
      <c r="B39" s="150" t="s">
        <v>134</v>
      </c>
      <c r="C39" s="15" t="s">
        <v>268</v>
      </c>
      <c r="D39" s="15" t="s">
        <v>103</v>
      </c>
      <c r="E39" s="50"/>
      <c r="F39" s="5"/>
      <c r="G39" s="5"/>
      <c r="H39" s="5"/>
      <c r="I39" s="5"/>
      <c r="J39" s="5"/>
      <c r="K39" s="5"/>
      <c r="L39" s="5"/>
      <c r="M39" s="5"/>
      <c r="N39" s="5"/>
      <c r="O39" s="5"/>
      <c r="P39" s="5"/>
      <c r="Q39" s="5"/>
      <c r="R39" s="5"/>
    </row>
    <row r="40" spans="1:18" ht="15" customHeight="1" x14ac:dyDescent="0.3">
      <c r="A40" s="16" t="s">
        <v>588</v>
      </c>
      <c r="B40" s="150" t="s">
        <v>135</v>
      </c>
      <c r="C40" s="15" t="s">
        <v>269</v>
      </c>
      <c r="D40" s="15" t="s">
        <v>103</v>
      </c>
      <c r="E40" s="50"/>
      <c r="F40" s="5"/>
      <c r="G40" s="5"/>
      <c r="H40" s="5"/>
      <c r="I40" s="5"/>
      <c r="J40" s="5"/>
      <c r="K40" s="5"/>
      <c r="L40" s="5"/>
      <c r="M40" s="5"/>
      <c r="N40" s="5"/>
      <c r="O40" s="5"/>
      <c r="P40" s="5"/>
      <c r="Q40" s="5"/>
      <c r="R40" s="5"/>
    </row>
    <row r="41" spans="1:18" ht="15" customHeight="1" x14ac:dyDescent="0.3">
      <c r="A41" s="16" t="s">
        <v>588</v>
      </c>
      <c r="B41" s="150" t="s">
        <v>137</v>
      </c>
      <c r="C41" s="15" t="s">
        <v>665</v>
      </c>
      <c r="D41" s="15" t="s">
        <v>103</v>
      </c>
      <c r="E41" s="50"/>
      <c r="F41" s="5"/>
      <c r="G41" s="5"/>
      <c r="H41" s="5"/>
      <c r="I41" s="5"/>
      <c r="J41" s="5"/>
      <c r="K41" s="5"/>
      <c r="L41" s="5"/>
      <c r="M41" s="5"/>
      <c r="N41" s="5"/>
      <c r="O41" s="5"/>
      <c r="P41" s="5"/>
      <c r="Q41" s="5"/>
      <c r="R41" s="5"/>
    </row>
    <row r="42" spans="1:18" ht="15" customHeight="1" x14ac:dyDescent="0.3">
      <c r="A42" s="16" t="s">
        <v>588</v>
      </c>
      <c r="B42" s="150" t="s">
        <v>74</v>
      </c>
      <c r="C42" s="15" t="s">
        <v>163</v>
      </c>
      <c r="D42" s="15" t="s">
        <v>103</v>
      </c>
      <c r="E42" s="50"/>
      <c r="F42" s="5"/>
      <c r="G42" s="5"/>
      <c r="H42" s="5"/>
      <c r="I42" s="5"/>
      <c r="J42" s="5"/>
      <c r="K42" s="5"/>
      <c r="L42" s="5"/>
      <c r="M42" s="5"/>
      <c r="N42" s="5"/>
      <c r="O42" s="5"/>
      <c r="P42" s="5"/>
      <c r="Q42" s="5"/>
      <c r="R42" s="5"/>
    </row>
    <row r="43" spans="1:18" ht="15" customHeight="1" x14ac:dyDescent="0.3">
      <c r="A43" s="16" t="s">
        <v>588</v>
      </c>
      <c r="B43" s="150" t="s">
        <v>72</v>
      </c>
      <c r="C43" s="15" t="s">
        <v>164</v>
      </c>
      <c r="D43" s="15" t="s">
        <v>103</v>
      </c>
      <c r="E43" s="50"/>
      <c r="F43" s="5"/>
      <c r="G43" s="5"/>
      <c r="H43" s="5"/>
      <c r="I43" s="5"/>
      <c r="J43" s="5"/>
      <c r="K43" s="5"/>
      <c r="L43" s="5"/>
      <c r="M43" s="5"/>
      <c r="N43" s="5"/>
      <c r="O43" s="5"/>
      <c r="P43" s="5"/>
      <c r="Q43" s="5"/>
      <c r="R43" s="5"/>
    </row>
    <row r="44" spans="1:18" ht="15" customHeight="1" x14ac:dyDescent="0.3">
      <c r="A44" s="16" t="s">
        <v>588</v>
      </c>
      <c r="B44" s="150" t="s">
        <v>73</v>
      </c>
      <c r="C44" s="15" t="s">
        <v>161</v>
      </c>
      <c r="D44" s="15" t="s">
        <v>103</v>
      </c>
      <c r="E44" s="50"/>
      <c r="F44" s="5"/>
      <c r="G44" s="5"/>
      <c r="H44" s="5"/>
      <c r="I44" s="5"/>
      <c r="J44" s="5"/>
      <c r="K44" s="5"/>
      <c r="L44" s="5"/>
      <c r="M44" s="5"/>
      <c r="N44" s="5"/>
      <c r="O44" s="5"/>
      <c r="P44" s="5"/>
      <c r="Q44" s="5"/>
      <c r="R44" s="5"/>
    </row>
    <row r="45" spans="1:18" ht="15" customHeight="1" x14ac:dyDescent="0.3">
      <c r="A45" s="16" t="s">
        <v>588</v>
      </c>
      <c r="B45" s="150" t="s">
        <v>138</v>
      </c>
      <c r="C45" s="15" t="s">
        <v>165</v>
      </c>
      <c r="D45" s="15" t="s">
        <v>103</v>
      </c>
      <c r="E45" s="50"/>
      <c r="F45" s="5"/>
      <c r="G45" s="5"/>
      <c r="H45" s="5"/>
      <c r="I45" s="5"/>
      <c r="J45" s="5"/>
      <c r="K45" s="5"/>
      <c r="L45" s="5"/>
      <c r="M45" s="5"/>
      <c r="N45" s="5"/>
      <c r="O45" s="5"/>
      <c r="P45" s="5"/>
      <c r="Q45" s="5"/>
      <c r="R45" s="5"/>
    </row>
    <row r="46" spans="1:18" ht="27.6" x14ac:dyDescent="0.3">
      <c r="A46" s="16" t="s">
        <v>588</v>
      </c>
      <c r="B46" s="150" t="s">
        <v>69</v>
      </c>
      <c r="C46" s="15" t="s">
        <v>166</v>
      </c>
      <c r="D46" s="15" t="s">
        <v>103</v>
      </c>
      <c r="E46" s="50"/>
      <c r="F46" s="5"/>
      <c r="G46" s="5"/>
      <c r="H46" s="5"/>
      <c r="I46" s="5"/>
      <c r="J46" s="5"/>
      <c r="K46" s="5"/>
      <c r="L46" s="5"/>
      <c r="M46" s="5"/>
      <c r="N46" s="5"/>
      <c r="O46" s="5"/>
      <c r="P46" s="5"/>
      <c r="Q46" s="5"/>
      <c r="R46" s="5"/>
    </row>
    <row r="47" spans="1:18" ht="40.049999999999997" customHeight="1" x14ac:dyDescent="0.4">
      <c r="A47" s="24" t="s">
        <v>666</v>
      </c>
      <c r="C47" s="5"/>
      <c r="D47" s="5"/>
      <c r="E47" s="2"/>
      <c r="F47" s="2"/>
      <c r="G47" s="2"/>
      <c r="H47" s="2"/>
      <c r="I47" s="2"/>
      <c r="J47" s="2"/>
      <c r="K47" s="2"/>
      <c r="L47" s="2"/>
      <c r="M47" s="2"/>
      <c r="N47" s="2"/>
      <c r="O47" s="2"/>
      <c r="P47" s="2"/>
      <c r="Q47" s="2"/>
      <c r="R47" s="2"/>
    </row>
    <row r="48" spans="1:18" ht="54" customHeight="1" x14ac:dyDescent="0.3">
      <c r="A48" s="282" t="s">
        <v>667</v>
      </c>
      <c r="B48" s="283"/>
      <c r="C48" s="284"/>
      <c r="D48" s="151"/>
      <c r="E48" s="152"/>
      <c r="F48" s="2"/>
      <c r="G48" s="2"/>
      <c r="H48" s="2"/>
      <c r="I48" s="2"/>
      <c r="J48" s="2"/>
      <c r="K48" s="2"/>
      <c r="L48" s="2"/>
      <c r="M48" s="2"/>
      <c r="N48" s="2"/>
      <c r="O48" s="2"/>
      <c r="P48" s="2"/>
      <c r="Q48" s="2"/>
      <c r="R48" s="2"/>
    </row>
    <row r="49" spans="1:18" ht="30" customHeight="1" x14ac:dyDescent="0.3">
      <c r="A49" s="49" t="s">
        <v>0</v>
      </c>
      <c r="B49" s="47" t="s">
        <v>1</v>
      </c>
      <c r="C49" s="47" t="s">
        <v>5</v>
      </c>
      <c r="D49" s="47" t="s">
        <v>65</v>
      </c>
      <c r="E49" s="144"/>
      <c r="F49" s="2"/>
      <c r="G49" s="2"/>
      <c r="H49" s="2"/>
      <c r="I49" s="2"/>
      <c r="J49" s="2"/>
      <c r="K49" s="2"/>
      <c r="L49" s="2"/>
      <c r="M49" s="2"/>
      <c r="N49" s="2"/>
      <c r="O49" s="2"/>
      <c r="P49" s="2"/>
      <c r="Q49" s="2"/>
      <c r="R49" s="2"/>
    </row>
    <row r="50" spans="1:18" ht="27.6" x14ac:dyDescent="0.3">
      <c r="A50" s="16" t="s">
        <v>588</v>
      </c>
      <c r="B50" s="153" t="s">
        <v>63</v>
      </c>
      <c r="C50" s="29" t="s">
        <v>270</v>
      </c>
      <c r="D50" s="154" t="s">
        <v>103</v>
      </c>
      <c r="E50" s="180"/>
      <c r="F50" s="2"/>
      <c r="G50" s="2"/>
      <c r="H50" s="2"/>
      <c r="I50" s="2"/>
      <c r="J50" s="2"/>
      <c r="K50" s="2"/>
      <c r="L50" s="2"/>
      <c r="M50" s="2"/>
      <c r="N50" s="2"/>
      <c r="O50" s="2"/>
      <c r="P50" s="2"/>
      <c r="Q50" s="2"/>
      <c r="R50" s="2"/>
    </row>
    <row r="51" spans="1:18" ht="27.6" x14ac:dyDescent="0.3">
      <c r="A51" s="16" t="s">
        <v>588</v>
      </c>
      <c r="B51" s="150" t="s">
        <v>139</v>
      </c>
      <c r="C51" s="15" t="s">
        <v>546</v>
      </c>
      <c r="D51" s="137" t="s">
        <v>108</v>
      </c>
      <c r="E51" s="50"/>
      <c r="F51" s="2"/>
      <c r="G51" s="2"/>
      <c r="H51" s="2"/>
      <c r="I51" s="2"/>
      <c r="J51" s="2"/>
      <c r="K51" s="2"/>
      <c r="L51" s="2"/>
      <c r="M51" s="2"/>
      <c r="N51" s="2"/>
      <c r="O51" s="2"/>
      <c r="P51" s="2"/>
      <c r="Q51" s="2"/>
      <c r="R51" s="2"/>
    </row>
    <row r="52" spans="1:18" x14ac:dyDescent="0.3">
      <c r="A52" s="16" t="s">
        <v>588</v>
      </c>
      <c r="B52" s="150" t="s">
        <v>536</v>
      </c>
      <c r="C52" s="15" t="s">
        <v>233</v>
      </c>
      <c r="D52" s="154" t="s">
        <v>192</v>
      </c>
      <c r="E52" s="181"/>
      <c r="F52" s="2"/>
      <c r="G52" s="2"/>
      <c r="H52" s="2"/>
      <c r="I52" s="2"/>
      <c r="J52" s="2"/>
      <c r="K52" s="2"/>
      <c r="L52" s="2"/>
      <c r="M52" s="2"/>
      <c r="N52" s="2"/>
      <c r="O52" s="2"/>
      <c r="P52" s="2"/>
      <c r="Q52" s="2"/>
      <c r="R52" s="2"/>
    </row>
    <row r="53" spans="1:18" ht="27" customHeight="1" x14ac:dyDescent="0.3">
      <c r="A53" s="155"/>
      <c r="B53" s="156"/>
      <c r="C53" s="157"/>
      <c r="D53" s="158"/>
      <c r="E53" s="159"/>
      <c r="F53" s="2"/>
      <c r="G53" s="2"/>
      <c r="H53" s="2"/>
      <c r="I53" s="2"/>
      <c r="J53" s="2"/>
      <c r="K53" s="2"/>
      <c r="L53" s="2"/>
      <c r="M53" s="2"/>
      <c r="N53" s="2"/>
      <c r="O53" s="2"/>
      <c r="P53" s="2"/>
      <c r="Q53" s="2"/>
      <c r="R53" s="2"/>
    </row>
    <row r="54" spans="1:18" ht="27.6" x14ac:dyDescent="0.3">
      <c r="A54" s="16" t="s">
        <v>588</v>
      </c>
      <c r="B54" s="153" t="s">
        <v>127</v>
      </c>
      <c r="C54" s="29" t="s">
        <v>270</v>
      </c>
      <c r="D54" s="154" t="s">
        <v>103</v>
      </c>
      <c r="E54" s="180"/>
      <c r="F54" s="2"/>
      <c r="G54" s="2"/>
      <c r="H54" s="2"/>
      <c r="I54" s="2"/>
      <c r="J54" s="2"/>
      <c r="K54" s="2"/>
      <c r="L54" s="2"/>
      <c r="M54" s="2"/>
      <c r="N54" s="2"/>
      <c r="O54" s="2"/>
      <c r="P54" s="2"/>
      <c r="Q54" s="2"/>
      <c r="R54" s="2"/>
    </row>
    <row r="55" spans="1:18" ht="27.6" x14ac:dyDescent="0.3">
      <c r="A55" s="16" t="s">
        <v>588</v>
      </c>
      <c r="B55" s="150" t="s">
        <v>139</v>
      </c>
      <c r="C55" s="15" t="s">
        <v>546</v>
      </c>
      <c r="D55" s="137" t="s">
        <v>108</v>
      </c>
      <c r="E55" s="50"/>
      <c r="F55" s="2"/>
      <c r="G55" s="2"/>
      <c r="H55" s="2"/>
      <c r="I55" s="2"/>
      <c r="J55" s="2"/>
      <c r="K55" s="2"/>
      <c r="L55" s="2"/>
      <c r="M55" s="2"/>
      <c r="N55" s="2"/>
      <c r="O55" s="2"/>
      <c r="P55" s="2"/>
      <c r="Q55" s="2"/>
      <c r="R55" s="2"/>
    </row>
    <row r="56" spans="1:18" x14ac:dyDescent="0.3">
      <c r="A56" s="16" t="s">
        <v>588</v>
      </c>
      <c r="B56" s="160" t="s">
        <v>536</v>
      </c>
      <c r="C56" s="161" t="s">
        <v>233</v>
      </c>
      <c r="D56" s="162" t="s">
        <v>192</v>
      </c>
      <c r="E56" s="50"/>
      <c r="F56" s="2"/>
      <c r="G56" s="2"/>
      <c r="H56" s="2"/>
      <c r="I56" s="2"/>
      <c r="J56" s="2"/>
      <c r="K56" s="2"/>
      <c r="L56" s="2"/>
      <c r="M56" s="2"/>
      <c r="N56" s="2"/>
      <c r="O56" s="2"/>
      <c r="P56" s="2"/>
      <c r="Q56" s="2"/>
      <c r="R56" s="2"/>
    </row>
    <row r="57" spans="1:18" ht="27" customHeight="1" x14ac:dyDescent="0.3">
      <c r="A57" s="155"/>
      <c r="B57" s="163"/>
      <c r="C57" s="157"/>
      <c r="D57" s="158"/>
      <c r="E57" s="159"/>
      <c r="F57" s="2"/>
      <c r="G57" s="2"/>
      <c r="H57" s="2"/>
      <c r="I57" s="2"/>
      <c r="J57" s="2"/>
      <c r="K57" s="2"/>
      <c r="L57" s="2"/>
      <c r="M57" s="2"/>
      <c r="N57" s="2"/>
      <c r="O57" s="2"/>
      <c r="P57" s="2"/>
      <c r="Q57" s="2"/>
      <c r="R57" s="2"/>
    </row>
    <row r="58" spans="1:18" ht="27.6" x14ac:dyDescent="0.3">
      <c r="A58" s="16" t="s">
        <v>588</v>
      </c>
      <c r="B58" s="164" t="s">
        <v>105</v>
      </c>
      <c r="C58" s="29" t="s">
        <v>270</v>
      </c>
      <c r="D58" s="165" t="s">
        <v>103</v>
      </c>
      <c r="E58" s="180"/>
      <c r="F58" s="2"/>
      <c r="G58" s="2"/>
      <c r="H58" s="2"/>
      <c r="I58" s="2"/>
      <c r="J58" s="2"/>
      <c r="K58" s="2"/>
      <c r="L58" s="2"/>
      <c r="M58" s="2"/>
      <c r="N58" s="2"/>
      <c r="O58" s="2"/>
      <c r="P58" s="2"/>
      <c r="Q58" s="2"/>
      <c r="R58" s="2"/>
    </row>
    <row r="59" spans="1:18" ht="27.6" x14ac:dyDescent="0.3">
      <c r="A59" s="16" t="s">
        <v>588</v>
      </c>
      <c r="B59" s="150" t="s">
        <v>139</v>
      </c>
      <c r="C59" s="15" t="s">
        <v>546</v>
      </c>
      <c r="D59" s="137" t="s">
        <v>108</v>
      </c>
      <c r="E59" s="50"/>
      <c r="F59" s="2"/>
      <c r="G59" s="2"/>
      <c r="H59" s="2"/>
      <c r="I59" s="2"/>
      <c r="J59" s="2"/>
      <c r="K59" s="2"/>
      <c r="L59" s="2"/>
      <c r="M59" s="2"/>
      <c r="N59" s="2"/>
      <c r="O59" s="2"/>
      <c r="P59" s="2"/>
      <c r="Q59" s="2"/>
      <c r="R59" s="2"/>
    </row>
    <row r="60" spans="1:18" x14ac:dyDescent="0.3">
      <c r="A60" s="16" t="s">
        <v>588</v>
      </c>
      <c r="B60" s="150" t="s">
        <v>536</v>
      </c>
      <c r="C60" s="65" t="s">
        <v>233</v>
      </c>
      <c r="D60" s="154" t="s">
        <v>192</v>
      </c>
      <c r="E60" s="50"/>
      <c r="F60" s="2"/>
      <c r="G60" s="2"/>
      <c r="H60" s="2"/>
      <c r="I60" s="2"/>
      <c r="J60" s="2"/>
      <c r="K60" s="2"/>
      <c r="L60" s="2"/>
      <c r="M60" s="2"/>
      <c r="N60" s="2"/>
      <c r="O60" s="2"/>
      <c r="P60" s="2"/>
      <c r="Q60" s="2"/>
      <c r="R60" s="2"/>
    </row>
    <row r="61" spans="1:18" s="125" customFormat="1" ht="27" customHeight="1" x14ac:dyDescent="0.3">
      <c r="A61" s="166"/>
      <c r="B61" s="167"/>
      <c r="C61" s="168"/>
      <c r="D61" s="142"/>
      <c r="E61" s="159"/>
      <c r="F61" s="126"/>
    </row>
    <row r="62" spans="1:18" ht="27.6" x14ac:dyDescent="0.3">
      <c r="A62" s="16" t="s">
        <v>588</v>
      </c>
      <c r="B62" s="164" t="s">
        <v>106</v>
      </c>
      <c r="C62" s="29" t="s">
        <v>270</v>
      </c>
      <c r="D62" s="165" t="s">
        <v>103</v>
      </c>
      <c r="E62" s="180"/>
    </row>
    <row r="63" spans="1:18" ht="27.6" x14ac:dyDescent="0.3">
      <c r="A63" s="16" t="s">
        <v>588</v>
      </c>
      <c r="B63" s="150" t="s">
        <v>139</v>
      </c>
      <c r="C63" s="15" t="s">
        <v>546</v>
      </c>
      <c r="D63" s="137" t="s">
        <v>108</v>
      </c>
      <c r="E63" s="50"/>
    </row>
    <row r="64" spans="1:18" x14ac:dyDescent="0.3">
      <c r="A64" s="16" t="s">
        <v>588</v>
      </c>
      <c r="B64" s="160" t="s">
        <v>536</v>
      </c>
      <c r="C64" s="65" t="s">
        <v>233</v>
      </c>
      <c r="D64" s="162" t="s">
        <v>192</v>
      </c>
      <c r="E64" s="50"/>
    </row>
    <row r="65" spans="1:5" ht="27" customHeight="1" x14ac:dyDescent="0.3">
      <c r="A65" s="166"/>
      <c r="B65" s="163"/>
      <c r="C65" s="168"/>
      <c r="D65" s="158"/>
      <c r="E65" s="159"/>
    </row>
    <row r="66" spans="1:5" ht="27.6" x14ac:dyDescent="0.3">
      <c r="A66" s="16" t="s">
        <v>588</v>
      </c>
      <c r="B66" s="164" t="s">
        <v>232</v>
      </c>
      <c r="C66" s="29" t="s">
        <v>270</v>
      </c>
      <c r="D66" s="165" t="s">
        <v>103</v>
      </c>
      <c r="E66" s="180"/>
    </row>
    <row r="67" spans="1:5" ht="27.6" x14ac:dyDescent="0.3">
      <c r="A67" s="16" t="s">
        <v>588</v>
      </c>
      <c r="B67" s="150" t="s">
        <v>139</v>
      </c>
      <c r="C67" s="15" t="s">
        <v>546</v>
      </c>
      <c r="D67" s="137" t="s">
        <v>108</v>
      </c>
      <c r="E67" s="50"/>
    </row>
    <row r="68" spans="1:5" x14ac:dyDescent="0.3">
      <c r="A68" s="16" t="s">
        <v>588</v>
      </c>
      <c r="B68" s="160" t="s">
        <v>536</v>
      </c>
      <c r="C68" s="65" t="s">
        <v>233</v>
      </c>
      <c r="D68" s="162" t="s">
        <v>192</v>
      </c>
      <c r="E68" s="50"/>
    </row>
    <row r="69" spans="1:5" ht="27" customHeight="1" x14ac:dyDescent="0.3">
      <c r="A69" s="166"/>
      <c r="B69" s="163"/>
      <c r="C69" s="168"/>
      <c r="D69" s="158"/>
      <c r="E69" s="159"/>
    </row>
    <row r="70" spans="1:5" ht="27.6" x14ac:dyDescent="0.3">
      <c r="A70" s="16" t="s">
        <v>588</v>
      </c>
      <c r="B70" s="164" t="s">
        <v>62</v>
      </c>
      <c r="C70" s="29" t="s">
        <v>270</v>
      </c>
      <c r="D70" s="165" t="s">
        <v>103</v>
      </c>
      <c r="E70" s="180"/>
    </row>
    <row r="71" spans="1:5" ht="27.6" x14ac:dyDescent="0.3">
      <c r="A71" s="16" t="s">
        <v>588</v>
      </c>
      <c r="B71" s="150" t="s">
        <v>139</v>
      </c>
      <c r="C71" s="15" t="s">
        <v>546</v>
      </c>
      <c r="D71" s="137" t="s">
        <v>108</v>
      </c>
      <c r="E71" s="50"/>
    </row>
    <row r="72" spans="1:5" x14ac:dyDescent="0.3">
      <c r="A72" s="16" t="s">
        <v>588</v>
      </c>
      <c r="B72" s="160" t="s">
        <v>536</v>
      </c>
      <c r="C72" s="65" t="s">
        <v>233</v>
      </c>
      <c r="D72" s="162" t="s">
        <v>192</v>
      </c>
      <c r="E72" s="50"/>
    </row>
    <row r="73" spans="1:5" ht="27" customHeight="1" x14ac:dyDescent="0.3">
      <c r="A73" s="166"/>
      <c r="B73" s="163"/>
      <c r="C73" s="168"/>
      <c r="D73" s="158"/>
      <c r="E73" s="159"/>
    </row>
    <row r="74" spans="1:5" ht="27.6" x14ac:dyDescent="0.3">
      <c r="A74" s="16" t="s">
        <v>588</v>
      </c>
      <c r="B74" s="164" t="s">
        <v>64</v>
      </c>
      <c r="C74" s="29" t="s">
        <v>270</v>
      </c>
      <c r="D74" s="165" t="s">
        <v>103</v>
      </c>
      <c r="E74" s="180"/>
    </row>
    <row r="75" spans="1:5" ht="27.6" x14ac:dyDescent="0.3">
      <c r="A75" s="16" t="s">
        <v>588</v>
      </c>
      <c r="B75" s="169" t="s">
        <v>139</v>
      </c>
      <c r="C75" s="15" t="s">
        <v>546</v>
      </c>
      <c r="D75" s="137" t="s">
        <v>108</v>
      </c>
      <c r="E75" s="50"/>
    </row>
    <row r="76" spans="1:5" x14ac:dyDescent="0.3">
      <c r="A76" s="16" t="s">
        <v>588</v>
      </c>
      <c r="B76" s="170" t="s">
        <v>536</v>
      </c>
      <c r="C76" s="65" t="s">
        <v>233</v>
      </c>
      <c r="D76" s="162" t="s">
        <v>192</v>
      </c>
      <c r="E76" s="50"/>
    </row>
    <row r="77" spans="1:5" ht="27" customHeight="1" x14ac:dyDescent="0.3">
      <c r="A77" s="166"/>
      <c r="B77" s="171"/>
      <c r="C77" s="168"/>
      <c r="D77" s="158"/>
      <c r="E77" s="159"/>
    </row>
    <row r="78" spans="1:5" ht="28.2" x14ac:dyDescent="0.3">
      <c r="A78" s="226"/>
      <c r="B78" s="218" t="s">
        <v>257</v>
      </c>
      <c r="C78" s="172" t="s">
        <v>271</v>
      </c>
      <c r="D78" s="5" t="s">
        <v>243</v>
      </c>
      <c r="E78" s="132" t="s">
        <v>100</v>
      </c>
    </row>
    <row r="79" spans="1:5" x14ac:dyDescent="0.3">
      <c r="A79" s="16" t="s">
        <v>588</v>
      </c>
      <c r="B79" s="169" t="s">
        <v>169</v>
      </c>
      <c r="C79" s="173" t="s">
        <v>234</v>
      </c>
      <c r="D79" s="154" t="s">
        <v>2</v>
      </c>
      <c r="E79" s="50"/>
    </row>
    <row r="80" spans="1:5" x14ac:dyDescent="0.3">
      <c r="A80" s="16" t="s">
        <v>588</v>
      </c>
      <c r="B80" s="169" t="s">
        <v>144</v>
      </c>
      <c r="C80" s="174" t="s">
        <v>168</v>
      </c>
      <c r="D80" s="154" t="s">
        <v>2</v>
      </c>
      <c r="E80" s="180"/>
    </row>
    <row r="81" spans="1:5" ht="27.6" x14ac:dyDescent="0.3">
      <c r="A81" s="16" t="s">
        <v>588</v>
      </c>
      <c r="B81" s="169" t="s">
        <v>139</v>
      </c>
      <c r="C81" s="15" t="s">
        <v>546</v>
      </c>
      <c r="D81" s="137" t="s">
        <v>108</v>
      </c>
      <c r="E81" s="50"/>
    </row>
    <row r="82" spans="1:5" x14ac:dyDescent="0.3">
      <c r="A82" s="16" t="s">
        <v>588</v>
      </c>
      <c r="B82" s="170" t="s">
        <v>536</v>
      </c>
      <c r="C82" s="65" t="s">
        <v>233</v>
      </c>
      <c r="D82" s="162" t="s">
        <v>192</v>
      </c>
      <c r="E82" s="50"/>
    </row>
    <row r="83" spans="1:5" ht="27" customHeight="1" x14ac:dyDescent="0.3">
      <c r="A83" s="166"/>
      <c r="B83" s="171"/>
      <c r="C83" s="168"/>
      <c r="D83" s="158"/>
      <c r="E83" s="159"/>
    </row>
    <row r="84" spans="1:5" ht="28.2" x14ac:dyDescent="0.3">
      <c r="B84" s="218" t="s">
        <v>257</v>
      </c>
      <c r="C84" s="172" t="s">
        <v>271</v>
      </c>
      <c r="D84" s="5" t="s">
        <v>243</v>
      </c>
      <c r="E84" s="132" t="s">
        <v>100</v>
      </c>
    </row>
    <row r="85" spans="1:5" x14ac:dyDescent="0.3">
      <c r="A85" s="16" t="s">
        <v>588</v>
      </c>
      <c r="B85" s="169" t="s">
        <v>169</v>
      </c>
      <c r="C85" s="173" t="s">
        <v>234</v>
      </c>
      <c r="D85" s="154" t="s">
        <v>2</v>
      </c>
      <c r="E85" s="50"/>
    </row>
    <row r="86" spans="1:5" x14ac:dyDescent="0.3">
      <c r="A86" s="16" t="s">
        <v>588</v>
      </c>
      <c r="B86" s="169" t="s">
        <v>144</v>
      </c>
      <c r="C86" s="174" t="s">
        <v>168</v>
      </c>
      <c r="D86" s="154" t="s">
        <v>2</v>
      </c>
      <c r="E86" s="180"/>
    </row>
    <row r="87" spans="1:5" ht="27.6" x14ac:dyDescent="0.3">
      <c r="A87" s="16" t="s">
        <v>588</v>
      </c>
      <c r="B87" s="169" t="s">
        <v>139</v>
      </c>
      <c r="C87" s="15" t="s">
        <v>546</v>
      </c>
      <c r="D87" s="137" t="s">
        <v>108</v>
      </c>
      <c r="E87" s="50"/>
    </row>
    <row r="88" spans="1:5" x14ac:dyDescent="0.3">
      <c r="A88" s="16" t="s">
        <v>588</v>
      </c>
      <c r="B88" s="170" t="s">
        <v>536</v>
      </c>
      <c r="C88" s="65" t="s">
        <v>233</v>
      </c>
      <c r="D88" s="162" t="s">
        <v>192</v>
      </c>
      <c r="E88" s="50"/>
    </row>
    <row r="89" spans="1:5" ht="27" customHeight="1" x14ac:dyDescent="0.3">
      <c r="A89" s="166"/>
      <c r="B89" s="171"/>
      <c r="C89" s="168"/>
      <c r="D89" s="158"/>
      <c r="E89" s="159"/>
    </row>
    <row r="90" spans="1:5" ht="28.2" x14ac:dyDescent="0.3">
      <c r="B90" s="218" t="s">
        <v>257</v>
      </c>
      <c r="C90" s="172" t="s">
        <v>271</v>
      </c>
      <c r="D90" s="5" t="s">
        <v>243</v>
      </c>
      <c r="E90" s="132" t="s">
        <v>100</v>
      </c>
    </row>
    <row r="91" spans="1:5" x14ac:dyDescent="0.3">
      <c r="A91" s="16" t="s">
        <v>588</v>
      </c>
      <c r="B91" s="169" t="s">
        <v>169</v>
      </c>
      <c r="C91" s="173" t="s">
        <v>234</v>
      </c>
      <c r="D91" s="154" t="s">
        <v>2</v>
      </c>
      <c r="E91" s="50"/>
    </row>
    <row r="92" spans="1:5" x14ac:dyDescent="0.3">
      <c r="A92" s="16" t="s">
        <v>588</v>
      </c>
      <c r="B92" s="169" t="s">
        <v>144</v>
      </c>
      <c r="C92" s="174" t="s">
        <v>168</v>
      </c>
      <c r="D92" s="154" t="s">
        <v>2</v>
      </c>
      <c r="E92" s="180"/>
    </row>
    <row r="93" spans="1:5" ht="27.6" x14ac:dyDescent="0.3">
      <c r="A93" s="16" t="s">
        <v>588</v>
      </c>
      <c r="B93" s="169" t="s">
        <v>139</v>
      </c>
      <c r="C93" s="15" t="s">
        <v>546</v>
      </c>
      <c r="D93" s="137" t="s">
        <v>108</v>
      </c>
      <c r="E93" s="50"/>
    </row>
    <row r="94" spans="1:5" x14ac:dyDescent="0.3">
      <c r="A94" s="16" t="s">
        <v>588</v>
      </c>
      <c r="B94" s="170" t="s">
        <v>536</v>
      </c>
      <c r="C94" s="65" t="s">
        <v>233</v>
      </c>
      <c r="D94" s="162" t="s">
        <v>192</v>
      </c>
      <c r="E94" s="50" t="s">
        <v>178</v>
      </c>
    </row>
    <row r="95" spans="1:5" ht="27" customHeight="1" x14ac:dyDescent="0.3">
      <c r="A95" s="175"/>
      <c r="B95" s="176"/>
      <c r="C95" s="177"/>
      <c r="D95" s="178"/>
      <c r="E95" s="179"/>
    </row>
  </sheetData>
  <sheetProtection algorithmName="SHA-512" hashValue="UyO3JyZQr0BgjfdWKN/Xz0G1mXbkNyAeCkNO8m7mBGbuK6Lwvv73LWsPxK2FMJgJJi9mV2Tb55EvsfcTgANGug==" saltValue="AU44lcJJOP1+TodS7GN8hA==" spinCount="100000" sheet="1" objects="1" scenarios="1"/>
  <protectedRanges>
    <protectedRange algorithmName="SHA-512" hashValue="bA/kSnPef+qRTca4U5DAMPeRkTDfP+PGeEtinvNwwrxtASWdYiwSLpjfJNAo5ckNtxmOxm6JvI9I5zwPPokWaw==" saltValue="oFt+B+LVA7LiT5P6ZKMhsw==" spinCount="100000" sqref="E92:E95 E86:E89 E15:E21 F4:F21 E7 F47:F50 E47 E49:E50 E9:E11 E51:F60 E62:E77 E80:E83 E22:F36 E38:R46" name="Range1"/>
  </protectedRanges>
  <dataConsolidate/>
  <mergeCells count="8">
    <mergeCell ref="A23:C23"/>
    <mergeCell ref="A36:C36"/>
    <mergeCell ref="A48:C48"/>
    <mergeCell ref="B8:C8"/>
    <mergeCell ref="A2:C2"/>
    <mergeCell ref="A3:B3"/>
    <mergeCell ref="A5:C5"/>
    <mergeCell ref="A13:C13"/>
  </mergeCells>
  <phoneticPr fontId="8" type="noConversion"/>
  <dataValidations count="3">
    <dataValidation allowBlank="1" showInputMessage="1" showErrorMessage="1" errorTitle="Date" error="Please enter a date in MM/DD/YYYY format." sqref="E18 E12:E16 E21:E23 E47 E25:E36" xr:uid="{00000000-0002-0000-0100-000000000000}"/>
    <dataValidation allowBlank="1" showInputMessage="1" errorTitle="Date" error="Please enter a date in MM/DD/YYYY format." sqref="E21" xr:uid="{00000000-0002-0000-0100-000002000000}"/>
    <dataValidation allowBlank="1" errorTitle="Date" error="Please enter a date in MM/DD/YYYY format." sqref="E53 E57 E61 E65 E69 E73 E77 E83 E89 E95 E97:E106" xr:uid="{AB808C49-D786-4047-8F86-C99C4EBA4251}"/>
  </dataValidations>
  <hyperlinks>
    <hyperlink ref="A3:B3" r:id="rId1" location="NETWORK" display="Learn more about the NAAAR." xr:uid="{F347B6AA-AAD2-44C8-B289-671A8189EFC9}"/>
  </hyperlinks>
  <pageMargins left="0.7" right="0.7" top="0.75" bottom="0.75" header="0.3" footer="0.3"/>
  <pageSetup orientation="portrait" horizontalDpi="4294967293" verticalDpi="4294967293"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3000000}">
          <x14:formula1>
            <xm:f>'Set Values'!$B$3:$B$53</xm:f>
          </x14:formula1>
          <xm:sqref>E17</xm:sqref>
        </x14:dataValidation>
        <x14:dataValidation type="list" allowBlank="1" showInputMessage="1" showErrorMessage="1" errorTitle="Date" error="Please enter a date in MM/DD/YYYY format." xr:uid="{8BB47A6F-6020-466A-B6C3-E40603C03E28}">
          <x14:formula1>
            <xm:f>'Set Values'!$B$3:$B$53</xm:f>
          </x14:formula1>
          <xm:sqref>E17</xm:sqref>
        </x14:dataValidation>
        <x14:dataValidation type="list" allowBlank="1" showInputMessage="1" errorTitle="Date" error="Please enter a date in MM/DD/YYYY format." xr:uid="{00000000-0002-0000-0100-000005000000}">
          <x14:formula1>
            <xm:f>'Set Values'!$C$3:$C$5</xm:f>
          </x14:formula1>
          <xm:sqref>E19</xm:sqref>
        </x14:dataValidation>
        <x14:dataValidation type="list" allowBlank="1" showInputMessage="1" showErrorMessage="1" errorTitle="Date" error="Please enter a date in MM/DD/YYYY format." xr:uid="{9EE7201F-BF0B-486D-A8AC-B45B6A0A77F4}">
          <x14:formula1>
            <xm:f>'Set Values'!$C$3:$C$6</xm:f>
          </x14:formula1>
          <xm:sqref>E19</xm:sqref>
        </x14:dataValidation>
        <x14:dataValidation type="list" allowBlank="1" showInputMessage="1" showErrorMessage="1" errorTitle="Date" error="Please enter a date in MM/DD/YYYY format." xr:uid="{20DD2F50-02CE-4CC3-9C36-BC8D9BA794FC}">
          <x14:formula1>
            <xm:f>'Set Values'!$F$3:$F$8</xm:f>
          </x14:formula1>
          <xm:sqref>E20</xm:sqref>
        </x14:dataValidation>
        <x14:dataValidation type="list" allowBlank="1" showInputMessage="1" showErrorMessage="1" xr:uid="{00000000-0002-0000-0100-000004000000}">
          <x14:formula1>
            <xm:f>'Set Values'!$G$3:$G$4</xm:f>
          </x14:formula1>
          <xm:sqref>E38:E46</xm:sqref>
        </x14:dataValidation>
        <x14:dataValidation type="list" allowBlank="1" showInputMessage="1" errorTitle="Date" error="Please enter a date in MM/DD/YYYY format." xr:uid="{87A38788-1E87-45E1-998B-1029DABD079C}">
          <x14:formula1>
            <xm:f>'Set Values'!$I$3:$I$11</xm:f>
          </x14:formula1>
          <xm:sqref>E51 E93 E87 E81 E75 E71 E67 E63 E59 E55</xm:sqref>
        </x14:dataValidation>
        <x14:dataValidation type="list" allowBlank="1" showInputMessage="1" showErrorMessage="1" xr:uid="{C1CD8849-EA6D-40B3-B57D-DF86D254295F}">
          <x14:formula1>
            <xm:f>'Set Values'!$H$3:$H$4</xm:f>
          </x14:formula1>
          <xm:sqref>E74 E50 E54 E58 E62 E66 E70</xm:sqref>
        </x14:dataValidation>
        <x14:dataValidation type="list" allowBlank="1" showInputMessage="1" errorTitle="Date" error="Please enter a date in MM/DD/YYYY format." xr:uid="{63D1FA6A-1186-402B-B171-0A239ED049B1}">
          <x14:formula1>
            <xm:f>'Set Values'!$F$3:$F$8</xm:f>
          </x14:formula1>
          <xm:sqref>E20</xm:sqref>
        </x14:dataValidation>
        <x14:dataValidation type="list" allowBlank="1" errorTitle="Date" error="Please enter a date in MM/DD/YYYY format." xr:uid="{8F791066-A89D-4332-B52C-8475697C5404}">
          <x14:formula1>
            <xm:f>'Set Values'!$K$3:$K$13</xm:f>
          </x14:formula1>
          <xm:sqref>E52</xm:sqref>
        </x14:dataValidation>
        <x14:dataValidation type="list" allowBlank="1" showInputMessage="1" showErrorMessage="1" errorTitle="Date" error="Please enter a date in MM/DD/YYYY format." xr:uid="{6C6A727D-FD11-4973-94DE-FA10C4462A0D}">
          <x14:formula1>
            <xm:f>'Set Values'!$L$3:$L$377</xm:f>
          </x14:formula1>
          <xm:sqref>E56</xm:sqref>
        </x14:dataValidation>
        <x14:dataValidation type="list" allowBlank="1" showInputMessage="1" showErrorMessage="1" errorTitle="Date" error="Please enter a date in MM/DD/YYYY format." xr:uid="{9A720378-3D3E-4C29-8CC8-C2DCD7BA9EB7}">
          <x14:formula1>
            <xm:f>'Set Values'!$M$3:$M$37</xm:f>
          </x14:formula1>
          <xm:sqref>E60</xm:sqref>
        </x14:dataValidation>
        <x14:dataValidation type="list" allowBlank="1" showInputMessage="1" showErrorMessage="1" errorTitle="Date" error="Please enter a date in MM/DD/YYYY format." xr:uid="{EDB43526-68BE-4006-96A3-EC41F413D56E}">
          <x14:formula1>
            <xm:f>'Set Values'!$N$3:$N$37</xm:f>
          </x14:formula1>
          <xm:sqref>E64</xm:sqref>
        </x14:dataValidation>
        <x14:dataValidation type="list" allowBlank="1" showInputMessage="1" showErrorMessage="1" errorTitle="Date" error="Please enter a date in MM/DD/YYYY format." xr:uid="{DAE792FA-80F5-448C-BE41-28B52EDE5938}">
          <x14:formula1>
            <xm:f>'Set Values'!$O$3:$O$37</xm:f>
          </x14:formula1>
          <xm:sqref>E68</xm:sqref>
        </x14:dataValidation>
        <x14:dataValidation type="list" allowBlank="1" showInputMessage="1" showErrorMessage="1" errorTitle="Date" error="Please enter a date in MM/DD/YYYY format." xr:uid="{2EBDBCA6-9CCD-43F7-9F5E-066090570D41}">
          <x14:formula1>
            <xm:f>'Set Values'!$P$3:$P$37</xm:f>
          </x14:formula1>
          <xm:sqref>E72</xm:sqref>
        </x14:dataValidation>
        <x14:dataValidation type="list" allowBlank="1" showInputMessage="1" showErrorMessage="1" errorTitle="Date" error="Please enter a date in MM/DD/YYYY format." xr:uid="{5CFD477B-28B4-4861-8083-A39B6E5A3625}">
          <x14:formula1>
            <xm:f>'Set Values'!$Q$3:$Q$37</xm:f>
          </x14:formula1>
          <xm:sqref>E76</xm:sqref>
        </x14:dataValidation>
        <x14:dataValidation type="list" allowBlank="1" showInputMessage="1" showErrorMessage="1" errorTitle="Date" error="Please enter a date in MM/DD/YYYY format." xr:uid="{30A32C2F-590F-4943-A2B5-285D0CDB922B}">
          <x14:formula1>
            <xm:f>'Set Values'!$R$3:$R$37</xm:f>
          </x14:formula1>
          <xm:sqref>E82</xm:sqref>
        </x14:dataValidation>
        <x14:dataValidation type="list" allowBlank="1" showInputMessage="1" showErrorMessage="1" errorTitle="Date" error="Please enter a date in MM/DD/YYYY format." xr:uid="{281310BF-F345-4E47-B176-0324AB42BEB4}">
          <x14:formula1>
            <xm:f>'Set Values'!$S$3:$S$37</xm:f>
          </x14:formula1>
          <xm:sqref>E88</xm:sqref>
        </x14:dataValidation>
        <x14:dataValidation type="list" allowBlank="1" showInputMessage="1" showErrorMessage="1" errorTitle="Date" error="Please enter a date in MM/DD/YYYY format." xr:uid="{40A3F5A5-784E-41D2-95C8-B8A801735AD2}">
          <x14:formula1>
            <xm:f>'Set Values'!$T$3:$T$37</xm:f>
          </x14:formula1>
          <xm:sqref>E94</xm:sqref>
        </x14:dataValidation>
        <x14:dataValidation type="list" allowBlank="1" errorTitle="Date" error="Please enter a date in MM/DD/YYYY format." xr:uid="{77EA941F-8E21-4E45-B455-596E4F28CA43}">
          <x14:formula1>
            <xm:f>'Set Values'!$A$3:$A$7</xm:f>
          </x14:formula1>
          <xm:sqref>E11</xm:sqref>
        </x14:dataValidation>
        <x14:dataValidation type="list" allowBlank="1" showInputMessage="1" prompt="To enter free text, select cell and type - do not click into cell" xr:uid="{890572B4-6308-424F-97DD-45D9C6E10C60}">
          <x14:formula1>
            <xm:f>'Set Values'!$A$3:$A$7</xm:f>
          </x14:formula1>
          <xm:sqref>E11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Z98"/>
  <sheetViews>
    <sheetView showGridLines="0" zoomScale="80" zoomScaleNormal="80" workbookViewId="0">
      <pane xSplit="2" ySplit="3" topLeftCell="C4" activePane="bottomRight" state="frozen"/>
      <selection activeCell="D5" sqref="D5"/>
      <selection pane="topRight" activeCell="D5" sqref="D5"/>
      <selection pane="bottomLeft" activeCell="D5" sqref="D5"/>
      <selection pane="bottomRight"/>
    </sheetView>
  </sheetViews>
  <sheetFormatPr defaultColWidth="9.21875" defaultRowHeight="13.8" x14ac:dyDescent="0.25"/>
  <cols>
    <col min="1" max="1" width="7.77734375" style="2" customWidth="1"/>
    <col min="2" max="2" width="39.5546875" style="2" customWidth="1"/>
    <col min="3" max="3" width="71.5546875" style="5" customWidth="1"/>
    <col min="4" max="4" width="30.77734375" style="5" customWidth="1"/>
    <col min="5" max="5" width="24.77734375" style="5" customWidth="1"/>
    <col min="6" max="6" width="26.44140625" style="5" customWidth="1"/>
    <col min="7" max="12" width="24.77734375" style="5" customWidth="1"/>
    <col min="13" max="44" width="20.5546875" style="5" customWidth="1"/>
    <col min="45" max="103" width="20.5546875" style="2" customWidth="1"/>
    <col min="104" max="104" width="21.6640625" style="2" customWidth="1"/>
    <col min="105" max="105" width="20.5546875" style="2" customWidth="1"/>
    <col min="106" max="16384" width="9.21875" style="2"/>
  </cols>
  <sheetData>
    <row r="1" spans="1:104" s="78" customFormat="1" ht="64.95" customHeight="1" x14ac:dyDescent="0.35">
      <c r="A1" s="228" t="s">
        <v>145</v>
      </c>
      <c r="B1" s="229"/>
      <c r="C1" s="79"/>
      <c r="D1" s="182"/>
      <c r="E1" s="274" t="s">
        <v>401</v>
      </c>
      <c r="F1" s="275" t="s">
        <v>402</v>
      </c>
      <c r="G1" s="275" t="s">
        <v>403</v>
      </c>
      <c r="H1" s="275" t="s">
        <v>404</v>
      </c>
      <c r="I1" s="275" t="s">
        <v>405</v>
      </c>
      <c r="J1" s="275" t="s">
        <v>406</v>
      </c>
      <c r="K1" s="275" t="s">
        <v>407</v>
      </c>
      <c r="L1" s="275" t="s">
        <v>408</v>
      </c>
      <c r="M1" s="275" t="s">
        <v>409</v>
      </c>
      <c r="N1" s="275" t="s">
        <v>410</v>
      </c>
      <c r="O1" s="275" t="s">
        <v>411</v>
      </c>
      <c r="P1" s="275" t="s">
        <v>412</v>
      </c>
      <c r="Q1" s="275" t="s">
        <v>413</v>
      </c>
      <c r="R1" s="275" t="s">
        <v>414</v>
      </c>
      <c r="S1" s="275" t="s">
        <v>415</v>
      </c>
      <c r="T1" s="275" t="s">
        <v>416</v>
      </c>
      <c r="U1" s="275" t="s">
        <v>417</v>
      </c>
      <c r="V1" s="275" t="s">
        <v>418</v>
      </c>
      <c r="W1" s="275" t="s">
        <v>419</v>
      </c>
      <c r="X1" s="275" t="s">
        <v>420</v>
      </c>
      <c r="Y1" s="275" t="s">
        <v>421</v>
      </c>
      <c r="Z1" s="275" t="s">
        <v>422</v>
      </c>
      <c r="AA1" s="275" t="s">
        <v>423</v>
      </c>
      <c r="AB1" s="275" t="s">
        <v>424</v>
      </c>
      <c r="AC1" s="275" t="s">
        <v>425</v>
      </c>
      <c r="AD1" s="275" t="s">
        <v>426</v>
      </c>
      <c r="AE1" s="275" t="s">
        <v>427</v>
      </c>
      <c r="AF1" s="275" t="s">
        <v>428</v>
      </c>
      <c r="AG1" s="275" t="s">
        <v>429</v>
      </c>
      <c r="AH1" s="275" t="s">
        <v>430</v>
      </c>
      <c r="AI1" s="275" t="s">
        <v>431</v>
      </c>
      <c r="AJ1" s="275" t="s">
        <v>432</v>
      </c>
      <c r="AK1" s="275" t="s">
        <v>433</v>
      </c>
      <c r="AL1" s="275" t="s">
        <v>434</v>
      </c>
      <c r="AM1" s="275" t="s">
        <v>435</v>
      </c>
      <c r="AN1" s="275" t="s">
        <v>436</v>
      </c>
      <c r="AO1" s="275" t="s">
        <v>437</v>
      </c>
      <c r="AP1" s="275" t="s">
        <v>438</v>
      </c>
      <c r="AQ1" s="275" t="s">
        <v>439</v>
      </c>
      <c r="AR1" s="275" t="s">
        <v>440</v>
      </c>
      <c r="AS1" s="275" t="s">
        <v>441</v>
      </c>
      <c r="AT1" s="275" t="s">
        <v>442</v>
      </c>
      <c r="AU1" s="275" t="s">
        <v>443</v>
      </c>
      <c r="AV1" s="275" t="s">
        <v>444</v>
      </c>
      <c r="AW1" s="275" t="s">
        <v>445</v>
      </c>
      <c r="AX1" s="275" t="s">
        <v>446</v>
      </c>
      <c r="AY1" s="275" t="s">
        <v>447</v>
      </c>
      <c r="AZ1" s="275" t="s">
        <v>448</v>
      </c>
      <c r="BA1" s="275" t="s">
        <v>449</v>
      </c>
      <c r="BB1" s="275" t="s">
        <v>450</v>
      </c>
      <c r="BC1" s="275" t="s">
        <v>451</v>
      </c>
      <c r="BD1" s="275" t="s">
        <v>452</v>
      </c>
      <c r="BE1" s="275" t="s">
        <v>453</v>
      </c>
      <c r="BF1" s="275" t="s">
        <v>454</v>
      </c>
      <c r="BG1" s="275" t="s">
        <v>455</v>
      </c>
      <c r="BH1" s="275" t="s">
        <v>456</v>
      </c>
      <c r="BI1" s="275" t="s">
        <v>457</v>
      </c>
      <c r="BJ1" s="275" t="s">
        <v>458</v>
      </c>
      <c r="BK1" s="275" t="s">
        <v>459</v>
      </c>
      <c r="BL1" s="275" t="s">
        <v>460</v>
      </c>
      <c r="BM1" s="275" t="s">
        <v>461</v>
      </c>
      <c r="BN1" s="275" t="s">
        <v>462</v>
      </c>
      <c r="BO1" s="275" t="s">
        <v>463</v>
      </c>
      <c r="BP1" s="275" t="s">
        <v>464</v>
      </c>
      <c r="BQ1" s="275" t="s">
        <v>465</v>
      </c>
      <c r="BR1" s="275" t="s">
        <v>466</v>
      </c>
      <c r="BS1" s="275" t="s">
        <v>467</v>
      </c>
      <c r="BT1" s="275" t="s">
        <v>468</v>
      </c>
      <c r="BU1" s="275" t="s">
        <v>469</v>
      </c>
      <c r="BV1" s="275" t="s">
        <v>470</v>
      </c>
      <c r="BW1" s="275" t="s">
        <v>471</v>
      </c>
      <c r="BX1" s="275" t="s">
        <v>472</v>
      </c>
      <c r="BY1" s="275" t="s">
        <v>473</v>
      </c>
      <c r="BZ1" s="275" t="s">
        <v>474</v>
      </c>
      <c r="CA1" s="275" t="s">
        <v>475</v>
      </c>
      <c r="CB1" s="275" t="s">
        <v>476</v>
      </c>
      <c r="CC1" s="275" t="s">
        <v>477</v>
      </c>
      <c r="CD1" s="275" t="s">
        <v>478</v>
      </c>
      <c r="CE1" s="275" t="s">
        <v>479</v>
      </c>
      <c r="CF1" s="275" t="s">
        <v>480</v>
      </c>
      <c r="CG1" s="275" t="s">
        <v>481</v>
      </c>
      <c r="CH1" s="275" t="s">
        <v>482</v>
      </c>
      <c r="CI1" s="275" t="s">
        <v>483</v>
      </c>
      <c r="CJ1" s="275" t="s">
        <v>484</v>
      </c>
      <c r="CK1" s="275" t="s">
        <v>485</v>
      </c>
      <c r="CL1" s="275" t="s">
        <v>486</v>
      </c>
      <c r="CM1" s="275" t="s">
        <v>487</v>
      </c>
      <c r="CN1" s="275" t="s">
        <v>488</v>
      </c>
      <c r="CO1" s="275" t="s">
        <v>489</v>
      </c>
      <c r="CP1" s="275" t="s">
        <v>490</v>
      </c>
      <c r="CQ1" s="275" t="s">
        <v>491</v>
      </c>
      <c r="CR1" s="275" t="s">
        <v>492</v>
      </c>
      <c r="CS1" s="275" t="s">
        <v>493</v>
      </c>
      <c r="CT1" s="275" t="s">
        <v>494</v>
      </c>
      <c r="CU1" s="275" t="s">
        <v>495</v>
      </c>
      <c r="CV1" s="275" t="s">
        <v>496</v>
      </c>
      <c r="CW1" s="275" t="s">
        <v>497</v>
      </c>
      <c r="CX1" s="275" t="s">
        <v>498</v>
      </c>
      <c r="CY1" s="275" t="s">
        <v>499</v>
      </c>
      <c r="CZ1" s="276" t="s">
        <v>500</v>
      </c>
    </row>
    <row r="2" spans="1:104" ht="23.25" hidden="1" customHeight="1" x14ac:dyDescent="0.25">
      <c r="A2" s="297" t="s">
        <v>148</v>
      </c>
      <c r="B2" s="298"/>
      <c r="C2" s="30" t="e">
        <f>IF('I_State and program information'!#REF!="","(Placeholder for separate analysis and results document)",'I_State and program information'!#REF!)</f>
        <v>#REF!</v>
      </c>
      <c r="D2" s="20" t="e">
        <f>IF(C2="Yes, analysis methods and results are contained in a separate document(s)","",(IF(AND(C2="No, analysis methods and results are not contained in a separate document(s)",COUNTA(#REF!)&gt;1),"DATA OK: Analysis and results correctly reported to II.B.1-3","WARNING: Info not yet reported to II.B.1-3")))</f>
        <v>#REF!</v>
      </c>
      <c r="H2" s="2"/>
      <c r="I2" s="2"/>
      <c r="J2" s="2"/>
      <c r="K2" s="2"/>
      <c r="L2" s="2"/>
      <c r="M2" s="184"/>
      <c r="N2" s="184"/>
      <c r="O2" s="184"/>
      <c r="P2" s="184"/>
      <c r="Q2" s="184"/>
      <c r="R2" s="184"/>
      <c r="S2" s="184"/>
      <c r="T2" s="184"/>
      <c r="U2" s="184"/>
      <c r="V2" s="184"/>
      <c r="W2" s="184"/>
      <c r="X2" s="184"/>
      <c r="Y2" s="184"/>
      <c r="Z2" s="184"/>
      <c r="AA2" s="184"/>
      <c r="AB2" s="184"/>
      <c r="AC2" s="184"/>
      <c r="AD2" s="184"/>
      <c r="AE2" s="184"/>
      <c r="AF2" s="184"/>
      <c r="AG2" s="184"/>
      <c r="AH2" s="184"/>
      <c r="AI2" s="184"/>
      <c r="AJ2" s="184"/>
      <c r="AK2" s="184"/>
      <c r="AL2" s="184"/>
      <c r="AM2" s="184"/>
      <c r="AN2" s="184"/>
      <c r="AO2" s="184"/>
      <c r="AP2" s="184"/>
      <c r="AQ2" s="184"/>
      <c r="AR2" s="184"/>
    </row>
    <row r="3" spans="1:104" ht="23.1" hidden="1" customHeight="1" x14ac:dyDescent="0.25">
      <c r="A3" s="297" t="s">
        <v>128</v>
      </c>
      <c r="B3" s="298"/>
      <c r="C3" s="30" t="e">
        <f>IF('I_State and program information'!#REF!="","(Placeholder for separate analysis and results document)",'I_State and program information'!#REF!)</f>
        <v>#REF!</v>
      </c>
      <c r="D3" s="1"/>
      <c r="E3" s="2"/>
      <c r="F3" s="2"/>
      <c r="G3" s="2"/>
      <c r="H3" s="2"/>
      <c r="I3" s="2"/>
      <c r="J3" s="2"/>
      <c r="K3" s="2"/>
      <c r="L3" s="2"/>
      <c r="M3" s="184"/>
      <c r="N3" s="184"/>
      <c r="O3" s="184"/>
      <c r="P3" s="184"/>
      <c r="Q3" s="184"/>
      <c r="R3" s="184"/>
      <c r="S3" s="184"/>
      <c r="T3" s="184"/>
      <c r="U3" s="184"/>
      <c r="V3" s="184"/>
      <c r="W3" s="184"/>
      <c r="X3" s="184"/>
      <c r="Y3" s="184"/>
      <c r="Z3" s="184"/>
      <c r="AA3" s="184"/>
      <c r="AB3" s="184"/>
      <c r="AC3" s="184"/>
      <c r="AD3" s="184"/>
      <c r="AE3" s="184"/>
      <c r="AF3" s="184"/>
      <c r="AG3" s="184"/>
      <c r="AH3" s="184"/>
      <c r="AI3" s="184"/>
      <c r="AJ3" s="184"/>
      <c r="AK3" s="184"/>
      <c r="AL3" s="184"/>
      <c r="AM3" s="184"/>
      <c r="AN3" s="184"/>
      <c r="AO3" s="184"/>
      <c r="AP3" s="184"/>
      <c r="AQ3" s="184"/>
      <c r="AR3" s="184"/>
    </row>
    <row r="4" spans="1:104" ht="40.049999999999997" customHeight="1" x14ac:dyDescent="0.4">
      <c r="A4" s="24" t="s">
        <v>650</v>
      </c>
      <c r="C4" s="24"/>
      <c r="E4" s="2"/>
      <c r="F4" s="2"/>
      <c r="G4" s="2"/>
      <c r="H4" s="2"/>
      <c r="I4" s="2"/>
      <c r="J4" s="2"/>
      <c r="K4" s="2"/>
      <c r="L4" s="2"/>
      <c r="M4" s="184"/>
      <c r="N4" s="184"/>
      <c r="O4" s="184"/>
      <c r="P4" s="184"/>
      <c r="Q4" s="184"/>
      <c r="R4" s="184"/>
      <c r="S4" s="184"/>
      <c r="T4" s="184"/>
      <c r="U4" s="184"/>
      <c r="V4" s="184"/>
      <c r="W4" s="184"/>
      <c r="X4" s="184"/>
      <c r="Y4" s="184"/>
      <c r="Z4" s="184"/>
      <c r="AA4" s="184"/>
      <c r="AB4" s="184"/>
      <c r="AC4" s="184"/>
      <c r="AD4" s="184"/>
      <c r="AE4" s="184"/>
      <c r="AF4" s="184"/>
      <c r="AG4" s="184"/>
      <c r="AH4" s="184"/>
      <c r="AI4" s="184"/>
      <c r="AJ4" s="184"/>
      <c r="AK4" s="184"/>
      <c r="AL4" s="184"/>
      <c r="AM4" s="184"/>
      <c r="AN4" s="184"/>
      <c r="AO4" s="184"/>
      <c r="AP4" s="184"/>
      <c r="AQ4" s="184"/>
      <c r="AR4" s="184"/>
    </row>
    <row r="5" spans="1:104" ht="37.799999999999997" customHeight="1" x14ac:dyDescent="0.25">
      <c r="A5" s="282" t="s">
        <v>668</v>
      </c>
      <c r="B5" s="283"/>
      <c r="C5" s="283"/>
      <c r="D5" s="185"/>
      <c r="E5" s="186"/>
      <c r="F5" s="187"/>
      <c r="G5" s="187"/>
      <c r="H5" s="187"/>
      <c r="I5" s="187"/>
      <c r="J5" s="187"/>
      <c r="K5" s="187"/>
      <c r="L5" s="187"/>
      <c r="M5" s="187"/>
      <c r="N5" s="187"/>
      <c r="O5" s="187"/>
      <c r="P5" s="187"/>
      <c r="Q5" s="187"/>
      <c r="R5" s="187"/>
      <c r="S5" s="187"/>
      <c r="T5" s="187"/>
      <c r="U5" s="187"/>
      <c r="V5" s="187"/>
      <c r="W5" s="187"/>
      <c r="X5" s="187"/>
      <c r="Y5" s="187"/>
      <c r="Z5" s="187"/>
      <c r="AA5" s="187"/>
      <c r="AB5" s="187"/>
      <c r="AC5" s="187"/>
      <c r="AD5" s="187"/>
      <c r="AE5" s="187"/>
      <c r="AF5" s="187"/>
      <c r="AG5" s="187"/>
      <c r="AH5" s="187"/>
      <c r="AI5" s="187"/>
      <c r="AJ5" s="187"/>
      <c r="AK5" s="187"/>
      <c r="AL5" s="187"/>
      <c r="AM5" s="187"/>
      <c r="AN5" s="187"/>
      <c r="AO5" s="187"/>
      <c r="AP5" s="187"/>
      <c r="AQ5" s="187"/>
      <c r="AR5" s="187"/>
      <c r="AS5" s="187"/>
      <c r="AT5" s="187"/>
      <c r="AU5" s="187"/>
      <c r="AV5" s="187"/>
      <c r="AW5" s="187"/>
      <c r="AX5" s="187"/>
      <c r="AY5" s="187"/>
      <c r="AZ5" s="187"/>
      <c r="BA5" s="187"/>
      <c r="BB5" s="187"/>
      <c r="BC5" s="187"/>
      <c r="BD5" s="187"/>
      <c r="BE5" s="187"/>
      <c r="BF5" s="187"/>
      <c r="BG5" s="187"/>
      <c r="BH5" s="187"/>
      <c r="BI5" s="187"/>
      <c r="BJ5" s="187"/>
      <c r="BK5" s="187"/>
      <c r="BL5" s="187"/>
      <c r="BM5" s="187"/>
      <c r="BN5" s="187"/>
      <c r="BO5" s="187"/>
      <c r="BP5" s="187"/>
      <c r="BQ5" s="187"/>
      <c r="BR5" s="187"/>
      <c r="BS5" s="187"/>
      <c r="BT5" s="187"/>
      <c r="BU5" s="187"/>
      <c r="BV5" s="187"/>
      <c r="BW5" s="187"/>
      <c r="BX5" s="187"/>
      <c r="BY5" s="187"/>
      <c r="BZ5" s="187"/>
      <c r="CA5" s="187"/>
      <c r="CB5" s="187"/>
      <c r="CC5" s="187"/>
      <c r="CD5" s="187"/>
      <c r="CE5" s="187"/>
      <c r="CF5" s="187"/>
      <c r="CG5" s="187"/>
      <c r="CH5" s="187"/>
      <c r="CI5" s="187"/>
      <c r="CJ5" s="187"/>
      <c r="CK5" s="187"/>
      <c r="CL5" s="187"/>
      <c r="CM5" s="187"/>
      <c r="CN5" s="187"/>
      <c r="CO5" s="187"/>
      <c r="CP5" s="187"/>
      <c r="CQ5" s="187"/>
      <c r="CR5" s="187"/>
      <c r="CS5" s="187"/>
      <c r="CT5" s="187"/>
      <c r="CU5" s="187"/>
      <c r="CV5" s="187"/>
      <c r="CW5" s="187"/>
      <c r="CX5" s="187"/>
      <c r="CY5" s="187"/>
      <c r="CZ5" s="188"/>
    </row>
    <row r="6" spans="1:104" ht="30" customHeight="1" x14ac:dyDescent="0.25">
      <c r="A6" s="49" t="s">
        <v>0</v>
      </c>
      <c r="B6" s="47" t="s">
        <v>1</v>
      </c>
      <c r="C6" s="47" t="s">
        <v>5</v>
      </c>
      <c r="D6" s="47" t="s">
        <v>65</v>
      </c>
      <c r="E6" s="85" t="s">
        <v>401</v>
      </c>
      <c r="F6" s="277" t="s">
        <v>402</v>
      </c>
      <c r="G6" s="277" t="s">
        <v>403</v>
      </c>
      <c r="H6" s="277" t="s">
        <v>404</v>
      </c>
      <c r="I6" s="277" t="s">
        <v>405</v>
      </c>
      <c r="J6" s="277" t="s">
        <v>406</v>
      </c>
      <c r="K6" s="277" t="s">
        <v>407</v>
      </c>
      <c r="L6" s="277" t="s">
        <v>408</v>
      </c>
      <c r="M6" s="277" t="s">
        <v>409</v>
      </c>
      <c r="N6" s="277" t="s">
        <v>410</v>
      </c>
      <c r="O6" s="277" t="s">
        <v>411</v>
      </c>
      <c r="P6" s="277" t="s">
        <v>412</v>
      </c>
      <c r="Q6" s="277" t="s">
        <v>413</v>
      </c>
      <c r="R6" s="277" t="s">
        <v>414</v>
      </c>
      <c r="S6" s="277" t="s">
        <v>415</v>
      </c>
      <c r="T6" s="277" t="s">
        <v>416</v>
      </c>
      <c r="U6" s="277" t="s">
        <v>417</v>
      </c>
      <c r="V6" s="277" t="s">
        <v>418</v>
      </c>
      <c r="W6" s="277" t="s">
        <v>419</v>
      </c>
      <c r="X6" s="277" t="s">
        <v>420</v>
      </c>
      <c r="Y6" s="277" t="s">
        <v>421</v>
      </c>
      <c r="Z6" s="277" t="s">
        <v>422</v>
      </c>
      <c r="AA6" s="277" t="s">
        <v>423</v>
      </c>
      <c r="AB6" s="277" t="s">
        <v>424</v>
      </c>
      <c r="AC6" s="277" t="s">
        <v>425</v>
      </c>
      <c r="AD6" s="277" t="s">
        <v>426</v>
      </c>
      <c r="AE6" s="277" t="s">
        <v>427</v>
      </c>
      <c r="AF6" s="277" t="s">
        <v>428</v>
      </c>
      <c r="AG6" s="277" t="s">
        <v>429</v>
      </c>
      <c r="AH6" s="277" t="s">
        <v>430</v>
      </c>
      <c r="AI6" s="277" t="s">
        <v>431</v>
      </c>
      <c r="AJ6" s="277" t="s">
        <v>432</v>
      </c>
      <c r="AK6" s="277" t="s">
        <v>433</v>
      </c>
      <c r="AL6" s="277" t="s">
        <v>434</v>
      </c>
      <c r="AM6" s="277" t="s">
        <v>435</v>
      </c>
      <c r="AN6" s="277" t="s">
        <v>436</v>
      </c>
      <c r="AO6" s="277" t="s">
        <v>437</v>
      </c>
      <c r="AP6" s="277" t="s">
        <v>438</v>
      </c>
      <c r="AQ6" s="277" t="s">
        <v>439</v>
      </c>
      <c r="AR6" s="277" t="s">
        <v>440</v>
      </c>
      <c r="AS6" s="277" t="s">
        <v>441</v>
      </c>
      <c r="AT6" s="277" t="s">
        <v>442</v>
      </c>
      <c r="AU6" s="277" t="s">
        <v>443</v>
      </c>
      <c r="AV6" s="277" t="s">
        <v>444</v>
      </c>
      <c r="AW6" s="277" t="s">
        <v>445</v>
      </c>
      <c r="AX6" s="277" t="s">
        <v>446</v>
      </c>
      <c r="AY6" s="277" t="s">
        <v>447</v>
      </c>
      <c r="AZ6" s="277" t="s">
        <v>448</v>
      </c>
      <c r="BA6" s="277" t="s">
        <v>449</v>
      </c>
      <c r="BB6" s="277" t="s">
        <v>450</v>
      </c>
      <c r="BC6" s="277" t="s">
        <v>451</v>
      </c>
      <c r="BD6" s="277" t="s">
        <v>452</v>
      </c>
      <c r="BE6" s="277" t="s">
        <v>453</v>
      </c>
      <c r="BF6" s="277" t="s">
        <v>454</v>
      </c>
      <c r="BG6" s="277" t="s">
        <v>455</v>
      </c>
      <c r="BH6" s="277" t="s">
        <v>456</v>
      </c>
      <c r="BI6" s="277" t="s">
        <v>457</v>
      </c>
      <c r="BJ6" s="277" t="s">
        <v>458</v>
      </c>
      <c r="BK6" s="277" t="s">
        <v>459</v>
      </c>
      <c r="BL6" s="277" t="s">
        <v>460</v>
      </c>
      <c r="BM6" s="277" t="s">
        <v>461</v>
      </c>
      <c r="BN6" s="277" t="s">
        <v>462</v>
      </c>
      <c r="BO6" s="277" t="s">
        <v>463</v>
      </c>
      <c r="BP6" s="277" t="s">
        <v>464</v>
      </c>
      <c r="BQ6" s="277" t="s">
        <v>465</v>
      </c>
      <c r="BR6" s="277" t="s">
        <v>466</v>
      </c>
      <c r="BS6" s="277" t="s">
        <v>467</v>
      </c>
      <c r="BT6" s="277" t="s">
        <v>468</v>
      </c>
      <c r="BU6" s="277" t="s">
        <v>469</v>
      </c>
      <c r="BV6" s="277" t="s">
        <v>470</v>
      </c>
      <c r="BW6" s="277" t="s">
        <v>471</v>
      </c>
      <c r="BX6" s="277" t="s">
        <v>472</v>
      </c>
      <c r="BY6" s="277" t="s">
        <v>473</v>
      </c>
      <c r="BZ6" s="277" t="s">
        <v>474</v>
      </c>
      <c r="CA6" s="277" t="s">
        <v>475</v>
      </c>
      <c r="CB6" s="277" t="s">
        <v>476</v>
      </c>
      <c r="CC6" s="277" t="s">
        <v>477</v>
      </c>
      <c r="CD6" s="277" t="s">
        <v>478</v>
      </c>
      <c r="CE6" s="277" t="s">
        <v>479</v>
      </c>
      <c r="CF6" s="277" t="s">
        <v>480</v>
      </c>
      <c r="CG6" s="277" t="s">
        <v>481</v>
      </c>
      <c r="CH6" s="277" t="s">
        <v>482</v>
      </c>
      <c r="CI6" s="277" t="s">
        <v>483</v>
      </c>
      <c r="CJ6" s="277" t="s">
        <v>484</v>
      </c>
      <c r="CK6" s="277" t="s">
        <v>485</v>
      </c>
      <c r="CL6" s="277" t="s">
        <v>486</v>
      </c>
      <c r="CM6" s="277" t="s">
        <v>487</v>
      </c>
      <c r="CN6" s="277" t="s">
        <v>488</v>
      </c>
      <c r="CO6" s="277" t="s">
        <v>489</v>
      </c>
      <c r="CP6" s="277" t="s">
        <v>490</v>
      </c>
      <c r="CQ6" s="277" t="s">
        <v>491</v>
      </c>
      <c r="CR6" s="277" t="s">
        <v>492</v>
      </c>
      <c r="CS6" s="277" t="s">
        <v>493</v>
      </c>
      <c r="CT6" s="277" t="s">
        <v>494</v>
      </c>
      <c r="CU6" s="277" t="s">
        <v>495</v>
      </c>
      <c r="CV6" s="277" t="s">
        <v>496</v>
      </c>
      <c r="CW6" s="277" t="s">
        <v>497</v>
      </c>
      <c r="CX6" s="277" t="s">
        <v>498</v>
      </c>
      <c r="CY6" s="277" t="s">
        <v>499</v>
      </c>
      <c r="CZ6" s="278" t="s">
        <v>500</v>
      </c>
    </row>
    <row r="7" spans="1:104" ht="69" x14ac:dyDescent="0.25">
      <c r="A7" s="16" t="s">
        <v>572</v>
      </c>
      <c r="B7" s="15" t="s">
        <v>236</v>
      </c>
      <c r="C7" s="15" t="s">
        <v>669</v>
      </c>
      <c r="D7" s="15" t="s">
        <v>103</v>
      </c>
      <c r="E7" s="57"/>
      <c r="F7" s="61"/>
      <c r="G7" s="61"/>
      <c r="H7" s="61"/>
      <c r="I7" s="61"/>
      <c r="J7" s="61"/>
      <c r="K7" s="61"/>
      <c r="L7" s="61"/>
      <c r="M7" s="61"/>
      <c r="N7" s="61"/>
      <c r="O7" s="61"/>
      <c r="P7" s="61"/>
      <c r="Q7" s="61"/>
      <c r="R7" s="61"/>
      <c r="S7" s="61"/>
      <c r="T7" s="61"/>
      <c r="U7" s="61"/>
      <c r="V7" s="61"/>
      <c r="W7" s="61"/>
      <c r="X7" s="61"/>
      <c r="Y7" s="61"/>
      <c r="Z7" s="61"/>
      <c r="AA7" s="61"/>
      <c r="AB7" s="61"/>
      <c r="AC7" s="61"/>
      <c r="AD7" s="61"/>
      <c r="AE7" s="61"/>
      <c r="AF7" s="61"/>
      <c r="AG7" s="61"/>
      <c r="AH7" s="61"/>
      <c r="AI7" s="61"/>
      <c r="AJ7" s="61"/>
      <c r="AK7" s="61"/>
      <c r="AL7" s="61"/>
      <c r="AM7" s="61"/>
      <c r="AN7" s="61"/>
      <c r="AO7" s="61"/>
      <c r="AP7" s="61"/>
      <c r="AQ7" s="61"/>
      <c r="AR7" s="61"/>
      <c r="AS7" s="61"/>
      <c r="AT7" s="61"/>
      <c r="AU7" s="61"/>
      <c r="AV7" s="61"/>
      <c r="AW7" s="61"/>
      <c r="AX7" s="61"/>
      <c r="AY7" s="61"/>
      <c r="AZ7" s="61"/>
      <c r="BA7" s="61"/>
      <c r="BB7" s="61"/>
      <c r="BC7" s="61"/>
      <c r="BD7" s="61"/>
      <c r="BE7" s="61"/>
      <c r="BF7" s="61"/>
      <c r="BG7" s="61"/>
      <c r="BH7" s="61"/>
      <c r="BI7" s="61"/>
      <c r="BJ7" s="61"/>
      <c r="BK7" s="61"/>
      <c r="BL7" s="61"/>
      <c r="BM7" s="61"/>
      <c r="BN7" s="61"/>
      <c r="BO7" s="61"/>
      <c r="BP7" s="61"/>
      <c r="BQ7" s="61"/>
      <c r="BR7" s="61"/>
      <c r="BS7" s="61"/>
      <c r="BT7" s="61"/>
      <c r="BU7" s="61"/>
      <c r="BV7" s="61"/>
      <c r="BW7" s="61"/>
      <c r="BX7" s="61"/>
      <c r="BY7" s="61"/>
      <c r="BZ7" s="61"/>
      <c r="CA7" s="61"/>
      <c r="CB7" s="61"/>
      <c r="CC7" s="61"/>
      <c r="CD7" s="61"/>
      <c r="CE7" s="61"/>
      <c r="CF7" s="61"/>
      <c r="CG7" s="61"/>
      <c r="CH7" s="61"/>
      <c r="CI7" s="61"/>
      <c r="CJ7" s="61"/>
      <c r="CK7" s="61"/>
      <c r="CL7" s="61"/>
      <c r="CM7" s="61"/>
      <c r="CN7" s="61"/>
      <c r="CO7" s="61"/>
      <c r="CP7" s="61"/>
      <c r="CQ7" s="61"/>
      <c r="CR7" s="61"/>
      <c r="CS7" s="61"/>
      <c r="CT7" s="61"/>
      <c r="CU7" s="61"/>
      <c r="CV7" s="61"/>
      <c r="CW7" s="61"/>
      <c r="CX7" s="61"/>
      <c r="CY7" s="61"/>
      <c r="CZ7" s="61"/>
    </row>
    <row r="8" spans="1:104" x14ac:dyDescent="0.25">
      <c r="A8" s="16" t="s">
        <v>573</v>
      </c>
      <c r="B8" s="15" t="s">
        <v>537</v>
      </c>
      <c r="C8" s="15" t="s">
        <v>538</v>
      </c>
      <c r="D8" s="15" t="s">
        <v>2</v>
      </c>
      <c r="E8" s="57"/>
      <c r="F8" s="61"/>
      <c r="G8" s="61"/>
      <c r="H8" s="61"/>
      <c r="I8" s="61"/>
      <c r="J8" s="61"/>
      <c r="K8" s="61"/>
      <c r="L8" s="61"/>
      <c r="M8" s="61"/>
      <c r="N8" s="61"/>
      <c r="O8" s="61"/>
      <c r="P8" s="61"/>
      <c r="Q8" s="61"/>
      <c r="R8" s="61"/>
      <c r="S8" s="61"/>
      <c r="T8" s="61"/>
      <c r="U8" s="61"/>
      <c r="V8" s="61"/>
      <c r="W8" s="61"/>
      <c r="X8" s="61"/>
      <c r="Y8" s="61"/>
      <c r="Z8" s="61"/>
      <c r="AA8" s="61"/>
      <c r="AB8" s="61"/>
      <c r="AC8" s="61"/>
      <c r="AD8" s="61"/>
      <c r="AE8" s="61"/>
      <c r="AF8" s="61"/>
      <c r="AG8" s="61"/>
      <c r="AH8" s="61"/>
      <c r="AI8" s="61"/>
      <c r="AJ8" s="61"/>
      <c r="AK8" s="61"/>
      <c r="AL8" s="61"/>
      <c r="AM8" s="61"/>
      <c r="AN8" s="61"/>
      <c r="AO8" s="61"/>
      <c r="AP8" s="61"/>
      <c r="AQ8" s="61"/>
      <c r="AR8" s="61"/>
      <c r="AS8" s="61"/>
      <c r="AT8" s="61"/>
      <c r="AU8" s="61"/>
      <c r="AV8" s="61"/>
      <c r="AW8" s="61"/>
      <c r="AX8" s="61"/>
      <c r="AY8" s="61"/>
      <c r="AZ8" s="61"/>
      <c r="BA8" s="61"/>
      <c r="BB8" s="61"/>
      <c r="BC8" s="61"/>
      <c r="BD8" s="61"/>
      <c r="BE8" s="61"/>
      <c r="BF8" s="61"/>
      <c r="BG8" s="61"/>
      <c r="BH8" s="61"/>
      <c r="BI8" s="61"/>
      <c r="BJ8" s="61"/>
      <c r="BK8" s="61"/>
      <c r="BL8" s="61"/>
      <c r="BM8" s="61"/>
      <c r="BN8" s="61"/>
      <c r="BO8" s="61"/>
      <c r="BP8" s="61"/>
      <c r="BQ8" s="61"/>
      <c r="BR8" s="61"/>
      <c r="BS8" s="61"/>
      <c r="BT8" s="61"/>
      <c r="BU8" s="61"/>
      <c r="BV8" s="61"/>
      <c r="BW8" s="61"/>
      <c r="BX8" s="61"/>
      <c r="BY8" s="61"/>
      <c r="BZ8" s="61"/>
      <c r="CA8" s="61"/>
      <c r="CB8" s="61"/>
      <c r="CC8" s="61"/>
      <c r="CD8" s="61"/>
      <c r="CE8" s="61"/>
      <c r="CF8" s="61"/>
      <c r="CG8" s="61"/>
      <c r="CH8" s="61"/>
      <c r="CI8" s="61"/>
      <c r="CJ8" s="61"/>
      <c r="CK8" s="61"/>
      <c r="CL8" s="61"/>
      <c r="CM8" s="61"/>
      <c r="CN8" s="61"/>
      <c r="CO8" s="61"/>
      <c r="CP8" s="61"/>
      <c r="CQ8" s="61"/>
      <c r="CR8" s="61"/>
      <c r="CS8" s="61"/>
      <c r="CT8" s="61"/>
      <c r="CU8" s="61"/>
      <c r="CV8" s="61"/>
      <c r="CW8" s="61"/>
      <c r="CX8" s="61"/>
      <c r="CY8" s="61"/>
      <c r="CZ8" s="61"/>
    </row>
    <row r="9" spans="1:104" ht="27.6" x14ac:dyDescent="0.25">
      <c r="A9" s="16" t="s">
        <v>574</v>
      </c>
      <c r="B9" s="15" t="s">
        <v>79</v>
      </c>
      <c r="C9" s="9" t="s">
        <v>238</v>
      </c>
      <c r="D9" s="15" t="s">
        <v>108</v>
      </c>
      <c r="E9" s="57"/>
      <c r="F9" s="61"/>
      <c r="G9" s="61"/>
      <c r="H9" s="61"/>
      <c r="I9" s="61"/>
      <c r="J9" s="61"/>
      <c r="K9" s="61"/>
      <c r="L9" s="61"/>
      <c r="M9" s="61"/>
      <c r="N9" s="61"/>
      <c r="O9" s="61"/>
      <c r="P9" s="61"/>
      <c r="Q9" s="61"/>
      <c r="R9" s="61"/>
      <c r="S9" s="61"/>
      <c r="T9" s="61"/>
      <c r="U9" s="61"/>
      <c r="V9" s="61"/>
      <c r="W9" s="61"/>
      <c r="X9" s="61"/>
      <c r="Y9" s="61"/>
      <c r="Z9" s="61"/>
      <c r="AA9" s="61"/>
      <c r="AB9" s="61"/>
      <c r="AC9" s="61"/>
      <c r="AD9" s="61"/>
      <c r="AE9" s="61"/>
      <c r="AF9" s="61"/>
      <c r="AG9" s="61"/>
      <c r="AH9" s="61"/>
      <c r="AI9" s="61"/>
      <c r="AJ9" s="61"/>
      <c r="AK9" s="61"/>
      <c r="AL9" s="61"/>
      <c r="AM9" s="61"/>
      <c r="AN9" s="61"/>
      <c r="AO9" s="61"/>
      <c r="AP9" s="61"/>
      <c r="AQ9" s="61"/>
      <c r="AR9" s="61"/>
      <c r="AS9" s="61"/>
      <c r="AT9" s="61"/>
      <c r="AU9" s="61"/>
      <c r="AV9" s="61"/>
      <c r="AW9" s="61"/>
      <c r="AX9" s="61"/>
      <c r="AY9" s="61"/>
      <c r="AZ9" s="61"/>
      <c r="BA9" s="61"/>
      <c r="BB9" s="61"/>
      <c r="BC9" s="61"/>
      <c r="BD9" s="61"/>
      <c r="BE9" s="61"/>
      <c r="BF9" s="61"/>
      <c r="BG9" s="61"/>
      <c r="BH9" s="61"/>
      <c r="BI9" s="61"/>
      <c r="BJ9" s="61"/>
      <c r="BK9" s="61"/>
      <c r="BL9" s="61"/>
      <c r="BM9" s="61"/>
      <c r="BN9" s="61"/>
      <c r="BO9" s="61"/>
      <c r="BP9" s="61"/>
      <c r="BQ9" s="61"/>
      <c r="BR9" s="61"/>
      <c r="BS9" s="61"/>
      <c r="BT9" s="61"/>
      <c r="BU9" s="61"/>
      <c r="BV9" s="61"/>
      <c r="BW9" s="61"/>
      <c r="BX9" s="61"/>
      <c r="BY9" s="61"/>
      <c r="BZ9" s="61"/>
      <c r="CA9" s="61"/>
      <c r="CB9" s="61"/>
      <c r="CC9" s="61"/>
      <c r="CD9" s="61"/>
      <c r="CE9" s="61"/>
      <c r="CF9" s="61"/>
      <c r="CG9" s="61"/>
      <c r="CH9" s="61"/>
      <c r="CI9" s="61"/>
      <c r="CJ9" s="61"/>
      <c r="CK9" s="61"/>
      <c r="CL9" s="61"/>
      <c r="CM9" s="61"/>
      <c r="CN9" s="61"/>
      <c r="CO9" s="61"/>
      <c r="CP9" s="61"/>
      <c r="CQ9" s="61"/>
      <c r="CR9" s="61"/>
      <c r="CS9" s="61"/>
      <c r="CT9" s="61"/>
      <c r="CU9" s="61"/>
      <c r="CV9" s="61"/>
      <c r="CW9" s="61"/>
      <c r="CX9" s="61"/>
      <c r="CY9" s="61"/>
      <c r="CZ9" s="61"/>
    </row>
    <row r="10" spans="1:104" ht="27.6" x14ac:dyDescent="0.25">
      <c r="A10" s="16" t="s">
        <v>575</v>
      </c>
      <c r="B10" s="15" t="s">
        <v>96</v>
      </c>
      <c r="C10" s="9" t="s">
        <v>80</v>
      </c>
      <c r="D10" s="15" t="s">
        <v>2</v>
      </c>
      <c r="E10" s="57"/>
      <c r="F10" s="61"/>
      <c r="G10" s="61"/>
      <c r="H10" s="61"/>
      <c r="I10" s="61"/>
      <c r="J10" s="61"/>
      <c r="K10" s="61"/>
      <c r="L10" s="61"/>
      <c r="M10" s="61"/>
      <c r="N10" s="61"/>
      <c r="O10" s="61"/>
      <c r="P10" s="61"/>
      <c r="Q10" s="61"/>
      <c r="R10" s="61"/>
      <c r="S10" s="61"/>
      <c r="T10" s="61"/>
      <c r="U10" s="61"/>
      <c r="V10" s="61"/>
      <c r="W10" s="61"/>
      <c r="X10" s="61"/>
      <c r="Y10" s="61"/>
      <c r="Z10" s="61"/>
      <c r="AA10" s="61"/>
      <c r="AB10" s="61"/>
      <c r="AC10" s="61"/>
      <c r="AD10" s="61"/>
      <c r="AE10" s="61"/>
      <c r="AF10" s="61"/>
      <c r="AG10" s="61"/>
      <c r="AH10" s="61"/>
      <c r="AI10" s="61"/>
      <c r="AJ10" s="61"/>
      <c r="AK10" s="61"/>
      <c r="AL10" s="61"/>
      <c r="AM10" s="61"/>
      <c r="AN10" s="61"/>
      <c r="AO10" s="61"/>
      <c r="AP10" s="61"/>
      <c r="AQ10" s="61"/>
      <c r="AR10" s="61"/>
      <c r="AS10" s="61"/>
      <c r="AT10" s="61"/>
      <c r="AU10" s="61"/>
      <c r="AV10" s="61"/>
      <c r="AW10" s="61"/>
      <c r="AX10" s="61"/>
      <c r="AY10" s="61"/>
      <c r="AZ10" s="61"/>
      <c r="BA10" s="61"/>
      <c r="BB10" s="61"/>
      <c r="BC10" s="61"/>
      <c r="BD10" s="61"/>
      <c r="BE10" s="61"/>
      <c r="BF10" s="61"/>
      <c r="BG10" s="61"/>
      <c r="BH10" s="61"/>
      <c r="BI10" s="61"/>
      <c r="BJ10" s="61"/>
      <c r="BK10" s="61"/>
      <c r="BL10" s="61"/>
      <c r="BM10" s="61"/>
      <c r="BN10" s="61"/>
      <c r="BO10" s="61"/>
      <c r="BP10" s="61"/>
      <c r="BQ10" s="61"/>
      <c r="BR10" s="61"/>
      <c r="BS10" s="61"/>
      <c r="BT10" s="61"/>
      <c r="BU10" s="61"/>
      <c r="BV10" s="61"/>
      <c r="BW10" s="61"/>
      <c r="BX10" s="61"/>
      <c r="BY10" s="61"/>
      <c r="BZ10" s="61"/>
      <c r="CA10" s="61"/>
      <c r="CB10" s="61"/>
      <c r="CC10" s="61"/>
      <c r="CD10" s="61"/>
      <c r="CE10" s="61"/>
      <c r="CF10" s="61"/>
      <c r="CG10" s="61"/>
      <c r="CH10" s="61"/>
      <c r="CI10" s="61"/>
      <c r="CJ10" s="61"/>
      <c r="CK10" s="61"/>
      <c r="CL10" s="61"/>
      <c r="CM10" s="61"/>
      <c r="CN10" s="61"/>
      <c r="CO10" s="61"/>
      <c r="CP10" s="61"/>
      <c r="CQ10" s="61"/>
      <c r="CR10" s="61"/>
      <c r="CS10" s="61"/>
      <c r="CT10" s="61"/>
      <c r="CU10" s="61"/>
      <c r="CV10" s="61"/>
      <c r="CW10" s="61"/>
      <c r="CX10" s="61"/>
      <c r="CY10" s="61"/>
      <c r="CZ10" s="61"/>
    </row>
    <row r="11" spans="1:104" ht="43.2" customHeight="1" x14ac:dyDescent="0.25">
      <c r="B11" s="299" t="s">
        <v>642</v>
      </c>
      <c r="C11" s="300"/>
      <c r="D11" s="190" t="s">
        <v>100</v>
      </c>
      <c r="E11" s="191" t="s">
        <v>100</v>
      </c>
      <c r="F11" s="192" t="s">
        <v>100</v>
      </c>
      <c r="G11" s="192" t="s">
        <v>100</v>
      </c>
      <c r="H11" s="192" t="s">
        <v>100</v>
      </c>
      <c r="I11" s="192" t="s">
        <v>100</v>
      </c>
      <c r="J11" s="192" t="s">
        <v>100</v>
      </c>
      <c r="K11" s="192" t="s">
        <v>100</v>
      </c>
      <c r="L11" s="192" t="s">
        <v>100</v>
      </c>
      <c r="M11" s="192" t="s">
        <v>100</v>
      </c>
      <c r="N11" s="192" t="s">
        <v>100</v>
      </c>
      <c r="O11" s="192" t="s">
        <v>100</v>
      </c>
      <c r="P11" s="192" t="s">
        <v>100</v>
      </c>
      <c r="Q11" s="192" t="s">
        <v>100</v>
      </c>
      <c r="R11" s="192" t="s">
        <v>100</v>
      </c>
      <c r="S11" s="192" t="s">
        <v>100</v>
      </c>
      <c r="T11" s="192" t="s">
        <v>100</v>
      </c>
      <c r="U11" s="192" t="s">
        <v>100</v>
      </c>
      <c r="V11" s="192" t="s">
        <v>100</v>
      </c>
      <c r="W11" s="192" t="s">
        <v>100</v>
      </c>
      <c r="X11" s="192" t="s">
        <v>100</v>
      </c>
      <c r="Y11" s="192" t="s">
        <v>100</v>
      </c>
      <c r="Z11" s="192" t="s">
        <v>100</v>
      </c>
      <c r="AA11" s="192" t="s">
        <v>100</v>
      </c>
      <c r="AB11" s="192" t="s">
        <v>100</v>
      </c>
      <c r="AC11" s="192" t="s">
        <v>100</v>
      </c>
      <c r="AD11" s="192" t="s">
        <v>100</v>
      </c>
      <c r="AE11" s="192" t="s">
        <v>100</v>
      </c>
      <c r="AF11" s="192" t="s">
        <v>100</v>
      </c>
      <c r="AG11" s="192" t="s">
        <v>100</v>
      </c>
      <c r="AH11" s="192" t="s">
        <v>100</v>
      </c>
      <c r="AI11" s="192" t="s">
        <v>100</v>
      </c>
      <c r="AJ11" s="192" t="s">
        <v>100</v>
      </c>
      <c r="AK11" s="192" t="s">
        <v>100</v>
      </c>
      <c r="AL11" s="192" t="s">
        <v>100</v>
      </c>
      <c r="AM11" s="192" t="s">
        <v>100</v>
      </c>
      <c r="AN11" s="192" t="s">
        <v>100</v>
      </c>
      <c r="AO11" s="192" t="s">
        <v>100</v>
      </c>
      <c r="AP11" s="192" t="s">
        <v>100</v>
      </c>
      <c r="AQ11" s="192" t="s">
        <v>100</v>
      </c>
      <c r="AR11" s="192" t="s">
        <v>100</v>
      </c>
      <c r="AS11" s="192" t="s">
        <v>100</v>
      </c>
      <c r="AT11" s="192" t="s">
        <v>100</v>
      </c>
      <c r="AU11" s="192" t="s">
        <v>100</v>
      </c>
      <c r="AV11" s="192" t="s">
        <v>100</v>
      </c>
      <c r="AW11" s="192" t="s">
        <v>100</v>
      </c>
      <c r="AX11" s="192" t="s">
        <v>100</v>
      </c>
      <c r="AY11" s="192" t="s">
        <v>100</v>
      </c>
      <c r="AZ11" s="192" t="s">
        <v>100</v>
      </c>
      <c r="BA11" s="192" t="s">
        <v>100</v>
      </c>
      <c r="BB11" s="192" t="s">
        <v>100</v>
      </c>
      <c r="BC11" s="192" t="s">
        <v>100</v>
      </c>
      <c r="BD11" s="192" t="s">
        <v>100</v>
      </c>
      <c r="BE11" s="192" t="s">
        <v>100</v>
      </c>
      <c r="BF11" s="192" t="s">
        <v>100</v>
      </c>
      <c r="BG11" s="192" t="s">
        <v>100</v>
      </c>
      <c r="BH11" s="192" t="s">
        <v>100</v>
      </c>
      <c r="BI11" s="192" t="s">
        <v>100</v>
      </c>
      <c r="BJ11" s="192" t="s">
        <v>100</v>
      </c>
      <c r="BK11" s="192" t="s">
        <v>100</v>
      </c>
      <c r="BL11" s="192" t="s">
        <v>100</v>
      </c>
      <c r="BM11" s="192" t="s">
        <v>100</v>
      </c>
      <c r="BN11" s="192" t="s">
        <v>100</v>
      </c>
      <c r="BO11" s="192" t="s">
        <v>100</v>
      </c>
      <c r="BP11" s="192" t="s">
        <v>100</v>
      </c>
      <c r="BQ11" s="192" t="s">
        <v>100</v>
      </c>
      <c r="BR11" s="192" t="s">
        <v>100</v>
      </c>
      <c r="BS11" s="192" t="s">
        <v>100</v>
      </c>
      <c r="BT11" s="192" t="s">
        <v>100</v>
      </c>
      <c r="BU11" s="192" t="s">
        <v>100</v>
      </c>
      <c r="BV11" s="192" t="s">
        <v>100</v>
      </c>
      <c r="BW11" s="192" t="s">
        <v>100</v>
      </c>
      <c r="BX11" s="192" t="s">
        <v>100</v>
      </c>
      <c r="BY11" s="192" t="s">
        <v>100</v>
      </c>
      <c r="BZ11" s="192" t="s">
        <v>100</v>
      </c>
      <c r="CA11" s="192" t="s">
        <v>100</v>
      </c>
      <c r="CB11" s="192" t="s">
        <v>100</v>
      </c>
      <c r="CC11" s="192" t="s">
        <v>100</v>
      </c>
      <c r="CD11" s="192" t="s">
        <v>100</v>
      </c>
      <c r="CE11" s="192" t="s">
        <v>100</v>
      </c>
      <c r="CF11" s="192" t="s">
        <v>100</v>
      </c>
      <c r="CG11" s="192" t="s">
        <v>100</v>
      </c>
      <c r="CH11" s="192" t="s">
        <v>100</v>
      </c>
      <c r="CI11" s="192" t="s">
        <v>100</v>
      </c>
      <c r="CJ11" s="192" t="s">
        <v>100</v>
      </c>
      <c r="CK11" s="192" t="s">
        <v>100</v>
      </c>
      <c r="CL11" s="192" t="s">
        <v>100</v>
      </c>
      <c r="CM11" s="192" t="s">
        <v>100</v>
      </c>
      <c r="CN11" s="192" t="s">
        <v>100</v>
      </c>
      <c r="CO11" s="192" t="s">
        <v>100</v>
      </c>
      <c r="CP11" s="192" t="s">
        <v>100</v>
      </c>
      <c r="CQ11" s="192" t="s">
        <v>100</v>
      </c>
      <c r="CR11" s="192" t="s">
        <v>100</v>
      </c>
      <c r="CS11" s="192" t="s">
        <v>100</v>
      </c>
      <c r="CT11" s="192" t="s">
        <v>100</v>
      </c>
      <c r="CU11" s="192" t="s">
        <v>100</v>
      </c>
      <c r="CV11" s="192" t="s">
        <v>100</v>
      </c>
      <c r="CW11" s="192" t="s">
        <v>100</v>
      </c>
      <c r="CX11" s="192" t="s">
        <v>100</v>
      </c>
      <c r="CY11" s="192" t="s">
        <v>100</v>
      </c>
      <c r="CZ11" s="192" t="s">
        <v>100</v>
      </c>
    </row>
    <row r="12" spans="1:104" ht="30.6" customHeight="1" x14ac:dyDescent="0.25">
      <c r="B12" s="295" t="s">
        <v>501</v>
      </c>
      <c r="C12" s="296"/>
      <c r="D12" s="193"/>
      <c r="E12" s="194"/>
      <c r="F12" s="195"/>
      <c r="G12" s="195"/>
      <c r="H12" s="195"/>
      <c r="I12" s="195"/>
      <c r="J12" s="195"/>
      <c r="K12" s="195"/>
      <c r="L12" s="195"/>
      <c r="M12" s="195"/>
      <c r="N12" s="195"/>
      <c r="O12" s="195"/>
      <c r="P12" s="195"/>
      <c r="Q12" s="195"/>
      <c r="R12" s="195"/>
      <c r="S12" s="195"/>
      <c r="T12" s="195"/>
      <c r="U12" s="195"/>
      <c r="V12" s="195"/>
      <c r="W12" s="195"/>
      <c r="X12" s="195"/>
      <c r="Y12" s="195"/>
      <c r="Z12" s="195"/>
      <c r="AA12" s="195"/>
      <c r="AB12" s="195"/>
      <c r="AC12" s="195"/>
      <c r="AD12" s="195"/>
      <c r="AE12" s="195"/>
      <c r="AF12" s="195"/>
      <c r="AG12" s="195"/>
      <c r="AH12" s="195"/>
      <c r="AI12" s="195"/>
      <c r="AJ12" s="195"/>
      <c r="AK12" s="195"/>
      <c r="AL12" s="195"/>
      <c r="AM12" s="195"/>
      <c r="AN12" s="195"/>
      <c r="AO12" s="195"/>
      <c r="AP12" s="195"/>
      <c r="AQ12" s="195"/>
      <c r="AR12" s="195"/>
      <c r="AS12" s="195"/>
      <c r="AT12" s="195"/>
      <c r="AU12" s="195"/>
      <c r="AV12" s="195"/>
      <c r="AW12" s="195"/>
      <c r="AX12" s="195"/>
      <c r="AY12" s="195"/>
      <c r="AZ12" s="195"/>
      <c r="BA12" s="195"/>
      <c r="BB12" s="195"/>
      <c r="BC12" s="195"/>
      <c r="BD12" s="195"/>
      <c r="BE12" s="195"/>
      <c r="BF12" s="195"/>
      <c r="BG12" s="195"/>
      <c r="BH12" s="195"/>
      <c r="BI12" s="195"/>
      <c r="BJ12" s="195"/>
      <c r="BK12" s="195"/>
      <c r="BL12" s="195"/>
      <c r="BM12" s="195"/>
      <c r="BN12" s="195"/>
      <c r="BO12" s="195"/>
      <c r="BP12" s="195"/>
      <c r="BQ12" s="195"/>
      <c r="BR12" s="195"/>
      <c r="BS12" s="195"/>
      <c r="BT12" s="195"/>
      <c r="BU12" s="195"/>
      <c r="BV12" s="195"/>
      <c r="BW12" s="195"/>
      <c r="BX12" s="195"/>
      <c r="BY12" s="195"/>
      <c r="BZ12" s="195"/>
      <c r="CA12" s="195"/>
      <c r="CB12" s="195"/>
      <c r="CC12" s="195"/>
      <c r="CD12" s="195"/>
      <c r="CE12" s="195"/>
      <c r="CF12" s="195"/>
      <c r="CG12" s="195"/>
      <c r="CH12" s="195"/>
      <c r="CI12" s="195"/>
      <c r="CJ12" s="195"/>
      <c r="CK12" s="195"/>
      <c r="CL12" s="195"/>
      <c r="CM12" s="195"/>
      <c r="CN12" s="195"/>
      <c r="CO12" s="195"/>
      <c r="CP12" s="195"/>
      <c r="CQ12" s="195"/>
      <c r="CR12" s="195"/>
      <c r="CS12" s="195"/>
      <c r="CT12" s="195"/>
      <c r="CU12" s="195"/>
      <c r="CV12" s="195"/>
      <c r="CW12" s="195"/>
      <c r="CX12" s="195"/>
      <c r="CY12" s="195"/>
      <c r="CZ12" s="195"/>
    </row>
    <row r="13" spans="1:104" s="196" customFormat="1" ht="41.4" x14ac:dyDescent="0.25">
      <c r="A13" s="16" t="s">
        <v>576</v>
      </c>
      <c r="B13" s="161" t="s">
        <v>272</v>
      </c>
      <c r="C13" s="161" t="s">
        <v>670</v>
      </c>
      <c r="D13" s="15" t="s">
        <v>235</v>
      </c>
      <c r="E13" s="95"/>
      <c r="F13" s="70"/>
      <c r="G13" s="70"/>
      <c r="H13" s="70"/>
      <c r="I13" s="70"/>
      <c r="J13" s="70"/>
      <c r="K13" s="70"/>
      <c r="L13" s="70"/>
      <c r="M13" s="70"/>
      <c r="N13" s="70"/>
      <c r="O13" s="70"/>
      <c r="P13" s="70"/>
      <c r="Q13" s="70"/>
      <c r="R13" s="70"/>
      <c r="S13" s="70"/>
      <c r="T13" s="70"/>
      <c r="U13" s="70"/>
      <c r="V13" s="70"/>
      <c r="W13" s="70"/>
      <c r="X13" s="70"/>
      <c r="Y13" s="70"/>
      <c r="Z13" s="70"/>
      <c r="AA13" s="70"/>
      <c r="AB13" s="70"/>
      <c r="AC13" s="70"/>
      <c r="AD13" s="70"/>
      <c r="AE13" s="70"/>
      <c r="AF13" s="70"/>
      <c r="AG13" s="70"/>
      <c r="AH13" s="70"/>
      <c r="AI13" s="70"/>
      <c r="AJ13" s="70"/>
      <c r="AK13" s="70"/>
      <c r="AL13" s="70"/>
      <c r="AM13" s="70"/>
      <c r="AN13" s="70"/>
      <c r="AO13" s="70"/>
      <c r="AP13" s="70"/>
      <c r="AQ13" s="70"/>
      <c r="AR13" s="70"/>
      <c r="AS13" s="70"/>
      <c r="AT13" s="70"/>
      <c r="AU13" s="70"/>
      <c r="AV13" s="70"/>
      <c r="AW13" s="70"/>
      <c r="AX13" s="70"/>
      <c r="AY13" s="70"/>
      <c r="AZ13" s="70"/>
      <c r="BA13" s="70"/>
      <c r="BB13" s="70"/>
      <c r="BC13" s="70"/>
      <c r="BD13" s="70"/>
      <c r="BE13" s="70"/>
      <c r="BF13" s="70"/>
      <c r="BG13" s="70"/>
      <c r="BH13" s="70"/>
      <c r="BI13" s="70"/>
      <c r="BJ13" s="70"/>
      <c r="BK13" s="70"/>
      <c r="BL13" s="70"/>
      <c r="BM13" s="70"/>
      <c r="BN13" s="70"/>
      <c r="BO13" s="70"/>
      <c r="BP13" s="70"/>
      <c r="BQ13" s="70"/>
      <c r="BR13" s="70"/>
      <c r="BS13" s="70"/>
      <c r="BT13" s="70"/>
      <c r="BU13" s="70"/>
      <c r="BV13" s="70"/>
      <c r="BW13" s="70"/>
      <c r="BX13" s="70"/>
      <c r="BY13" s="70"/>
      <c r="BZ13" s="70"/>
      <c r="CA13" s="70"/>
      <c r="CB13" s="70"/>
      <c r="CC13" s="70"/>
      <c r="CD13" s="70"/>
      <c r="CE13" s="70"/>
      <c r="CF13" s="70"/>
      <c r="CG13" s="70"/>
      <c r="CH13" s="70"/>
      <c r="CI13" s="70"/>
      <c r="CJ13" s="70"/>
      <c r="CK13" s="70"/>
      <c r="CL13" s="70"/>
      <c r="CM13" s="70"/>
      <c r="CN13" s="70"/>
      <c r="CO13" s="70"/>
      <c r="CP13" s="70"/>
      <c r="CQ13" s="70"/>
      <c r="CR13" s="70"/>
      <c r="CS13" s="70"/>
      <c r="CT13" s="70"/>
      <c r="CU13" s="70"/>
      <c r="CV13" s="70"/>
      <c r="CW13" s="70"/>
      <c r="CX13" s="70"/>
      <c r="CY13" s="70"/>
      <c r="CZ13" s="70"/>
    </row>
    <row r="14" spans="1:104" ht="27.6" x14ac:dyDescent="0.25">
      <c r="A14" s="16" t="s">
        <v>577</v>
      </c>
      <c r="B14" s="161" t="s">
        <v>116</v>
      </c>
      <c r="C14" s="197" t="s">
        <v>241</v>
      </c>
      <c r="D14" s="15" t="s">
        <v>108</v>
      </c>
      <c r="E14" s="57"/>
      <c r="F14" s="61"/>
      <c r="G14" s="61"/>
      <c r="H14" s="61"/>
      <c r="I14" s="61"/>
      <c r="J14" s="61"/>
      <c r="K14" s="61"/>
      <c r="L14" s="61"/>
      <c r="M14" s="61"/>
      <c r="N14" s="61"/>
      <c r="O14" s="61"/>
      <c r="P14" s="61"/>
      <c r="Q14" s="61"/>
      <c r="R14" s="61"/>
      <c r="S14" s="61"/>
      <c r="T14" s="61"/>
      <c r="U14" s="61"/>
      <c r="V14" s="61"/>
      <c r="W14" s="61"/>
      <c r="X14" s="61"/>
      <c r="Y14" s="61"/>
      <c r="Z14" s="61"/>
      <c r="AA14" s="61"/>
      <c r="AB14" s="61"/>
      <c r="AC14" s="61"/>
      <c r="AD14" s="61"/>
      <c r="AE14" s="61"/>
      <c r="AF14" s="61"/>
      <c r="AG14" s="61"/>
      <c r="AH14" s="61"/>
      <c r="AI14" s="61"/>
      <c r="AJ14" s="61"/>
      <c r="AK14" s="61"/>
      <c r="AL14" s="61"/>
      <c r="AM14" s="61"/>
      <c r="AN14" s="61"/>
      <c r="AO14" s="61"/>
      <c r="AP14" s="61"/>
      <c r="AQ14" s="61"/>
      <c r="AR14" s="61"/>
      <c r="AS14" s="61"/>
      <c r="AT14" s="61"/>
      <c r="AU14" s="61"/>
      <c r="AV14" s="61"/>
      <c r="AW14" s="61"/>
      <c r="AX14" s="61"/>
      <c r="AY14" s="61"/>
      <c r="AZ14" s="61"/>
      <c r="BA14" s="61"/>
      <c r="BB14" s="61"/>
      <c r="BC14" s="61"/>
      <c r="BD14" s="61"/>
      <c r="BE14" s="61"/>
      <c r="BF14" s="61"/>
      <c r="BG14" s="61"/>
      <c r="BH14" s="61"/>
      <c r="BI14" s="61"/>
      <c r="BJ14" s="61"/>
      <c r="BK14" s="61"/>
      <c r="BL14" s="61"/>
      <c r="BM14" s="61"/>
      <c r="BN14" s="61"/>
      <c r="BO14" s="61"/>
      <c r="BP14" s="61"/>
      <c r="BQ14" s="61"/>
      <c r="BR14" s="61"/>
      <c r="BS14" s="61"/>
      <c r="BT14" s="61"/>
      <c r="BU14" s="61"/>
      <c r="BV14" s="61"/>
      <c r="BW14" s="61"/>
      <c r="BX14" s="61"/>
      <c r="BY14" s="61"/>
      <c r="BZ14" s="61"/>
      <c r="CA14" s="61"/>
      <c r="CB14" s="61"/>
      <c r="CC14" s="61"/>
      <c r="CD14" s="61"/>
      <c r="CE14" s="61"/>
      <c r="CF14" s="61"/>
      <c r="CG14" s="61"/>
      <c r="CH14" s="61"/>
      <c r="CI14" s="61"/>
      <c r="CJ14" s="61"/>
      <c r="CK14" s="61"/>
      <c r="CL14" s="61"/>
      <c r="CM14" s="61"/>
      <c r="CN14" s="61"/>
      <c r="CO14" s="61"/>
      <c r="CP14" s="61"/>
      <c r="CQ14" s="61"/>
      <c r="CR14" s="61"/>
      <c r="CS14" s="61"/>
      <c r="CT14" s="61"/>
      <c r="CU14" s="61"/>
      <c r="CV14" s="61"/>
      <c r="CW14" s="61"/>
      <c r="CX14" s="61"/>
      <c r="CY14" s="61"/>
      <c r="CZ14" s="61"/>
    </row>
    <row r="15" spans="1:104" ht="55.2" x14ac:dyDescent="0.25">
      <c r="A15" s="16" t="s">
        <v>578</v>
      </c>
      <c r="B15" s="15" t="s">
        <v>671</v>
      </c>
      <c r="C15" s="9" t="s">
        <v>242</v>
      </c>
      <c r="D15" s="15" t="s">
        <v>108</v>
      </c>
      <c r="E15" s="57"/>
      <c r="F15" s="61"/>
      <c r="G15" s="61"/>
      <c r="H15" s="61"/>
      <c r="I15" s="61"/>
      <c r="J15" s="61"/>
      <c r="K15" s="61"/>
      <c r="L15" s="61"/>
      <c r="M15" s="61"/>
      <c r="N15" s="61"/>
      <c r="O15" s="61"/>
      <c r="P15" s="61"/>
      <c r="Q15" s="61"/>
      <c r="R15" s="61"/>
      <c r="S15" s="61"/>
      <c r="T15" s="61"/>
      <c r="U15" s="61"/>
      <c r="V15" s="61"/>
      <c r="W15" s="61"/>
      <c r="X15" s="61"/>
      <c r="Y15" s="61"/>
      <c r="Z15" s="61"/>
      <c r="AA15" s="61"/>
      <c r="AB15" s="61"/>
      <c r="AC15" s="61"/>
      <c r="AD15" s="61"/>
      <c r="AE15" s="61"/>
      <c r="AF15" s="61"/>
      <c r="AG15" s="61"/>
      <c r="AH15" s="61"/>
      <c r="AI15" s="61"/>
      <c r="AJ15" s="61"/>
      <c r="AK15" s="61"/>
      <c r="AL15" s="61"/>
      <c r="AM15" s="61"/>
      <c r="AN15" s="61"/>
      <c r="AO15" s="61"/>
      <c r="AP15" s="61"/>
      <c r="AQ15" s="61"/>
      <c r="AR15" s="61"/>
      <c r="AS15" s="61"/>
      <c r="AT15" s="61"/>
      <c r="AU15" s="61"/>
      <c r="AV15" s="61"/>
      <c r="AW15" s="61"/>
      <c r="AX15" s="61"/>
      <c r="AY15" s="61"/>
      <c r="AZ15" s="61"/>
      <c r="BA15" s="61"/>
      <c r="BB15" s="61"/>
      <c r="BC15" s="61"/>
      <c r="BD15" s="61"/>
      <c r="BE15" s="61"/>
      <c r="BF15" s="61"/>
      <c r="BG15" s="61"/>
      <c r="BH15" s="61"/>
      <c r="BI15" s="61"/>
      <c r="BJ15" s="61"/>
      <c r="BK15" s="61"/>
      <c r="BL15" s="61"/>
      <c r="BM15" s="61"/>
      <c r="BN15" s="61"/>
      <c r="BO15" s="61"/>
      <c r="BP15" s="61"/>
      <c r="BQ15" s="61"/>
      <c r="BR15" s="61"/>
      <c r="BS15" s="61"/>
      <c r="BT15" s="61"/>
      <c r="BU15" s="61"/>
      <c r="BV15" s="61"/>
      <c r="BW15" s="61"/>
      <c r="BX15" s="61"/>
      <c r="BY15" s="61"/>
      <c r="BZ15" s="61"/>
      <c r="CA15" s="61"/>
      <c r="CB15" s="61"/>
      <c r="CC15" s="61"/>
      <c r="CD15" s="61"/>
      <c r="CE15" s="61"/>
      <c r="CF15" s="61"/>
      <c r="CG15" s="61"/>
      <c r="CH15" s="61"/>
      <c r="CI15" s="61"/>
      <c r="CJ15" s="61"/>
      <c r="CK15" s="61"/>
      <c r="CL15" s="61"/>
      <c r="CM15" s="61"/>
      <c r="CN15" s="61"/>
      <c r="CO15" s="61"/>
      <c r="CP15" s="61"/>
      <c r="CQ15" s="61"/>
      <c r="CR15" s="61"/>
      <c r="CS15" s="61"/>
      <c r="CT15" s="61"/>
      <c r="CU15" s="61"/>
      <c r="CV15" s="61"/>
      <c r="CW15" s="61"/>
      <c r="CX15" s="61"/>
      <c r="CY15" s="61"/>
      <c r="CZ15" s="61"/>
    </row>
    <row r="16" spans="1:104" s="200" customFormat="1" x14ac:dyDescent="0.25">
      <c r="A16" s="198" t="s">
        <v>133</v>
      </c>
      <c r="B16" s="199"/>
      <c r="C16" s="199"/>
      <c r="D16" s="199"/>
    </row>
    <row r="17" spans="1:12" x14ac:dyDescent="0.25">
      <c r="A17" s="201" t="s">
        <v>133</v>
      </c>
      <c r="C17" s="2"/>
      <c r="D17" s="2"/>
      <c r="E17" s="2"/>
      <c r="F17" s="2"/>
      <c r="G17" s="2"/>
      <c r="H17" s="2"/>
      <c r="I17" s="2"/>
      <c r="J17" s="2"/>
      <c r="K17" s="2"/>
      <c r="L17" s="2"/>
    </row>
    <row r="18" spans="1:12" ht="14.25" customHeight="1" x14ac:dyDescent="0.25"/>
    <row r="19" spans="1:12" ht="14.25" customHeight="1" x14ac:dyDescent="0.25"/>
    <row r="20" spans="1:12" ht="14.25" customHeight="1" x14ac:dyDescent="0.25"/>
    <row r="21" spans="1:12" ht="14.25" customHeight="1" x14ac:dyDescent="0.25"/>
    <row r="22" spans="1:12" ht="14.25" customHeight="1" x14ac:dyDescent="0.25"/>
    <row r="23" spans="1:12" ht="14.25" customHeight="1" x14ac:dyDescent="0.25"/>
    <row r="24" spans="1:12" ht="14.25" customHeight="1" x14ac:dyDescent="0.25"/>
    <row r="25" spans="1:12" ht="14.25" customHeight="1" x14ac:dyDescent="0.25"/>
    <row r="26" spans="1:12" ht="14.25" customHeight="1" x14ac:dyDescent="0.25"/>
    <row r="27" spans="1:12" ht="14.25" customHeight="1" x14ac:dyDescent="0.25"/>
    <row r="28" spans="1:12" ht="14.25" customHeight="1" x14ac:dyDescent="0.25"/>
    <row r="29" spans="1:12" ht="14.25" customHeight="1" x14ac:dyDescent="0.25"/>
    <row r="30" spans="1:12" ht="14.25" customHeight="1" x14ac:dyDescent="0.25"/>
    <row r="31" spans="1:12" ht="14.25" customHeight="1" x14ac:dyDescent="0.25"/>
    <row r="32" spans="1:1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sheetData>
  <sheetProtection algorithmName="SHA-512" hashValue="YmOW3NLc6Jt3GsQlOPlN+XnjGZqKvzgKUxHbcLdGns3NqCzVMOPAPGi1r26Afztx3Hdjt/1qT071/Tlx11kFdA==" saltValue="n4AIreClE2bNu7SNfvi5Pg==" spinCount="100000" sheet="1" objects="1" scenarios="1"/>
  <mergeCells count="5">
    <mergeCell ref="A5:C5"/>
    <mergeCell ref="B12:C12"/>
    <mergeCell ref="A2:B2"/>
    <mergeCell ref="A3:B3"/>
    <mergeCell ref="B11:C11"/>
  </mergeCells>
  <phoneticPr fontId="8" type="noConversion"/>
  <dataValidations count="2">
    <dataValidation allowBlank="1" showInputMessage="1" prompt="To enter free text, select cell and type - do not click into cell" sqref="E10:CZ10 E12:CZ12" xr:uid="{00000000-0002-0000-0200-000000000000}"/>
    <dataValidation allowBlank="1" showInputMessage="1" sqref="A16:XFD16" xr:uid="{75E845E4-2F23-41A4-A4EA-0C28C0905C8E}"/>
  </dataValidations>
  <hyperlinks>
    <hyperlink ref="B12" location="SectionE_AnalysisMethods" display="Return to the Analysis Methods section in the &quot;State and program information&quot; tab to change whether a method is used." xr:uid="{95B36680-AA8C-460B-9E71-DEC56DC723B5}"/>
  </hyperlink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08">
        <x14:dataValidation type="list" allowBlank="1" showInputMessage="1" prompt="To enter free text, select cell and type - do not click into cell" xr:uid="{00000000-0002-0000-0200-000006000000}">
          <x14:formula1>
            <xm:f>'Set Values'!$U$3:$U$14</xm:f>
          </x14:formula1>
          <xm:sqref>E10:CZ10 E12:CZ12</xm:sqref>
        </x14:dataValidation>
        <x14:dataValidation type="list" allowBlank="1" showInputMessage="1" showErrorMessage="1" xr:uid="{A477E369-7775-42A9-ADA2-A9266AD499AA}">
          <x14:formula1>
            <xm:f>'Set Values'!$U$3:$U$11</xm:f>
          </x14:formula1>
          <xm:sqref>F7:CZ7</xm:sqref>
        </x14:dataValidation>
        <x14:dataValidation type="list" allowBlank="1" showInputMessage="1" prompt="To enter free text, select cell and type - do not click into cell" xr:uid="{00000000-0002-0000-0200-000003000000}">
          <x14:formula1>
            <xm:f>'Set Values'!$V$3:$V$18</xm:f>
          </x14:formula1>
          <xm:sqref>E10:CZ10 E12:CZ12</xm:sqref>
        </x14:dataValidation>
        <x14:dataValidation type="list" allowBlank="1" showInputMessage="1" prompt="To enter free text, select cell and type - do not click into cell" xr:uid="{0EA09ECB-E66D-4579-8281-E2175B05770B}">
          <x14:formula1>
            <xm:f>'Set Values'!$V$3:$V$12</xm:f>
          </x14:formula1>
          <xm:sqref>E9:CZ9</xm:sqref>
        </x14:dataValidation>
        <x14:dataValidation type="list" allowBlank="1" showInputMessage="1" prompt="To enter free text, select cell and type - do not click into cell" xr:uid="{9E521959-5BB2-4ED4-8F59-A59E66FA0DA8}">
          <x14:formula1>
            <xm:f>'Set Values'!$V$3:$V$17</xm:f>
          </x14:formula1>
          <xm:sqref>E9:CZ9</xm:sqref>
        </x14:dataValidation>
        <x14:dataValidation type="list" allowBlank="1" prompt="To enter free text, select cell and type - do not click into cell" xr:uid="{B987C7C5-B05A-476E-8DE2-FEEA9BC539A1}">
          <x14:formula1>
            <xm:f>'Set Values'!$BL$3:$BL$13</xm:f>
          </x14:formula1>
          <xm:sqref>E13</xm:sqref>
        </x14:dataValidation>
        <x14:dataValidation type="list" allowBlank="1" showInputMessage="1" prompt="To enter free text, select cell and type - do not click into cell" xr:uid="{00000000-0002-0000-0200-000002000000}">
          <x14:formula1>
            <xm:f>'Set Values'!$X$3:$X$6</xm:f>
          </x14:formula1>
          <xm:sqref>E14:CZ14</xm:sqref>
        </x14:dataValidation>
        <x14:dataValidation type="list" allowBlank="1" prompt="To enter free text, select cell and type - do not click into cell" xr:uid="{DB98A776-7866-46E8-849D-767F22E4AF84}">
          <x14:formula1>
            <xm:f>'Set Values'!$BM$3:$BM$13</xm:f>
          </x14:formula1>
          <xm:sqref>F13</xm:sqref>
        </x14:dataValidation>
        <x14:dataValidation type="list" allowBlank="1" prompt="To enter free text, select cell and type - do not click into cell" xr:uid="{522E4965-C339-4EFC-BF11-A71383AB7C4B}">
          <x14:formula1>
            <xm:f>'Set Values'!$BO$3:$BO$13</xm:f>
          </x14:formula1>
          <xm:sqref>H13</xm:sqref>
        </x14:dataValidation>
        <x14:dataValidation type="list" allowBlank="1" prompt="To enter free text, select cell and type - do not click into cell" xr:uid="{6E120164-DB59-4D96-8561-DFE1ECDA6C5C}">
          <x14:formula1>
            <xm:f>'Set Values'!$BP$3:$BP$13</xm:f>
          </x14:formula1>
          <xm:sqref>I13</xm:sqref>
        </x14:dataValidation>
        <x14:dataValidation type="list" allowBlank="1" prompt="To enter free text, select cell and type - do not click into cell" xr:uid="{6653121D-6257-408D-AAF0-85B8FDEF3377}">
          <x14:formula1>
            <xm:f>'Set Values'!$BQ$3:$BQ$13</xm:f>
          </x14:formula1>
          <xm:sqref>J13</xm:sqref>
        </x14:dataValidation>
        <x14:dataValidation type="list" allowBlank="1" prompt="To enter free text, select cell and type - do not click into cell" xr:uid="{D30DD151-024B-45C9-954B-B9287B0F28D2}">
          <x14:formula1>
            <xm:f>'Set Values'!$BR$3:$BR$13</xm:f>
          </x14:formula1>
          <xm:sqref>K13</xm:sqref>
        </x14:dataValidation>
        <x14:dataValidation type="list" allowBlank="1" prompt="To enter free text, select cell and type - do not click into cell" xr:uid="{98E89EAF-80B5-49B6-81AF-C8A2F11690C9}">
          <x14:formula1>
            <xm:f>'Set Values'!$BS$3:$BS$13</xm:f>
          </x14:formula1>
          <xm:sqref>L13</xm:sqref>
        </x14:dataValidation>
        <x14:dataValidation type="list" allowBlank="1" prompt="To enter free text, select cell and type - do not click into cell" xr:uid="{EC182461-2805-4A73-A360-43756A6D194A}">
          <x14:formula1>
            <xm:f>'Set Values'!$BT$3:$BT$13</xm:f>
          </x14:formula1>
          <xm:sqref>M13</xm:sqref>
        </x14:dataValidation>
        <x14:dataValidation type="list" allowBlank="1" prompt="To enter free text, select cell and type - do not click into cell" xr:uid="{F62CFF4C-0A65-4DBE-AA97-CE6637D853B1}">
          <x14:formula1>
            <xm:f>'Set Values'!$BU$3:$BU$13</xm:f>
          </x14:formula1>
          <xm:sqref>N13</xm:sqref>
        </x14:dataValidation>
        <x14:dataValidation type="list" allowBlank="1" prompt="To enter free text, select cell and type - do not click into cell" xr:uid="{00F7B5E1-EA0E-4C4E-BF3B-1D5EE844820F}">
          <x14:formula1>
            <xm:f>'Set Values'!$BV$3:$BV$13</xm:f>
          </x14:formula1>
          <xm:sqref>O13</xm:sqref>
        </x14:dataValidation>
        <x14:dataValidation type="list" allowBlank="1" prompt="To enter free text, select cell and type - do not click into cell" xr:uid="{BC22A596-5282-4871-8765-2243693DD6CE}">
          <x14:formula1>
            <xm:f>'Set Values'!$BW$3:$BW$13</xm:f>
          </x14:formula1>
          <xm:sqref>P13</xm:sqref>
        </x14:dataValidation>
        <x14:dataValidation type="list" allowBlank="1" prompt="To enter free text, select cell and type - do not click into cell" xr:uid="{E58BF0F7-5F26-430B-B708-6C67ACA4050C}">
          <x14:formula1>
            <xm:f>'Set Values'!$BX$3:$BX$13</xm:f>
          </x14:formula1>
          <xm:sqref>Q13</xm:sqref>
        </x14:dataValidation>
        <x14:dataValidation type="list" allowBlank="1" prompt="To enter free text, select cell and type - do not click into cell" xr:uid="{BAC7CA04-7DB4-4F80-995C-4F0A846D7313}">
          <x14:formula1>
            <xm:f>'Set Values'!$BY$3:$BY$13</xm:f>
          </x14:formula1>
          <xm:sqref>R13</xm:sqref>
        </x14:dataValidation>
        <x14:dataValidation type="list" allowBlank="1" prompt="To enter free text, select cell and type - do not click into cell" xr:uid="{127AD135-2C37-4962-AB6E-37618418DF2F}">
          <x14:formula1>
            <xm:f>'Set Values'!$BZ$3:$BZ$13</xm:f>
          </x14:formula1>
          <xm:sqref>S13</xm:sqref>
        </x14:dataValidation>
        <x14:dataValidation type="list" allowBlank="1" prompt="To enter free text, select cell and type - do not click into cell" xr:uid="{7A2C4543-D1C7-4BCF-859E-538211D8A82A}">
          <x14:formula1>
            <xm:f>'Set Values'!$CA$3:$CA$13</xm:f>
          </x14:formula1>
          <xm:sqref>T13</xm:sqref>
        </x14:dataValidation>
        <x14:dataValidation type="list" allowBlank="1" prompt="To enter free text, select cell and type - do not click into cell" xr:uid="{4BE8F05E-5D22-4215-9BEB-550FA1E267D9}">
          <x14:formula1>
            <xm:f>'Set Values'!$CB$3:$CB$13</xm:f>
          </x14:formula1>
          <xm:sqref>U13</xm:sqref>
        </x14:dataValidation>
        <x14:dataValidation type="list" allowBlank="1" prompt="To enter free text, select cell and type - do not click into cell" xr:uid="{02049A99-8BF1-4CC3-ABD3-43B9DFA784FB}">
          <x14:formula1>
            <xm:f>'Set Values'!$CC$3:$CC$13</xm:f>
          </x14:formula1>
          <xm:sqref>V13</xm:sqref>
        </x14:dataValidation>
        <x14:dataValidation type="list" allowBlank="1" prompt="To enter free text, select cell and type - do not click into cell" xr:uid="{D0F026DE-67C7-4107-B44E-EEF435FD9FEA}">
          <x14:formula1>
            <xm:f>'Set Values'!$CD$3:$CD$13</xm:f>
          </x14:formula1>
          <xm:sqref>W13</xm:sqref>
        </x14:dataValidation>
        <x14:dataValidation type="list" allowBlank="1" prompt="To enter free text, select cell and type - do not click into cell" xr:uid="{FB5B9B30-0832-44E2-BD2D-A1EE2667B4C7}">
          <x14:formula1>
            <xm:f>'Set Values'!$CE$3:$CE$13</xm:f>
          </x14:formula1>
          <xm:sqref>X13</xm:sqref>
        </x14:dataValidation>
        <x14:dataValidation type="list" allowBlank="1" prompt="To enter free text, select cell and type - do not click into cell" xr:uid="{E4E2B848-0B4D-48E6-85AB-2CD22A2A5C3C}">
          <x14:formula1>
            <xm:f>'Set Values'!$CF$3:$CF$13</xm:f>
          </x14:formula1>
          <xm:sqref>Y13</xm:sqref>
        </x14:dataValidation>
        <x14:dataValidation type="list" allowBlank="1" prompt="To enter free text, select cell and type - do not click into cell" xr:uid="{A7256DD6-AF07-4E68-AE9B-AFF17BD45F3C}">
          <x14:formula1>
            <xm:f>'Set Values'!$CG$3:$CG$13</xm:f>
          </x14:formula1>
          <xm:sqref>Z13</xm:sqref>
        </x14:dataValidation>
        <x14:dataValidation type="list" allowBlank="1" prompt="To enter free text, select cell and type - do not click into cell" xr:uid="{64DBC660-C853-48C7-8284-E560219A06D8}">
          <x14:formula1>
            <xm:f>'Set Values'!$CH$3:$CH$13</xm:f>
          </x14:formula1>
          <xm:sqref>AA13</xm:sqref>
        </x14:dataValidation>
        <x14:dataValidation type="list" allowBlank="1" prompt="To enter free text, select cell and type - do not click into cell" xr:uid="{293A52C7-D924-47D5-BA26-387FF74C3EAC}">
          <x14:formula1>
            <xm:f>'Set Values'!$CI$3:$CI$13</xm:f>
          </x14:formula1>
          <xm:sqref>AB13</xm:sqref>
        </x14:dataValidation>
        <x14:dataValidation type="list" allowBlank="1" prompt="To enter free text, select cell and type - do not click into cell" xr:uid="{F930FF36-F722-4235-BBB7-94A719A6FA47}">
          <x14:formula1>
            <xm:f>'Set Values'!$CJ$3:$CJ$13</xm:f>
          </x14:formula1>
          <xm:sqref>AC13</xm:sqref>
        </x14:dataValidation>
        <x14:dataValidation type="list" allowBlank="1" prompt="To enter free text, select cell and type - do not click into cell" xr:uid="{4D4493FA-D7A9-43EE-A6F6-0BD330F5B47F}">
          <x14:formula1>
            <xm:f>'Set Values'!$CK$3:$CK$13</xm:f>
          </x14:formula1>
          <xm:sqref>AD13</xm:sqref>
        </x14:dataValidation>
        <x14:dataValidation type="list" allowBlank="1" prompt="To enter free text, select cell and type - do not click into cell" xr:uid="{EAA02BC6-532C-4BD4-8CC5-DBF98856E63D}">
          <x14:formula1>
            <xm:f>'Set Values'!$CL$3:$CL$13</xm:f>
          </x14:formula1>
          <xm:sqref>AE13</xm:sqref>
        </x14:dataValidation>
        <x14:dataValidation type="list" allowBlank="1" prompt="To enter free text, select cell and type - do not click into cell" xr:uid="{5F9629DB-5F94-499B-8D79-F548CC51BE3D}">
          <x14:formula1>
            <xm:f>'Set Values'!$CM$3:$CM$13</xm:f>
          </x14:formula1>
          <xm:sqref>AF13</xm:sqref>
        </x14:dataValidation>
        <x14:dataValidation type="list" allowBlank="1" prompt="To enter free text, select cell and type - do not click into cell" xr:uid="{19F9014D-5E7F-4C60-9388-75D060C40F05}">
          <x14:formula1>
            <xm:f>'Set Values'!$CN$3:$CN$13</xm:f>
          </x14:formula1>
          <xm:sqref>AG13</xm:sqref>
        </x14:dataValidation>
        <x14:dataValidation type="list" allowBlank="1" prompt="To enter free text, select cell and type - do not click into cell" xr:uid="{BD25CB84-4F6A-4CE3-A2FD-37E730C5A661}">
          <x14:formula1>
            <xm:f>'Set Values'!$CO$3:$CO$13</xm:f>
          </x14:formula1>
          <xm:sqref>AH13</xm:sqref>
        </x14:dataValidation>
        <x14:dataValidation type="list" allowBlank="1" prompt="To enter free text, select cell and type - do not click into cell" xr:uid="{7606416D-62F3-4CDE-BD26-DF3C6887333B}">
          <x14:formula1>
            <xm:f>'Set Values'!$CP$3:$CP$13</xm:f>
          </x14:formula1>
          <xm:sqref>AI13</xm:sqref>
        </x14:dataValidation>
        <x14:dataValidation type="list" allowBlank="1" prompt="To enter free text, select cell and type - do not click into cell" xr:uid="{5075A3AB-5D03-4D67-88F1-25C69BE248BA}">
          <x14:formula1>
            <xm:f>'Set Values'!$CR$3:$CR$13</xm:f>
          </x14:formula1>
          <xm:sqref>AK13</xm:sqref>
        </x14:dataValidation>
        <x14:dataValidation type="list" allowBlank="1" prompt="To enter free text, select cell and type - do not click into cell" xr:uid="{1544F705-ABAF-43FC-82DD-B61DB641F2D0}">
          <x14:formula1>
            <xm:f>'Set Values'!$CQ$3:$CQ$13</xm:f>
          </x14:formula1>
          <xm:sqref>AJ13</xm:sqref>
        </x14:dataValidation>
        <x14:dataValidation type="list" allowBlank="1" prompt="To enter free text, select cell and type - do not click into cell" xr:uid="{EA5AE0E2-4FD5-4ABB-8EAB-46E21832BF25}">
          <x14:formula1>
            <xm:f>'Set Values'!$CS$3:$CS$13</xm:f>
          </x14:formula1>
          <xm:sqref>AL13</xm:sqref>
        </x14:dataValidation>
        <x14:dataValidation type="list" allowBlank="1" prompt="To enter free text, select cell and type - do not click into cell" xr:uid="{07B89C89-6B57-4C21-A748-B433BF68F978}">
          <x14:formula1>
            <xm:f>'Set Values'!$CT$3:$CT$13</xm:f>
          </x14:formula1>
          <xm:sqref>AM13</xm:sqref>
        </x14:dataValidation>
        <x14:dataValidation type="list" allowBlank="1" prompt="To enter free text, select cell and type - do not click into cell" xr:uid="{D0CF8DDB-F47C-477E-85B8-6677422CF16F}">
          <x14:formula1>
            <xm:f>'Set Values'!$CU$3:$CU$13</xm:f>
          </x14:formula1>
          <xm:sqref>AN13</xm:sqref>
        </x14:dataValidation>
        <x14:dataValidation type="list" allowBlank="1" prompt="To enter free text, select cell and type - do not click into cell" xr:uid="{D10D3AF7-6A90-41BF-B1FB-DA55355A4996}">
          <x14:formula1>
            <xm:f>'Set Values'!$CV$3:$CV$13</xm:f>
          </x14:formula1>
          <xm:sqref>AO13</xm:sqref>
        </x14:dataValidation>
        <x14:dataValidation type="list" allowBlank="1" prompt="To enter free text, select cell and type - do not click into cell" xr:uid="{FE05526F-7415-40AF-B6F3-B84B965B37FA}">
          <x14:formula1>
            <xm:f>'Set Values'!$CW$3:$CW$13</xm:f>
          </x14:formula1>
          <xm:sqref>AP13</xm:sqref>
        </x14:dataValidation>
        <x14:dataValidation type="list" allowBlank="1" prompt="To enter free text, select cell and type - do not click into cell" xr:uid="{5BB3EE94-8973-4DD3-87F0-78556DA8A283}">
          <x14:formula1>
            <xm:f>'Set Values'!$CX$3:$CX$13</xm:f>
          </x14:formula1>
          <xm:sqref>AQ13</xm:sqref>
        </x14:dataValidation>
        <x14:dataValidation type="list" allowBlank="1" prompt="To enter free text, select cell and type - do not click into cell" xr:uid="{99A8F18D-0471-49AE-8023-D0A1B076C718}">
          <x14:formula1>
            <xm:f>'Set Values'!$CY$3:$CY$13</xm:f>
          </x14:formula1>
          <xm:sqref>AR13</xm:sqref>
        </x14:dataValidation>
        <x14:dataValidation type="list" allowBlank="1" prompt="To enter free text, select cell and type - do not click into cell" xr:uid="{C2BDE541-EDC7-44DA-A92D-50C823301680}">
          <x14:formula1>
            <xm:f>'Set Values'!$CZ$3:$CZ$13</xm:f>
          </x14:formula1>
          <xm:sqref>AS13</xm:sqref>
        </x14:dataValidation>
        <x14:dataValidation type="list" allowBlank="1" prompt="To enter free text, select cell and type - do not click into cell" xr:uid="{99726B98-BE47-4B6B-83D9-155CBFC99415}">
          <x14:formula1>
            <xm:f>'Set Values'!$DA$3:$DA$13</xm:f>
          </x14:formula1>
          <xm:sqref>AT13</xm:sqref>
        </x14:dataValidation>
        <x14:dataValidation type="list" allowBlank="1" prompt="To enter free text, select cell and type - do not click into cell" xr:uid="{EBE37D3E-E390-4979-A244-D68414C5892F}">
          <x14:formula1>
            <xm:f>'Set Values'!$DB$3:$DB$13</xm:f>
          </x14:formula1>
          <xm:sqref>AU13</xm:sqref>
        </x14:dataValidation>
        <x14:dataValidation type="list" allowBlank="1" prompt="To enter free text, select cell and type - do not click into cell" xr:uid="{5F32B4B9-7CC6-4632-95F0-CC7352CC35FC}">
          <x14:formula1>
            <xm:f>'Set Values'!$DC$3:$DC$13</xm:f>
          </x14:formula1>
          <xm:sqref>AV13</xm:sqref>
        </x14:dataValidation>
        <x14:dataValidation type="list" allowBlank="1" prompt="To enter free text, select cell and type - do not click into cell" xr:uid="{D3D3AA95-DE69-42BF-89AD-42B2C62F1FFA}">
          <x14:formula1>
            <xm:f>'Set Values'!$DD$3:$DD$13</xm:f>
          </x14:formula1>
          <xm:sqref>AW13</xm:sqref>
        </x14:dataValidation>
        <x14:dataValidation type="list" allowBlank="1" prompt="To enter free text, select cell and type - do not click into cell" xr:uid="{5FB1F395-53A5-471D-B89C-6721145DBE9B}">
          <x14:formula1>
            <xm:f>'Set Values'!$DE$3:$DE$13</xm:f>
          </x14:formula1>
          <xm:sqref>AX13</xm:sqref>
        </x14:dataValidation>
        <x14:dataValidation type="list" allowBlank="1" prompt="To enter free text, select cell and type - do not click into cell" xr:uid="{3CC56423-BF16-44F7-AF67-911446A94BE5}">
          <x14:formula1>
            <xm:f>'Set Values'!$DF$3:$DF$13</xm:f>
          </x14:formula1>
          <xm:sqref>AY13</xm:sqref>
        </x14:dataValidation>
        <x14:dataValidation type="list" allowBlank="1" prompt="To enter free text, select cell and type - do not click into cell" xr:uid="{718302D9-95D6-4F14-9754-1840ABB4F1E7}">
          <x14:formula1>
            <xm:f>'Set Values'!$DG$3:$DG$13</xm:f>
          </x14:formula1>
          <xm:sqref>AZ13</xm:sqref>
        </x14:dataValidation>
        <x14:dataValidation type="list" allowBlank="1" prompt="To enter free text, select cell and type - do not click into cell" xr:uid="{E5824CC3-E591-450B-BD2B-76624AB9F718}">
          <x14:formula1>
            <xm:f>'Set Values'!$DH$3:$DH$13</xm:f>
          </x14:formula1>
          <xm:sqref>BA13</xm:sqref>
        </x14:dataValidation>
        <x14:dataValidation type="list" allowBlank="1" prompt="To enter free text, select cell and type - do not click into cell" xr:uid="{0D42C51A-CEE9-4F50-A355-3D84404D04ED}">
          <x14:formula1>
            <xm:f>'Set Values'!$DI$3:$DI$13</xm:f>
          </x14:formula1>
          <xm:sqref>BB13</xm:sqref>
        </x14:dataValidation>
        <x14:dataValidation type="list" allowBlank="1" prompt="To enter free text, select cell and type - do not click into cell" xr:uid="{E308A680-F89F-43C7-A40E-63441D841E87}">
          <x14:formula1>
            <xm:f>'Set Values'!$DJ$3:$DJ$13</xm:f>
          </x14:formula1>
          <xm:sqref>BC13</xm:sqref>
        </x14:dataValidation>
        <x14:dataValidation type="list" allowBlank="1" prompt="To enter free text, select cell and type - do not click into cell" xr:uid="{AA571BA2-93B9-494D-A396-16E8B26645A3}">
          <x14:formula1>
            <xm:f>'Set Values'!$DK$3:$DK$13</xm:f>
          </x14:formula1>
          <xm:sqref>BD13</xm:sqref>
        </x14:dataValidation>
        <x14:dataValidation type="list" allowBlank="1" prompt="To enter free text, select cell and type - do not click into cell" xr:uid="{E4A05D67-97E6-481A-9E5A-2A1310D1A4B9}">
          <x14:formula1>
            <xm:f>'Set Values'!$DL$3:$DL$13</xm:f>
          </x14:formula1>
          <xm:sqref>BE13</xm:sqref>
        </x14:dataValidation>
        <x14:dataValidation type="list" allowBlank="1" prompt="To enter free text, select cell and type - do not click into cell" xr:uid="{20D8932C-8FF3-4DB9-9652-D117AEDC6ABA}">
          <x14:formula1>
            <xm:f>'Set Values'!$DM$3:$DM$13</xm:f>
          </x14:formula1>
          <xm:sqref>BF13</xm:sqref>
        </x14:dataValidation>
        <x14:dataValidation type="list" allowBlank="1" prompt="To enter free text, select cell and type - do not click into cell" xr:uid="{A4CDD77C-3A04-41E2-9FAF-1274CACC0718}">
          <x14:formula1>
            <xm:f>'Set Values'!$DN$3:$DN$13</xm:f>
          </x14:formula1>
          <xm:sqref>BG13</xm:sqref>
        </x14:dataValidation>
        <x14:dataValidation type="list" allowBlank="1" prompt="To enter free text, select cell and type - do not click into cell" xr:uid="{347B3D6A-3958-4E30-80BE-3F1F3FCDD833}">
          <x14:formula1>
            <xm:f>'Set Values'!$DO$3:$DO$13</xm:f>
          </x14:formula1>
          <xm:sqref>BH13</xm:sqref>
        </x14:dataValidation>
        <x14:dataValidation type="list" allowBlank="1" prompt="To enter free text, select cell and type - do not click into cell" xr:uid="{8EFA76B9-B6E4-4BBF-AA04-C20C81DEF731}">
          <x14:formula1>
            <xm:f>'Set Values'!$DP$3:$DP$13</xm:f>
          </x14:formula1>
          <xm:sqref>BI13</xm:sqref>
        </x14:dataValidation>
        <x14:dataValidation type="list" allowBlank="1" prompt="To enter free text, select cell and type - do not click into cell" xr:uid="{C59A90F2-F194-4BC2-8617-D0A9D7268273}">
          <x14:formula1>
            <xm:f>'Set Values'!$DQ$3:$DQ$13</xm:f>
          </x14:formula1>
          <xm:sqref>BJ13</xm:sqref>
        </x14:dataValidation>
        <x14:dataValidation type="list" allowBlank="1" prompt="To enter free text, select cell and type - do not click into cell" xr:uid="{8097435E-BB07-40EF-95C9-3C19DB6304A3}">
          <x14:formula1>
            <xm:f>'Set Values'!$DR$3:$DR$13</xm:f>
          </x14:formula1>
          <xm:sqref>BK13</xm:sqref>
        </x14:dataValidation>
        <x14:dataValidation type="list" allowBlank="1" prompt="To enter free text, select cell and type - do not click into cell" xr:uid="{6F6C2CA7-4A97-4BDA-A8A2-8EA4F0FA2839}">
          <x14:formula1>
            <xm:f>'Set Values'!$DS$3:$DS$13</xm:f>
          </x14:formula1>
          <xm:sqref>BL13</xm:sqref>
        </x14:dataValidation>
        <x14:dataValidation type="list" allowBlank="1" prompt="To enter free text, select cell and type - do not click into cell" xr:uid="{67C1F871-EEDE-4AF7-8965-E5648578E8A2}">
          <x14:formula1>
            <xm:f>'Set Values'!$DT$3:$DT$13</xm:f>
          </x14:formula1>
          <xm:sqref>BM13</xm:sqref>
        </x14:dataValidation>
        <x14:dataValidation type="list" allowBlank="1" prompt="To enter free text, select cell and type - do not click into cell" xr:uid="{AC41B4B6-492B-4AA9-93B4-6406A1E180E5}">
          <x14:formula1>
            <xm:f>'Set Values'!$DU$3:$DU$13</xm:f>
          </x14:formula1>
          <xm:sqref>BN13</xm:sqref>
        </x14:dataValidation>
        <x14:dataValidation type="list" allowBlank="1" prompt="To enter free text, select cell and type - do not click into cell" xr:uid="{BF1C9761-6366-40C8-9F58-15529D4CA1D0}">
          <x14:formula1>
            <xm:f>'Set Values'!$DV$3:$DV$13</xm:f>
          </x14:formula1>
          <xm:sqref>BO13</xm:sqref>
        </x14:dataValidation>
        <x14:dataValidation type="list" allowBlank="1" prompt="To enter free text, select cell and type - do not click into cell" xr:uid="{6CC551EE-72A6-445E-B7B1-9B3938053E84}">
          <x14:formula1>
            <xm:f>'Set Values'!$DW$3:$DW$13</xm:f>
          </x14:formula1>
          <xm:sqref>BP13</xm:sqref>
        </x14:dataValidation>
        <x14:dataValidation type="list" allowBlank="1" prompt="To enter free text, select cell and type - do not click into cell" xr:uid="{7C9C6D80-15AA-4D34-ADBE-BDF439876647}">
          <x14:formula1>
            <xm:f>'Set Values'!$DX$3:$DX$13</xm:f>
          </x14:formula1>
          <xm:sqref>BQ13</xm:sqref>
        </x14:dataValidation>
        <x14:dataValidation type="list" allowBlank="1" prompt="To enter free text, select cell and type - do not click into cell" xr:uid="{FD1BDAE1-854C-4679-9ED7-2DFDB366E20B}">
          <x14:formula1>
            <xm:f>'Set Values'!$DY$3:$DY$13</xm:f>
          </x14:formula1>
          <xm:sqref>BR13</xm:sqref>
        </x14:dataValidation>
        <x14:dataValidation type="list" allowBlank="1" prompt="To enter free text, select cell and type - do not click into cell" xr:uid="{E57F4032-6C54-44EB-93A8-93798FAE9B57}">
          <x14:formula1>
            <xm:f>'Set Values'!$DZ$3:$DZ$13</xm:f>
          </x14:formula1>
          <xm:sqref>BS13</xm:sqref>
        </x14:dataValidation>
        <x14:dataValidation type="list" allowBlank="1" prompt="To enter free text, select cell and type - do not click into cell" xr:uid="{10AF22F0-3EA3-401C-80D1-EC48BB7BE2AA}">
          <x14:formula1>
            <xm:f>'Set Values'!$EA$3:$EA$13</xm:f>
          </x14:formula1>
          <xm:sqref>BT13</xm:sqref>
        </x14:dataValidation>
        <x14:dataValidation type="list" allowBlank="1" prompt="To enter free text, select cell and type - do not click into cell" xr:uid="{B68A4F2B-9C57-4519-AF5E-53CADD1A3A69}">
          <x14:formula1>
            <xm:f>'Set Values'!$EB$3:$EB$13</xm:f>
          </x14:formula1>
          <xm:sqref>BU13</xm:sqref>
        </x14:dataValidation>
        <x14:dataValidation type="list" allowBlank="1" prompt="To enter free text, select cell and type - do not click into cell" xr:uid="{39D66E05-459F-47A9-ABDA-C14651A608A8}">
          <x14:formula1>
            <xm:f>'Set Values'!$EC$3:$EC$13</xm:f>
          </x14:formula1>
          <xm:sqref>BV13</xm:sqref>
        </x14:dataValidation>
        <x14:dataValidation type="list" allowBlank="1" prompt="To enter free text, select cell and type - do not click into cell" xr:uid="{F8ACE89C-4AC9-4374-83A0-5FD43DBB194D}">
          <x14:formula1>
            <xm:f>'Set Values'!$ED$3:$ED$13</xm:f>
          </x14:formula1>
          <xm:sqref>BW13</xm:sqref>
        </x14:dataValidation>
        <x14:dataValidation type="list" allowBlank="1" prompt="To enter free text, select cell and type - do not click into cell" xr:uid="{68C921E6-18A9-4DF2-BCDB-1A5F054EBE8E}">
          <x14:formula1>
            <xm:f>'Set Values'!$EE$3:$EE$13</xm:f>
          </x14:formula1>
          <xm:sqref>BX13</xm:sqref>
        </x14:dataValidation>
        <x14:dataValidation type="list" allowBlank="1" prompt="To enter free text, select cell and type - do not click into cell" xr:uid="{B4E09E8C-BD3E-444A-8022-F2AD0E17B38A}">
          <x14:formula1>
            <xm:f>'Set Values'!$EF$3:$EF$13</xm:f>
          </x14:formula1>
          <xm:sqref>BY13</xm:sqref>
        </x14:dataValidation>
        <x14:dataValidation type="list" allowBlank="1" prompt="To enter free text, select cell and type - do not click into cell" xr:uid="{56775794-8F19-464A-A2D0-FCE7E8F617B9}">
          <x14:formula1>
            <xm:f>'Set Values'!$EG$3:$EG$13</xm:f>
          </x14:formula1>
          <xm:sqref>BZ13</xm:sqref>
        </x14:dataValidation>
        <x14:dataValidation type="list" allowBlank="1" prompt="To enter free text, select cell and type - do not click into cell" xr:uid="{A87614CD-58F1-482C-A205-E69DE4BC3A6B}">
          <x14:formula1>
            <xm:f>'Set Values'!$EH$3:$EH$13</xm:f>
          </x14:formula1>
          <xm:sqref>CA13</xm:sqref>
        </x14:dataValidation>
        <x14:dataValidation type="list" allowBlank="1" prompt="To enter free text, select cell and type - do not click into cell" xr:uid="{DABB9B6D-716C-4545-A7F2-88C48328A056}">
          <x14:formula1>
            <xm:f>'Set Values'!$EI$3:$EI$13</xm:f>
          </x14:formula1>
          <xm:sqref>CB13</xm:sqref>
        </x14:dataValidation>
        <x14:dataValidation type="list" allowBlank="1" prompt="To enter free text, select cell and type - do not click into cell" xr:uid="{0B345E9D-09F9-4B8C-89DD-96F90BBD9F02}">
          <x14:formula1>
            <xm:f>'Set Values'!$EJ$3:$EJ$13</xm:f>
          </x14:formula1>
          <xm:sqref>CC13</xm:sqref>
        </x14:dataValidation>
        <x14:dataValidation type="list" allowBlank="1" prompt="To enter free text, select cell and type - do not click into cell" xr:uid="{5C82B15E-34FA-40C7-9C7A-F6056D1527C8}">
          <x14:formula1>
            <xm:f>'Set Values'!$EK$3:$EK$13</xm:f>
          </x14:formula1>
          <xm:sqref>CD13</xm:sqref>
        </x14:dataValidation>
        <x14:dataValidation type="list" allowBlank="1" prompt="To enter free text, select cell and type - do not click into cell" xr:uid="{E4B2A46D-4FE0-4D15-A88E-F7F3F7C0934B}">
          <x14:formula1>
            <xm:f>'Set Values'!$EL$3:$EL$13</xm:f>
          </x14:formula1>
          <xm:sqref>CE13</xm:sqref>
        </x14:dataValidation>
        <x14:dataValidation type="list" allowBlank="1" prompt="To enter free text, select cell and type - do not click into cell" xr:uid="{1BBDBB92-50E0-406D-B6B2-2691D0861FE7}">
          <x14:formula1>
            <xm:f>'Set Values'!$EM$3:$EM$13</xm:f>
          </x14:formula1>
          <xm:sqref>CF13</xm:sqref>
        </x14:dataValidation>
        <x14:dataValidation type="list" allowBlank="1" prompt="To enter free text, select cell and type - do not click into cell" xr:uid="{B3C42EBE-B00C-4CDA-B776-73119D94CE95}">
          <x14:formula1>
            <xm:f>'Set Values'!$EN$3:$EN$13</xm:f>
          </x14:formula1>
          <xm:sqref>CG13</xm:sqref>
        </x14:dataValidation>
        <x14:dataValidation type="list" allowBlank="1" prompt="To enter free text, select cell and type - do not click into cell" xr:uid="{32B549F2-19E1-49A9-B9F7-F617251031A1}">
          <x14:formula1>
            <xm:f>'Set Values'!$EO$3:$EO$13</xm:f>
          </x14:formula1>
          <xm:sqref>CH13</xm:sqref>
        </x14:dataValidation>
        <x14:dataValidation type="list" allowBlank="1" prompt="To enter free text, select cell and type - do not click into cell" xr:uid="{71DA20F2-065D-4AFB-8610-32E6F3C29387}">
          <x14:formula1>
            <xm:f>'Set Values'!$EP$3:$EP$13</xm:f>
          </x14:formula1>
          <xm:sqref>CI13</xm:sqref>
        </x14:dataValidation>
        <x14:dataValidation type="list" allowBlank="1" prompt="To enter free text, select cell and type - do not click into cell" xr:uid="{85DB19A6-7D5F-44A4-B0AC-2069F6907C42}">
          <x14:formula1>
            <xm:f>'Set Values'!$EQ$3:$EQ$13</xm:f>
          </x14:formula1>
          <xm:sqref>CJ13</xm:sqref>
        </x14:dataValidation>
        <x14:dataValidation type="list" allowBlank="1" prompt="To enter free text, select cell and type - do not click into cell" xr:uid="{BD3A8546-1B90-485D-B08B-CBB99D08C693}">
          <x14:formula1>
            <xm:f>'Set Values'!$ER$3:$ER$13</xm:f>
          </x14:formula1>
          <xm:sqref>CK13</xm:sqref>
        </x14:dataValidation>
        <x14:dataValidation type="list" allowBlank="1" prompt="To enter free text, select cell and type - do not click into cell" xr:uid="{A4F1D924-C163-4A41-9E04-B4D86F3ED037}">
          <x14:formula1>
            <xm:f>'Set Values'!$ES$3:$ES$13</xm:f>
          </x14:formula1>
          <xm:sqref>CL13</xm:sqref>
        </x14:dataValidation>
        <x14:dataValidation type="list" allowBlank="1" prompt="To enter free text, select cell and type - do not click into cell" xr:uid="{DB422086-274B-489A-8608-A5B0D08338A8}">
          <x14:formula1>
            <xm:f>'Set Values'!$ET$3:$ET$13</xm:f>
          </x14:formula1>
          <xm:sqref>CM13</xm:sqref>
        </x14:dataValidation>
        <x14:dataValidation type="list" allowBlank="1" prompt="To enter free text, select cell and type - do not click into cell" xr:uid="{1D74E103-2B8F-40F1-87C5-2A021A9FA804}">
          <x14:formula1>
            <xm:f>'Set Values'!$EU$3:$EU$13</xm:f>
          </x14:formula1>
          <xm:sqref>CN13</xm:sqref>
        </x14:dataValidation>
        <x14:dataValidation type="list" allowBlank="1" prompt="To enter free text, select cell and type - do not click into cell" xr:uid="{820C67A0-1B52-49AC-A90A-3B8741D4B957}">
          <x14:formula1>
            <xm:f>'Set Values'!$EV$3:$EV$13</xm:f>
          </x14:formula1>
          <xm:sqref>CO13</xm:sqref>
        </x14:dataValidation>
        <x14:dataValidation type="list" allowBlank="1" prompt="To enter free text, select cell and type - do not click into cell" xr:uid="{C2FB9E74-8097-4682-971A-3F43FCB3466A}">
          <x14:formula1>
            <xm:f>'Set Values'!$EW$3:$EW$13</xm:f>
          </x14:formula1>
          <xm:sqref>CP13</xm:sqref>
        </x14:dataValidation>
        <x14:dataValidation type="list" allowBlank="1" prompt="To enter free text, select cell and type - do not click into cell" xr:uid="{0F81EEBB-608A-47D2-8DB0-EE2455B45F1F}">
          <x14:formula1>
            <xm:f>'Set Values'!$EX$3:$EX$13</xm:f>
          </x14:formula1>
          <xm:sqref>CQ13</xm:sqref>
        </x14:dataValidation>
        <x14:dataValidation type="list" allowBlank="1" prompt="To enter free text, select cell and type - do not click into cell" xr:uid="{EFE543A8-A388-4857-ABAB-109548AD1B6A}">
          <x14:formula1>
            <xm:f>'Set Values'!$EY$3:$EY$13</xm:f>
          </x14:formula1>
          <xm:sqref>CR13</xm:sqref>
        </x14:dataValidation>
        <x14:dataValidation type="list" allowBlank="1" prompt="To enter free text, select cell and type - do not click into cell" xr:uid="{D50F56CB-1BD4-434F-8C2B-1A237734F862}">
          <x14:formula1>
            <xm:f>'Set Values'!$EZ$3:$EZ$13</xm:f>
          </x14:formula1>
          <xm:sqref>CS13</xm:sqref>
        </x14:dataValidation>
        <x14:dataValidation type="list" allowBlank="1" prompt="To enter free text, select cell and type - do not click into cell" xr:uid="{64F7D380-6B1B-476D-8990-467E7707EAB8}">
          <x14:formula1>
            <xm:f>'Set Values'!$FA$3:$FA$13</xm:f>
          </x14:formula1>
          <xm:sqref>CT13</xm:sqref>
        </x14:dataValidation>
        <x14:dataValidation type="list" allowBlank="1" prompt="To enter free text, select cell and type - do not click into cell" xr:uid="{76980163-4F04-412F-B460-414BBB9DEF73}">
          <x14:formula1>
            <xm:f>'Set Values'!$FB$3:$FB$13</xm:f>
          </x14:formula1>
          <xm:sqref>CU13</xm:sqref>
        </x14:dataValidation>
        <x14:dataValidation type="list" allowBlank="1" prompt="To enter free text, select cell and type - do not click into cell" xr:uid="{067E1764-356E-4B3B-9AAA-91638BCCBDA5}">
          <x14:formula1>
            <xm:f>'Set Values'!$FC$3:$FC$13</xm:f>
          </x14:formula1>
          <xm:sqref>CV13</xm:sqref>
        </x14:dataValidation>
        <x14:dataValidation type="list" allowBlank="1" prompt="To enter free text, select cell and type - do not click into cell" xr:uid="{237992BC-5206-4766-BB15-9618B1DB6DC1}">
          <x14:formula1>
            <xm:f>'Set Values'!$FD$3:$FD$13</xm:f>
          </x14:formula1>
          <xm:sqref>CW13</xm:sqref>
        </x14:dataValidation>
        <x14:dataValidation type="list" allowBlank="1" prompt="To enter free text, select cell and type - do not click into cell" xr:uid="{105D47C3-C4E3-4FE8-966F-4F42F642ABB3}">
          <x14:formula1>
            <xm:f>'Set Values'!$FE$3:$FE$13</xm:f>
          </x14:formula1>
          <xm:sqref>CX13</xm:sqref>
        </x14:dataValidation>
        <x14:dataValidation type="list" allowBlank="1" prompt="To enter free text, select cell and type - do not click into cell" xr:uid="{48996AA4-F464-40DE-971C-C033DD572E04}">
          <x14:formula1>
            <xm:f>'Set Values'!$FF$3:$FF$13</xm:f>
          </x14:formula1>
          <xm:sqref>CY13</xm:sqref>
        </x14:dataValidation>
        <x14:dataValidation type="list" allowBlank="1" prompt="To enter free text, select cell and type - do not click into cell" xr:uid="{4C94922D-8674-4FDA-90B7-2608434C4ACD}">
          <x14:formula1>
            <xm:f>'Set Values'!$FG$3:$FG$13</xm:f>
          </x14:formula1>
          <xm:sqref>CZ13</xm:sqref>
        </x14:dataValidation>
        <x14:dataValidation type="list" allowBlank="1" showErrorMessage="1" xr:uid="{9C88B145-88B9-49BF-97A7-DDE36D460B6A}">
          <x14:formula1>
            <xm:f>'Set Values'!$U$3:$U$11</xm:f>
          </x14:formula1>
          <xm:sqref>E7</xm:sqref>
        </x14:dataValidation>
        <x14:dataValidation type="list" allowBlank="1" showInputMessage="1" prompt="To enter free text, select cell and type - do not click into cell" xr:uid="{A0B9CD02-FE38-48A1-99BA-6D5492B39510}">
          <x14:formula1>
            <xm:f>'Set Values'!$Y$3:$Y$11</xm:f>
          </x14:formula1>
          <xm:sqref>E15:CZ15</xm:sqref>
        </x14:dataValidation>
        <x14:dataValidation type="list" allowBlank="1" prompt="To enter free text, select cell and type - do not click into cell" xr:uid="{701A8C17-C726-4F0E-B7DC-ACBCD360F361}">
          <x14:formula1>
            <xm:f>'Set Values'!$BN$3:$BN$13</xm:f>
          </x14:formula1>
          <xm:sqref>G13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1B793-102A-4316-97D3-36CB12AB1958}">
  <dimension ref="A1:CZ108"/>
  <sheetViews>
    <sheetView showGridLines="0" zoomScale="70" zoomScaleNormal="70" workbookViewId="0">
      <pane xSplit="4" ySplit="11" topLeftCell="E12" activePane="bottomRight" state="frozen"/>
      <selection activeCell="D20" sqref="D20"/>
      <selection pane="topRight" activeCell="D20" sqref="D20"/>
      <selection pane="bottomLeft" activeCell="D20" sqref="D20"/>
      <selection pane="bottomRight"/>
    </sheetView>
  </sheetViews>
  <sheetFormatPr defaultColWidth="9.21875" defaultRowHeight="13.8" x14ac:dyDescent="0.25"/>
  <cols>
    <col min="1" max="1" width="9.33203125" style="2" customWidth="1"/>
    <col min="2" max="2" width="39.5546875" style="2" customWidth="1"/>
    <col min="3" max="3" width="71.5546875" style="5" customWidth="1"/>
    <col min="4" max="4" width="30.77734375" style="5" customWidth="1"/>
    <col min="5" max="104" width="40.77734375" style="2" customWidth="1"/>
    <col min="105" max="16384" width="9.21875" style="2"/>
  </cols>
  <sheetData>
    <row r="1" spans="1:104" s="78" customFormat="1" ht="21" x14ac:dyDescent="0.35">
      <c r="A1" s="75" t="s">
        <v>585</v>
      </c>
      <c r="B1" s="75"/>
      <c r="C1" s="76"/>
      <c r="D1" s="77"/>
      <c r="E1" s="75" t="s">
        <v>401</v>
      </c>
      <c r="F1" s="75" t="s">
        <v>402</v>
      </c>
      <c r="G1" s="75" t="s">
        <v>403</v>
      </c>
      <c r="H1" s="75" t="s">
        <v>404</v>
      </c>
      <c r="I1" s="75" t="s">
        <v>405</v>
      </c>
      <c r="J1" s="75" t="s">
        <v>406</v>
      </c>
      <c r="K1" s="75" t="s">
        <v>407</v>
      </c>
      <c r="L1" s="75" t="s">
        <v>408</v>
      </c>
      <c r="M1" s="75" t="s">
        <v>409</v>
      </c>
      <c r="N1" s="75" t="s">
        <v>410</v>
      </c>
      <c r="O1" s="75" t="s">
        <v>411</v>
      </c>
      <c r="P1" s="75" t="s">
        <v>412</v>
      </c>
      <c r="Q1" s="75" t="s">
        <v>413</v>
      </c>
      <c r="R1" s="75" t="s">
        <v>414</v>
      </c>
      <c r="S1" s="75" t="s">
        <v>415</v>
      </c>
      <c r="T1" s="75" t="s">
        <v>416</v>
      </c>
      <c r="U1" s="75" t="s">
        <v>417</v>
      </c>
      <c r="V1" s="75" t="s">
        <v>418</v>
      </c>
      <c r="W1" s="75" t="s">
        <v>419</v>
      </c>
      <c r="X1" s="75" t="s">
        <v>420</v>
      </c>
      <c r="Y1" s="75" t="s">
        <v>421</v>
      </c>
      <c r="Z1" s="75" t="s">
        <v>422</v>
      </c>
      <c r="AA1" s="75" t="s">
        <v>423</v>
      </c>
      <c r="AB1" s="75" t="s">
        <v>424</v>
      </c>
      <c r="AC1" s="75" t="s">
        <v>425</v>
      </c>
      <c r="AD1" s="75" t="s">
        <v>426</v>
      </c>
      <c r="AE1" s="75" t="s">
        <v>427</v>
      </c>
      <c r="AF1" s="75" t="s">
        <v>428</v>
      </c>
      <c r="AG1" s="75" t="s">
        <v>429</v>
      </c>
      <c r="AH1" s="75" t="s">
        <v>430</v>
      </c>
      <c r="AI1" s="75" t="s">
        <v>431</v>
      </c>
      <c r="AJ1" s="75" t="s">
        <v>432</v>
      </c>
      <c r="AK1" s="75" t="s">
        <v>433</v>
      </c>
      <c r="AL1" s="75" t="s">
        <v>434</v>
      </c>
      <c r="AM1" s="75" t="s">
        <v>435</v>
      </c>
      <c r="AN1" s="75" t="s">
        <v>436</v>
      </c>
      <c r="AO1" s="75" t="s">
        <v>437</v>
      </c>
      <c r="AP1" s="75" t="s">
        <v>438</v>
      </c>
      <c r="AQ1" s="75" t="s">
        <v>439</v>
      </c>
      <c r="AR1" s="75" t="s">
        <v>440</v>
      </c>
      <c r="AS1" s="75" t="s">
        <v>441</v>
      </c>
      <c r="AT1" s="75" t="s">
        <v>442</v>
      </c>
      <c r="AU1" s="75" t="s">
        <v>443</v>
      </c>
      <c r="AV1" s="75" t="s">
        <v>444</v>
      </c>
      <c r="AW1" s="75" t="s">
        <v>445</v>
      </c>
      <c r="AX1" s="75" t="s">
        <v>446</v>
      </c>
      <c r="AY1" s="75" t="s">
        <v>447</v>
      </c>
      <c r="AZ1" s="75" t="s">
        <v>448</v>
      </c>
      <c r="BA1" s="75" t="s">
        <v>449</v>
      </c>
      <c r="BB1" s="75" t="s">
        <v>450</v>
      </c>
      <c r="BC1" s="75" t="s">
        <v>451</v>
      </c>
      <c r="BD1" s="75" t="s">
        <v>452</v>
      </c>
      <c r="BE1" s="75" t="s">
        <v>453</v>
      </c>
      <c r="BF1" s="75" t="s">
        <v>454</v>
      </c>
      <c r="BG1" s="75" t="s">
        <v>455</v>
      </c>
      <c r="BH1" s="75" t="s">
        <v>456</v>
      </c>
      <c r="BI1" s="75" t="s">
        <v>457</v>
      </c>
      <c r="BJ1" s="75" t="s">
        <v>458</v>
      </c>
      <c r="BK1" s="75" t="s">
        <v>459</v>
      </c>
      <c r="BL1" s="75" t="s">
        <v>460</v>
      </c>
      <c r="BM1" s="75" t="s">
        <v>461</v>
      </c>
      <c r="BN1" s="75" t="s">
        <v>462</v>
      </c>
      <c r="BO1" s="75" t="s">
        <v>463</v>
      </c>
      <c r="BP1" s="75" t="s">
        <v>464</v>
      </c>
      <c r="BQ1" s="75" t="s">
        <v>465</v>
      </c>
      <c r="BR1" s="75" t="s">
        <v>466</v>
      </c>
      <c r="BS1" s="75" t="s">
        <v>467</v>
      </c>
      <c r="BT1" s="75" t="s">
        <v>468</v>
      </c>
      <c r="BU1" s="75" t="s">
        <v>469</v>
      </c>
      <c r="BV1" s="75" t="s">
        <v>470</v>
      </c>
      <c r="BW1" s="75" t="s">
        <v>471</v>
      </c>
      <c r="BX1" s="75" t="s">
        <v>472</v>
      </c>
      <c r="BY1" s="75" t="s">
        <v>473</v>
      </c>
      <c r="BZ1" s="75" t="s">
        <v>474</v>
      </c>
      <c r="CA1" s="75" t="s">
        <v>475</v>
      </c>
      <c r="CB1" s="75" t="s">
        <v>476</v>
      </c>
      <c r="CC1" s="75" t="s">
        <v>477</v>
      </c>
      <c r="CD1" s="75" t="s">
        <v>478</v>
      </c>
      <c r="CE1" s="75" t="s">
        <v>479</v>
      </c>
      <c r="CF1" s="75" t="s">
        <v>480</v>
      </c>
      <c r="CG1" s="75" t="s">
        <v>481</v>
      </c>
      <c r="CH1" s="75" t="s">
        <v>482</v>
      </c>
      <c r="CI1" s="75" t="s">
        <v>483</v>
      </c>
      <c r="CJ1" s="75" t="s">
        <v>484</v>
      </c>
      <c r="CK1" s="75" t="s">
        <v>485</v>
      </c>
      <c r="CL1" s="75" t="s">
        <v>486</v>
      </c>
      <c r="CM1" s="75" t="s">
        <v>487</v>
      </c>
      <c r="CN1" s="75" t="s">
        <v>488</v>
      </c>
      <c r="CO1" s="75" t="s">
        <v>489</v>
      </c>
      <c r="CP1" s="75" t="s">
        <v>490</v>
      </c>
      <c r="CQ1" s="75" t="s">
        <v>491</v>
      </c>
      <c r="CR1" s="75" t="s">
        <v>492</v>
      </c>
      <c r="CS1" s="75" t="s">
        <v>493</v>
      </c>
      <c r="CT1" s="75" t="s">
        <v>494</v>
      </c>
      <c r="CU1" s="75" t="s">
        <v>495</v>
      </c>
      <c r="CV1" s="75" t="s">
        <v>496</v>
      </c>
      <c r="CW1" s="75" t="s">
        <v>497</v>
      </c>
      <c r="CX1" s="75" t="s">
        <v>498</v>
      </c>
      <c r="CY1" s="75" t="s">
        <v>499</v>
      </c>
      <c r="CZ1" s="75" t="s">
        <v>500</v>
      </c>
    </row>
    <row r="2" spans="1:104" ht="28.5" customHeight="1" x14ac:dyDescent="0.4">
      <c r="A2" s="24" t="s">
        <v>672</v>
      </c>
      <c r="C2" s="24"/>
      <c r="D2" s="1"/>
    </row>
    <row r="3" spans="1:104" ht="31.2" customHeight="1" x14ac:dyDescent="0.25">
      <c r="A3" s="301" t="s">
        <v>673</v>
      </c>
      <c r="B3" s="302"/>
      <c r="C3" s="302"/>
      <c r="D3" s="58"/>
    </row>
    <row r="4" spans="1:104" x14ac:dyDescent="0.25">
      <c r="A4" s="55" t="s">
        <v>0</v>
      </c>
      <c r="B4" s="56" t="s">
        <v>1</v>
      </c>
      <c r="C4" s="56" t="s">
        <v>5</v>
      </c>
      <c r="D4" s="89" t="str">
        <f>IF('I_State and program information'!E25="","[Plan 1]",'I_State and program information'!E25)</f>
        <v>[Plan 1]</v>
      </c>
    </row>
    <row r="5" spans="1:104" ht="55.2" x14ac:dyDescent="0.25">
      <c r="A5" s="16" t="s">
        <v>579</v>
      </c>
      <c r="B5" s="84" t="s">
        <v>118</v>
      </c>
      <c r="C5" s="15" t="s">
        <v>273</v>
      </c>
      <c r="D5" s="57"/>
    </row>
    <row r="6" spans="1:104" ht="15" customHeight="1" x14ac:dyDescent="0.25">
      <c r="A6" s="62"/>
      <c r="B6" s="62"/>
      <c r="C6" s="62"/>
      <c r="D6" s="62"/>
    </row>
    <row r="7" spans="1:104" ht="15" customHeight="1" x14ac:dyDescent="0.25">
      <c r="A7" s="263" t="s">
        <v>644</v>
      </c>
      <c r="B7" s="62"/>
      <c r="C7" s="62"/>
      <c r="D7" s="62"/>
    </row>
    <row r="8" spans="1:104" ht="15" customHeight="1" x14ac:dyDescent="0.25">
      <c r="A8" s="259" t="s">
        <v>674</v>
      </c>
      <c r="B8" s="62"/>
      <c r="C8" s="62"/>
      <c r="D8" s="62"/>
    </row>
    <row r="9" spans="1:104" ht="35.4" customHeight="1" x14ac:dyDescent="0.4">
      <c r="A9" s="24" t="s">
        <v>647</v>
      </c>
      <c r="B9" s="24"/>
      <c r="D9" s="2"/>
    </row>
    <row r="10" spans="1:104" ht="39.6" customHeight="1" x14ac:dyDescent="0.25">
      <c r="A10" s="282" t="s">
        <v>586</v>
      </c>
      <c r="B10" s="283"/>
      <c r="C10" s="283"/>
      <c r="D10" s="230"/>
    </row>
    <row r="11" spans="1:104" ht="41.4" x14ac:dyDescent="0.25">
      <c r="A11" s="49" t="s">
        <v>0</v>
      </c>
      <c r="B11" s="47" t="s">
        <v>1</v>
      </c>
      <c r="C11" s="47" t="s">
        <v>5</v>
      </c>
      <c r="D11" s="244" t="s">
        <v>65</v>
      </c>
      <c r="E11" s="240" t="str">
        <f>"Standard #1:"&amp;CHAR(10)&amp;CHAR(10)&amp;IF('II_Program-level standards'!E7="","",'II_Program-level standards'!E7&amp;"; "&amp;CHAR(10)&amp;'II_Program-level standards'!E9&amp;"; "&amp;CHAR(10)&amp;'II_Program-level standards'!E14&amp;"; "&amp;CHAR(10)&amp;'II_Program-level standards'!E15)</f>
        <v xml:space="preserve">Standard #1:
</v>
      </c>
      <c r="F11" s="87" t="str">
        <f>"Standard #2:"&amp;CHAR(10)&amp;CHAR(10)&amp;IF('II_Program-level standards'!F7="","",'II_Program-level standards'!F7&amp;"; "&amp;CHAR(10)&amp;'II_Program-level standards'!F9&amp;"; "&amp;CHAR(10)&amp;'II_Program-level standards'!F14&amp;"; "&amp;CHAR(10)&amp;'II_Program-level standards'!F15)</f>
        <v xml:space="preserve">Standard #2:
</v>
      </c>
      <c r="G11" s="87" t="str">
        <f>"Standard #3:"&amp;CHAR(10)&amp;CHAR(10)&amp;IF('II_Program-level standards'!G7="","",'II_Program-level standards'!G7&amp;"; "&amp;CHAR(10)&amp;'II_Program-level standards'!G9&amp;"; "&amp;CHAR(10)&amp;'II_Program-level standards'!G14&amp;"; "&amp;CHAR(10)&amp;'II_Program-level standards'!G15)</f>
        <v xml:space="preserve">Standard #3:
</v>
      </c>
      <c r="H11" s="87" t="str">
        <f>"Standard #4:"&amp;CHAR(10)&amp;CHAR(10)&amp;IF('II_Program-level standards'!H7="","",'II_Program-level standards'!H7&amp;"; "&amp;CHAR(10)&amp;'II_Program-level standards'!H9&amp;"; "&amp;CHAR(10)&amp;'II_Program-level standards'!H14&amp;"; "&amp;CHAR(10)&amp;'II_Program-level standards'!H15)</f>
        <v xml:space="preserve">Standard #4:
</v>
      </c>
      <c r="I11" s="87" t="str">
        <f>"Standard #5:"&amp;CHAR(10)&amp;CHAR(10)&amp;IF('II_Program-level standards'!I7="","",'II_Program-level standards'!I7&amp;"; "&amp;CHAR(10)&amp;'II_Program-level standards'!I9&amp;"; "&amp;CHAR(10)&amp;'II_Program-level standards'!I14&amp;"; "&amp;CHAR(10)&amp;'II_Program-level standards'!I15)</f>
        <v xml:space="preserve">Standard #5:
</v>
      </c>
      <c r="J11" s="87" t="str">
        <f>"Standard #6:"&amp;CHAR(10)&amp;CHAR(10)&amp;IF('II_Program-level standards'!J7="","",'II_Program-level standards'!J7&amp;"; "&amp;CHAR(10)&amp;'II_Program-level standards'!J9&amp;"; "&amp;CHAR(10)&amp;'II_Program-level standards'!J14&amp;"; "&amp;CHAR(10)&amp;'II_Program-level standards'!J15)</f>
        <v xml:space="preserve">Standard #6:
</v>
      </c>
      <c r="K11" s="87" t="str">
        <f>"Standard #7:"&amp;CHAR(10)&amp;CHAR(10)&amp;IF('II_Program-level standards'!K7="","",'II_Program-level standards'!K7&amp;"; "&amp;CHAR(10)&amp;'II_Program-level standards'!K9&amp;"; "&amp;CHAR(10)&amp;'II_Program-level standards'!K14&amp;"; "&amp;CHAR(10)&amp;'II_Program-level standards'!K15)</f>
        <v xml:space="preserve">Standard #7:
</v>
      </c>
      <c r="L11" s="87" t="str">
        <f>"Standard #8:"&amp;CHAR(10)&amp;CHAR(10)&amp;IF('II_Program-level standards'!L7="","",'II_Program-level standards'!L7&amp;"; "&amp;CHAR(10)&amp;'II_Program-level standards'!L9&amp;"; "&amp;CHAR(10)&amp;'II_Program-level standards'!L14&amp;"; "&amp;CHAR(10)&amp;'II_Program-level standards'!L15)</f>
        <v xml:space="preserve">Standard #8:
</v>
      </c>
      <c r="M11" s="87" t="str">
        <f>"Standard #9:"&amp;CHAR(10)&amp;CHAR(10)&amp;IF('II_Program-level standards'!M7="","",'II_Program-level standards'!M7&amp;"; "&amp;CHAR(10)&amp;'II_Program-level standards'!M9&amp;"; "&amp;CHAR(10)&amp;'II_Program-level standards'!M14&amp;"; "&amp;CHAR(10)&amp;'II_Program-level standards'!M15)</f>
        <v xml:space="preserve">Standard #9:
</v>
      </c>
      <c r="N11" s="87" t="str">
        <f>"Standard #10:"&amp;CHAR(10)&amp;CHAR(10)&amp;IF('II_Program-level standards'!N7="","",'II_Program-level standards'!N7&amp;"; "&amp;CHAR(10)&amp;'II_Program-level standards'!N9&amp;"; "&amp;CHAR(10)&amp;'II_Program-level standards'!N14&amp;"; "&amp;CHAR(10)&amp;'II_Program-level standards'!N15)</f>
        <v xml:space="preserve">Standard #10:
</v>
      </c>
      <c r="O11" s="87" t="str">
        <f>"Standard #11:"&amp;CHAR(10)&amp;CHAR(10)&amp;IF('II_Program-level standards'!O7="","",'II_Program-level standards'!O7&amp;"; "&amp;CHAR(10)&amp;'II_Program-level standards'!O9&amp;"; "&amp;CHAR(10)&amp;'II_Program-level standards'!O14&amp;"; "&amp;CHAR(10)&amp;'II_Program-level standards'!O15)</f>
        <v xml:space="preserve">Standard #11:
</v>
      </c>
      <c r="P11" s="87" t="str">
        <f>"Standard #12:"&amp;CHAR(10)&amp;CHAR(10)&amp;IF('II_Program-level standards'!P7="","",'II_Program-level standards'!P7&amp;"; "&amp;CHAR(10)&amp;'II_Program-level standards'!P9&amp;"; "&amp;CHAR(10)&amp;'II_Program-level standards'!P14&amp;"; "&amp;CHAR(10)&amp;'II_Program-level standards'!P15)</f>
        <v xml:space="preserve">Standard #12:
</v>
      </c>
      <c r="Q11" s="87" t="str">
        <f>"Standard #13:"&amp;CHAR(10)&amp;CHAR(10)&amp;IF('II_Program-level standards'!Q7="","",'II_Program-level standards'!Q7&amp;"; "&amp;CHAR(10)&amp;'II_Program-level standards'!Q9&amp;"; "&amp;CHAR(10)&amp;'II_Program-level standards'!Q14&amp;"; "&amp;CHAR(10)&amp;'II_Program-level standards'!Q15)</f>
        <v xml:space="preserve">Standard #13:
</v>
      </c>
      <c r="R11" s="87" t="str">
        <f>"Standard #14:"&amp;CHAR(10)&amp;CHAR(10)&amp;IF('II_Program-level standards'!R7="","",'II_Program-level standards'!R7&amp;"; "&amp;CHAR(10)&amp;'II_Program-level standards'!R9&amp;"; "&amp;CHAR(10)&amp;'II_Program-level standards'!R14&amp;"; "&amp;CHAR(10)&amp;'II_Program-level standards'!R15)</f>
        <v xml:space="preserve">Standard #14:
</v>
      </c>
      <c r="S11" s="87" t="str">
        <f>"Standard #15:"&amp;CHAR(10)&amp;CHAR(10)&amp;IF('II_Program-level standards'!S7="","",'II_Program-level standards'!S7&amp;"; "&amp;CHAR(10)&amp;'II_Program-level standards'!S9&amp;"; "&amp;CHAR(10)&amp;'II_Program-level standards'!S14&amp;"; "&amp;CHAR(10)&amp;'II_Program-level standards'!S15)</f>
        <v xml:space="preserve">Standard #15:
</v>
      </c>
      <c r="T11" s="87" t="str">
        <f>"Standard #16:"&amp;CHAR(10)&amp;CHAR(10)&amp;IF('II_Program-level standards'!T7="","",'II_Program-level standards'!T7&amp;"; "&amp;CHAR(10)&amp;'II_Program-level standards'!T9&amp;"; "&amp;CHAR(10)&amp;'II_Program-level standards'!T14&amp;"; "&amp;CHAR(10)&amp;'II_Program-level standards'!T15)</f>
        <v xml:space="preserve">Standard #16:
</v>
      </c>
      <c r="U11" s="87" t="str">
        <f>"Standard #17:"&amp;CHAR(10)&amp;CHAR(10)&amp;IF('II_Program-level standards'!U7="","",'II_Program-level standards'!U7&amp;"; "&amp;CHAR(10)&amp;'II_Program-level standards'!U9&amp;"; "&amp;CHAR(10)&amp;'II_Program-level standards'!U14&amp;"; "&amp;CHAR(10)&amp;'II_Program-level standards'!U15)</f>
        <v xml:space="preserve">Standard #17:
</v>
      </c>
      <c r="V11" s="87" t="str">
        <f>"Standard #18:"&amp;CHAR(10)&amp;CHAR(10)&amp;IF('II_Program-level standards'!V7="","",'II_Program-level standards'!V7&amp;"; "&amp;CHAR(10)&amp;'II_Program-level standards'!V9&amp;"; "&amp;CHAR(10)&amp;'II_Program-level standards'!V14&amp;"; "&amp;CHAR(10)&amp;'II_Program-level standards'!V15)</f>
        <v xml:space="preserve">Standard #18:
</v>
      </c>
      <c r="W11" s="87" t="str">
        <f>"Standard #19:"&amp;CHAR(10)&amp;CHAR(10)&amp;IF('II_Program-level standards'!W7="","",'II_Program-level standards'!W7&amp;"; "&amp;CHAR(10)&amp;'II_Program-level standards'!W9&amp;"; "&amp;CHAR(10)&amp;'II_Program-level standards'!W14&amp;"; "&amp;CHAR(10)&amp;'II_Program-level standards'!W15)</f>
        <v xml:space="preserve">Standard #19:
</v>
      </c>
      <c r="X11" s="87" t="str">
        <f>"Standard #20:"&amp;CHAR(10)&amp;CHAR(10)&amp;IF('II_Program-level standards'!X7="","",'II_Program-level standards'!X7&amp;"; "&amp;CHAR(10)&amp;'II_Program-level standards'!X9&amp;"; "&amp;CHAR(10)&amp;'II_Program-level standards'!X14&amp;"; "&amp;CHAR(10)&amp;'II_Program-level standards'!X15)</f>
        <v xml:space="preserve">Standard #20:
</v>
      </c>
      <c r="Y11" s="87" t="str">
        <f>"Standard #21:"&amp;CHAR(10)&amp;CHAR(10)&amp;IF('II_Program-level standards'!Y7="","",'II_Program-level standards'!Y7&amp;"; "&amp;CHAR(10)&amp;'II_Program-level standards'!Y9&amp;"; "&amp;CHAR(10)&amp;'II_Program-level standards'!Y14&amp;"; "&amp;CHAR(10)&amp;'II_Program-level standards'!Y15)</f>
        <v xml:space="preserve">Standard #21:
</v>
      </c>
      <c r="Z11" s="87" t="str">
        <f>"Standard #22:"&amp;CHAR(10)&amp;CHAR(10)&amp;IF('II_Program-level standards'!Z7="","",'II_Program-level standards'!Z7&amp;"; "&amp;CHAR(10)&amp;'II_Program-level standards'!Z9&amp;"; "&amp;CHAR(10)&amp;'II_Program-level standards'!Z14&amp;"; "&amp;CHAR(10)&amp;'II_Program-level standards'!Z15)</f>
        <v xml:space="preserve">Standard #22:
</v>
      </c>
      <c r="AA11" s="87" t="str">
        <f>"Standard #23:"&amp;CHAR(10)&amp;CHAR(10)&amp;IF('II_Program-level standards'!AA7="","",'II_Program-level standards'!AA7&amp;"; "&amp;CHAR(10)&amp;'II_Program-level standards'!AA9&amp;"; "&amp;CHAR(10)&amp;'II_Program-level standards'!AA14&amp;"; "&amp;CHAR(10)&amp;'II_Program-level standards'!AA15)</f>
        <v xml:space="preserve">Standard #23:
</v>
      </c>
      <c r="AB11" s="87" t="str">
        <f>"Standard #24:"&amp;CHAR(10)&amp;CHAR(10)&amp;IF('II_Program-level standards'!AB7="","",'II_Program-level standards'!AB7&amp;"; "&amp;CHAR(10)&amp;'II_Program-level standards'!AB9&amp;"; "&amp;CHAR(10)&amp;'II_Program-level standards'!AB14&amp;"; "&amp;CHAR(10)&amp;'II_Program-level standards'!AB15)</f>
        <v xml:space="preserve">Standard #24:
</v>
      </c>
      <c r="AC11" s="87" t="str">
        <f>"Standard #25:"&amp;CHAR(10)&amp;CHAR(10)&amp;IF('II_Program-level standards'!AC7="","",'II_Program-level standards'!AC7&amp;"; "&amp;CHAR(10)&amp;'II_Program-level standards'!AC9&amp;"; "&amp;CHAR(10)&amp;'II_Program-level standards'!AC14&amp;"; "&amp;CHAR(10)&amp;'II_Program-level standards'!AC15)</f>
        <v xml:space="preserve">Standard #25:
</v>
      </c>
      <c r="AD11" s="87" t="str">
        <f>"Standard #26:"&amp;CHAR(10)&amp;CHAR(10)&amp;IF('II_Program-level standards'!AD7="","",'II_Program-level standards'!AD7&amp;"; "&amp;CHAR(10)&amp;'II_Program-level standards'!AD9&amp;"; "&amp;CHAR(10)&amp;'II_Program-level standards'!AD14&amp;"; "&amp;CHAR(10)&amp;'II_Program-level standards'!AD15)</f>
        <v xml:space="preserve">Standard #26:
</v>
      </c>
      <c r="AE11" s="87" t="str">
        <f>"Standard #27:"&amp;CHAR(10)&amp;CHAR(10)&amp;IF('II_Program-level standards'!AE7="","",'II_Program-level standards'!AE7&amp;"; "&amp;CHAR(10)&amp;'II_Program-level standards'!AE9&amp;"; "&amp;CHAR(10)&amp;'II_Program-level standards'!AE14&amp;"; "&amp;CHAR(10)&amp;'II_Program-level standards'!AE15)</f>
        <v xml:space="preserve">Standard #27:
</v>
      </c>
      <c r="AF11" s="87" t="str">
        <f>"Standard #28:"&amp;CHAR(10)&amp;CHAR(10)&amp;IF('II_Program-level standards'!AF7="","",'II_Program-level standards'!AF7&amp;"; "&amp;CHAR(10)&amp;'II_Program-level standards'!AF9&amp;"; "&amp;CHAR(10)&amp;'II_Program-level standards'!AF14&amp;"; "&amp;CHAR(10)&amp;'II_Program-level standards'!AF15)</f>
        <v xml:space="preserve">Standard #28:
</v>
      </c>
      <c r="AG11" s="87" t="str">
        <f>"Standard #29:"&amp;CHAR(10)&amp;CHAR(10)&amp;IF('II_Program-level standards'!AG7="","",'II_Program-level standards'!AG7&amp;"; "&amp;CHAR(10)&amp;'II_Program-level standards'!AG9&amp;"; "&amp;CHAR(10)&amp;'II_Program-level standards'!AG14&amp;"; "&amp;CHAR(10)&amp;'II_Program-level standards'!AG15)</f>
        <v xml:space="preserve">Standard #29:
</v>
      </c>
      <c r="AH11" s="87" t="str">
        <f>"Standard #30:"&amp;CHAR(10)&amp;CHAR(10)&amp;IF('II_Program-level standards'!AH7="","",'II_Program-level standards'!AH7&amp;"; "&amp;CHAR(10)&amp;'II_Program-level standards'!AH9&amp;"; "&amp;CHAR(10)&amp;'II_Program-level standards'!AH14&amp;"; "&amp;CHAR(10)&amp;'II_Program-level standards'!AH15)</f>
        <v xml:space="preserve">Standard #30:
</v>
      </c>
      <c r="AI11" s="87" t="str">
        <f>"Standard #31:"&amp;CHAR(10)&amp;CHAR(10)&amp;IF('II_Program-level standards'!AI7="","",'II_Program-level standards'!AI7&amp;"; "&amp;CHAR(10)&amp;'II_Program-level standards'!AI9&amp;"; "&amp;CHAR(10)&amp;'II_Program-level standards'!AI14&amp;"; "&amp;CHAR(10)&amp;'II_Program-level standards'!AI15)</f>
        <v xml:space="preserve">Standard #31:
</v>
      </c>
      <c r="AJ11" s="87" t="str">
        <f>"Standard #32:"&amp;CHAR(10)&amp;CHAR(10)&amp;IF('II_Program-level standards'!AJ7="","",'II_Program-level standards'!AJ7&amp;"; "&amp;CHAR(10)&amp;'II_Program-level standards'!AJ9&amp;"; "&amp;CHAR(10)&amp;'II_Program-level standards'!AJ14&amp;"; "&amp;CHAR(10)&amp;'II_Program-level standards'!AJ15)</f>
        <v xml:space="preserve">Standard #32:
</v>
      </c>
      <c r="AK11" s="87" t="str">
        <f>"Standard #33:"&amp;CHAR(10)&amp;CHAR(10)&amp;IF('II_Program-level standards'!AK7="","",'II_Program-level standards'!AK7&amp;"; "&amp;CHAR(10)&amp;'II_Program-level standards'!AK9&amp;"; "&amp;CHAR(10)&amp;'II_Program-level standards'!AK14&amp;"; "&amp;CHAR(10)&amp;'II_Program-level standards'!AK15)</f>
        <v xml:space="preserve">Standard #33:
</v>
      </c>
      <c r="AL11" s="87" t="str">
        <f>"Standard #34:"&amp;CHAR(10)&amp;CHAR(10)&amp;IF('II_Program-level standards'!AL7="","",'II_Program-level standards'!AL7&amp;"; "&amp;CHAR(10)&amp;'II_Program-level standards'!AL9&amp;"; "&amp;CHAR(10)&amp;'II_Program-level standards'!AL14&amp;"; "&amp;CHAR(10)&amp;'II_Program-level standards'!AL15)</f>
        <v xml:space="preserve">Standard #34:
</v>
      </c>
      <c r="AM11" s="87" t="str">
        <f>"Standard #35:"&amp;CHAR(10)&amp;CHAR(10)&amp;IF('II_Program-level standards'!AM7="","",'II_Program-level standards'!AM7&amp;"; "&amp;CHAR(10)&amp;'II_Program-level standards'!AM9&amp;"; "&amp;CHAR(10)&amp;'II_Program-level standards'!AM14&amp;"; "&amp;CHAR(10)&amp;'II_Program-level standards'!AM15)</f>
        <v xml:space="preserve">Standard #35:
</v>
      </c>
      <c r="AN11" s="87" t="str">
        <f>"Standard #36:"&amp;CHAR(10)&amp;CHAR(10)&amp;IF('II_Program-level standards'!AN7="","",'II_Program-level standards'!AN7&amp;"; "&amp;CHAR(10)&amp;'II_Program-level standards'!AN9&amp;"; "&amp;CHAR(10)&amp;'II_Program-level standards'!AN14&amp;"; "&amp;CHAR(10)&amp;'II_Program-level standards'!AN15)</f>
        <v xml:space="preserve">Standard #36:
</v>
      </c>
      <c r="AO11" s="87" t="str">
        <f>"Standard #37:"&amp;CHAR(10)&amp;CHAR(10)&amp;IF('II_Program-level standards'!AO7="","",'II_Program-level standards'!AO7&amp;"; "&amp;CHAR(10)&amp;'II_Program-level standards'!AO9&amp;"; "&amp;CHAR(10)&amp;'II_Program-level standards'!AO14&amp;"; "&amp;CHAR(10)&amp;'II_Program-level standards'!AO15)</f>
        <v xml:space="preserve">Standard #37:
</v>
      </c>
      <c r="AP11" s="87" t="str">
        <f>"Standard #38:"&amp;CHAR(10)&amp;CHAR(10)&amp;IF('II_Program-level standards'!AP7="","",'II_Program-level standards'!AP7&amp;"; "&amp;CHAR(10)&amp;'II_Program-level standards'!AP9&amp;"; "&amp;CHAR(10)&amp;'II_Program-level standards'!AP14&amp;"; "&amp;CHAR(10)&amp;'II_Program-level standards'!AP15)</f>
        <v xml:space="preserve">Standard #38:
</v>
      </c>
      <c r="AQ11" s="87" t="str">
        <f>"Standard #39:"&amp;CHAR(10)&amp;CHAR(10)&amp;IF('II_Program-level standards'!AQ7="","",'II_Program-level standards'!AQ7&amp;"; "&amp;CHAR(10)&amp;'II_Program-level standards'!AQ9&amp;"; "&amp;CHAR(10)&amp;'II_Program-level standards'!AQ14&amp;"; "&amp;CHAR(10)&amp;'II_Program-level standards'!AQ15)</f>
        <v xml:space="preserve">Standard #39:
</v>
      </c>
      <c r="AR11" s="87" t="str">
        <f>"Standard #40:"&amp;CHAR(10)&amp;CHAR(10)&amp;IF('II_Program-level standards'!AR7="","",'II_Program-level standards'!AR7&amp;"; "&amp;CHAR(10)&amp;'II_Program-level standards'!AR9&amp;"; "&amp;CHAR(10)&amp;'II_Program-level standards'!AR14&amp;"; "&amp;CHAR(10)&amp;'II_Program-level standards'!AR15)</f>
        <v xml:space="preserve">Standard #40:
</v>
      </c>
      <c r="AS11" s="87" t="str">
        <f>"Standard #41:"&amp;CHAR(10)&amp;CHAR(10)&amp;IF('II_Program-level standards'!AS7="","",'II_Program-level standards'!AS7&amp;"; "&amp;CHAR(10)&amp;'II_Program-level standards'!AS9&amp;"; "&amp;CHAR(10)&amp;'II_Program-level standards'!AS14&amp;"; "&amp;CHAR(10)&amp;'II_Program-level standards'!AS15)</f>
        <v xml:space="preserve">Standard #41:
</v>
      </c>
      <c r="AT11" s="87" t="str">
        <f>"Standard #42:"&amp;CHAR(10)&amp;CHAR(10)&amp;IF('II_Program-level standards'!AT7="","",'II_Program-level standards'!AT7&amp;"; "&amp;CHAR(10)&amp;'II_Program-level standards'!AT9&amp;"; "&amp;CHAR(10)&amp;'II_Program-level standards'!AT14&amp;"; "&amp;CHAR(10)&amp;'II_Program-level standards'!AT15)</f>
        <v xml:space="preserve">Standard #42:
</v>
      </c>
      <c r="AU11" s="87" t="str">
        <f>"Standard #43:"&amp;CHAR(10)&amp;CHAR(10)&amp;IF('II_Program-level standards'!AU7="","",'II_Program-level standards'!AU7&amp;"; "&amp;CHAR(10)&amp;'II_Program-level standards'!AU9&amp;"; "&amp;CHAR(10)&amp;'II_Program-level standards'!AU14&amp;"; "&amp;CHAR(10)&amp;'II_Program-level standards'!AU15)</f>
        <v xml:space="preserve">Standard #43:
</v>
      </c>
      <c r="AV11" s="87" t="str">
        <f>"Standard #44:"&amp;CHAR(10)&amp;CHAR(10)&amp;IF('II_Program-level standards'!AV7="","",'II_Program-level standards'!AV7&amp;"; "&amp;CHAR(10)&amp;'II_Program-level standards'!AV9&amp;"; "&amp;CHAR(10)&amp;'II_Program-level standards'!AV14&amp;"; "&amp;CHAR(10)&amp;'II_Program-level standards'!AV15)</f>
        <v xml:space="preserve">Standard #44:
</v>
      </c>
      <c r="AW11" s="87" t="str">
        <f>"Standard #45:"&amp;CHAR(10)&amp;CHAR(10)&amp;IF('II_Program-level standards'!AW7="","",'II_Program-level standards'!AW7&amp;"; "&amp;CHAR(10)&amp;'II_Program-level standards'!AW9&amp;"; "&amp;CHAR(10)&amp;'II_Program-level standards'!AW14&amp;"; "&amp;CHAR(10)&amp;'II_Program-level standards'!AW15)</f>
        <v xml:space="preserve">Standard #45:
</v>
      </c>
      <c r="AX11" s="87" t="str">
        <f>"Standard #46:"&amp;CHAR(10)&amp;CHAR(10)&amp;IF('II_Program-level standards'!AX7="","",'II_Program-level standards'!AX7&amp;"; "&amp;CHAR(10)&amp;'II_Program-level standards'!AX9&amp;"; "&amp;CHAR(10)&amp;'II_Program-level standards'!AX14&amp;"; "&amp;CHAR(10)&amp;'II_Program-level standards'!AX15)</f>
        <v xml:space="preserve">Standard #46:
</v>
      </c>
      <c r="AY11" s="87" t="str">
        <f>"Standard #47:"&amp;CHAR(10)&amp;CHAR(10)&amp;IF('II_Program-level standards'!AY7="","",'II_Program-level standards'!AY7&amp;"; "&amp;CHAR(10)&amp;'II_Program-level standards'!AY9&amp;"; "&amp;CHAR(10)&amp;'II_Program-level standards'!AY14&amp;"; "&amp;CHAR(10)&amp;'II_Program-level standards'!AY15)</f>
        <v xml:space="preserve">Standard #47:
</v>
      </c>
      <c r="AZ11" s="87" t="str">
        <f>"Standard #48:"&amp;CHAR(10)&amp;CHAR(10)&amp;IF('II_Program-level standards'!AZ7="","",'II_Program-level standards'!AZ7&amp;"; "&amp;CHAR(10)&amp;'II_Program-level standards'!AZ9&amp;"; "&amp;CHAR(10)&amp;'II_Program-level standards'!AZ14&amp;"; "&amp;CHAR(10)&amp;'II_Program-level standards'!AZ15)</f>
        <v xml:space="preserve">Standard #48:
</v>
      </c>
      <c r="BA11" s="87" t="str">
        <f>"Standard #49:"&amp;CHAR(10)&amp;CHAR(10)&amp;IF('II_Program-level standards'!BA7="","",'II_Program-level standards'!BA7&amp;"; "&amp;CHAR(10)&amp;'II_Program-level standards'!BA9&amp;"; "&amp;CHAR(10)&amp;'II_Program-level standards'!BA14&amp;"; "&amp;CHAR(10)&amp;'II_Program-level standards'!BA15)</f>
        <v xml:space="preserve">Standard #49:
</v>
      </c>
      <c r="BB11" s="87" t="str">
        <f>"Standard #50:"&amp;CHAR(10)&amp;CHAR(10)&amp;IF('II_Program-level standards'!BB7="","",'II_Program-level standards'!BB7&amp;"; "&amp;CHAR(10)&amp;'II_Program-level standards'!BB9&amp;"; "&amp;CHAR(10)&amp;'II_Program-level standards'!BB14&amp;"; "&amp;CHAR(10)&amp;'II_Program-level standards'!BB15)</f>
        <v xml:space="preserve">Standard #50:
</v>
      </c>
      <c r="BC11" s="87" t="str">
        <f>"Standard #51:"&amp;CHAR(10)&amp;CHAR(10)&amp;IF('II_Program-level standards'!BC7="","",'II_Program-level standards'!BC7&amp;"; "&amp;CHAR(10)&amp;'II_Program-level standards'!BC9&amp;"; "&amp;CHAR(10)&amp;'II_Program-level standards'!BC14&amp;"; "&amp;CHAR(10)&amp;'II_Program-level standards'!BC15)</f>
        <v xml:space="preserve">Standard #51:
</v>
      </c>
      <c r="BD11" s="87" t="str">
        <f>"Standard #52:"&amp;CHAR(10)&amp;CHAR(10)&amp;IF('II_Program-level standards'!BD7="","",'II_Program-level standards'!BD7&amp;"; "&amp;CHAR(10)&amp;'II_Program-level standards'!BD9&amp;"; "&amp;CHAR(10)&amp;'II_Program-level standards'!BD14&amp;"; "&amp;CHAR(10)&amp;'II_Program-level standards'!BD15)</f>
        <v xml:space="preserve">Standard #52:
</v>
      </c>
      <c r="BE11" s="87" t="str">
        <f>"Standard #53:"&amp;CHAR(10)&amp;CHAR(10)&amp;IF('II_Program-level standards'!BE7="","",'II_Program-level standards'!BE7&amp;"; "&amp;CHAR(10)&amp;'II_Program-level standards'!BE9&amp;"; "&amp;CHAR(10)&amp;'II_Program-level standards'!BE14&amp;"; "&amp;CHAR(10)&amp;'II_Program-level standards'!BE15)</f>
        <v xml:space="preserve">Standard #53:
</v>
      </c>
      <c r="BF11" s="87" t="str">
        <f>"Standard #54:"&amp;CHAR(10)&amp;CHAR(10)&amp;IF('II_Program-level standards'!BF7="","",'II_Program-level standards'!BF7&amp;"; "&amp;CHAR(10)&amp;'II_Program-level standards'!BF9&amp;"; "&amp;CHAR(10)&amp;'II_Program-level standards'!BF14&amp;"; "&amp;CHAR(10)&amp;'II_Program-level standards'!BF15)</f>
        <v xml:space="preserve">Standard #54:
</v>
      </c>
      <c r="BG11" s="87" t="str">
        <f>"Standard #55:"&amp;CHAR(10)&amp;CHAR(10)&amp;IF('II_Program-level standards'!BG7="","",'II_Program-level standards'!BG7&amp;"; "&amp;CHAR(10)&amp;'II_Program-level standards'!BG9&amp;"; "&amp;CHAR(10)&amp;'II_Program-level standards'!BG14&amp;"; "&amp;CHAR(10)&amp;'II_Program-level standards'!BG15)</f>
        <v xml:space="preserve">Standard #55:
</v>
      </c>
      <c r="BH11" s="87" t="str">
        <f>"Standard #56:"&amp;CHAR(10)&amp;CHAR(10)&amp;IF('II_Program-level standards'!BH7="","",'II_Program-level standards'!BH7&amp;"; "&amp;CHAR(10)&amp;'II_Program-level standards'!BH9&amp;"; "&amp;CHAR(10)&amp;'II_Program-level standards'!BH14&amp;"; "&amp;CHAR(10)&amp;'II_Program-level standards'!BH15)</f>
        <v xml:space="preserve">Standard #56:
</v>
      </c>
      <c r="BI11" s="87" t="str">
        <f>"Standard #57:"&amp;CHAR(10)&amp;CHAR(10)&amp;IF('II_Program-level standards'!BI7="","",'II_Program-level standards'!BI7&amp;"; "&amp;CHAR(10)&amp;'II_Program-level standards'!BI9&amp;"; "&amp;CHAR(10)&amp;'II_Program-level standards'!BI14&amp;"; "&amp;CHAR(10)&amp;'II_Program-level standards'!BI15)</f>
        <v xml:space="preserve">Standard #57:
</v>
      </c>
      <c r="BJ11" s="87" t="str">
        <f>"Standard #58:"&amp;CHAR(10)&amp;CHAR(10)&amp;IF('II_Program-level standards'!BJ7="","",'II_Program-level standards'!BJ7&amp;"; "&amp;CHAR(10)&amp;'II_Program-level standards'!BJ9&amp;"; "&amp;CHAR(10)&amp;'II_Program-level standards'!BJ14&amp;"; "&amp;CHAR(10)&amp;'II_Program-level standards'!BJ15)</f>
        <v xml:space="preserve">Standard #58:
</v>
      </c>
      <c r="BK11" s="87" t="str">
        <f>"Standard #59:"&amp;CHAR(10)&amp;CHAR(10)&amp;IF('II_Program-level standards'!BK7="","",'II_Program-level standards'!BK7&amp;"; "&amp;CHAR(10)&amp;'II_Program-level standards'!BK9&amp;"; "&amp;CHAR(10)&amp;'II_Program-level standards'!BK14&amp;"; "&amp;CHAR(10)&amp;'II_Program-level standards'!BK15)</f>
        <v xml:space="preserve">Standard #59:
</v>
      </c>
      <c r="BL11" s="87" t="str">
        <f>"Standard #60:"&amp;CHAR(10)&amp;CHAR(10)&amp;IF('II_Program-level standards'!BL7="","",'II_Program-level standards'!BL7&amp;"; "&amp;CHAR(10)&amp;'II_Program-level standards'!BL9&amp;"; "&amp;CHAR(10)&amp;'II_Program-level standards'!BL14&amp;"; "&amp;CHAR(10)&amp;'II_Program-level standards'!BL15)</f>
        <v xml:space="preserve">Standard #60:
</v>
      </c>
      <c r="BM11" s="87" t="str">
        <f>"Standard #61:"&amp;CHAR(10)&amp;CHAR(10)&amp;IF('II_Program-level standards'!BM7="","",'II_Program-level standards'!BM7&amp;"; "&amp;CHAR(10)&amp;'II_Program-level standards'!BM9&amp;"; "&amp;CHAR(10)&amp;'II_Program-level standards'!BM14&amp;"; "&amp;CHAR(10)&amp;'II_Program-level standards'!BM15)</f>
        <v xml:space="preserve">Standard #61:
</v>
      </c>
      <c r="BN11" s="87" t="str">
        <f>"Standard #62:"&amp;CHAR(10)&amp;CHAR(10)&amp;IF('II_Program-level standards'!BN7="","",'II_Program-level standards'!BN7&amp;"; "&amp;CHAR(10)&amp;'II_Program-level standards'!BN9&amp;"; "&amp;CHAR(10)&amp;'II_Program-level standards'!BN14&amp;"; "&amp;CHAR(10)&amp;'II_Program-level standards'!BN15)</f>
        <v xml:space="preserve">Standard #62:
</v>
      </c>
      <c r="BO11" s="87" t="str">
        <f>"Standard #63:"&amp;CHAR(10)&amp;CHAR(10)&amp;IF('II_Program-level standards'!BO7="","",'II_Program-level standards'!BO7&amp;"; "&amp;CHAR(10)&amp;'II_Program-level standards'!BO9&amp;"; "&amp;CHAR(10)&amp;'II_Program-level standards'!BO14&amp;"; "&amp;CHAR(10)&amp;'II_Program-level standards'!BO15)</f>
        <v xml:space="preserve">Standard #63:
</v>
      </c>
      <c r="BP11" s="87" t="str">
        <f>"Standard #64:"&amp;CHAR(10)&amp;CHAR(10)&amp;IF('II_Program-level standards'!BP7="","",'II_Program-level standards'!BP7&amp;"; "&amp;CHAR(10)&amp;'II_Program-level standards'!BP9&amp;"; "&amp;CHAR(10)&amp;'II_Program-level standards'!BP14&amp;"; "&amp;CHAR(10)&amp;'II_Program-level standards'!BP15)</f>
        <v xml:space="preserve">Standard #64:
</v>
      </c>
      <c r="BQ11" s="87" t="str">
        <f>"Standard #65:"&amp;CHAR(10)&amp;CHAR(10)&amp;IF('II_Program-level standards'!BQ7="","",'II_Program-level standards'!BQ7&amp;"; "&amp;CHAR(10)&amp;'II_Program-level standards'!BQ9&amp;"; "&amp;CHAR(10)&amp;'II_Program-level standards'!BQ14&amp;"; "&amp;CHAR(10)&amp;'II_Program-level standards'!BQ15)</f>
        <v xml:space="preserve">Standard #65:
</v>
      </c>
      <c r="BR11" s="87" t="str">
        <f>"Standard #66:"&amp;CHAR(10)&amp;CHAR(10)&amp;IF('II_Program-level standards'!BR7="","",'II_Program-level standards'!BR7&amp;"; "&amp;CHAR(10)&amp;'II_Program-level standards'!BR9&amp;"; "&amp;CHAR(10)&amp;'II_Program-level standards'!BR14&amp;"; "&amp;CHAR(10)&amp;'II_Program-level standards'!BR15)</f>
        <v xml:space="preserve">Standard #66:
</v>
      </c>
      <c r="BS11" s="87" t="str">
        <f>"Standard #67:"&amp;CHAR(10)&amp;CHAR(10)&amp;IF('II_Program-level standards'!BS7="","",'II_Program-level standards'!BS7&amp;"; "&amp;CHAR(10)&amp;'II_Program-level standards'!BS9&amp;"; "&amp;CHAR(10)&amp;'II_Program-level standards'!BS14&amp;"; "&amp;CHAR(10)&amp;'II_Program-level standards'!BS15)</f>
        <v xml:space="preserve">Standard #67:
</v>
      </c>
      <c r="BT11" s="87" t="str">
        <f>"Standard #68:"&amp;CHAR(10)&amp;CHAR(10)&amp;IF('II_Program-level standards'!BT7="","",'II_Program-level standards'!BT7&amp;"; "&amp;CHAR(10)&amp;'II_Program-level standards'!BT9&amp;"; "&amp;CHAR(10)&amp;'II_Program-level standards'!BT14&amp;"; "&amp;CHAR(10)&amp;'II_Program-level standards'!BT15)</f>
        <v xml:space="preserve">Standard #68:
</v>
      </c>
      <c r="BU11" s="87" t="str">
        <f>"Standard #69:"&amp;CHAR(10)&amp;CHAR(10)&amp;IF('II_Program-level standards'!BU7="","",'II_Program-level standards'!BU7&amp;"; "&amp;CHAR(10)&amp;'II_Program-level standards'!BU9&amp;"; "&amp;CHAR(10)&amp;'II_Program-level standards'!BU14&amp;"; "&amp;CHAR(10)&amp;'II_Program-level standards'!BU15)</f>
        <v xml:space="preserve">Standard #69:
</v>
      </c>
      <c r="BV11" s="87" t="str">
        <f>"Standard #70:"&amp;CHAR(10)&amp;CHAR(10)&amp;IF('II_Program-level standards'!BV7="","",'II_Program-level standards'!BV7&amp;"; "&amp;CHAR(10)&amp;'II_Program-level standards'!BV9&amp;"; "&amp;CHAR(10)&amp;'II_Program-level standards'!BV14&amp;"; "&amp;CHAR(10)&amp;'II_Program-level standards'!BV15)</f>
        <v xml:space="preserve">Standard #70:
</v>
      </c>
      <c r="BW11" s="87" t="str">
        <f>"Standard #71:"&amp;CHAR(10)&amp;CHAR(10)&amp;IF('II_Program-level standards'!BW7="","",'II_Program-level standards'!BW7&amp;"; "&amp;CHAR(10)&amp;'II_Program-level standards'!BW9&amp;"; "&amp;CHAR(10)&amp;'II_Program-level standards'!BW14&amp;"; "&amp;CHAR(10)&amp;'II_Program-level standards'!BW15)</f>
        <v xml:space="preserve">Standard #71:
</v>
      </c>
      <c r="BX11" s="87" t="str">
        <f>"Standard #72:"&amp;CHAR(10)&amp;CHAR(10)&amp;IF('II_Program-level standards'!BX7="","",'II_Program-level standards'!BX7&amp;"; "&amp;CHAR(10)&amp;'II_Program-level standards'!BX9&amp;"; "&amp;CHAR(10)&amp;'II_Program-level standards'!BX14&amp;"; "&amp;CHAR(10)&amp;'II_Program-level standards'!BX15)</f>
        <v xml:space="preserve">Standard #72:
</v>
      </c>
      <c r="BY11" s="87" t="str">
        <f>"Standard #73:"&amp;CHAR(10)&amp;CHAR(10)&amp;IF('II_Program-level standards'!BY7="","",'II_Program-level standards'!BY7&amp;"; "&amp;CHAR(10)&amp;'II_Program-level standards'!BY9&amp;"; "&amp;CHAR(10)&amp;'II_Program-level standards'!BY14&amp;"; "&amp;CHAR(10)&amp;'II_Program-level standards'!BY15)</f>
        <v xml:space="preserve">Standard #73:
</v>
      </c>
      <c r="BZ11" s="87" t="str">
        <f>"Standard #74:"&amp;CHAR(10)&amp;CHAR(10)&amp;IF('II_Program-level standards'!BZ7="","",'II_Program-level standards'!BZ7&amp;"; "&amp;CHAR(10)&amp;'II_Program-level standards'!BZ9&amp;"; "&amp;CHAR(10)&amp;'II_Program-level standards'!BZ14&amp;"; "&amp;CHAR(10)&amp;'II_Program-level standards'!BZ15)</f>
        <v xml:space="preserve">Standard #74:
</v>
      </c>
      <c r="CA11" s="87" t="str">
        <f>"Standard #75:"&amp;CHAR(10)&amp;CHAR(10)&amp;IF('II_Program-level standards'!CA7="","",'II_Program-level standards'!CA7&amp;"; "&amp;CHAR(10)&amp;'II_Program-level standards'!CA9&amp;"; "&amp;CHAR(10)&amp;'II_Program-level standards'!CA14&amp;"; "&amp;CHAR(10)&amp;'II_Program-level standards'!CA15)</f>
        <v xml:space="preserve">Standard #75:
</v>
      </c>
      <c r="CB11" s="87" t="str">
        <f>"Standard #76:"&amp;CHAR(10)&amp;CHAR(10)&amp;IF('II_Program-level standards'!CB7="","",'II_Program-level standards'!CB7&amp;"; "&amp;CHAR(10)&amp;'II_Program-level standards'!CB9&amp;"; "&amp;CHAR(10)&amp;'II_Program-level standards'!CB14&amp;"; "&amp;CHAR(10)&amp;'II_Program-level standards'!CB15)</f>
        <v xml:space="preserve">Standard #76:
</v>
      </c>
      <c r="CC11" s="87" t="str">
        <f>"Standard #77:"&amp;CHAR(10)&amp;CHAR(10)&amp;IF('II_Program-level standards'!CC7="","",'II_Program-level standards'!CC7&amp;"; "&amp;CHAR(10)&amp;'II_Program-level standards'!CC9&amp;"; "&amp;CHAR(10)&amp;'II_Program-level standards'!CC14&amp;"; "&amp;CHAR(10)&amp;'II_Program-level standards'!CC15)</f>
        <v xml:space="preserve">Standard #77:
</v>
      </c>
      <c r="CD11" s="87" t="str">
        <f>"Standard #78:"&amp;CHAR(10)&amp;CHAR(10)&amp;IF('II_Program-level standards'!CD7="","",'II_Program-level standards'!CD7&amp;"; "&amp;CHAR(10)&amp;'II_Program-level standards'!CD9&amp;"; "&amp;CHAR(10)&amp;'II_Program-level standards'!CD14&amp;"; "&amp;CHAR(10)&amp;'II_Program-level standards'!CD15)</f>
        <v xml:space="preserve">Standard #78:
</v>
      </c>
      <c r="CE11" s="87" t="str">
        <f>"Standard #79:"&amp;CHAR(10)&amp;CHAR(10)&amp;IF('II_Program-level standards'!CE7="","",'II_Program-level standards'!CE7&amp;"; "&amp;CHAR(10)&amp;'II_Program-level standards'!CE9&amp;"; "&amp;CHAR(10)&amp;'II_Program-level standards'!CE14&amp;"; "&amp;CHAR(10)&amp;'II_Program-level standards'!CE15)</f>
        <v xml:space="preserve">Standard #79:
</v>
      </c>
      <c r="CF11" s="87" t="str">
        <f>"Standard #80:"&amp;CHAR(10)&amp;CHAR(10)&amp;IF('II_Program-level standards'!CF7="","",'II_Program-level standards'!CF7&amp;"; "&amp;CHAR(10)&amp;'II_Program-level standards'!CF9&amp;"; "&amp;CHAR(10)&amp;'II_Program-level standards'!CF14&amp;"; "&amp;CHAR(10)&amp;'II_Program-level standards'!CF15)</f>
        <v xml:space="preserve">Standard #80:
</v>
      </c>
      <c r="CG11" s="87" t="str">
        <f>"Standard #81:"&amp;CHAR(10)&amp;CHAR(10)&amp;IF('II_Program-level standards'!CG7="","",'II_Program-level standards'!CG7&amp;"; "&amp;CHAR(10)&amp;'II_Program-level standards'!CG9&amp;"; "&amp;CHAR(10)&amp;'II_Program-level standards'!CG14&amp;"; "&amp;CHAR(10)&amp;'II_Program-level standards'!CG15)</f>
        <v xml:space="preserve">Standard #81:
</v>
      </c>
      <c r="CH11" s="87" t="str">
        <f>"Standard #82:"&amp;CHAR(10)&amp;CHAR(10)&amp;IF('II_Program-level standards'!CH7="","",'II_Program-level standards'!CH7&amp;"; "&amp;CHAR(10)&amp;'II_Program-level standards'!CH9&amp;"; "&amp;CHAR(10)&amp;'II_Program-level standards'!CH14&amp;"; "&amp;CHAR(10)&amp;'II_Program-level standards'!CH15)</f>
        <v xml:space="preserve">Standard #82:
</v>
      </c>
      <c r="CI11" s="87" t="str">
        <f>"Standard #83:"&amp;CHAR(10)&amp;CHAR(10)&amp;IF('II_Program-level standards'!CI7="","",'II_Program-level standards'!CI7&amp;"; "&amp;CHAR(10)&amp;'II_Program-level standards'!CI9&amp;"; "&amp;CHAR(10)&amp;'II_Program-level standards'!CI14&amp;"; "&amp;CHAR(10)&amp;'II_Program-level standards'!CI15)</f>
        <v xml:space="preserve">Standard #83:
</v>
      </c>
      <c r="CJ11" s="87" t="str">
        <f>"Standard #84:"&amp;CHAR(10)&amp;CHAR(10)&amp;IF('II_Program-level standards'!CJ7="","",'II_Program-level standards'!CJ7&amp;"; "&amp;CHAR(10)&amp;'II_Program-level standards'!CJ9&amp;"; "&amp;CHAR(10)&amp;'II_Program-level standards'!CJ14&amp;"; "&amp;CHAR(10)&amp;'II_Program-level standards'!CJ15)</f>
        <v xml:space="preserve">Standard #84:
</v>
      </c>
      <c r="CK11" s="87" t="str">
        <f>"Standard #85:"&amp;CHAR(10)&amp;CHAR(10)&amp;IF('II_Program-level standards'!CK7="","",'II_Program-level standards'!CK7&amp;"; "&amp;CHAR(10)&amp;'II_Program-level standards'!CK9&amp;"; "&amp;CHAR(10)&amp;'II_Program-level standards'!CK14&amp;"; "&amp;CHAR(10)&amp;'II_Program-level standards'!CK15)</f>
        <v xml:space="preserve">Standard #85:
</v>
      </c>
      <c r="CL11" s="87" t="str">
        <f>"Standard #86:"&amp;CHAR(10)&amp;CHAR(10)&amp;IF('II_Program-level standards'!CL7="","",'II_Program-level standards'!CL7&amp;"; "&amp;CHAR(10)&amp;'II_Program-level standards'!CL9&amp;"; "&amp;CHAR(10)&amp;'II_Program-level standards'!CL14&amp;"; "&amp;CHAR(10)&amp;'II_Program-level standards'!CL15)</f>
        <v xml:space="preserve">Standard #86:
</v>
      </c>
      <c r="CM11" s="87" t="str">
        <f>"Standard #87:"&amp;CHAR(10)&amp;CHAR(10)&amp;IF('II_Program-level standards'!CM7="","",'II_Program-level standards'!CM7&amp;"; "&amp;CHAR(10)&amp;'II_Program-level standards'!CM9&amp;"; "&amp;CHAR(10)&amp;'II_Program-level standards'!CM14&amp;"; "&amp;CHAR(10)&amp;'II_Program-level standards'!CM15)</f>
        <v xml:space="preserve">Standard #87:
</v>
      </c>
      <c r="CN11" s="87" t="str">
        <f>"Standard #88:"&amp;CHAR(10)&amp;CHAR(10)&amp;IF('II_Program-level standards'!CN7="","",'II_Program-level standards'!CN7&amp;"; "&amp;CHAR(10)&amp;'II_Program-level standards'!CN9&amp;"; "&amp;CHAR(10)&amp;'II_Program-level standards'!CN14&amp;"; "&amp;CHAR(10)&amp;'II_Program-level standards'!CN15)</f>
        <v xml:space="preserve">Standard #88:
</v>
      </c>
      <c r="CO11" s="87" t="str">
        <f>"Standard #89:"&amp;CHAR(10)&amp;CHAR(10)&amp;IF('II_Program-level standards'!CO7="","",'II_Program-level standards'!CO7&amp;"; "&amp;CHAR(10)&amp;'II_Program-level standards'!CO9&amp;"; "&amp;CHAR(10)&amp;'II_Program-level standards'!CO14&amp;"; "&amp;CHAR(10)&amp;'II_Program-level standards'!CO15)</f>
        <v xml:space="preserve">Standard #89:
</v>
      </c>
      <c r="CP11" s="87" t="str">
        <f>"Standard #90:"&amp;CHAR(10)&amp;CHAR(10)&amp;IF('II_Program-level standards'!CP7="","",'II_Program-level standards'!CP7&amp;"; "&amp;CHAR(10)&amp;'II_Program-level standards'!CP9&amp;"; "&amp;CHAR(10)&amp;'II_Program-level standards'!CP14&amp;"; "&amp;CHAR(10)&amp;'II_Program-level standards'!CP15)</f>
        <v xml:space="preserve">Standard #90:
</v>
      </c>
      <c r="CQ11" s="87" t="str">
        <f>"Standard #91:"&amp;CHAR(10)&amp;CHAR(10)&amp;IF('II_Program-level standards'!CQ7="","",'II_Program-level standards'!CQ7&amp;"; "&amp;CHAR(10)&amp;'II_Program-level standards'!CQ9&amp;"; "&amp;CHAR(10)&amp;'II_Program-level standards'!CQ14&amp;"; "&amp;CHAR(10)&amp;'II_Program-level standards'!CQ15)</f>
        <v xml:space="preserve">Standard #91:
</v>
      </c>
      <c r="CR11" s="87" t="str">
        <f>"Standard #92:"&amp;CHAR(10)&amp;CHAR(10)&amp;IF('II_Program-level standards'!CR7="","",'II_Program-level standards'!CR7&amp;"; "&amp;CHAR(10)&amp;'II_Program-level standards'!CR9&amp;"; "&amp;CHAR(10)&amp;'II_Program-level standards'!CR14&amp;"; "&amp;CHAR(10)&amp;'II_Program-level standards'!CR15)</f>
        <v xml:space="preserve">Standard #92:
</v>
      </c>
      <c r="CS11" s="87" t="str">
        <f>"Standard #93:"&amp;CHAR(10)&amp;CHAR(10)&amp;IF('II_Program-level standards'!CS7="","",'II_Program-level standards'!CS7&amp;"; "&amp;CHAR(10)&amp;'II_Program-level standards'!CS9&amp;"; "&amp;CHAR(10)&amp;'II_Program-level standards'!CS14&amp;"; "&amp;CHAR(10)&amp;'II_Program-level standards'!CS15)</f>
        <v xml:space="preserve">Standard #93:
</v>
      </c>
      <c r="CT11" s="87" t="str">
        <f>"Standard #94:"&amp;CHAR(10)&amp;CHAR(10)&amp;IF('II_Program-level standards'!CT7="","",'II_Program-level standards'!CT7&amp;"; "&amp;CHAR(10)&amp;'II_Program-level standards'!CT9&amp;"; "&amp;CHAR(10)&amp;'II_Program-level standards'!CT14&amp;"; "&amp;CHAR(10)&amp;'II_Program-level standards'!CT15)</f>
        <v xml:space="preserve">Standard #94:
</v>
      </c>
      <c r="CU11" s="87" t="str">
        <f>"Standard #95:"&amp;CHAR(10)&amp;CHAR(10)&amp;IF('II_Program-level standards'!CU7="","",'II_Program-level standards'!CU7&amp;"; "&amp;CHAR(10)&amp;'II_Program-level standards'!CU9&amp;"; "&amp;CHAR(10)&amp;'II_Program-level standards'!CU14&amp;"; "&amp;CHAR(10)&amp;'II_Program-level standards'!CU15)</f>
        <v xml:space="preserve">Standard #95:
</v>
      </c>
      <c r="CV11" s="87" t="str">
        <f>"Standard #96:"&amp;CHAR(10)&amp;CHAR(10)&amp;IF('II_Program-level standards'!CV7="","",'II_Program-level standards'!CV7&amp;"; "&amp;CHAR(10)&amp;'II_Program-level standards'!CV9&amp;"; "&amp;CHAR(10)&amp;'II_Program-level standards'!CV14&amp;"; "&amp;CHAR(10)&amp;'II_Program-level standards'!CV15)</f>
        <v xml:space="preserve">Standard #96:
</v>
      </c>
      <c r="CW11" s="87" t="str">
        <f>"Standard #97:"&amp;CHAR(10)&amp;CHAR(10)&amp;IF('II_Program-level standards'!CW7="","",'II_Program-level standards'!CW7&amp;"; "&amp;CHAR(10)&amp;'II_Program-level standards'!CW9&amp;"; "&amp;CHAR(10)&amp;'II_Program-level standards'!CW14&amp;"; "&amp;CHAR(10)&amp;'II_Program-level standards'!CW15)</f>
        <v xml:space="preserve">Standard #97:
</v>
      </c>
      <c r="CX11" s="87" t="str">
        <f>"Standard #98:"&amp;CHAR(10)&amp;CHAR(10)&amp;IF('II_Program-level standards'!CX7="","",'II_Program-level standards'!CX7&amp;"; "&amp;CHAR(10)&amp;'II_Program-level standards'!CX9&amp;"; "&amp;CHAR(10)&amp;'II_Program-level standards'!CX14&amp;"; "&amp;CHAR(10)&amp;'II_Program-level standards'!CX15)</f>
        <v xml:space="preserve">Standard #98:
</v>
      </c>
      <c r="CY11" s="87" t="str">
        <f>"Standard #99:"&amp;CHAR(10)&amp;CHAR(10)&amp;IF('II_Program-level standards'!CY7="","",'II_Program-level standards'!CY7&amp;"; "&amp;CHAR(10)&amp;'II_Program-level standards'!CY9&amp;"; "&amp;CHAR(10)&amp;'II_Program-level standards'!CY14&amp;"; "&amp;CHAR(10)&amp;'II_Program-level standards'!CY15)</f>
        <v xml:space="preserve">Standard #99:
</v>
      </c>
      <c r="CZ11" s="87" t="str">
        <f>"Standard #100:"&amp;CHAR(10)&amp;CHAR(10)&amp;IF('II_Program-level standards'!CZ7="","",'II_Program-level standards'!CZ7&amp;"; "&amp;CHAR(10)&amp;'II_Program-level standards'!CZ9&amp;"; "&amp;CHAR(10)&amp;'II_Program-level standards'!CZ14&amp;"; "&amp;CHAR(10)&amp;'II_Program-level standards'!CZ15)</f>
        <v xml:space="preserve">Standard #100:
</v>
      </c>
    </row>
    <row r="12" spans="1:104" ht="27.6" x14ac:dyDescent="0.25">
      <c r="A12" s="16" t="s">
        <v>587</v>
      </c>
      <c r="B12" s="9" t="s">
        <v>561</v>
      </c>
      <c r="C12" s="15" t="s">
        <v>562</v>
      </c>
      <c r="D12" s="134" t="s">
        <v>103</v>
      </c>
      <c r="E12" s="241"/>
      <c r="F12" s="50"/>
      <c r="G12" s="50"/>
      <c r="H12" s="50"/>
      <c r="I12" s="50"/>
      <c r="J12" s="50"/>
      <c r="K12" s="50"/>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50"/>
      <c r="BN12" s="50"/>
      <c r="BO12" s="50"/>
      <c r="BP12" s="50"/>
      <c r="BQ12" s="50"/>
      <c r="BR12" s="50"/>
      <c r="BS12" s="50"/>
      <c r="BT12" s="50"/>
      <c r="BU12" s="50"/>
      <c r="BV12" s="50"/>
      <c r="BW12" s="50"/>
      <c r="BX12" s="50"/>
      <c r="BY12" s="50"/>
      <c r="BZ12" s="50"/>
      <c r="CA12" s="50"/>
      <c r="CB12" s="50"/>
      <c r="CC12" s="50"/>
      <c r="CD12" s="50"/>
      <c r="CE12" s="50"/>
      <c r="CF12" s="50"/>
      <c r="CG12" s="50"/>
      <c r="CH12" s="50"/>
      <c r="CI12" s="50"/>
      <c r="CJ12" s="50"/>
      <c r="CK12" s="50"/>
      <c r="CL12" s="50"/>
      <c r="CM12" s="50"/>
      <c r="CN12" s="50"/>
      <c r="CO12" s="50"/>
      <c r="CP12" s="50"/>
      <c r="CQ12" s="50"/>
      <c r="CR12" s="50"/>
      <c r="CS12" s="50"/>
      <c r="CT12" s="50"/>
      <c r="CU12" s="50"/>
      <c r="CV12" s="50"/>
      <c r="CW12" s="50"/>
      <c r="CX12" s="50"/>
      <c r="CY12" s="50"/>
      <c r="CZ12" s="50"/>
    </row>
    <row r="13" spans="1:104" ht="40.799999999999997" customHeight="1" x14ac:dyDescent="0.25">
      <c r="A13" s="225"/>
      <c r="B13" s="304" t="s">
        <v>651</v>
      </c>
      <c r="C13" s="305"/>
      <c r="D13" s="246" t="s">
        <v>100</v>
      </c>
      <c r="E13" s="247" t="s">
        <v>100</v>
      </c>
      <c r="F13" s="247" t="s">
        <v>100</v>
      </c>
      <c r="G13" s="247" t="s">
        <v>100</v>
      </c>
      <c r="H13" s="247" t="s">
        <v>100</v>
      </c>
      <c r="I13" s="247" t="s">
        <v>100</v>
      </c>
      <c r="J13" s="247" t="s">
        <v>100</v>
      </c>
      <c r="K13" s="247" t="s">
        <v>100</v>
      </c>
      <c r="L13" s="247" t="s">
        <v>100</v>
      </c>
      <c r="M13" s="247" t="s">
        <v>100</v>
      </c>
      <c r="N13" s="247" t="s">
        <v>100</v>
      </c>
      <c r="O13" s="247" t="s">
        <v>100</v>
      </c>
      <c r="P13" s="247" t="s">
        <v>100</v>
      </c>
      <c r="Q13" s="247" t="s">
        <v>100</v>
      </c>
      <c r="R13" s="247" t="s">
        <v>100</v>
      </c>
      <c r="S13" s="247" t="s">
        <v>100</v>
      </c>
      <c r="T13" s="247" t="s">
        <v>100</v>
      </c>
      <c r="U13" s="247" t="s">
        <v>100</v>
      </c>
      <c r="V13" s="247" t="s">
        <v>100</v>
      </c>
      <c r="W13" s="247" t="s">
        <v>100</v>
      </c>
      <c r="X13" s="247" t="s">
        <v>100</v>
      </c>
      <c r="Y13" s="247" t="s">
        <v>100</v>
      </c>
      <c r="Z13" s="247" t="s">
        <v>100</v>
      </c>
      <c r="AA13" s="247" t="s">
        <v>100</v>
      </c>
      <c r="AB13" s="247" t="s">
        <v>100</v>
      </c>
      <c r="AC13" s="247" t="s">
        <v>100</v>
      </c>
      <c r="AD13" s="247" t="s">
        <v>100</v>
      </c>
      <c r="AE13" s="247" t="s">
        <v>100</v>
      </c>
      <c r="AF13" s="247" t="s">
        <v>100</v>
      </c>
      <c r="AG13" s="247" t="s">
        <v>100</v>
      </c>
      <c r="AH13" s="247" t="s">
        <v>100</v>
      </c>
      <c r="AI13" s="247" t="s">
        <v>100</v>
      </c>
      <c r="AJ13" s="247" t="s">
        <v>100</v>
      </c>
      <c r="AK13" s="247" t="s">
        <v>100</v>
      </c>
      <c r="AL13" s="247" t="s">
        <v>100</v>
      </c>
      <c r="AM13" s="247" t="s">
        <v>100</v>
      </c>
      <c r="AN13" s="247" t="s">
        <v>100</v>
      </c>
      <c r="AO13" s="247" t="s">
        <v>100</v>
      </c>
      <c r="AP13" s="247" t="s">
        <v>100</v>
      </c>
      <c r="AQ13" s="247" t="s">
        <v>100</v>
      </c>
      <c r="AR13" s="247" t="s">
        <v>100</v>
      </c>
      <c r="AS13" s="247" t="s">
        <v>100</v>
      </c>
      <c r="AT13" s="247" t="s">
        <v>100</v>
      </c>
      <c r="AU13" s="247" t="s">
        <v>100</v>
      </c>
      <c r="AV13" s="247" t="s">
        <v>100</v>
      </c>
      <c r="AW13" s="247" t="s">
        <v>100</v>
      </c>
      <c r="AX13" s="247" t="s">
        <v>100</v>
      </c>
      <c r="AY13" s="247" t="s">
        <v>100</v>
      </c>
      <c r="AZ13" s="247" t="s">
        <v>100</v>
      </c>
      <c r="BA13" s="247" t="s">
        <v>100</v>
      </c>
      <c r="BB13" s="247" t="s">
        <v>100</v>
      </c>
      <c r="BC13" s="247" t="s">
        <v>100</v>
      </c>
      <c r="BD13" s="247" t="s">
        <v>100</v>
      </c>
      <c r="BE13" s="247" t="s">
        <v>100</v>
      </c>
      <c r="BF13" s="247" t="s">
        <v>100</v>
      </c>
      <c r="BG13" s="247" t="s">
        <v>100</v>
      </c>
      <c r="BH13" s="247" t="s">
        <v>100</v>
      </c>
      <c r="BI13" s="247" t="s">
        <v>100</v>
      </c>
      <c r="BJ13" s="247" t="s">
        <v>100</v>
      </c>
      <c r="BK13" s="247" t="s">
        <v>100</v>
      </c>
      <c r="BL13" s="247" t="s">
        <v>100</v>
      </c>
      <c r="BM13" s="247" t="s">
        <v>100</v>
      </c>
      <c r="BN13" s="247" t="s">
        <v>100</v>
      </c>
      <c r="BO13" s="247" t="s">
        <v>100</v>
      </c>
      <c r="BP13" s="247" t="s">
        <v>100</v>
      </c>
      <c r="BQ13" s="247" t="s">
        <v>100</v>
      </c>
      <c r="BR13" s="247" t="s">
        <v>100</v>
      </c>
      <c r="BS13" s="247" t="s">
        <v>100</v>
      </c>
      <c r="BT13" s="247" t="s">
        <v>100</v>
      </c>
      <c r="BU13" s="247" t="s">
        <v>100</v>
      </c>
      <c r="BV13" s="247" t="s">
        <v>100</v>
      </c>
      <c r="BW13" s="247" t="s">
        <v>100</v>
      </c>
      <c r="BX13" s="247" t="s">
        <v>100</v>
      </c>
      <c r="BY13" s="247" t="s">
        <v>100</v>
      </c>
      <c r="BZ13" s="247" t="s">
        <v>100</v>
      </c>
      <c r="CA13" s="247" t="s">
        <v>100</v>
      </c>
      <c r="CB13" s="247" t="s">
        <v>100</v>
      </c>
      <c r="CC13" s="247" t="s">
        <v>100</v>
      </c>
      <c r="CD13" s="247" t="s">
        <v>100</v>
      </c>
      <c r="CE13" s="247" t="s">
        <v>100</v>
      </c>
      <c r="CF13" s="247" t="s">
        <v>100</v>
      </c>
      <c r="CG13" s="247" t="s">
        <v>100</v>
      </c>
      <c r="CH13" s="247" t="s">
        <v>100</v>
      </c>
      <c r="CI13" s="247" t="s">
        <v>100</v>
      </c>
      <c r="CJ13" s="247" t="s">
        <v>100</v>
      </c>
      <c r="CK13" s="247" t="s">
        <v>100</v>
      </c>
      <c r="CL13" s="247" t="s">
        <v>100</v>
      </c>
      <c r="CM13" s="247" t="s">
        <v>100</v>
      </c>
      <c r="CN13" s="247" t="s">
        <v>100</v>
      </c>
      <c r="CO13" s="247" t="s">
        <v>100</v>
      </c>
      <c r="CP13" s="247" t="s">
        <v>100</v>
      </c>
      <c r="CQ13" s="247" t="s">
        <v>100</v>
      </c>
      <c r="CR13" s="247" t="s">
        <v>100</v>
      </c>
      <c r="CS13" s="247" t="s">
        <v>100</v>
      </c>
      <c r="CT13" s="247" t="s">
        <v>100</v>
      </c>
      <c r="CU13" s="247" t="s">
        <v>100</v>
      </c>
      <c r="CV13" s="247" t="s">
        <v>100</v>
      </c>
      <c r="CW13" s="247" t="s">
        <v>100</v>
      </c>
      <c r="CX13" s="247" t="s">
        <v>100</v>
      </c>
      <c r="CY13" s="247" t="s">
        <v>100</v>
      </c>
      <c r="CZ13" s="248" t="s">
        <v>100</v>
      </c>
    </row>
    <row r="14" spans="1:104" ht="29.4" customHeight="1" x14ac:dyDescent="0.25">
      <c r="A14" s="48"/>
      <c r="B14" s="295" t="s">
        <v>501</v>
      </c>
      <c r="C14" s="296"/>
      <c r="D14" s="245"/>
      <c r="E14" s="264"/>
      <c r="F14" s="264"/>
      <c r="G14" s="264"/>
      <c r="H14" s="264"/>
      <c r="I14" s="264"/>
      <c r="J14" s="264"/>
      <c r="K14" s="264"/>
      <c r="L14" s="264"/>
      <c r="M14" s="264"/>
      <c r="N14" s="264"/>
      <c r="O14" s="264"/>
      <c r="P14" s="264"/>
      <c r="Q14" s="264"/>
      <c r="R14" s="264"/>
      <c r="S14" s="264"/>
      <c r="T14" s="264"/>
      <c r="U14" s="264"/>
      <c r="V14" s="264"/>
      <c r="W14" s="264"/>
      <c r="X14" s="264"/>
      <c r="Y14" s="264"/>
      <c r="Z14" s="264"/>
      <c r="AA14" s="264"/>
      <c r="AB14" s="264"/>
      <c r="AC14" s="264"/>
      <c r="AD14" s="264"/>
      <c r="AE14" s="264"/>
      <c r="AF14" s="264"/>
      <c r="AG14" s="264"/>
      <c r="AH14" s="264"/>
      <c r="AI14" s="264"/>
      <c r="AJ14" s="264"/>
      <c r="AK14" s="264"/>
      <c r="AL14" s="264"/>
      <c r="AM14" s="264"/>
      <c r="AN14" s="264"/>
      <c r="AO14" s="264"/>
      <c r="AP14" s="264"/>
      <c r="AQ14" s="264"/>
      <c r="AR14" s="264"/>
      <c r="AS14" s="264"/>
      <c r="AT14" s="264"/>
      <c r="AU14" s="264"/>
      <c r="AV14" s="264"/>
      <c r="AW14" s="264"/>
      <c r="AX14" s="264"/>
      <c r="AY14" s="264"/>
      <c r="AZ14" s="264"/>
      <c r="BA14" s="264"/>
      <c r="BB14" s="264"/>
      <c r="BC14" s="264"/>
      <c r="BD14" s="264"/>
      <c r="BE14" s="264"/>
      <c r="BF14" s="264"/>
      <c r="BG14" s="264"/>
      <c r="BH14" s="264"/>
      <c r="BI14" s="264"/>
      <c r="BJ14" s="264"/>
      <c r="BK14" s="264"/>
      <c r="BL14" s="264"/>
      <c r="BM14" s="264"/>
      <c r="BN14" s="264"/>
      <c r="BO14" s="264"/>
      <c r="BP14" s="264"/>
      <c r="BQ14" s="264"/>
      <c r="BR14" s="264"/>
      <c r="BS14" s="264"/>
      <c r="BT14" s="264"/>
      <c r="BU14" s="264"/>
      <c r="BV14" s="264"/>
      <c r="BW14" s="264"/>
      <c r="BX14" s="264"/>
      <c r="BY14" s="264"/>
      <c r="BZ14" s="264"/>
      <c r="CA14" s="264"/>
      <c r="CB14" s="264"/>
      <c r="CC14" s="264"/>
      <c r="CD14" s="264"/>
      <c r="CE14" s="264"/>
      <c r="CF14" s="264"/>
      <c r="CG14" s="264"/>
      <c r="CH14" s="264"/>
      <c r="CI14" s="264"/>
      <c r="CJ14" s="264"/>
      <c r="CK14" s="264"/>
      <c r="CL14" s="264"/>
      <c r="CM14" s="264"/>
      <c r="CN14" s="264"/>
      <c r="CO14" s="264"/>
      <c r="CP14" s="264"/>
      <c r="CQ14" s="264"/>
      <c r="CR14" s="264"/>
      <c r="CS14" s="264"/>
      <c r="CT14" s="264"/>
      <c r="CU14" s="264"/>
      <c r="CV14" s="264"/>
      <c r="CW14" s="264"/>
      <c r="CX14" s="264"/>
      <c r="CY14" s="264"/>
      <c r="CZ14" s="265"/>
    </row>
    <row r="15" spans="1:104" x14ac:dyDescent="0.25">
      <c r="A15" s="16" t="s">
        <v>589</v>
      </c>
      <c r="B15" s="9" t="s">
        <v>640</v>
      </c>
      <c r="C15" s="214" t="s">
        <v>652</v>
      </c>
      <c r="D15" s="134" t="s">
        <v>103</v>
      </c>
      <c r="E15" s="241"/>
      <c r="F15" s="50"/>
      <c r="G15" s="50"/>
      <c r="H15" s="50"/>
      <c r="I15" s="50"/>
      <c r="J15" s="50"/>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c r="BP15" s="50"/>
      <c r="BQ15" s="50"/>
      <c r="BR15" s="50"/>
      <c r="BS15" s="50"/>
      <c r="BT15" s="50"/>
      <c r="BU15" s="50"/>
      <c r="BV15" s="50"/>
      <c r="BW15" s="50"/>
      <c r="BX15" s="50"/>
      <c r="BY15" s="50"/>
      <c r="BZ15" s="50"/>
      <c r="CA15" s="50"/>
      <c r="CB15" s="50"/>
      <c r="CC15" s="50"/>
      <c r="CD15" s="50"/>
      <c r="CE15" s="50"/>
      <c r="CF15" s="50"/>
      <c r="CG15" s="50"/>
      <c r="CH15" s="50"/>
      <c r="CI15" s="50"/>
      <c r="CJ15" s="50"/>
      <c r="CK15" s="50"/>
      <c r="CL15" s="50"/>
      <c r="CM15" s="50"/>
      <c r="CN15" s="50"/>
      <c r="CO15" s="50"/>
      <c r="CP15" s="50"/>
      <c r="CQ15" s="50"/>
      <c r="CR15" s="50"/>
      <c r="CS15" s="50"/>
      <c r="CT15" s="50"/>
      <c r="CU15" s="50"/>
      <c r="CV15" s="50"/>
      <c r="CW15" s="50"/>
      <c r="CX15" s="50"/>
      <c r="CY15" s="50"/>
      <c r="CZ15" s="50"/>
    </row>
    <row r="16" spans="1:104" ht="41.4" x14ac:dyDescent="0.25">
      <c r="A16" s="16" t="s">
        <v>590</v>
      </c>
      <c r="B16" s="9" t="s">
        <v>245</v>
      </c>
      <c r="C16" s="29" t="s">
        <v>550</v>
      </c>
      <c r="D16" s="134" t="s">
        <v>2</v>
      </c>
      <c r="E16" s="241"/>
      <c r="F16" s="50"/>
      <c r="G16" s="50"/>
      <c r="H16" s="50"/>
      <c r="I16" s="50"/>
      <c r="J16" s="50"/>
      <c r="K16" s="50"/>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c r="BP16" s="50"/>
      <c r="BQ16" s="50"/>
      <c r="BR16" s="50"/>
      <c r="BS16" s="50"/>
      <c r="BT16" s="50"/>
      <c r="BU16" s="50"/>
      <c r="BV16" s="50"/>
      <c r="BW16" s="50"/>
      <c r="BX16" s="50"/>
      <c r="BY16" s="50"/>
      <c r="BZ16" s="50"/>
      <c r="CA16" s="50"/>
      <c r="CB16" s="50"/>
      <c r="CC16" s="50"/>
      <c r="CD16" s="50"/>
      <c r="CE16" s="50"/>
      <c r="CF16" s="50"/>
      <c r="CG16" s="50"/>
      <c r="CH16" s="50"/>
      <c r="CI16" s="50"/>
      <c r="CJ16" s="50"/>
      <c r="CK16" s="50"/>
      <c r="CL16" s="50"/>
      <c r="CM16" s="50"/>
      <c r="CN16" s="50"/>
      <c r="CO16" s="50"/>
      <c r="CP16" s="50"/>
      <c r="CQ16" s="50"/>
      <c r="CR16" s="50"/>
      <c r="CS16" s="50"/>
      <c r="CT16" s="50"/>
      <c r="CU16" s="50"/>
      <c r="CV16" s="50"/>
      <c r="CW16" s="50"/>
      <c r="CX16" s="50"/>
      <c r="CY16" s="50"/>
      <c r="CZ16" s="50"/>
    </row>
    <row r="17" spans="1:104" ht="27.6" x14ac:dyDescent="0.25">
      <c r="A17" s="16" t="s">
        <v>591</v>
      </c>
      <c r="B17" s="9" t="s">
        <v>246</v>
      </c>
      <c r="C17" s="15" t="s">
        <v>248</v>
      </c>
      <c r="D17" s="134" t="s">
        <v>2</v>
      </c>
      <c r="E17" s="241"/>
      <c r="F17" s="50"/>
      <c r="G17" s="50"/>
      <c r="H17" s="50"/>
      <c r="I17" s="50"/>
      <c r="J17" s="50"/>
      <c r="K17" s="50"/>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c r="BP17" s="50"/>
      <c r="BQ17" s="50"/>
      <c r="BR17" s="50"/>
      <c r="BS17" s="50"/>
      <c r="BT17" s="50"/>
      <c r="BU17" s="50"/>
      <c r="BV17" s="50"/>
      <c r="BW17" s="50"/>
      <c r="BX17" s="50"/>
      <c r="BY17" s="50"/>
      <c r="BZ17" s="50"/>
      <c r="CA17" s="50"/>
      <c r="CB17" s="50"/>
      <c r="CC17" s="50"/>
      <c r="CD17" s="50"/>
      <c r="CE17" s="50"/>
      <c r="CF17" s="50"/>
      <c r="CG17" s="50"/>
      <c r="CH17" s="50"/>
      <c r="CI17" s="50"/>
      <c r="CJ17" s="50"/>
      <c r="CK17" s="50"/>
      <c r="CL17" s="50"/>
      <c r="CM17" s="50"/>
      <c r="CN17" s="50"/>
      <c r="CO17" s="50"/>
      <c r="CP17" s="50"/>
      <c r="CQ17" s="50"/>
      <c r="CR17" s="50"/>
      <c r="CS17" s="50"/>
      <c r="CT17" s="50"/>
      <c r="CU17" s="50"/>
      <c r="CV17" s="50"/>
      <c r="CW17" s="50"/>
      <c r="CX17" s="50"/>
      <c r="CY17" s="50"/>
      <c r="CZ17" s="50"/>
    </row>
    <row r="18" spans="1:104" x14ac:dyDescent="0.25">
      <c r="A18" s="16" t="s">
        <v>592</v>
      </c>
      <c r="B18" s="9" t="s">
        <v>247</v>
      </c>
      <c r="C18" s="9" t="s">
        <v>249</v>
      </c>
      <c r="D18" s="134" t="s">
        <v>2</v>
      </c>
      <c r="E18" s="241"/>
      <c r="F18" s="50"/>
      <c r="G18" s="50"/>
      <c r="H18" s="50"/>
      <c r="I18" s="50"/>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c r="BP18" s="50"/>
      <c r="BQ18" s="50"/>
      <c r="BR18" s="50"/>
      <c r="BS18" s="50"/>
      <c r="BT18" s="50"/>
      <c r="BU18" s="50"/>
      <c r="BV18" s="50"/>
      <c r="BW18" s="50"/>
      <c r="BX18" s="50"/>
      <c r="BY18" s="50"/>
      <c r="BZ18" s="50"/>
      <c r="CA18" s="50"/>
      <c r="CB18" s="50"/>
      <c r="CC18" s="50"/>
      <c r="CD18" s="50"/>
      <c r="CE18" s="50"/>
      <c r="CF18" s="50"/>
      <c r="CG18" s="50"/>
      <c r="CH18" s="50"/>
      <c r="CI18" s="50"/>
      <c r="CJ18" s="50"/>
      <c r="CK18" s="50"/>
      <c r="CL18" s="50"/>
      <c r="CM18" s="50"/>
      <c r="CN18" s="50"/>
      <c r="CO18" s="50"/>
      <c r="CP18" s="50"/>
      <c r="CQ18" s="50"/>
      <c r="CR18" s="50"/>
      <c r="CS18" s="50"/>
      <c r="CT18" s="50"/>
      <c r="CU18" s="50"/>
      <c r="CV18" s="50"/>
      <c r="CW18" s="50"/>
      <c r="CX18" s="50"/>
      <c r="CY18" s="50"/>
      <c r="CZ18" s="50"/>
    </row>
    <row r="19" spans="1:104" ht="27.6" x14ac:dyDescent="0.25">
      <c r="A19" s="16" t="s">
        <v>641</v>
      </c>
      <c r="B19" s="9" t="s">
        <v>251</v>
      </c>
      <c r="C19" s="9" t="s">
        <v>250</v>
      </c>
      <c r="D19" s="134" t="s">
        <v>68</v>
      </c>
      <c r="E19" s="242"/>
      <c r="F19" s="53"/>
      <c r="G19" s="53"/>
      <c r="H19" s="53"/>
      <c r="I19" s="53"/>
      <c r="J19" s="53"/>
      <c r="K19" s="53"/>
      <c r="L19" s="53"/>
      <c r="M19" s="53"/>
      <c r="N19" s="53"/>
      <c r="O19" s="53"/>
      <c r="P19" s="53"/>
      <c r="Q19" s="53"/>
      <c r="R19" s="53"/>
      <c r="S19" s="53"/>
      <c r="T19" s="53"/>
      <c r="U19" s="53"/>
      <c r="V19" s="53"/>
      <c r="W19" s="53"/>
      <c r="X19" s="53"/>
      <c r="Y19" s="53"/>
      <c r="Z19" s="53"/>
      <c r="AA19" s="53"/>
      <c r="AB19" s="53"/>
      <c r="AC19" s="53"/>
      <c r="AD19" s="53"/>
      <c r="AE19" s="53"/>
      <c r="AF19" s="53"/>
      <c r="AG19" s="53"/>
      <c r="AH19" s="53"/>
      <c r="AI19" s="53"/>
      <c r="AJ19" s="53"/>
      <c r="AK19" s="53"/>
      <c r="AL19" s="53"/>
      <c r="AM19" s="53"/>
      <c r="AN19" s="53"/>
      <c r="AO19" s="53"/>
      <c r="AP19" s="53"/>
      <c r="AQ19" s="53"/>
      <c r="AR19" s="53"/>
      <c r="AS19" s="53"/>
      <c r="AT19" s="53"/>
      <c r="AU19" s="53"/>
      <c r="AV19" s="53"/>
      <c r="AW19" s="53"/>
      <c r="AX19" s="53"/>
      <c r="AY19" s="53"/>
      <c r="AZ19" s="53"/>
      <c r="BA19" s="53"/>
      <c r="BB19" s="53"/>
      <c r="BC19" s="53"/>
      <c r="BD19" s="53"/>
      <c r="BE19" s="53"/>
      <c r="BF19" s="53"/>
      <c r="BG19" s="53"/>
      <c r="BH19" s="53"/>
      <c r="BI19" s="53"/>
      <c r="BJ19" s="53"/>
      <c r="BK19" s="53"/>
      <c r="BL19" s="53"/>
      <c r="BM19" s="53"/>
      <c r="BN19" s="53"/>
      <c r="BO19" s="53"/>
      <c r="BP19" s="53"/>
      <c r="BQ19" s="53"/>
      <c r="BR19" s="53"/>
      <c r="BS19" s="53"/>
      <c r="BT19" s="53"/>
      <c r="BU19" s="53"/>
      <c r="BV19" s="53"/>
      <c r="BW19" s="53"/>
      <c r="BX19" s="53"/>
      <c r="BY19" s="53"/>
      <c r="BZ19" s="53"/>
      <c r="CA19" s="53"/>
      <c r="CB19" s="53"/>
      <c r="CC19" s="53"/>
      <c r="CD19" s="53"/>
      <c r="CE19" s="53"/>
      <c r="CF19" s="53"/>
      <c r="CG19" s="53"/>
      <c r="CH19" s="53"/>
      <c r="CI19" s="53"/>
      <c r="CJ19" s="53"/>
      <c r="CK19" s="53"/>
      <c r="CL19" s="53"/>
      <c r="CM19" s="53"/>
      <c r="CN19" s="53"/>
      <c r="CO19" s="53"/>
      <c r="CP19" s="53"/>
      <c r="CQ19" s="53"/>
      <c r="CR19" s="53"/>
      <c r="CS19" s="53"/>
      <c r="CT19" s="53"/>
      <c r="CU19" s="53"/>
      <c r="CV19" s="53"/>
      <c r="CW19" s="53"/>
      <c r="CX19" s="53"/>
      <c r="CY19" s="53"/>
      <c r="CZ19" s="53"/>
    </row>
    <row r="20" spans="1:104" ht="27.6" x14ac:dyDescent="0.25">
      <c r="A20" s="16" t="s">
        <v>593</v>
      </c>
      <c r="B20" s="9" t="s">
        <v>120</v>
      </c>
      <c r="C20" s="9" t="s">
        <v>259</v>
      </c>
      <c r="D20" s="134" t="s">
        <v>103</v>
      </c>
      <c r="E20" s="243"/>
      <c r="F20" s="52"/>
      <c r="G20" s="52"/>
      <c r="H20" s="52"/>
      <c r="I20" s="52"/>
      <c r="J20" s="52"/>
      <c r="K20" s="52"/>
      <c r="L20" s="52"/>
      <c r="M20" s="52"/>
      <c r="N20" s="52"/>
      <c r="O20" s="52"/>
      <c r="P20" s="52"/>
      <c r="Q20" s="52"/>
      <c r="R20" s="52"/>
      <c r="S20" s="52"/>
      <c r="T20" s="52"/>
      <c r="U20" s="52"/>
      <c r="V20" s="52"/>
      <c r="W20" s="52"/>
      <c r="X20" s="52"/>
      <c r="Y20" s="52"/>
      <c r="Z20" s="52"/>
      <c r="AA20" s="52"/>
      <c r="AB20" s="52"/>
      <c r="AC20" s="52"/>
      <c r="AD20" s="52"/>
      <c r="AE20" s="52"/>
      <c r="AF20" s="52"/>
      <c r="AG20" s="52"/>
      <c r="AH20" s="52"/>
      <c r="AI20" s="52"/>
      <c r="AJ20" s="52"/>
      <c r="AK20" s="52"/>
      <c r="AL20" s="52"/>
      <c r="AM20" s="52"/>
      <c r="AN20" s="52"/>
      <c r="AO20" s="52"/>
      <c r="AP20" s="52"/>
      <c r="AQ20" s="52"/>
      <c r="AR20" s="52"/>
      <c r="AS20" s="52"/>
      <c r="AT20" s="52"/>
      <c r="AU20" s="52"/>
      <c r="AV20" s="52"/>
      <c r="AW20" s="52"/>
      <c r="AX20" s="52"/>
      <c r="AY20" s="52"/>
      <c r="AZ20" s="52"/>
      <c r="BA20" s="52"/>
      <c r="BB20" s="52"/>
      <c r="BC20" s="52"/>
      <c r="BD20" s="52"/>
      <c r="BE20" s="52"/>
      <c r="BF20" s="52"/>
      <c r="BG20" s="52"/>
      <c r="BH20" s="52"/>
      <c r="BI20" s="52"/>
      <c r="BJ20" s="52"/>
      <c r="BK20" s="52"/>
      <c r="BL20" s="52"/>
      <c r="BM20" s="52"/>
      <c r="BN20" s="52"/>
      <c r="BO20" s="52"/>
      <c r="BP20" s="52"/>
      <c r="BQ20" s="52"/>
      <c r="BR20" s="52"/>
      <c r="BS20" s="52"/>
      <c r="BT20" s="52"/>
      <c r="BU20" s="52"/>
      <c r="BV20" s="52"/>
      <c r="BW20" s="52"/>
      <c r="BX20" s="52"/>
      <c r="BY20" s="52"/>
      <c r="BZ20" s="52"/>
      <c r="CA20" s="52"/>
      <c r="CB20" s="52"/>
      <c r="CC20" s="52"/>
      <c r="CD20" s="52"/>
      <c r="CE20" s="52"/>
      <c r="CF20" s="52"/>
      <c r="CG20" s="52"/>
      <c r="CH20" s="52"/>
      <c r="CI20" s="52"/>
      <c r="CJ20" s="52"/>
      <c r="CK20" s="52"/>
      <c r="CL20" s="52"/>
      <c r="CM20" s="52"/>
      <c r="CN20" s="52"/>
      <c r="CO20" s="52"/>
      <c r="CP20" s="52"/>
      <c r="CQ20" s="52"/>
      <c r="CR20" s="52"/>
      <c r="CS20" s="52"/>
      <c r="CT20" s="52"/>
      <c r="CU20" s="52"/>
      <c r="CV20" s="52"/>
      <c r="CW20" s="52"/>
      <c r="CX20" s="52"/>
      <c r="CY20" s="52"/>
      <c r="CZ20" s="52"/>
    </row>
    <row r="21" spans="1:104" ht="41.4" x14ac:dyDescent="0.25">
      <c r="A21" s="16" t="s">
        <v>594</v>
      </c>
      <c r="B21" s="9" t="s">
        <v>563</v>
      </c>
      <c r="C21" s="9" t="s">
        <v>564</v>
      </c>
      <c r="D21" s="134" t="s">
        <v>2</v>
      </c>
      <c r="E21" s="241"/>
      <c r="F21" s="50"/>
      <c r="G21" s="50"/>
      <c r="H21" s="50"/>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c r="BM21" s="50"/>
      <c r="BN21" s="50"/>
      <c r="BO21" s="50"/>
      <c r="BP21" s="50"/>
      <c r="BQ21" s="50"/>
      <c r="BR21" s="50"/>
      <c r="BS21" s="50"/>
      <c r="BT21" s="50"/>
      <c r="BU21" s="50"/>
      <c r="BV21" s="50"/>
      <c r="BW21" s="50"/>
      <c r="BX21" s="50"/>
      <c r="BY21" s="50"/>
      <c r="BZ21" s="50"/>
      <c r="CA21" s="50"/>
      <c r="CB21" s="50"/>
      <c r="CC21" s="50"/>
      <c r="CD21" s="50"/>
      <c r="CE21" s="50"/>
      <c r="CF21" s="50"/>
      <c r="CG21" s="50"/>
      <c r="CH21" s="50"/>
      <c r="CI21" s="50"/>
      <c r="CJ21" s="50"/>
      <c r="CK21" s="50"/>
      <c r="CL21" s="50"/>
      <c r="CM21" s="50"/>
      <c r="CN21" s="50"/>
      <c r="CO21" s="50"/>
      <c r="CP21" s="50"/>
      <c r="CQ21" s="50"/>
      <c r="CR21" s="50"/>
      <c r="CS21" s="50"/>
      <c r="CT21" s="50"/>
      <c r="CU21" s="50"/>
      <c r="CV21" s="50"/>
      <c r="CW21" s="50"/>
      <c r="CX21" s="50"/>
      <c r="CY21" s="50"/>
      <c r="CZ21" s="50"/>
    </row>
    <row r="22" spans="1:104" ht="27.6" x14ac:dyDescent="0.25">
      <c r="A22" s="16" t="s">
        <v>595</v>
      </c>
      <c r="B22" s="9" t="s">
        <v>565</v>
      </c>
      <c r="C22" s="9" t="s">
        <v>258</v>
      </c>
      <c r="D22" s="134" t="s">
        <v>2</v>
      </c>
      <c r="E22" s="241"/>
      <c r="F22" s="50"/>
      <c r="G22" s="50"/>
      <c r="H22" s="50"/>
      <c r="I22" s="50"/>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c r="BM22" s="50"/>
      <c r="BN22" s="50"/>
      <c r="BO22" s="50"/>
      <c r="BP22" s="50"/>
      <c r="BQ22" s="50"/>
      <c r="BR22" s="50"/>
      <c r="BS22" s="50"/>
      <c r="BT22" s="50"/>
      <c r="BU22" s="50"/>
      <c r="BV22" s="50"/>
      <c r="BW22" s="50"/>
      <c r="BX22" s="50"/>
      <c r="BY22" s="50"/>
      <c r="BZ22" s="50"/>
      <c r="CA22" s="50"/>
      <c r="CB22" s="50"/>
      <c r="CC22" s="50"/>
      <c r="CD22" s="50"/>
      <c r="CE22" s="50"/>
      <c r="CF22" s="50"/>
      <c r="CG22" s="50"/>
      <c r="CH22" s="50"/>
      <c r="CI22" s="50"/>
      <c r="CJ22" s="50"/>
      <c r="CK22" s="50"/>
      <c r="CL22" s="50"/>
      <c r="CM22" s="50"/>
      <c r="CN22" s="50"/>
      <c r="CO22" s="50"/>
      <c r="CP22" s="50"/>
      <c r="CQ22" s="50"/>
      <c r="CR22" s="50"/>
      <c r="CS22" s="50"/>
      <c r="CT22" s="50"/>
      <c r="CU22" s="50"/>
      <c r="CV22" s="50"/>
      <c r="CW22" s="50"/>
      <c r="CX22" s="50"/>
      <c r="CY22" s="50"/>
      <c r="CZ22" s="50"/>
    </row>
    <row r="23" spans="1:104" ht="42" customHeight="1" x14ac:dyDescent="0.4">
      <c r="A23" s="24" t="s">
        <v>648</v>
      </c>
      <c r="B23" s="24"/>
      <c r="D23" s="65"/>
    </row>
    <row r="24" spans="1:104" s="68" customFormat="1" ht="61.8" customHeight="1" x14ac:dyDescent="0.3">
      <c r="A24" s="303" t="s">
        <v>675</v>
      </c>
      <c r="B24" s="303"/>
      <c r="C24" s="303"/>
      <c r="D24" s="303"/>
    </row>
    <row r="25" spans="1:104" s="68" customFormat="1" ht="26.4" customHeight="1" x14ac:dyDescent="0.3">
      <c r="A25" s="88" t="s">
        <v>514</v>
      </c>
      <c r="B25" s="88"/>
      <c r="C25" s="62"/>
      <c r="D25" s="209"/>
    </row>
    <row r="26" spans="1:104" s="68" customFormat="1" ht="15" customHeight="1" x14ac:dyDescent="0.3">
      <c r="A26" s="267" t="s">
        <v>676</v>
      </c>
      <c r="B26" s="88"/>
      <c r="C26" s="62"/>
      <c r="D26" s="209"/>
    </row>
    <row r="27" spans="1:104" ht="23.4" customHeight="1" x14ac:dyDescent="0.25">
      <c r="A27" s="49" t="s">
        <v>0</v>
      </c>
      <c r="B27" s="47" t="s">
        <v>1</v>
      </c>
      <c r="C27" s="47" t="s">
        <v>5</v>
      </c>
      <c r="D27" s="59" t="s">
        <v>65</v>
      </c>
      <c r="E27" s="85"/>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60"/>
      <c r="AU27" s="60"/>
      <c r="AV27" s="60"/>
      <c r="AW27" s="60"/>
      <c r="AX27" s="60"/>
      <c r="AY27" s="60"/>
      <c r="AZ27" s="60"/>
      <c r="BA27" s="60"/>
      <c r="BB27" s="60"/>
      <c r="BC27" s="60"/>
      <c r="BD27" s="60"/>
      <c r="BE27" s="60"/>
      <c r="BF27" s="60"/>
      <c r="BG27" s="60"/>
      <c r="BH27" s="60"/>
      <c r="BI27" s="60"/>
      <c r="BJ27" s="60"/>
      <c r="BK27" s="60"/>
      <c r="BL27" s="60"/>
      <c r="BM27" s="60"/>
      <c r="BN27" s="60"/>
      <c r="BO27" s="60"/>
      <c r="BP27" s="60"/>
      <c r="BQ27" s="60"/>
      <c r="BR27" s="60"/>
      <c r="BS27" s="60"/>
      <c r="BT27" s="60"/>
      <c r="BU27" s="60"/>
      <c r="BV27" s="60"/>
      <c r="BW27" s="60"/>
      <c r="BX27" s="60"/>
      <c r="BY27" s="60"/>
      <c r="BZ27" s="60"/>
      <c r="CA27" s="60"/>
      <c r="CB27" s="60"/>
      <c r="CC27" s="60"/>
      <c r="CD27" s="60"/>
      <c r="CE27" s="60"/>
      <c r="CF27" s="60"/>
      <c r="CG27" s="60"/>
      <c r="CH27" s="60"/>
      <c r="CI27" s="60"/>
      <c r="CJ27" s="60"/>
      <c r="CK27" s="60"/>
      <c r="CL27" s="60"/>
      <c r="CM27" s="60"/>
      <c r="CN27" s="60"/>
      <c r="CO27" s="60"/>
      <c r="CP27" s="60"/>
      <c r="CQ27" s="60"/>
      <c r="CR27" s="60"/>
      <c r="CS27" s="60"/>
      <c r="CT27" s="60"/>
      <c r="CU27" s="60"/>
      <c r="CV27" s="60"/>
      <c r="CW27" s="60"/>
      <c r="CX27" s="60"/>
      <c r="CY27" s="60"/>
      <c r="CZ27" s="60"/>
    </row>
    <row r="28" spans="1:104" ht="22.2" customHeight="1" x14ac:dyDescent="0.4">
      <c r="A28" s="232"/>
      <c r="B28" s="233" t="s">
        <v>677</v>
      </c>
      <c r="C28" s="231"/>
      <c r="D28" s="67"/>
      <c r="E28" s="210"/>
      <c r="F28" s="211"/>
      <c r="G28" s="211"/>
      <c r="H28" s="211"/>
      <c r="I28" s="211"/>
      <c r="J28" s="211"/>
      <c r="K28" s="211"/>
      <c r="L28" s="211"/>
      <c r="M28" s="211"/>
      <c r="N28" s="211"/>
      <c r="O28" s="211"/>
      <c r="P28" s="211"/>
      <c r="Q28" s="211"/>
      <c r="R28" s="211"/>
      <c r="S28" s="211"/>
      <c r="T28" s="211"/>
      <c r="U28" s="211"/>
      <c r="V28" s="211"/>
      <c r="W28" s="211"/>
      <c r="X28" s="211"/>
      <c r="Y28" s="211"/>
      <c r="Z28" s="211"/>
      <c r="AA28" s="211"/>
      <c r="AB28" s="211"/>
      <c r="AC28" s="211"/>
      <c r="AD28" s="211"/>
      <c r="AE28" s="211"/>
      <c r="AF28" s="211"/>
      <c r="AG28" s="211"/>
      <c r="AH28" s="211"/>
      <c r="AI28" s="211"/>
      <c r="AJ28" s="211"/>
      <c r="AK28" s="211"/>
      <c r="AL28" s="211"/>
      <c r="AM28" s="211"/>
      <c r="AN28" s="211"/>
      <c r="AO28" s="211"/>
      <c r="AP28" s="211"/>
      <c r="AQ28" s="211"/>
      <c r="AR28" s="211"/>
      <c r="AS28" s="211"/>
      <c r="AT28" s="211"/>
      <c r="AU28" s="211"/>
      <c r="AV28" s="211"/>
      <c r="AW28" s="211"/>
      <c r="AX28" s="211"/>
      <c r="AY28" s="211"/>
      <c r="AZ28" s="211"/>
      <c r="BA28" s="211"/>
      <c r="BB28" s="211"/>
      <c r="BC28" s="211"/>
      <c r="BD28" s="211"/>
      <c r="BE28" s="211"/>
      <c r="BF28" s="211"/>
      <c r="BG28" s="211"/>
      <c r="BH28" s="211"/>
      <c r="BI28" s="211"/>
      <c r="BJ28" s="211"/>
      <c r="BK28" s="211"/>
      <c r="BL28" s="211"/>
      <c r="BM28" s="211"/>
      <c r="BN28" s="211"/>
      <c r="BO28" s="211"/>
      <c r="BP28" s="211"/>
      <c r="BQ28" s="211"/>
      <c r="BR28" s="211"/>
      <c r="BS28" s="211"/>
      <c r="BT28" s="211"/>
      <c r="BU28" s="211"/>
      <c r="BV28" s="211"/>
      <c r="BW28" s="211"/>
      <c r="BX28" s="211"/>
      <c r="BY28" s="211"/>
      <c r="BZ28" s="211"/>
      <c r="CA28" s="211"/>
      <c r="CB28" s="211"/>
      <c r="CC28" s="211"/>
      <c r="CD28" s="211"/>
      <c r="CE28" s="211"/>
      <c r="CF28" s="211"/>
      <c r="CG28" s="211"/>
      <c r="CH28" s="211"/>
      <c r="CI28" s="211"/>
      <c r="CJ28" s="211"/>
      <c r="CK28" s="211"/>
      <c r="CL28" s="211"/>
      <c r="CM28" s="211"/>
      <c r="CN28" s="211"/>
      <c r="CO28" s="211"/>
      <c r="CP28" s="211"/>
      <c r="CQ28" s="211"/>
      <c r="CR28" s="211"/>
      <c r="CS28" s="211"/>
      <c r="CT28" s="211"/>
      <c r="CU28" s="211"/>
      <c r="CV28" s="211"/>
      <c r="CW28" s="211"/>
      <c r="CX28" s="211"/>
      <c r="CY28" s="211"/>
      <c r="CZ28" s="211"/>
    </row>
    <row r="29" spans="1:104" ht="40.049999999999997" customHeight="1" x14ac:dyDescent="0.25">
      <c r="A29" s="48"/>
      <c r="B29" s="222" t="s">
        <v>275</v>
      </c>
      <c r="C29" s="15" t="s">
        <v>276</v>
      </c>
      <c r="D29" s="15" t="s">
        <v>243</v>
      </c>
      <c r="E29" s="210" t="s">
        <v>100</v>
      </c>
      <c r="F29" s="211" t="s">
        <v>100</v>
      </c>
      <c r="G29" s="211" t="s">
        <v>100</v>
      </c>
      <c r="H29" s="211" t="s">
        <v>100</v>
      </c>
      <c r="I29" s="211" t="s">
        <v>100</v>
      </c>
      <c r="J29" s="211" t="s">
        <v>100</v>
      </c>
      <c r="K29" s="211" t="s">
        <v>100</v>
      </c>
      <c r="L29" s="211" t="s">
        <v>100</v>
      </c>
      <c r="M29" s="211" t="s">
        <v>100</v>
      </c>
      <c r="N29" s="211" t="s">
        <v>100</v>
      </c>
      <c r="O29" s="211" t="s">
        <v>100</v>
      </c>
      <c r="P29" s="211" t="s">
        <v>100</v>
      </c>
      <c r="Q29" s="211" t="s">
        <v>100</v>
      </c>
      <c r="R29" s="211" t="s">
        <v>100</v>
      </c>
      <c r="S29" s="211" t="s">
        <v>100</v>
      </c>
      <c r="T29" s="211" t="s">
        <v>100</v>
      </c>
      <c r="U29" s="211" t="s">
        <v>100</v>
      </c>
      <c r="V29" s="211" t="s">
        <v>100</v>
      </c>
      <c r="W29" s="211" t="s">
        <v>100</v>
      </c>
      <c r="X29" s="211" t="s">
        <v>100</v>
      </c>
      <c r="Y29" s="211" t="s">
        <v>100</v>
      </c>
      <c r="Z29" s="211" t="s">
        <v>100</v>
      </c>
      <c r="AA29" s="211" t="s">
        <v>100</v>
      </c>
      <c r="AB29" s="211" t="s">
        <v>100</v>
      </c>
      <c r="AC29" s="211" t="s">
        <v>100</v>
      </c>
      <c r="AD29" s="211" t="s">
        <v>100</v>
      </c>
      <c r="AE29" s="211" t="s">
        <v>100</v>
      </c>
      <c r="AF29" s="211" t="s">
        <v>100</v>
      </c>
      <c r="AG29" s="211" t="s">
        <v>100</v>
      </c>
      <c r="AH29" s="211" t="s">
        <v>100</v>
      </c>
      <c r="AI29" s="211" t="s">
        <v>100</v>
      </c>
      <c r="AJ29" s="211" t="s">
        <v>100</v>
      </c>
      <c r="AK29" s="211" t="s">
        <v>100</v>
      </c>
      <c r="AL29" s="211" t="s">
        <v>100</v>
      </c>
      <c r="AM29" s="211" t="s">
        <v>100</v>
      </c>
      <c r="AN29" s="211" t="s">
        <v>100</v>
      </c>
      <c r="AO29" s="211" t="s">
        <v>100</v>
      </c>
      <c r="AP29" s="211" t="s">
        <v>100</v>
      </c>
      <c r="AQ29" s="211" t="s">
        <v>100</v>
      </c>
      <c r="AR29" s="211" t="s">
        <v>100</v>
      </c>
      <c r="AS29" s="211" t="s">
        <v>100</v>
      </c>
      <c r="AT29" s="211" t="s">
        <v>100</v>
      </c>
      <c r="AU29" s="211" t="s">
        <v>100</v>
      </c>
      <c r="AV29" s="211" t="s">
        <v>100</v>
      </c>
      <c r="AW29" s="211" t="s">
        <v>100</v>
      </c>
      <c r="AX29" s="211" t="s">
        <v>100</v>
      </c>
      <c r="AY29" s="211" t="s">
        <v>100</v>
      </c>
      <c r="AZ29" s="211" t="s">
        <v>100</v>
      </c>
      <c r="BA29" s="211" t="s">
        <v>100</v>
      </c>
      <c r="BB29" s="211" t="s">
        <v>100</v>
      </c>
      <c r="BC29" s="211" t="s">
        <v>100</v>
      </c>
      <c r="BD29" s="211" t="s">
        <v>100</v>
      </c>
      <c r="BE29" s="211" t="s">
        <v>100</v>
      </c>
      <c r="BF29" s="211" t="s">
        <v>100</v>
      </c>
      <c r="BG29" s="211" t="s">
        <v>100</v>
      </c>
      <c r="BH29" s="211" t="s">
        <v>100</v>
      </c>
      <c r="BI29" s="211" t="s">
        <v>100</v>
      </c>
      <c r="BJ29" s="211" t="s">
        <v>100</v>
      </c>
      <c r="BK29" s="211" t="s">
        <v>100</v>
      </c>
      <c r="BL29" s="211" t="s">
        <v>100</v>
      </c>
      <c r="BM29" s="211" t="s">
        <v>100</v>
      </c>
      <c r="BN29" s="211" t="s">
        <v>100</v>
      </c>
      <c r="BO29" s="211" t="s">
        <v>100</v>
      </c>
      <c r="BP29" s="211" t="s">
        <v>100</v>
      </c>
      <c r="BQ29" s="211" t="s">
        <v>100</v>
      </c>
      <c r="BR29" s="211" t="s">
        <v>100</v>
      </c>
      <c r="BS29" s="211" t="s">
        <v>100</v>
      </c>
      <c r="BT29" s="211" t="s">
        <v>100</v>
      </c>
      <c r="BU29" s="211" t="s">
        <v>100</v>
      </c>
      <c r="BV29" s="211" t="s">
        <v>100</v>
      </c>
      <c r="BW29" s="211" t="s">
        <v>100</v>
      </c>
      <c r="BX29" s="211" t="s">
        <v>100</v>
      </c>
      <c r="BY29" s="211" t="s">
        <v>100</v>
      </c>
      <c r="BZ29" s="211" t="s">
        <v>100</v>
      </c>
      <c r="CA29" s="211" t="s">
        <v>100</v>
      </c>
      <c r="CB29" s="211" t="s">
        <v>100</v>
      </c>
      <c r="CC29" s="211" t="s">
        <v>100</v>
      </c>
      <c r="CD29" s="211" t="s">
        <v>100</v>
      </c>
      <c r="CE29" s="211" t="s">
        <v>100</v>
      </c>
      <c r="CF29" s="211" t="s">
        <v>100</v>
      </c>
      <c r="CG29" s="211" t="s">
        <v>100</v>
      </c>
      <c r="CH29" s="211" t="s">
        <v>100</v>
      </c>
      <c r="CI29" s="211" t="s">
        <v>100</v>
      </c>
      <c r="CJ29" s="211" t="s">
        <v>100</v>
      </c>
      <c r="CK29" s="211" t="s">
        <v>100</v>
      </c>
      <c r="CL29" s="211" t="s">
        <v>100</v>
      </c>
      <c r="CM29" s="211" t="s">
        <v>100</v>
      </c>
      <c r="CN29" s="211" t="s">
        <v>100</v>
      </c>
      <c r="CO29" s="211" t="s">
        <v>100</v>
      </c>
      <c r="CP29" s="211" t="s">
        <v>100</v>
      </c>
      <c r="CQ29" s="211" t="s">
        <v>100</v>
      </c>
      <c r="CR29" s="211" t="s">
        <v>100</v>
      </c>
      <c r="CS29" s="211" t="s">
        <v>100</v>
      </c>
      <c r="CT29" s="211" t="s">
        <v>100</v>
      </c>
      <c r="CU29" s="211" t="s">
        <v>100</v>
      </c>
      <c r="CV29" s="211" t="s">
        <v>100</v>
      </c>
      <c r="CW29" s="211" t="s">
        <v>100</v>
      </c>
      <c r="CX29" s="211" t="s">
        <v>100</v>
      </c>
      <c r="CY29" s="211" t="s">
        <v>100</v>
      </c>
      <c r="CZ29" s="211" t="s">
        <v>100</v>
      </c>
    </row>
    <row r="30" spans="1:104" x14ac:dyDescent="0.25">
      <c r="A30" s="16" t="s">
        <v>628</v>
      </c>
      <c r="B30" s="9" t="s">
        <v>180</v>
      </c>
      <c r="C30" s="15" t="s">
        <v>253</v>
      </c>
      <c r="D30" s="15" t="s">
        <v>2</v>
      </c>
      <c r="E30" s="86" t="s">
        <v>178</v>
      </c>
      <c r="F30" s="63" t="s">
        <v>178</v>
      </c>
      <c r="G30" s="63" t="s">
        <v>178</v>
      </c>
      <c r="H30" s="63" t="s">
        <v>178</v>
      </c>
      <c r="I30" s="63" t="s">
        <v>178</v>
      </c>
      <c r="J30" s="63" t="s">
        <v>178</v>
      </c>
      <c r="K30" s="63" t="s">
        <v>178</v>
      </c>
      <c r="L30" s="63" t="s">
        <v>178</v>
      </c>
      <c r="M30" s="63" t="s">
        <v>178</v>
      </c>
      <c r="N30" s="63" t="s">
        <v>178</v>
      </c>
      <c r="O30" s="63" t="s">
        <v>178</v>
      </c>
      <c r="P30" s="63" t="s">
        <v>178</v>
      </c>
      <c r="Q30" s="63" t="s">
        <v>178</v>
      </c>
      <c r="R30" s="63" t="s">
        <v>178</v>
      </c>
      <c r="S30" s="63" t="s">
        <v>178</v>
      </c>
      <c r="T30" s="63" t="s">
        <v>178</v>
      </c>
      <c r="U30" s="63" t="s">
        <v>178</v>
      </c>
      <c r="V30" s="63" t="s">
        <v>178</v>
      </c>
      <c r="W30" s="63" t="s">
        <v>178</v>
      </c>
      <c r="X30" s="63" t="s">
        <v>178</v>
      </c>
      <c r="Y30" s="63" t="s">
        <v>178</v>
      </c>
      <c r="Z30" s="63" t="s">
        <v>178</v>
      </c>
      <c r="AA30" s="63" t="s">
        <v>178</v>
      </c>
      <c r="AB30" s="63" t="s">
        <v>178</v>
      </c>
      <c r="AC30" s="63" t="s">
        <v>178</v>
      </c>
      <c r="AD30" s="63" t="s">
        <v>178</v>
      </c>
      <c r="AE30" s="63" t="s">
        <v>178</v>
      </c>
      <c r="AF30" s="63" t="s">
        <v>178</v>
      </c>
      <c r="AG30" s="63" t="s">
        <v>178</v>
      </c>
      <c r="AH30" s="63" t="s">
        <v>178</v>
      </c>
      <c r="AI30" s="63" t="s">
        <v>178</v>
      </c>
      <c r="AJ30" s="63" t="s">
        <v>178</v>
      </c>
      <c r="AK30" s="63" t="s">
        <v>178</v>
      </c>
      <c r="AL30" s="63" t="s">
        <v>178</v>
      </c>
      <c r="AM30" s="63" t="s">
        <v>178</v>
      </c>
      <c r="AN30" s="63" t="s">
        <v>178</v>
      </c>
      <c r="AO30" s="63" t="s">
        <v>178</v>
      </c>
      <c r="AP30" s="63" t="s">
        <v>178</v>
      </c>
      <c r="AQ30" s="63" t="s">
        <v>178</v>
      </c>
      <c r="AR30" s="63" t="s">
        <v>178</v>
      </c>
      <c r="AS30" s="63" t="s">
        <v>178</v>
      </c>
      <c r="AT30" s="63" t="s">
        <v>178</v>
      </c>
      <c r="AU30" s="63" t="s">
        <v>178</v>
      </c>
      <c r="AV30" s="63" t="s">
        <v>178</v>
      </c>
      <c r="AW30" s="63" t="s">
        <v>178</v>
      </c>
      <c r="AX30" s="63" t="s">
        <v>178</v>
      </c>
      <c r="AY30" s="63" t="s">
        <v>178</v>
      </c>
      <c r="AZ30" s="63" t="s">
        <v>178</v>
      </c>
      <c r="BA30" s="63" t="s">
        <v>178</v>
      </c>
      <c r="BB30" s="63" t="s">
        <v>178</v>
      </c>
      <c r="BC30" s="63" t="s">
        <v>178</v>
      </c>
      <c r="BD30" s="63" t="s">
        <v>178</v>
      </c>
      <c r="BE30" s="63" t="s">
        <v>178</v>
      </c>
      <c r="BF30" s="63" t="s">
        <v>178</v>
      </c>
      <c r="BG30" s="63" t="s">
        <v>178</v>
      </c>
      <c r="BH30" s="63" t="s">
        <v>178</v>
      </c>
      <c r="BI30" s="63" t="s">
        <v>178</v>
      </c>
      <c r="BJ30" s="63" t="s">
        <v>178</v>
      </c>
      <c r="BK30" s="63" t="s">
        <v>178</v>
      </c>
      <c r="BL30" s="63" t="s">
        <v>178</v>
      </c>
      <c r="BM30" s="63" t="s">
        <v>178</v>
      </c>
      <c r="BN30" s="63" t="s">
        <v>178</v>
      </c>
      <c r="BO30" s="63" t="s">
        <v>178</v>
      </c>
      <c r="BP30" s="63" t="s">
        <v>178</v>
      </c>
      <c r="BQ30" s="63" t="s">
        <v>178</v>
      </c>
      <c r="BR30" s="63" t="s">
        <v>178</v>
      </c>
      <c r="BS30" s="63" t="s">
        <v>178</v>
      </c>
      <c r="BT30" s="63" t="s">
        <v>178</v>
      </c>
      <c r="BU30" s="63" t="s">
        <v>178</v>
      </c>
      <c r="BV30" s="63" t="s">
        <v>178</v>
      </c>
      <c r="BW30" s="63" t="s">
        <v>178</v>
      </c>
      <c r="BX30" s="63" t="s">
        <v>178</v>
      </c>
      <c r="BY30" s="63" t="s">
        <v>178</v>
      </c>
      <c r="BZ30" s="63" t="s">
        <v>178</v>
      </c>
      <c r="CA30" s="63" t="s">
        <v>178</v>
      </c>
      <c r="CB30" s="63" t="s">
        <v>178</v>
      </c>
      <c r="CC30" s="63" t="s">
        <v>178</v>
      </c>
      <c r="CD30" s="63" t="s">
        <v>178</v>
      </c>
      <c r="CE30" s="63" t="s">
        <v>178</v>
      </c>
      <c r="CF30" s="63" t="s">
        <v>178</v>
      </c>
      <c r="CG30" s="63" t="s">
        <v>178</v>
      </c>
      <c r="CH30" s="63" t="s">
        <v>178</v>
      </c>
      <c r="CI30" s="63" t="s">
        <v>178</v>
      </c>
      <c r="CJ30" s="63" t="s">
        <v>178</v>
      </c>
      <c r="CK30" s="63" t="s">
        <v>178</v>
      </c>
      <c r="CL30" s="63" t="s">
        <v>178</v>
      </c>
      <c r="CM30" s="63" t="s">
        <v>178</v>
      </c>
      <c r="CN30" s="63" t="s">
        <v>178</v>
      </c>
      <c r="CO30" s="63" t="s">
        <v>178</v>
      </c>
      <c r="CP30" s="63" t="s">
        <v>178</v>
      </c>
      <c r="CQ30" s="63" t="s">
        <v>178</v>
      </c>
      <c r="CR30" s="63" t="s">
        <v>178</v>
      </c>
      <c r="CS30" s="63" t="s">
        <v>178</v>
      </c>
      <c r="CT30" s="63" t="s">
        <v>178</v>
      </c>
      <c r="CU30" s="63" t="s">
        <v>178</v>
      </c>
      <c r="CV30" s="63" t="s">
        <v>178</v>
      </c>
      <c r="CW30" s="63" t="s">
        <v>178</v>
      </c>
      <c r="CX30" s="63" t="s">
        <v>178</v>
      </c>
      <c r="CY30" s="63" t="s">
        <v>178</v>
      </c>
      <c r="CZ30" s="63" t="s">
        <v>178</v>
      </c>
    </row>
    <row r="31" spans="1:104" x14ac:dyDescent="0.25">
      <c r="A31" s="16" t="s">
        <v>629</v>
      </c>
      <c r="B31" s="9" t="s">
        <v>181</v>
      </c>
      <c r="C31" s="15" t="s">
        <v>253</v>
      </c>
      <c r="D31" s="15" t="s">
        <v>2</v>
      </c>
      <c r="E31" s="86" t="s">
        <v>178</v>
      </c>
      <c r="F31" s="63" t="s">
        <v>178</v>
      </c>
      <c r="G31" s="63" t="s">
        <v>178</v>
      </c>
      <c r="H31" s="63" t="s">
        <v>178</v>
      </c>
      <c r="I31" s="63" t="s">
        <v>178</v>
      </c>
      <c r="J31" s="63" t="s">
        <v>178</v>
      </c>
      <c r="K31" s="63" t="s">
        <v>178</v>
      </c>
      <c r="L31" s="63" t="s">
        <v>178</v>
      </c>
      <c r="M31" s="63" t="s">
        <v>178</v>
      </c>
      <c r="N31" s="63" t="s">
        <v>178</v>
      </c>
      <c r="O31" s="63" t="s">
        <v>178</v>
      </c>
      <c r="P31" s="63" t="s">
        <v>178</v>
      </c>
      <c r="Q31" s="63" t="s">
        <v>178</v>
      </c>
      <c r="R31" s="63" t="s">
        <v>178</v>
      </c>
      <c r="S31" s="63" t="s">
        <v>178</v>
      </c>
      <c r="T31" s="63" t="s">
        <v>178</v>
      </c>
      <c r="U31" s="63" t="s">
        <v>178</v>
      </c>
      <c r="V31" s="63" t="s">
        <v>178</v>
      </c>
      <c r="W31" s="63" t="s">
        <v>178</v>
      </c>
      <c r="X31" s="63" t="s">
        <v>178</v>
      </c>
      <c r="Y31" s="63" t="s">
        <v>178</v>
      </c>
      <c r="Z31" s="63" t="s">
        <v>178</v>
      </c>
      <c r="AA31" s="63" t="s">
        <v>178</v>
      </c>
      <c r="AB31" s="63" t="s">
        <v>178</v>
      </c>
      <c r="AC31" s="63" t="s">
        <v>178</v>
      </c>
      <c r="AD31" s="63" t="s">
        <v>178</v>
      </c>
      <c r="AE31" s="63" t="s">
        <v>178</v>
      </c>
      <c r="AF31" s="63" t="s">
        <v>178</v>
      </c>
      <c r="AG31" s="63" t="s">
        <v>178</v>
      </c>
      <c r="AH31" s="63" t="s">
        <v>178</v>
      </c>
      <c r="AI31" s="63" t="s">
        <v>178</v>
      </c>
      <c r="AJ31" s="63" t="s">
        <v>178</v>
      </c>
      <c r="AK31" s="63" t="s">
        <v>178</v>
      </c>
      <c r="AL31" s="63" t="s">
        <v>178</v>
      </c>
      <c r="AM31" s="63" t="s">
        <v>178</v>
      </c>
      <c r="AN31" s="63" t="s">
        <v>178</v>
      </c>
      <c r="AO31" s="63" t="s">
        <v>178</v>
      </c>
      <c r="AP31" s="63" t="s">
        <v>178</v>
      </c>
      <c r="AQ31" s="63" t="s">
        <v>178</v>
      </c>
      <c r="AR31" s="63" t="s">
        <v>178</v>
      </c>
      <c r="AS31" s="63" t="s">
        <v>178</v>
      </c>
      <c r="AT31" s="63" t="s">
        <v>178</v>
      </c>
      <c r="AU31" s="63" t="s">
        <v>178</v>
      </c>
      <c r="AV31" s="63" t="s">
        <v>178</v>
      </c>
      <c r="AW31" s="63" t="s">
        <v>178</v>
      </c>
      <c r="AX31" s="63" t="s">
        <v>178</v>
      </c>
      <c r="AY31" s="63" t="s">
        <v>178</v>
      </c>
      <c r="AZ31" s="63" t="s">
        <v>178</v>
      </c>
      <c r="BA31" s="63" t="s">
        <v>178</v>
      </c>
      <c r="BB31" s="63" t="s">
        <v>178</v>
      </c>
      <c r="BC31" s="63" t="s">
        <v>178</v>
      </c>
      <c r="BD31" s="63" t="s">
        <v>178</v>
      </c>
      <c r="BE31" s="63" t="s">
        <v>178</v>
      </c>
      <c r="BF31" s="63" t="s">
        <v>178</v>
      </c>
      <c r="BG31" s="63" t="s">
        <v>178</v>
      </c>
      <c r="BH31" s="63" t="s">
        <v>178</v>
      </c>
      <c r="BI31" s="63" t="s">
        <v>178</v>
      </c>
      <c r="BJ31" s="63" t="s">
        <v>178</v>
      </c>
      <c r="BK31" s="63" t="s">
        <v>178</v>
      </c>
      <c r="BL31" s="63" t="s">
        <v>178</v>
      </c>
      <c r="BM31" s="63" t="s">
        <v>178</v>
      </c>
      <c r="BN31" s="63" t="s">
        <v>178</v>
      </c>
      <c r="BO31" s="63" t="s">
        <v>178</v>
      </c>
      <c r="BP31" s="63" t="s">
        <v>178</v>
      </c>
      <c r="BQ31" s="63" t="s">
        <v>178</v>
      </c>
      <c r="BR31" s="63" t="s">
        <v>178</v>
      </c>
      <c r="BS31" s="63" t="s">
        <v>178</v>
      </c>
      <c r="BT31" s="63" t="s">
        <v>178</v>
      </c>
      <c r="BU31" s="63" t="s">
        <v>178</v>
      </c>
      <c r="BV31" s="63" t="s">
        <v>178</v>
      </c>
      <c r="BW31" s="63" t="s">
        <v>178</v>
      </c>
      <c r="BX31" s="63" t="s">
        <v>178</v>
      </c>
      <c r="BY31" s="63" t="s">
        <v>178</v>
      </c>
      <c r="BZ31" s="63" t="s">
        <v>178</v>
      </c>
      <c r="CA31" s="63" t="s">
        <v>178</v>
      </c>
      <c r="CB31" s="63" t="s">
        <v>178</v>
      </c>
      <c r="CC31" s="63" t="s">
        <v>178</v>
      </c>
      <c r="CD31" s="63" t="s">
        <v>178</v>
      </c>
      <c r="CE31" s="63" t="s">
        <v>178</v>
      </c>
      <c r="CF31" s="63" t="s">
        <v>178</v>
      </c>
      <c r="CG31" s="63" t="s">
        <v>178</v>
      </c>
      <c r="CH31" s="63" t="s">
        <v>178</v>
      </c>
      <c r="CI31" s="63" t="s">
        <v>178</v>
      </c>
      <c r="CJ31" s="63" t="s">
        <v>178</v>
      </c>
      <c r="CK31" s="63" t="s">
        <v>178</v>
      </c>
      <c r="CL31" s="63" t="s">
        <v>178</v>
      </c>
      <c r="CM31" s="63" t="s">
        <v>178</v>
      </c>
      <c r="CN31" s="63" t="s">
        <v>178</v>
      </c>
      <c r="CO31" s="63" t="s">
        <v>178</v>
      </c>
      <c r="CP31" s="63" t="s">
        <v>178</v>
      </c>
      <c r="CQ31" s="63" t="s">
        <v>178</v>
      </c>
      <c r="CR31" s="63" t="s">
        <v>178</v>
      </c>
      <c r="CS31" s="63" t="s">
        <v>178</v>
      </c>
      <c r="CT31" s="63" t="s">
        <v>178</v>
      </c>
      <c r="CU31" s="63" t="s">
        <v>178</v>
      </c>
      <c r="CV31" s="63" t="s">
        <v>178</v>
      </c>
      <c r="CW31" s="63" t="s">
        <v>178</v>
      </c>
      <c r="CX31" s="63" t="s">
        <v>178</v>
      </c>
      <c r="CY31" s="63" t="s">
        <v>178</v>
      </c>
      <c r="CZ31" s="63" t="s">
        <v>178</v>
      </c>
    </row>
    <row r="32" spans="1:104" x14ac:dyDescent="0.25">
      <c r="A32" s="16" t="s">
        <v>630</v>
      </c>
      <c r="B32" s="9" t="s">
        <v>182</v>
      </c>
      <c r="C32" s="15" t="s">
        <v>253</v>
      </c>
      <c r="D32" s="15" t="s">
        <v>2</v>
      </c>
      <c r="E32" s="86" t="s">
        <v>178</v>
      </c>
      <c r="F32" s="63" t="s">
        <v>178</v>
      </c>
      <c r="G32" s="63" t="s">
        <v>178</v>
      </c>
      <c r="H32" s="63" t="s">
        <v>178</v>
      </c>
      <c r="I32" s="63" t="s">
        <v>178</v>
      </c>
      <c r="J32" s="63" t="s">
        <v>178</v>
      </c>
      <c r="K32" s="63" t="s">
        <v>178</v>
      </c>
      <c r="L32" s="63" t="s">
        <v>178</v>
      </c>
      <c r="M32" s="63" t="s">
        <v>178</v>
      </c>
      <c r="N32" s="63" t="s">
        <v>178</v>
      </c>
      <c r="O32" s="63" t="s">
        <v>178</v>
      </c>
      <c r="P32" s="63" t="s">
        <v>178</v>
      </c>
      <c r="Q32" s="63" t="s">
        <v>178</v>
      </c>
      <c r="R32" s="63" t="s">
        <v>178</v>
      </c>
      <c r="S32" s="63" t="s">
        <v>178</v>
      </c>
      <c r="T32" s="63" t="s">
        <v>178</v>
      </c>
      <c r="U32" s="63" t="s">
        <v>178</v>
      </c>
      <c r="V32" s="63" t="s">
        <v>178</v>
      </c>
      <c r="W32" s="63" t="s">
        <v>178</v>
      </c>
      <c r="X32" s="63" t="s">
        <v>178</v>
      </c>
      <c r="Y32" s="63" t="s">
        <v>178</v>
      </c>
      <c r="Z32" s="63" t="s">
        <v>178</v>
      </c>
      <c r="AA32" s="63" t="s">
        <v>178</v>
      </c>
      <c r="AB32" s="63" t="s">
        <v>178</v>
      </c>
      <c r="AC32" s="63" t="s">
        <v>178</v>
      </c>
      <c r="AD32" s="63" t="s">
        <v>178</v>
      </c>
      <c r="AE32" s="63" t="s">
        <v>178</v>
      </c>
      <c r="AF32" s="63" t="s">
        <v>178</v>
      </c>
      <c r="AG32" s="63" t="s">
        <v>178</v>
      </c>
      <c r="AH32" s="63" t="s">
        <v>178</v>
      </c>
      <c r="AI32" s="63" t="s">
        <v>178</v>
      </c>
      <c r="AJ32" s="63" t="s">
        <v>178</v>
      </c>
      <c r="AK32" s="63" t="s">
        <v>178</v>
      </c>
      <c r="AL32" s="63" t="s">
        <v>178</v>
      </c>
      <c r="AM32" s="63" t="s">
        <v>178</v>
      </c>
      <c r="AN32" s="63" t="s">
        <v>178</v>
      </c>
      <c r="AO32" s="63" t="s">
        <v>178</v>
      </c>
      <c r="AP32" s="63" t="s">
        <v>178</v>
      </c>
      <c r="AQ32" s="63" t="s">
        <v>178</v>
      </c>
      <c r="AR32" s="63" t="s">
        <v>178</v>
      </c>
      <c r="AS32" s="63" t="s">
        <v>178</v>
      </c>
      <c r="AT32" s="63" t="s">
        <v>178</v>
      </c>
      <c r="AU32" s="63" t="s">
        <v>178</v>
      </c>
      <c r="AV32" s="63" t="s">
        <v>178</v>
      </c>
      <c r="AW32" s="63" t="s">
        <v>178</v>
      </c>
      <c r="AX32" s="63" t="s">
        <v>178</v>
      </c>
      <c r="AY32" s="63" t="s">
        <v>178</v>
      </c>
      <c r="AZ32" s="63" t="s">
        <v>178</v>
      </c>
      <c r="BA32" s="63" t="s">
        <v>178</v>
      </c>
      <c r="BB32" s="63" t="s">
        <v>178</v>
      </c>
      <c r="BC32" s="63" t="s">
        <v>178</v>
      </c>
      <c r="BD32" s="63" t="s">
        <v>178</v>
      </c>
      <c r="BE32" s="63" t="s">
        <v>178</v>
      </c>
      <c r="BF32" s="63" t="s">
        <v>178</v>
      </c>
      <c r="BG32" s="63" t="s">
        <v>178</v>
      </c>
      <c r="BH32" s="63" t="s">
        <v>178</v>
      </c>
      <c r="BI32" s="63" t="s">
        <v>178</v>
      </c>
      <c r="BJ32" s="63" t="s">
        <v>178</v>
      </c>
      <c r="BK32" s="63" t="s">
        <v>178</v>
      </c>
      <c r="BL32" s="63" t="s">
        <v>178</v>
      </c>
      <c r="BM32" s="63" t="s">
        <v>178</v>
      </c>
      <c r="BN32" s="63" t="s">
        <v>178</v>
      </c>
      <c r="BO32" s="63" t="s">
        <v>178</v>
      </c>
      <c r="BP32" s="63" t="s">
        <v>178</v>
      </c>
      <c r="BQ32" s="63" t="s">
        <v>178</v>
      </c>
      <c r="BR32" s="63" t="s">
        <v>178</v>
      </c>
      <c r="BS32" s="63" t="s">
        <v>178</v>
      </c>
      <c r="BT32" s="63" t="s">
        <v>178</v>
      </c>
      <c r="BU32" s="63" t="s">
        <v>178</v>
      </c>
      <c r="BV32" s="63" t="s">
        <v>178</v>
      </c>
      <c r="BW32" s="63" t="s">
        <v>178</v>
      </c>
      <c r="BX32" s="63" t="s">
        <v>178</v>
      </c>
      <c r="BY32" s="63" t="s">
        <v>178</v>
      </c>
      <c r="BZ32" s="63" t="s">
        <v>178</v>
      </c>
      <c r="CA32" s="63" t="s">
        <v>178</v>
      </c>
      <c r="CB32" s="63" t="s">
        <v>178</v>
      </c>
      <c r="CC32" s="63" t="s">
        <v>178</v>
      </c>
      <c r="CD32" s="63" t="s">
        <v>178</v>
      </c>
      <c r="CE32" s="63" t="s">
        <v>178</v>
      </c>
      <c r="CF32" s="63" t="s">
        <v>178</v>
      </c>
      <c r="CG32" s="63" t="s">
        <v>178</v>
      </c>
      <c r="CH32" s="63" t="s">
        <v>178</v>
      </c>
      <c r="CI32" s="63" t="s">
        <v>178</v>
      </c>
      <c r="CJ32" s="63" t="s">
        <v>178</v>
      </c>
      <c r="CK32" s="63" t="s">
        <v>178</v>
      </c>
      <c r="CL32" s="63" t="s">
        <v>178</v>
      </c>
      <c r="CM32" s="63" t="s">
        <v>178</v>
      </c>
      <c r="CN32" s="63" t="s">
        <v>178</v>
      </c>
      <c r="CO32" s="63" t="s">
        <v>178</v>
      </c>
      <c r="CP32" s="63" t="s">
        <v>178</v>
      </c>
      <c r="CQ32" s="63" t="s">
        <v>178</v>
      </c>
      <c r="CR32" s="63" t="s">
        <v>178</v>
      </c>
      <c r="CS32" s="63" t="s">
        <v>178</v>
      </c>
      <c r="CT32" s="63" t="s">
        <v>178</v>
      </c>
      <c r="CU32" s="63" t="s">
        <v>178</v>
      </c>
      <c r="CV32" s="63" t="s">
        <v>178</v>
      </c>
      <c r="CW32" s="63" t="s">
        <v>178</v>
      </c>
      <c r="CX32" s="63" t="s">
        <v>178</v>
      </c>
      <c r="CY32" s="63" t="s">
        <v>178</v>
      </c>
      <c r="CZ32" s="63" t="s">
        <v>178</v>
      </c>
    </row>
    <row r="33" spans="1:104" x14ac:dyDescent="0.25">
      <c r="A33" s="16" t="s">
        <v>631</v>
      </c>
      <c r="B33" s="9" t="s">
        <v>183</v>
      </c>
      <c r="C33" s="15" t="s">
        <v>253</v>
      </c>
      <c r="D33" s="15" t="s">
        <v>2</v>
      </c>
      <c r="E33" s="86" t="s">
        <v>178</v>
      </c>
      <c r="F33" s="63" t="s">
        <v>178</v>
      </c>
      <c r="G33" s="63" t="s">
        <v>178</v>
      </c>
      <c r="H33" s="63" t="s">
        <v>178</v>
      </c>
      <c r="I33" s="63" t="s">
        <v>178</v>
      </c>
      <c r="J33" s="63" t="s">
        <v>178</v>
      </c>
      <c r="K33" s="63" t="s">
        <v>178</v>
      </c>
      <c r="L33" s="63" t="s">
        <v>178</v>
      </c>
      <c r="M33" s="63" t="s">
        <v>178</v>
      </c>
      <c r="N33" s="63" t="s">
        <v>178</v>
      </c>
      <c r="O33" s="63" t="s">
        <v>178</v>
      </c>
      <c r="P33" s="63" t="s">
        <v>178</v>
      </c>
      <c r="Q33" s="63" t="s">
        <v>178</v>
      </c>
      <c r="R33" s="63" t="s">
        <v>178</v>
      </c>
      <c r="S33" s="63" t="s">
        <v>178</v>
      </c>
      <c r="T33" s="63" t="s">
        <v>178</v>
      </c>
      <c r="U33" s="63" t="s">
        <v>178</v>
      </c>
      <c r="V33" s="63" t="s">
        <v>178</v>
      </c>
      <c r="W33" s="63" t="s">
        <v>178</v>
      </c>
      <c r="X33" s="63" t="s">
        <v>178</v>
      </c>
      <c r="Y33" s="63" t="s">
        <v>178</v>
      </c>
      <c r="Z33" s="63" t="s">
        <v>178</v>
      </c>
      <c r="AA33" s="63" t="s">
        <v>178</v>
      </c>
      <c r="AB33" s="63" t="s">
        <v>178</v>
      </c>
      <c r="AC33" s="63" t="s">
        <v>178</v>
      </c>
      <c r="AD33" s="63" t="s">
        <v>178</v>
      </c>
      <c r="AE33" s="63" t="s">
        <v>178</v>
      </c>
      <c r="AF33" s="63" t="s">
        <v>178</v>
      </c>
      <c r="AG33" s="63" t="s">
        <v>178</v>
      </c>
      <c r="AH33" s="63" t="s">
        <v>178</v>
      </c>
      <c r="AI33" s="63" t="s">
        <v>178</v>
      </c>
      <c r="AJ33" s="63" t="s">
        <v>178</v>
      </c>
      <c r="AK33" s="63" t="s">
        <v>178</v>
      </c>
      <c r="AL33" s="63" t="s">
        <v>178</v>
      </c>
      <c r="AM33" s="63" t="s">
        <v>178</v>
      </c>
      <c r="AN33" s="63" t="s">
        <v>178</v>
      </c>
      <c r="AO33" s="63" t="s">
        <v>178</v>
      </c>
      <c r="AP33" s="63" t="s">
        <v>178</v>
      </c>
      <c r="AQ33" s="63" t="s">
        <v>178</v>
      </c>
      <c r="AR33" s="63" t="s">
        <v>178</v>
      </c>
      <c r="AS33" s="63" t="s">
        <v>178</v>
      </c>
      <c r="AT33" s="63" t="s">
        <v>178</v>
      </c>
      <c r="AU33" s="63" t="s">
        <v>178</v>
      </c>
      <c r="AV33" s="63" t="s">
        <v>178</v>
      </c>
      <c r="AW33" s="63" t="s">
        <v>178</v>
      </c>
      <c r="AX33" s="63" t="s">
        <v>178</v>
      </c>
      <c r="AY33" s="63" t="s">
        <v>178</v>
      </c>
      <c r="AZ33" s="63" t="s">
        <v>178</v>
      </c>
      <c r="BA33" s="63" t="s">
        <v>178</v>
      </c>
      <c r="BB33" s="63" t="s">
        <v>178</v>
      </c>
      <c r="BC33" s="63" t="s">
        <v>178</v>
      </c>
      <c r="BD33" s="63" t="s">
        <v>178</v>
      </c>
      <c r="BE33" s="63" t="s">
        <v>178</v>
      </c>
      <c r="BF33" s="63" t="s">
        <v>178</v>
      </c>
      <c r="BG33" s="63" t="s">
        <v>178</v>
      </c>
      <c r="BH33" s="63" t="s">
        <v>178</v>
      </c>
      <c r="BI33" s="63" t="s">
        <v>178</v>
      </c>
      <c r="BJ33" s="63" t="s">
        <v>178</v>
      </c>
      <c r="BK33" s="63" t="s">
        <v>178</v>
      </c>
      <c r="BL33" s="63" t="s">
        <v>178</v>
      </c>
      <c r="BM33" s="63" t="s">
        <v>178</v>
      </c>
      <c r="BN33" s="63" t="s">
        <v>178</v>
      </c>
      <c r="BO33" s="63" t="s">
        <v>178</v>
      </c>
      <c r="BP33" s="63" t="s">
        <v>178</v>
      </c>
      <c r="BQ33" s="63" t="s">
        <v>178</v>
      </c>
      <c r="BR33" s="63" t="s">
        <v>178</v>
      </c>
      <c r="BS33" s="63" t="s">
        <v>178</v>
      </c>
      <c r="BT33" s="63" t="s">
        <v>178</v>
      </c>
      <c r="BU33" s="63" t="s">
        <v>178</v>
      </c>
      <c r="BV33" s="63" t="s">
        <v>178</v>
      </c>
      <c r="BW33" s="63" t="s">
        <v>178</v>
      </c>
      <c r="BX33" s="63" t="s">
        <v>178</v>
      </c>
      <c r="BY33" s="63" t="s">
        <v>178</v>
      </c>
      <c r="BZ33" s="63" t="s">
        <v>178</v>
      </c>
      <c r="CA33" s="63" t="s">
        <v>178</v>
      </c>
      <c r="CB33" s="63" t="s">
        <v>178</v>
      </c>
      <c r="CC33" s="63" t="s">
        <v>178</v>
      </c>
      <c r="CD33" s="63" t="s">
        <v>178</v>
      </c>
      <c r="CE33" s="63" t="s">
        <v>178</v>
      </c>
      <c r="CF33" s="63" t="s">
        <v>178</v>
      </c>
      <c r="CG33" s="63" t="s">
        <v>178</v>
      </c>
      <c r="CH33" s="63" t="s">
        <v>178</v>
      </c>
      <c r="CI33" s="63" t="s">
        <v>178</v>
      </c>
      <c r="CJ33" s="63" t="s">
        <v>178</v>
      </c>
      <c r="CK33" s="63" t="s">
        <v>178</v>
      </c>
      <c r="CL33" s="63" t="s">
        <v>178</v>
      </c>
      <c r="CM33" s="63" t="s">
        <v>178</v>
      </c>
      <c r="CN33" s="63" t="s">
        <v>178</v>
      </c>
      <c r="CO33" s="63" t="s">
        <v>178</v>
      </c>
      <c r="CP33" s="63" t="s">
        <v>178</v>
      </c>
      <c r="CQ33" s="63" t="s">
        <v>178</v>
      </c>
      <c r="CR33" s="63" t="s">
        <v>178</v>
      </c>
      <c r="CS33" s="63" t="s">
        <v>178</v>
      </c>
      <c r="CT33" s="63" t="s">
        <v>178</v>
      </c>
      <c r="CU33" s="63" t="s">
        <v>178</v>
      </c>
      <c r="CV33" s="63" t="s">
        <v>178</v>
      </c>
      <c r="CW33" s="63" t="s">
        <v>178</v>
      </c>
      <c r="CX33" s="63" t="s">
        <v>178</v>
      </c>
      <c r="CY33" s="63" t="s">
        <v>178</v>
      </c>
      <c r="CZ33" s="63" t="s">
        <v>178</v>
      </c>
    </row>
    <row r="34" spans="1:104" x14ac:dyDescent="0.25">
      <c r="A34" s="16" t="s">
        <v>632</v>
      </c>
      <c r="B34" s="9" t="s">
        <v>184</v>
      </c>
      <c r="C34" s="15" t="s">
        <v>256</v>
      </c>
      <c r="D34" s="15" t="s">
        <v>2</v>
      </c>
      <c r="E34" s="86"/>
      <c r="F34" s="63"/>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c r="AG34" s="63"/>
      <c r="AH34" s="63"/>
      <c r="AI34" s="63"/>
      <c r="AJ34" s="63"/>
      <c r="AK34" s="63"/>
      <c r="AL34" s="63"/>
      <c r="AM34" s="63"/>
      <c r="AN34" s="63"/>
      <c r="AO34" s="63"/>
      <c r="AP34" s="63"/>
      <c r="AQ34" s="63"/>
      <c r="AR34" s="63"/>
      <c r="AS34" s="63"/>
      <c r="AT34" s="63"/>
      <c r="AU34" s="63"/>
      <c r="AV34" s="63"/>
      <c r="AW34" s="63"/>
      <c r="AX34" s="63"/>
      <c r="AY34" s="63"/>
      <c r="AZ34" s="63"/>
      <c r="BA34" s="63"/>
      <c r="BB34" s="63"/>
      <c r="BC34" s="63"/>
      <c r="BD34" s="63"/>
      <c r="BE34" s="63"/>
      <c r="BF34" s="63"/>
      <c r="BG34" s="63"/>
      <c r="BH34" s="63"/>
      <c r="BI34" s="63"/>
      <c r="BJ34" s="63"/>
      <c r="BK34" s="63"/>
      <c r="BL34" s="63"/>
      <c r="BM34" s="63"/>
      <c r="BN34" s="63"/>
      <c r="BO34" s="63"/>
      <c r="BP34" s="63"/>
      <c r="BQ34" s="63"/>
      <c r="BR34" s="63"/>
      <c r="BS34" s="63"/>
      <c r="BT34" s="63"/>
      <c r="BU34" s="63"/>
      <c r="BV34" s="63"/>
      <c r="BW34" s="63"/>
      <c r="BX34" s="63"/>
      <c r="BY34" s="63"/>
      <c r="BZ34" s="63"/>
      <c r="CA34" s="63"/>
      <c r="CB34" s="63"/>
      <c r="CC34" s="63"/>
      <c r="CD34" s="63"/>
      <c r="CE34" s="63"/>
      <c r="CF34" s="63"/>
      <c r="CG34" s="63"/>
      <c r="CH34" s="63"/>
      <c r="CI34" s="63"/>
      <c r="CJ34" s="63"/>
      <c r="CK34" s="63"/>
      <c r="CL34" s="63"/>
      <c r="CM34" s="63"/>
      <c r="CN34" s="63"/>
      <c r="CO34" s="63"/>
      <c r="CP34" s="63"/>
      <c r="CQ34" s="63"/>
      <c r="CR34" s="63"/>
      <c r="CS34" s="63"/>
      <c r="CT34" s="63"/>
      <c r="CU34" s="63"/>
      <c r="CV34" s="63"/>
      <c r="CW34" s="63"/>
      <c r="CX34" s="63"/>
      <c r="CY34" s="63"/>
      <c r="CZ34" s="63"/>
    </row>
    <row r="35" spans="1:104" ht="27.6" x14ac:dyDescent="0.25">
      <c r="A35" s="16" t="s">
        <v>633</v>
      </c>
      <c r="B35" s="9" t="s">
        <v>185</v>
      </c>
      <c r="C35" s="15" t="s">
        <v>254</v>
      </c>
      <c r="D35" s="15" t="s">
        <v>68</v>
      </c>
      <c r="E35" s="91"/>
      <c r="F35" s="92"/>
      <c r="G35" s="92"/>
      <c r="H35" s="92"/>
      <c r="I35" s="92"/>
      <c r="J35" s="92"/>
      <c r="K35" s="92"/>
      <c r="L35" s="92"/>
      <c r="M35" s="92"/>
      <c r="N35" s="92"/>
      <c r="O35" s="92"/>
      <c r="P35" s="92"/>
      <c r="Q35" s="92"/>
      <c r="R35" s="92"/>
      <c r="S35" s="92"/>
      <c r="T35" s="92"/>
      <c r="U35" s="92"/>
      <c r="V35" s="92"/>
      <c r="W35" s="92"/>
      <c r="X35" s="92"/>
      <c r="Y35" s="92"/>
      <c r="Z35" s="92"/>
      <c r="AA35" s="92"/>
      <c r="AB35" s="92"/>
      <c r="AC35" s="92"/>
      <c r="AD35" s="92"/>
      <c r="AE35" s="92"/>
      <c r="AF35" s="92"/>
      <c r="AG35" s="92"/>
      <c r="AH35" s="92"/>
      <c r="AI35" s="92"/>
      <c r="AJ35" s="92"/>
      <c r="AK35" s="92"/>
      <c r="AL35" s="92"/>
      <c r="AM35" s="92"/>
      <c r="AN35" s="92"/>
      <c r="AO35" s="92"/>
      <c r="AP35" s="92"/>
      <c r="AQ35" s="92"/>
      <c r="AR35" s="92"/>
      <c r="AS35" s="92"/>
      <c r="AT35" s="92"/>
      <c r="AU35" s="92"/>
      <c r="AV35" s="92"/>
      <c r="AW35" s="92"/>
      <c r="AX35" s="92"/>
      <c r="AY35" s="92"/>
      <c r="AZ35" s="92"/>
      <c r="BA35" s="92"/>
      <c r="BB35" s="92"/>
      <c r="BC35" s="92"/>
      <c r="BD35" s="92"/>
      <c r="BE35" s="92"/>
      <c r="BF35" s="92"/>
      <c r="BG35" s="92"/>
      <c r="BH35" s="92"/>
      <c r="BI35" s="92"/>
      <c r="BJ35" s="92"/>
      <c r="BK35" s="92"/>
      <c r="BL35" s="92"/>
      <c r="BM35" s="92"/>
      <c r="BN35" s="92"/>
      <c r="BO35" s="92"/>
      <c r="BP35" s="92"/>
      <c r="BQ35" s="92"/>
      <c r="BR35" s="92"/>
      <c r="BS35" s="92"/>
      <c r="BT35" s="92"/>
      <c r="BU35" s="92"/>
      <c r="BV35" s="92"/>
      <c r="BW35" s="92"/>
      <c r="BX35" s="92"/>
      <c r="BY35" s="92"/>
      <c r="BZ35" s="92"/>
      <c r="CA35" s="92"/>
      <c r="CB35" s="92"/>
      <c r="CC35" s="92"/>
      <c r="CD35" s="92"/>
      <c r="CE35" s="92"/>
      <c r="CF35" s="92"/>
      <c r="CG35" s="92"/>
      <c r="CH35" s="92"/>
      <c r="CI35" s="92"/>
      <c r="CJ35" s="92"/>
      <c r="CK35" s="92"/>
      <c r="CL35" s="92"/>
      <c r="CM35" s="92"/>
      <c r="CN35" s="92"/>
      <c r="CO35" s="92"/>
      <c r="CP35" s="92"/>
      <c r="CQ35" s="92"/>
      <c r="CR35" s="92"/>
      <c r="CS35" s="92"/>
      <c r="CT35" s="92"/>
      <c r="CU35" s="92"/>
      <c r="CV35" s="92"/>
      <c r="CW35" s="92"/>
      <c r="CX35" s="92"/>
      <c r="CY35" s="92"/>
      <c r="CZ35" s="92"/>
    </row>
    <row r="36" spans="1:104" ht="40.049999999999997" customHeight="1" x14ac:dyDescent="0.25">
      <c r="A36" s="16"/>
      <c r="B36" s="222" t="s">
        <v>551</v>
      </c>
      <c r="C36" s="15" t="s">
        <v>552</v>
      </c>
      <c r="D36" s="15" t="s">
        <v>243</v>
      </c>
      <c r="E36" s="210" t="s">
        <v>100</v>
      </c>
      <c r="F36" s="211" t="s">
        <v>100</v>
      </c>
      <c r="G36" s="211" t="s">
        <v>100</v>
      </c>
      <c r="H36" s="211" t="s">
        <v>100</v>
      </c>
      <c r="I36" s="211" t="s">
        <v>100</v>
      </c>
      <c r="J36" s="211" t="s">
        <v>100</v>
      </c>
      <c r="K36" s="211" t="s">
        <v>100</v>
      </c>
      <c r="L36" s="211" t="s">
        <v>100</v>
      </c>
      <c r="M36" s="211" t="s">
        <v>100</v>
      </c>
      <c r="N36" s="211" t="s">
        <v>100</v>
      </c>
      <c r="O36" s="211" t="s">
        <v>100</v>
      </c>
      <c r="P36" s="211" t="s">
        <v>100</v>
      </c>
      <c r="Q36" s="211" t="s">
        <v>100</v>
      </c>
      <c r="R36" s="211" t="s">
        <v>100</v>
      </c>
      <c r="S36" s="211" t="s">
        <v>100</v>
      </c>
      <c r="T36" s="211" t="s">
        <v>100</v>
      </c>
      <c r="U36" s="211" t="s">
        <v>100</v>
      </c>
      <c r="V36" s="211" t="s">
        <v>100</v>
      </c>
      <c r="W36" s="211" t="s">
        <v>100</v>
      </c>
      <c r="X36" s="211" t="s">
        <v>100</v>
      </c>
      <c r="Y36" s="211" t="s">
        <v>100</v>
      </c>
      <c r="Z36" s="211" t="s">
        <v>100</v>
      </c>
      <c r="AA36" s="211" t="s">
        <v>100</v>
      </c>
      <c r="AB36" s="211" t="s">
        <v>100</v>
      </c>
      <c r="AC36" s="211" t="s">
        <v>100</v>
      </c>
      <c r="AD36" s="211" t="s">
        <v>100</v>
      </c>
      <c r="AE36" s="211" t="s">
        <v>100</v>
      </c>
      <c r="AF36" s="211" t="s">
        <v>100</v>
      </c>
      <c r="AG36" s="211" t="s">
        <v>100</v>
      </c>
      <c r="AH36" s="211" t="s">
        <v>100</v>
      </c>
      <c r="AI36" s="211" t="s">
        <v>100</v>
      </c>
      <c r="AJ36" s="211" t="s">
        <v>100</v>
      </c>
      <c r="AK36" s="211" t="s">
        <v>100</v>
      </c>
      <c r="AL36" s="211" t="s">
        <v>100</v>
      </c>
      <c r="AM36" s="211" t="s">
        <v>100</v>
      </c>
      <c r="AN36" s="211" t="s">
        <v>100</v>
      </c>
      <c r="AO36" s="211" t="s">
        <v>100</v>
      </c>
      <c r="AP36" s="211" t="s">
        <v>100</v>
      </c>
      <c r="AQ36" s="211" t="s">
        <v>100</v>
      </c>
      <c r="AR36" s="211" t="s">
        <v>100</v>
      </c>
      <c r="AS36" s="211" t="s">
        <v>100</v>
      </c>
      <c r="AT36" s="211" t="s">
        <v>100</v>
      </c>
      <c r="AU36" s="211" t="s">
        <v>100</v>
      </c>
      <c r="AV36" s="211" t="s">
        <v>100</v>
      </c>
      <c r="AW36" s="211" t="s">
        <v>100</v>
      </c>
      <c r="AX36" s="211" t="s">
        <v>100</v>
      </c>
      <c r="AY36" s="211" t="s">
        <v>100</v>
      </c>
      <c r="AZ36" s="211" t="s">
        <v>100</v>
      </c>
      <c r="BA36" s="211" t="s">
        <v>100</v>
      </c>
      <c r="BB36" s="211" t="s">
        <v>100</v>
      </c>
      <c r="BC36" s="211" t="s">
        <v>100</v>
      </c>
      <c r="BD36" s="211" t="s">
        <v>100</v>
      </c>
      <c r="BE36" s="211" t="s">
        <v>100</v>
      </c>
      <c r="BF36" s="211" t="s">
        <v>100</v>
      </c>
      <c r="BG36" s="211" t="s">
        <v>100</v>
      </c>
      <c r="BH36" s="211" t="s">
        <v>100</v>
      </c>
      <c r="BI36" s="211" t="s">
        <v>100</v>
      </c>
      <c r="BJ36" s="211" t="s">
        <v>100</v>
      </c>
      <c r="BK36" s="211" t="s">
        <v>100</v>
      </c>
      <c r="BL36" s="211" t="s">
        <v>100</v>
      </c>
      <c r="BM36" s="211" t="s">
        <v>100</v>
      </c>
      <c r="BN36" s="211" t="s">
        <v>100</v>
      </c>
      <c r="BO36" s="211" t="s">
        <v>100</v>
      </c>
      <c r="BP36" s="211" t="s">
        <v>100</v>
      </c>
      <c r="BQ36" s="211" t="s">
        <v>100</v>
      </c>
      <c r="BR36" s="211" t="s">
        <v>100</v>
      </c>
      <c r="BS36" s="211" t="s">
        <v>100</v>
      </c>
      <c r="BT36" s="211" t="s">
        <v>100</v>
      </c>
      <c r="BU36" s="211" t="s">
        <v>100</v>
      </c>
      <c r="BV36" s="211" t="s">
        <v>100</v>
      </c>
      <c r="BW36" s="211" t="s">
        <v>100</v>
      </c>
      <c r="BX36" s="211" t="s">
        <v>100</v>
      </c>
      <c r="BY36" s="211" t="s">
        <v>100</v>
      </c>
      <c r="BZ36" s="211" t="s">
        <v>100</v>
      </c>
      <c r="CA36" s="211" t="s">
        <v>100</v>
      </c>
      <c r="CB36" s="211" t="s">
        <v>100</v>
      </c>
      <c r="CC36" s="211" t="s">
        <v>100</v>
      </c>
      <c r="CD36" s="211" t="s">
        <v>100</v>
      </c>
      <c r="CE36" s="211" t="s">
        <v>100</v>
      </c>
      <c r="CF36" s="211" t="s">
        <v>100</v>
      </c>
      <c r="CG36" s="211" t="s">
        <v>100</v>
      </c>
      <c r="CH36" s="211" t="s">
        <v>100</v>
      </c>
      <c r="CI36" s="211" t="s">
        <v>100</v>
      </c>
      <c r="CJ36" s="211" t="s">
        <v>100</v>
      </c>
      <c r="CK36" s="211" t="s">
        <v>100</v>
      </c>
      <c r="CL36" s="211" t="s">
        <v>100</v>
      </c>
      <c r="CM36" s="211" t="s">
        <v>100</v>
      </c>
      <c r="CN36" s="211" t="s">
        <v>100</v>
      </c>
      <c r="CO36" s="211" t="s">
        <v>100</v>
      </c>
      <c r="CP36" s="211" t="s">
        <v>100</v>
      </c>
      <c r="CQ36" s="211" t="s">
        <v>100</v>
      </c>
      <c r="CR36" s="211" t="s">
        <v>100</v>
      </c>
      <c r="CS36" s="211" t="s">
        <v>100</v>
      </c>
      <c r="CT36" s="211" t="s">
        <v>100</v>
      </c>
      <c r="CU36" s="211" t="s">
        <v>100</v>
      </c>
      <c r="CV36" s="211" t="s">
        <v>100</v>
      </c>
      <c r="CW36" s="211" t="s">
        <v>100</v>
      </c>
      <c r="CX36" s="211" t="s">
        <v>100</v>
      </c>
      <c r="CY36" s="211" t="s">
        <v>100</v>
      </c>
      <c r="CZ36" s="211" t="s">
        <v>100</v>
      </c>
    </row>
    <row r="37" spans="1:104" x14ac:dyDescent="0.25">
      <c r="A37" s="16" t="s">
        <v>597</v>
      </c>
      <c r="B37" s="9" t="s">
        <v>180</v>
      </c>
      <c r="C37" s="15" t="s">
        <v>253</v>
      </c>
      <c r="D37" s="15" t="s">
        <v>2</v>
      </c>
      <c r="E37" s="86" t="s">
        <v>178</v>
      </c>
      <c r="F37" s="63" t="s">
        <v>178</v>
      </c>
      <c r="G37" s="63" t="s">
        <v>178</v>
      </c>
      <c r="H37" s="63" t="s">
        <v>178</v>
      </c>
      <c r="I37" s="63" t="s">
        <v>178</v>
      </c>
      <c r="J37" s="63" t="s">
        <v>178</v>
      </c>
      <c r="K37" s="63" t="s">
        <v>178</v>
      </c>
      <c r="L37" s="63" t="s">
        <v>178</v>
      </c>
      <c r="M37" s="63" t="s">
        <v>178</v>
      </c>
      <c r="N37" s="63" t="s">
        <v>178</v>
      </c>
      <c r="O37" s="63" t="s">
        <v>178</v>
      </c>
      <c r="P37" s="63" t="s">
        <v>178</v>
      </c>
      <c r="Q37" s="63" t="s">
        <v>178</v>
      </c>
      <c r="R37" s="63" t="s">
        <v>178</v>
      </c>
      <c r="S37" s="63" t="s">
        <v>178</v>
      </c>
      <c r="T37" s="63" t="s">
        <v>178</v>
      </c>
      <c r="U37" s="63" t="s">
        <v>178</v>
      </c>
      <c r="V37" s="63" t="s">
        <v>178</v>
      </c>
      <c r="W37" s="63" t="s">
        <v>178</v>
      </c>
      <c r="X37" s="63" t="s">
        <v>178</v>
      </c>
      <c r="Y37" s="63" t="s">
        <v>178</v>
      </c>
      <c r="Z37" s="63" t="s">
        <v>178</v>
      </c>
      <c r="AA37" s="63" t="s">
        <v>178</v>
      </c>
      <c r="AB37" s="63" t="s">
        <v>178</v>
      </c>
      <c r="AC37" s="63" t="s">
        <v>178</v>
      </c>
      <c r="AD37" s="63" t="s">
        <v>178</v>
      </c>
      <c r="AE37" s="63" t="s">
        <v>178</v>
      </c>
      <c r="AF37" s="63" t="s">
        <v>178</v>
      </c>
      <c r="AG37" s="63" t="s">
        <v>178</v>
      </c>
      <c r="AH37" s="63" t="s">
        <v>178</v>
      </c>
      <c r="AI37" s="63" t="s">
        <v>178</v>
      </c>
      <c r="AJ37" s="63" t="s">
        <v>178</v>
      </c>
      <c r="AK37" s="63" t="s">
        <v>178</v>
      </c>
      <c r="AL37" s="63" t="s">
        <v>178</v>
      </c>
      <c r="AM37" s="63" t="s">
        <v>178</v>
      </c>
      <c r="AN37" s="63" t="s">
        <v>178</v>
      </c>
      <c r="AO37" s="63" t="s">
        <v>178</v>
      </c>
      <c r="AP37" s="63" t="s">
        <v>178</v>
      </c>
      <c r="AQ37" s="63" t="s">
        <v>178</v>
      </c>
      <c r="AR37" s="63" t="s">
        <v>178</v>
      </c>
      <c r="AS37" s="63" t="s">
        <v>178</v>
      </c>
      <c r="AT37" s="63" t="s">
        <v>178</v>
      </c>
      <c r="AU37" s="63" t="s">
        <v>178</v>
      </c>
      <c r="AV37" s="63" t="s">
        <v>178</v>
      </c>
      <c r="AW37" s="63" t="s">
        <v>178</v>
      </c>
      <c r="AX37" s="63" t="s">
        <v>178</v>
      </c>
      <c r="AY37" s="63" t="s">
        <v>178</v>
      </c>
      <c r="AZ37" s="63" t="s">
        <v>178</v>
      </c>
      <c r="BA37" s="63" t="s">
        <v>178</v>
      </c>
      <c r="BB37" s="63" t="s">
        <v>178</v>
      </c>
      <c r="BC37" s="63" t="s">
        <v>178</v>
      </c>
      <c r="BD37" s="63" t="s">
        <v>178</v>
      </c>
      <c r="BE37" s="63" t="s">
        <v>178</v>
      </c>
      <c r="BF37" s="63" t="s">
        <v>178</v>
      </c>
      <c r="BG37" s="63" t="s">
        <v>178</v>
      </c>
      <c r="BH37" s="63" t="s">
        <v>178</v>
      </c>
      <c r="BI37" s="63" t="s">
        <v>178</v>
      </c>
      <c r="BJ37" s="63" t="s">
        <v>178</v>
      </c>
      <c r="BK37" s="63" t="s">
        <v>178</v>
      </c>
      <c r="BL37" s="63" t="s">
        <v>178</v>
      </c>
      <c r="BM37" s="63" t="s">
        <v>178</v>
      </c>
      <c r="BN37" s="63" t="s">
        <v>178</v>
      </c>
      <c r="BO37" s="63" t="s">
        <v>178</v>
      </c>
      <c r="BP37" s="63" t="s">
        <v>178</v>
      </c>
      <c r="BQ37" s="63" t="s">
        <v>178</v>
      </c>
      <c r="BR37" s="63" t="s">
        <v>178</v>
      </c>
      <c r="BS37" s="63" t="s">
        <v>178</v>
      </c>
      <c r="BT37" s="63" t="s">
        <v>178</v>
      </c>
      <c r="BU37" s="63" t="s">
        <v>178</v>
      </c>
      <c r="BV37" s="63" t="s">
        <v>178</v>
      </c>
      <c r="BW37" s="63" t="s">
        <v>178</v>
      </c>
      <c r="BX37" s="63" t="s">
        <v>178</v>
      </c>
      <c r="BY37" s="63" t="s">
        <v>178</v>
      </c>
      <c r="BZ37" s="63" t="s">
        <v>178</v>
      </c>
      <c r="CA37" s="63" t="s">
        <v>178</v>
      </c>
      <c r="CB37" s="63" t="s">
        <v>178</v>
      </c>
      <c r="CC37" s="63" t="s">
        <v>178</v>
      </c>
      <c r="CD37" s="63" t="s">
        <v>178</v>
      </c>
      <c r="CE37" s="63" t="s">
        <v>178</v>
      </c>
      <c r="CF37" s="63" t="s">
        <v>178</v>
      </c>
      <c r="CG37" s="63" t="s">
        <v>178</v>
      </c>
      <c r="CH37" s="63" t="s">
        <v>178</v>
      </c>
      <c r="CI37" s="63" t="s">
        <v>178</v>
      </c>
      <c r="CJ37" s="63" t="s">
        <v>178</v>
      </c>
      <c r="CK37" s="63" t="s">
        <v>178</v>
      </c>
      <c r="CL37" s="63" t="s">
        <v>178</v>
      </c>
      <c r="CM37" s="63" t="s">
        <v>178</v>
      </c>
      <c r="CN37" s="63" t="s">
        <v>178</v>
      </c>
      <c r="CO37" s="63" t="s">
        <v>178</v>
      </c>
      <c r="CP37" s="63" t="s">
        <v>178</v>
      </c>
      <c r="CQ37" s="63" t="s">
        <v>178</v>
      </c>
      <c r="CR37" s="63" t="s">
        <v>178</v>
      </c>
      <c r="CS37" s="63" t="s">
        <v>178</v>
      </c>
      <c r="CT37" s="63" t="s">
        <v>178</v>
      </c>
      <c r="CU37" s="63" t="s">
        <v>178</v>
      </c>
      <c r="CV37" s="63" t="s">
        <v>178</v>
      </c>
      <c r="CW37" s="63" t="s">
        <v>178</v>
      </c>
      <c r="CX37" s="63" t="s">
        <v>178</v>
      </c>
      <c r="CY37" s="63" t="s">
        <v>178</v>
      </c>
      <c r="CZ37" s="63" t="s">
        <v>178</v>
      </c>
    </row>
    <row r="38" spans="1:104" x14ac:dyDescent="0.25">
      <c r="A38" s="16" t="s">
        <v>598</v>
      </c>
      <c r="B38" s="9" t="s">
        <v>181</v>
      </c>
      <c r="C38" s="15" t="s">
        <v>253</v>
      </c>
      <c r="D38" s="15" t="s">
        <v>2</v>
      </c>
      <c r="E38" s="86" t="s">
        <v>178</v>
      </c>
      <c r="F38" s="63" t="s">
        <v>178</v>
      </c>
      <c r="G38" s="63" t="s">
        <v>178</v>
      </c>
      <c r="H38" s="63" t="s">
        <v>178</v>
      </c>
      <c r="I38" s="63" t="s">
        <v>178</v>
      </c>
      <c r="J38" s="63" t="s">
        <v>178</v>
      </c>
      <c r="K38" s="63" t="s">
        <v>178</v>
      </c>
      <c r="L38" s="63" t="s">
        <v>178</v>
      </c>
      <c r="M38" s="63" t="s">
        <v>178</v>
      </c>
      <c r="N38" s="63" t="s">
        <v>178</v>
      </c>
      <c r="O38" s="63" t="s">
        <v>178</v>
      </c>
      <c r="P38" s="63" t="s">
        <v>178</v>
      </c>
      <c r="Q38" s="63" t="s">
        <v>178</v>
      </c>
      <c r="R38" s="63" t="s">
        <v>178</v>
      </c>
      <c r="S38" s="63" t="s">
        <v>178</v>
      </c>
      <c r="T38" s="63" t="s">
        <v>178</v>
      </c>
      <c r="U38" s="63" t="s">
        <v>178</v>
      </c>
      <c r="V38" s="63" t="s">
        <v>178</v>
      </c>
      <c r="W38" s="63" t="s">
        <v>178</v>
      </c>
      <c r="X38" s="63" t="s">
        <v>178</v>
      </c>
      <c r="Y38" s="63" t="s">
        <v>178</v>
      </c>
      <c r="Z38" s="63" t="s">
        <v>178</v>
      </c>
      <c r="AA38" s="63" t="s">
        <v>178</v>
      </c>
      <c r="AB38" s="63" t="s">
        <v>178</v>
      </c>
      <c r="AC38" s="63" t="s">
        <v>178</v>
      </c>
      <c r="AD38" s="63" t="s">
        <v>178</v>
      </c>
      <c r="AE38" s="63" t="s">
        <v>178</v>
      </c>
      <c r="AF38" s="63" t="s">
        <v>178</v>
      </c>
      <c r="AG38" s="63" t="s">
        <v>178</v>
      </c>
      <c r="AH38" s="63" t="s">
        <v>178</v>
      </c>
      <c r="AI38" s="63" t="s">
        <v>178</v>
      </c>
      <c r="AJ38" s="63" t="s">
        <v>178</v>
      </c>
      <c r="AK38" s="63" t="s">
        <v>178</v>
      </c>
      <c r="AL38" s="63" t="s">
        <v>178</v>
      </c>
      <c r="AM38" s="63" t="s">
        <v>178</v>
      </c>
      <c r="AN38" s="63" t="s">
        <v>178</v>
      </c>
      <c r="AO38" s="63" t="s">
        <v>178</v>
      </c>
      <c r="AP38" s="63" t="s">
        <v>178</v>
      </c>
      <c r="AQ38" s="63" t="s">
        <v>178</v>
      </c>
      <c r="AR38" s="63" t="s">
        <v>178</v>
      </c>
      <c r="AS38" s="63" t="s">
        <v>178</v>
      </c>
      <c r="AT38" s="63" t="s">
        <v>178</v>
      </c>
      <c r="AU38" s="63" t="s">
        <v>178</v>
      </c>
      <c r="AV38" s="63" t="s">
        <v>178</v>
      </c>
      <c r="AW38" s="63" t="s">
        <v>178</v>
      </c>
      <c r="AX38" s="63" t="s">
        <v>178</v>
      </c>
      <c r="AY38" s="63" t="s">
        <v>178</v>
      </c>
      <c r="AZ38" s="63" t="s">
        <v>178</v>
      </c>
      <c r="BA38" s="63" t="s">
        <v>178</v>
      </c>
      <c r="BB38" s="63" t="s">
        <v>178</v>
      </c>
      <c r="BC38" s="63" t="s">
        <v>178</v>
      </c>
      <c r="BD38" s="63" t="s">
        <v>178</v>
      </c>
      <c r="BE38" s="63" t="s">
        <v>178</v>
      </c>
      <c r="BF38" s="63" t="s">
        <v>178</v>
      </c>
      <c r="BG38" s="63" t="s">
        <v>178</v>
      </c>
      <c r="BH38" s="63" t="s">
        <v>178</v>
      </c>
      <c r="BI38" s="63" t="s">
        <v>178</v>
      </c>
      <c r="BJ38" s="63" t="s">
        <v>178</v>
      </c>
      <c r="BK38" s="63" t="s">
        <v>178</v>
      </c>
      <c r="BL38" s="63" t="s">
        <v>178</v>
      </c>
      <c r="BM38" s="63" t="s">
        <v>178</v>
      </c>
      <c r="BN38" s="63" t="s">
        <v>178</v>
      </c>
      <c r="BO38" s="63" t="s">
        <v>178</v>
      </c>
      <c r="BP38" s="63" t="s">
        <v>178</v>
      </c>
      <c r="BQ38" s="63" t="s">
        <v>178</v>
      </c>
      <c r="BR38" s="63" t="s">
        <v>178</v>
      </c>
      <c r="BS38" s="63" t="s">
        <v>178</v>
      </c>
      <c r="BT38" s="63" t="s">
        <v>178</v>
      </c>
      <c r="BU38" s="63" t="s">
        <v>178</v>
      </c>
      <c r="BV38" s="63" t="s">
        <v>178</v>
      </c>
      <c r="BW38" s="63" t="s">
        <v>178</v>
      </c>
      <c r="BX38" s="63" t="s">
        <v>178</v>
      </c>
      <c r="BY38" s="63" t="s">
        <v>178</v>
      </c>
      <c r="BZ38" s="63" t="s">
        <v>178</v>
      </c>
      <c r="CA38" s="63" t="s">
        <v>178</v>
      </c>
      <c r="CB38" s="63" t="s">
        <v>178</v>
      </c>
      <c r="CC38" s="63" t="s">
        <v>178</v>
      </c>
      <c r="CD38" s="63" t="s">
        <v>178</v>
      </c>
      <c r="CE38" s="63" t="s">
        <v>178</v>
      </c>
      <c r="CF38" s="63" t="s">
        <v>178</v>
      </c>
      <c r="CG38" s="63" t="s">
        <v>178</v>
      </c>
      <c r="CH38" s="63" t="s">
        <v>178</v>
      </c>
      <c r="CI38" s="63" t="s">
        <v>178</v>
      </c>
      <c r="CJ38" s="63" t="s">
        <v>178</v>
      </c>
      <c r="CK38" s="63" t="s">
        <v>178</v>
      </c>
      <c r="CL38" s="63" t="s">
        <v>178</v>
      </c>
      <c r="CM38" s="63" t="s">
        <v>178</v>
      </c>
      <c r="CN38" s="63" t="s">
        <v>178</v>
      </c>
      <c r="CO38" s="63" t="s">
        <v>178</v>
      </c>
      <c r="CP38" s="63" t="s">
        <v>178</v>
      </c>
      <c r="CQ38" s="63" t="s">
        <v>178</v>
      </c>
      <c r="CR38" s="63" t="s">
        <v>178</v>
      </c>
      <c r="CS38" s="63" t="s">
        <v>178</v>
      </c>
      <c r="CT38" s="63" t="s">
        <v>178</v>
      </c>
      <c r="CU38" s="63" t="s">
        <v>178</v>
      </c>
      <c r="CV38" s="63" t="s">
        <v>178</v>
      </c>
      <c r="CW38" s="63" t="s">
        <v>178</v>
      </c>
      <c r="CX38" s="63" t="s">
        <v>178</v>
      </c>
      <c r="CY38" s="63" t="s">
        <v>178</v>
      </c>
      <c r="CZ38" s="63" t="s">
        <v>178</v>
      </c>
    </row>
    <row r="39" spans="1:104" x14ac:dyDescent="0.25">
      <c r="A39" s="16" t="s">
        <v>599</v>
      </c>
      <c r="B39" s="9" t="s">
        <v>182</v>
      </c>
      <c r="C39" s="15" t="s">
        <v>253</v>
      </c>
      <c r="D39" s="15" t="s">
        <v>2</v>
      </c>
      <c r="E39" s="86" t="s">
        <v>178</v>
      </c>
      <c r="F39" s="63" t="s">
        <v>178</v>
      </c>
      <c r="G39" s="63" t="s">
        <v>178</v>
      </c>
      <c r="H39" s="63" t="s">
        <v>178</v>
      </c>
      <c r="I39" s="63" t="s">
        <v>178</v>
      </c>
      <c r="J39" s="63" t="s">
        <v>178</v>
      </c>
      <c r="K39" s="63" t="s">
        <v>178</v>
      </c>
      <c r="L39" s="63" t="s">
        <v>178</v>
      </c>
      <c r="M39" s="63" t="s">
        <v>178</v>
      </c>
      <c r="N39" s="63" t="s">
        <v>178</v>
      </c>
      <c r="O39" s="63" t="s">
        <v>178</v>
      </c>
      <c r="P39" s="63" t="s">
        <v>178</v>
      </c>
      <c r="Q39" s="63" t="s">
        <v>178</v>
      </c>
      <c r="R39" s="63" t="s">
        <v>178</v>
      </c>
      <c r="S39" s="63" t="s">
        <v>178</v>
      </c>
      <c r="T39" s="63" t="s">
        <v>178</v>
      </c>
      <c r="U39" s="63" t="s">
        <v>178</v>
      </c>
      <c r="V39" s="63" t="s">
        <v>178</v>
      </c>
      <c r="W39" s="63" t="s">
        <v>178</v>
      </c>
      <c r="X39" s="63" t="s">
        <v>178</v>
      </c>
      <c r="Y39" s="63" t="s">
        <v>178</v>
      </c>
      <c r="Z39" s="63" t="s">
        <v>178</v>
      </c>
      <c r="AA39" s="63" t="s">
        <v>178</v>
      </c>
      <c r="AB39" s="63" t="s">
        <v>178</v>
      </c>
      <c r="AC39" s="63" t="s">
        <v>178</v>
      </c>
      <c r="AD39" s="63" t="s">
        <v>178</v>
      </c>
      <c r="AE39" s="63" t="s">
        <v>178</v>
      </c>
      <c r="AF39" s="63" t="s">
        <v>178</v>
      </c>
      <c r="AG39" s="63" t="s">
        <v>178</v>
      </c>
      <c r="AH39" s="63" t="s">
        <v>178</v>
      </c>
      <c r="AI39" s="63" t="s">
        <v>178</v>
      </c>
      <c r="AJ39" s="63" t="s">
        <v>178</v>
      </c>
      <c r="AK39" s="63" t="s">
        <v>178</v>
      </c>
      <c r="AL39" s="63" t="s">
        <v>178</v>
      </c>
      <c r="AM39" s="63" t="s">
        <v>178</v>
      </c>
      <c r="AN39" s="63" t="s">
        <v>178</v>
      </c>
      <c r="AO39" s="63" t="s">
        <v>178</v>
      </c>
      <c r="AP39" s="63" t="s">
        <v>178</v>
      </c>
      <c r="AQ39" s="63" t="s">
        <v>178</v>
      </c>
      <c r="AR39" s="63" t="s">
        <v>178</v>
      </c>
      <c r="AS39" s="63" t="s">
        <v>178</v>
      </c>
      <c r="AT39" s="63" t="s">
        <v>178</v>
      </c>
      <c r="AU39" s="63" t="s">
        <v>178</v>
      </c>
      <c r="AV39" s="63" t="s">
        <v>178</v>
      </c>
      <c r="AW39" s="63" t="s">
        <v>178</v>
      </c>
      <c r="AX39" s="63" t="s">
        <v>178</v>
      </c>
      <c r="AY39" s="63" t="s">
        <v>178</v>
      </c>
      <c r="AZ39" s="63" t="s">
        <v>178</v>
      </c>
      <c r="BA39" s="63" t="s">
        <v>178</v>
      </c>
      <c r="BB39" s="63" t="s">
        <v>178</v>
      </c>
      <c r="BC39" s="63" t="s">
        <v>178</v>
      </c>
      <c r="BD39" s="63" t="s">
        <v>178</v>
      </c>
      <c r="BE39" s="63" t="s">
        <v>178</v>
      </c>
      <c r="BF39" s="63" t="s">
        <v>178</v>
      </c>
      <c r="BG39" s="63" t="s">
        <v>178</v>
      </c>
      <c r="BH39" s="63" t="s">
        <v>178</v>
      </c>
      <c r="BI39" s="63" t="s">
        <v>178</v>
      </c>
      <c r="BJ39" s="63" t="s">
        <v>178</v>
      </c>
      <c r="BK39" s="63" t="s">
        <v>178</v>
      </c>
      <c r="BL39" s="63" t="s">
        <v>178</v>
      </c>
      <c r="BM39" s="63" t="s">
        <v>178</v>
      </c>
      <c r="BN39" s="63" t="s">
        <v>178</v>
      </c>
      <c r="BO39" s="63" t="s">
        <v>178</v>
      </c>
      <c r="BP39" s="63" t="s">
        <v>178</v>
      </c>
      <c r="BQ39" s="63" t="s">
        <v>178</v>
      </c>
      <c r="BR39" s="63" t="s">
        <v>178</v>
      </c>
      <c r="BS39" s="63" t="s">
        <v>178</v>
      </c>
      <c r="BT39" s="63" t="s">
        <v>178</v>
      </c>
      <c r="BU39" s="63" t="s">
        <v>178</v>
      </c>
      <c r="BV39" s="63" t="s">
        <v>178</v>
      </c>
      <c r="BW39" s="63" t="s">
        <v>178</v>
      </c>
      <c r="BX39" s="63" t="s">
        <v>178</v>
      </c>
      <c r="BY39" s="63" t="s">
        <v>178</v>
      </c>
      <c r="BZ39" s="63" t="s">
        <v>178</v>
      </c>
      <c r="CA39" s="63" t="s">
        <v>178</v>
      </c>
      <c r="CB39" s="63" t="s">
        <v>178</v>
      </c>
      <c r="CC39" s="63" t="s">
        <v>178</v>
      </c>
      <c r="CD39" s="63" t="s">
        <v>178</v>
      </c>
      <c r="CE39" s="63" t="s">
        <v>178</v>
      </c>
      <c r="CF39" s="63" t="s">
        <v>178</v>
      </c>
      <c r="CG39" s="63" t="s">
        <v>178</v>
      </c>
      <c r="CH39" s="63" t="s">
        <v>178</v>
      </c>
      <c r="CI39" s="63" t="s">
        <v>178</v>
      </c>
      <c r="CJ39" s="63" t="s">
        <v>178</v>
      </c>
      <c r="CK39" s="63" t="s">
        <v>178</v>
      </c>
      <c r="CL39" s="63" t="s">
        <v>178</v>
      </c>
      <c r="CM39" s="63" t="s">
        <v>178</v>
      </c>
      <c r="CN39" s="63" t="s">
        <v>178</v>
      </c>
      <c r="CO39" s="63" t="s">
        <v>178</v>
      </c>
      <c r="CP39" s="63" t="s">
        <v>178</v>
      </c>
      <c r="CQ39" s="63" t="s">
        <v>178</v>
      </c>
      <c r="CR39" s="63" t="s">
        <v>178</v>
      </c>
      <c r="CS39" s="63" t="s">
        <v>178</v>
      </c>
      <c r="CT39" s="63" t="s">
        <v>178</v>
      </c>
      <c r="CU39" s="63" t="s">
        <v>178</v>
      </c>
      <c r="CV39" s="63" t="s">
        <v>178</v>
      </c>
      <c r="CW39" s="63" t="s">
        <v>178</v>
      </c>
      <c r="CX39" s="63" t="s">
        <v>178</v>
      </c>
      <c r="CY39" s="63" t="s">
        <v>178</v>
      </c>
      <c r="CZ39" s="63" t="s">
        <v>178</v>
      </c>
    </row>
    <row r="40" spans="1:104" x14ac:dyDescent="0.25">
      <c r="A40" s="16" t="s">
        <v>600</v>
      </c>
      <c r="B40" s="9" t="s">
        <v>183</v>
      </c>
      <c r="C40" s="15" t="s">
        <v>253</v>
      </c>
      <c r="D40" s="15" t="s">
        <v>2</v>
      </c>
      <c r="E40" s="86" t="s">
        <v>178</v>
      </c>
      <c r="F40" s="63" t="s">
        <v>178</v>
      </c>
      <c r="G40" s="63" t="s">
        <v>178</v>
      </c>
      <c r="H40" s="63" t="s">
        <v>178</v>
      </c>
      <c r="I40" s="63" t="s">
        <v>178</v>
      </c>
      <c r="J40" s="63" t="s">
        <v>178</v>
      </c>
      <c r="K40" s="63" t="s">
        <v>178</v>
      </c>
      <c r="L40" s="63" t="s">
        <v>178</v>
      </c>
      <c r="M40" s="63" t="s">
        <v>178</v>
      </c>
      <c r="N40" s="63" t="s">
        <v>178</v>
      </c>
      <c r="O40" s="63" t="s">
        <v>178</v>
      </c>
      <c r="P40" s="63" t="s">
        <v>178</v>
      </c>
      <c r="Q40" s="63" t="s">
        <v>178</v>
      </c>
      <c r="R40" s="63" t="s">
        <v>178</v>
      </c>
      <c r="S40" s="63" t="s">
        <v>178</v>
      </c>
      <c r="T40" s="63" t="s">
        <v>178</v>
      </c>
      <c r="U40" s="63" t="s">
        <v>178</v>
      </c>
      <c r="V40" s="63" t="s">
        <v>178</v>
      </c>
      <c r="W40" s="63" t="s">
        <v>178</v>
      </c>
      <c r="X40" s="63" t="s">
        <v>178</v>
      </c>
      <c r="Y40" s="63" t="s">
        <v>178</v>
      </c>
      <c r="Z40" s="63" t="s">
        <v>178</v>
      </c>
      <c r="AA40" s="63" t="s">
        <v>178</v>
      </c>
      <c r="AB40" s="63" t="s">
        <v>178</v>
      </c>
      <c r="AC40" s="63" t="s">
        <v>178</v>
      </c>
      <c r="AD40" s="63" t="s">
        <v>178</v>
      </c>
      <c r="AE40" s="63" t="s">
        <v>178</v>
      </c>
      <c r="AF40" s="63" t="s">
        <v>178</v>
      </c>
      <c r="AG40" s="63" t="s">
        <v>178</v>
      </c>
      <c r="AH40" s="63" t="s">
        <v>178</v>
      </c>
      <c r="AI40" s="63" t="s">
        <v>178</v>
      </c>
      <c r="AJ40" s="63" t="s">
        <v>178</v>
      </c>
      <c r="AK40" s="63" t="s">
        <v>178</v>
      </c>
      <c r="AL40" s="63" t="s">
        <v>178</v>
      </c>
      <c r="AM40" s="63" t="s">
        <v>178</v>
      </c>
      <c r="AN40" s="63" t="s">
        <v>178</v>
      </c>
      <c r="AO40" s="63" t="s">
        <v>178</v>
      </c>
      <c r="AP40" s="63" t="s">
        <v>178</v>
      </c>
      <c r="AQ40" s="63" t="s">
        <v>178</v>
      </c>
      <c r="AR40" s="63" t="s">
        <v>178</v>
      </c>
      <c r="AS40" s="63" t="s">
        <v>178</v>
      </c>
      <c r="AT40" s="63" t="s">
        <v>178</v>
      </c>
      <c r="AU40" s="63" t="s">
        <v>178</v>
      </c>
      <c r="AV40" s="63" t="s">
        <v>178</v>
      </c>
      <c r="AW40" s="63" t="s">
        <v>178</v>
      </c>
      <c r="AX40" s="63" t="s">
        <v>178</v>
      </c>
      <c r="AY40" s="63" t="s">
        <v>178</v>
      </c>
      <c r="AZ40" s="63" t="s">
        <v>178</v>
      </c>
      <c r="BA40" s="63" t="s">
        <v>178</v>
      </c>
      <c r="BB40" s="63" t="s">
        <v>178</v>
      </c>
      <c r="BC40" s="63" t="s">
        <v>178</v>
      </c>
      <c r="BD40" s="63" t="s">
        <v>178</v>
      </c>
      <c r="BE40" s="63" t="s">
        <v>178</v>
      </c>
      <c r="BF40" s="63" t="s">
        <v>178</v>
      </c>
      <c r="BG40" s="63" t="s">
        <v>178</v>
      </c>
      <c r="BH40" s="63" t="s">
        <v>178</v>
      </c>
      <c r="BI40" s="63" t="s">
        <v>178</v>
      </c>
      <c r="BJ40" s="63" t="s">
        <v>178</v>
      </c>
      <c r="BK40" s="63" t="s">
        <v>178</v>
      </c>
      <c r="BL40" s="63" t="s">
        <v>178</v>
      </c>
      <c r="BM40" s="63" t="s">
        <v>178</v>
      </c>
      <c r="BN40" s="63" t="s">
        <v>178</v>
      </c>
      <c r="BO40" s="63" t="s">
        <v>178</v>
      </c>
      <c r="BP40" s="63" t="s">
        <v>178</v>
      </c>
      <c r="BQ40" s="63" t="s">
        <v>178</v>
      </c>
      <c r="BR40" s="63" t="s">
        <v>178</v>
      </c>
      <c r="BS40" s="63" t="s">
        <v>178</v>
      </c>
      <c r="BT40" s="63" t="s">
        <v>178</v>
      </c>
      <c r="BU40" s="63" t="s">
        <v>178</v>
      </c>
      <c r="BV40" s="63" t="s">
        <v>178</v>
      </c>
      <c r="BW40" s="63" t="s">
        <v>178</v>
      </c>
      <c r="BX40" s="63" t="s">
        <v>178</v>
      </c>
      <c r="BY40" s="63" t="s">
        <v>178</v>
      </c>
      <c r="BZ40" s="63" t="s">
        <v>178</v>
      </c>
      <c r="CA40" s="63" t="s">
        <v>178</v>
      </c>
      <c r="CB40" s="63" t="s">
        <v>178</v>
      </c>
      <c r="CC40" s="63" t="s">
        <v>178</v>
      </c>
      <c r="CD40" s="63" t="s">
        <v>178</v>
      </c>
      <c r="CE40" s="63" t="s">
        <v>178</v>
      </c>
      <c r="CF40" s="63" t="s">
        <v>178</v>
      </c>
      <c r="CG40" s="63" t="s">
        <v>178</v>
      </c>
      <c r="CH40" s="63" t="s">
        <v>178</v>
      </c>
      <c r="CI40" s="63" t="s">
        <v>178</v>
      </c>
      <c r="CJ40" s="63" t="s">
        <v>178</v>
      </c>
      <c r="CK40" s="63" t="s">
        <v>178</v>
      </c>
      <c r="CL40" s="63" t="s">
        <v>178</v>
      </c>
      <c r="CM40" s="63" t="s">
        <v>178</v>
      </c>
      <c r="CN40" s="63" t="s">
        <v>178</v>
      </c>
      <c r="CO40" s="63" t="s">
        <v>178</v>
      </c>
      <c r="CP40" s="63" t="s">
        <v>178</v>
      </c>
      <c r="CQ40" s="63" t="s">
        <v>178</v>
      </c>
      <c r="CR40" s="63" t="s">
        <v>178</v>
      </c>
      <c r="CS40" s="63" t="s">
        <v>178</v>
      </c>
      <c r="CT40" s="63" t="s">
        <v>178</v>
      </c>
      <c r="CU40" s="63" t="s">
        <v>178</v>
      </c>
      <c r="CV40" s="63" t="s">
        <v>178</v>
      </c>
      <c r="CW40" s="63" t="s">
        <v>178</v>
      </c>
      <c r="CX40" s="63" t="s">
        <v>178</v>
      </c>
      <c r="CY40" s="63" t="s">
        <v>178</v>
      </c>
      <c r="CZ40" s="63" t="s">
        <v>178</v>
      </c>
    </row>
    <row r="41" spans="1:104" x14ac:dyDescent="0.25">
      <c r="A41" s="16" t="s">
        <v>601</v>
      </c>
      <c r="B41" s="9" t="s">
        <v>184</v>
      </c>
      <c r="C41" s="15" t="s">
        <v>256</v>
      </c>
      <c r="D41" s="15" t="s">
        <v>2</v>
      </c>
      <c r="E41" s="86"/>
      <c r="F41" s="63"/>
      <c r="G41" s="63"/>
      <c r="H41" s="63"/>
      <c r="I41" s="63"/>
      <c r="J41" s="63"/>
      <c r="K41" s="63"/>
      <c r="L41" s="63"/>
      <c r="M41" s="63"/>
      <c r="N41" s="63"/>
      <c r="O41" s="63"/>
      <c r="P41" s="63"/>
      <c r="Q41" s="63"/>
      <c r="R41" s="63"/>
      <c r="S41" s="63"/>
      <c r="T41" s="63"/>
      <c r="U41" s="63"/>
      <c r="V41" s="63"/>
      <c r="W41" s="63"/>
      <c r="X41" s="63"/>
      <c r="Y41" s="63"/>
      <c r="Z41" s="63"/>
      <c r="AA41" s="63"/>
      <c r="AB41" s="63"/>
      <c r="AC41" s="63"/>
      <c r="AD41" s="63"/>
      <c r="AE41" s="63"/>
      <c r="AF41" s="63"/>
      <c r="AG41" s="63"/>
      <c r="AH41" s="63"/>
      <c r="AI41" s="63"/>
      <c r="AJ41" s="63"/>
      <c r="AK41" s="63"/>
      <c r="AL41" s="63"/>
      <c r="AM41" s="63"/>
      <c r="AN41" s="63"/>
      <c r="AO41" s="63"/>
      <c r="AP41" s="63"/>
      <c r="AQ41" s="63"/>
      <c r="AR41" s="63"/>
      <c r="AS41" s="63"/>
      <c r="AT41" s="63"/>
      <c r="AU41" s="63"/>
      <c r="AV41" s="63"/>
      <c r="AW41" s="63"/>
      <c r="AX41" s="63"/>
      <c r="AY41" s="63"/>
      <c r="AZ41" s="63"/>
      <c r="BA41" s="63"/>
      <c r="BB41" s="63"/>
      <c r="BC41" s="63"/>
      <c r="BD41" s="63"/>
      <c r="BE41" s="63"/>
      <c r="BF41" s="63"/>
      <c r="BG41" s="63"/>
      <c r="BH41" s="63"/>
      <c r="BI41" s="63"/>
      <c r="BJ41" s="63"/>
      <c r="BK41" s="63"/>
      <c r="BL41" s="63"/>
      <c r="BM41" s="63"/>
      <c r="BN41" s="63"/>
      <c r="BO41" s="63"/>
      <c r="BP41" s="63"/>
      <c r="BQ41" s="63"/>
      <c r="BR41" s="63"/>
      <c r="BS41" s="63"/>
      <c r="BT41" s="63"/>
      <c r="BU41" s="63"/>
      <c r="BV41" s="63"/>
      <c r="BW41" s="63"/>
      <c r="BX41" s="63"/>
      <c r="BY41" s="63"/>
      <c r="BZ41" s="63"/>
      <c r="CA41" s="63"/>
      <c r="CB41" s="63"/>
      <c r="CC41" s="63"/>
      <c r="CD41" s="63"/>
      <c r="CE41" s="63"/>
      <c r="CF41" s="63"/>
      <c r="CG41" s="63"/>
      <c r="CH41" s="63"/>
      <c r="CI41" s="63"/>
      <c r="CJ41" s="63"/>
      <c r="CK41" s="63"/>
      <c r="CL41" s="63"/>
      <c r="CM41" s="63"/>
      <c r="CN41" s="63"/>
      <c r="CO41" s="63"/>
      <c r="CP41" s="63"/>
      <c r="CQ41" s="63"/>
      <c r="CR41" s="63"/>
      <c r="CS41" s="63"/>
      <c r="CT41" s="63"/>
      <c r="CU41" s="63"/>
      <c r="CV41" s="63"/>
      <c r="CW41" s="63"/>
      <c r="CX41" s="63"/>
      <c r="CY41" s="63"/>
      <c r="CZ41" s="63"/>
    </row>
    <row r="42" spans="1:104" ht="27.6" x14ac:dyDescent="0.25">
      <c r="A42" s="16" t="s">
        <v>602</v>
      </c>
      <c r="B42" s="9" t="s">
        <v>185</v>
      </c>
      <c r="C42" s="15" t="s">
        <v>254</v>
      </c>
      <c r="D42" s="15" t="s">
        <v>68</v>
      </c>
      <c r="E42" s="91"/>
      <c r="F42" s="92"/>
      <c r="G42" s="92"/>
      <c r="H42" s="92"/>
      <c r="I42" s="92"/>
      <c r="J42" s="92"/>
      <c r="K42" s="92"/>
      <c r="L42" s="92"/>
      <c r="M42" s="92"/>
      <c r="N42" s="92"/>
      <c r="O42" s="92"/>
      <c r="P42" s="92"/>
      <c r="Q42" s="92"/>
      <c r="R42" s="92"/>
      <c r="S42" s="92"/>
      <c r="T42" s="92"/>
      <c r="U42" s="92"/>
      <c r="V42" s="92"/>
      <c r="W42" s="92"/>
      <c r="X42" s="92"/>
      <c r="Y42" s="92"/>
      <c r="Z42" s="92"/>
      <c r="AA42" s="92"/>
      <c r="AB42" s="92"/>
      <c r="AC42" s="92"/>
      <c r="AD42" s="92"/>
      <c r="AE42" s="92"/>
      <c r="AF42" s="92"/>
      <c r="AG42" s="92"/>
      <c r="AH42" s="92"/>
      <c r="AI42" s="92"/>
      <c r="AJ42" s="92"/>
      <c r="AK42" s="92"/>
      <c r="AL42" s="92"/>
      <c r="AM42" s="92"/>
      <c r="AN42" s="92"/>
      <c r="AO42" s="92"/>
      <c r="AP42" s="92"/>
      <c r="AQ42" s="92"/>
      <c r="AR42" s="92"/>
      <c r="AS42" s="92"/>
      <c r="AT42" s="92"/>
      <c r="AU42" s="92"/>
      <c r="AV42" s="92"/>
      <c r="AW42" s="92"/>
      <c r="AX42" s="92"/>
      <c r="AY42" s="92"/>
      <c r="AZ42" s="92"/>
      <c r="BA42" s="92"/>
      <c r="BB42" s="92"/>
      <c r="BC42" s="92"/>
      <c r="BD42" s="92"/>
      <c r="BE42" s="92"/>
      <c r="BF42" s="92"/>
      <c r="BG42" s="92"/>
      <c r="BH42" s="92"/>
      <c r="BI42" s="92"/>
      <c r="BJ42" s="92"/>
      <c r="BK42" s="92"/>
      <c r="BL42" s="92"/>
      <c r="BM42" s="92"/>
      <c r="BN42" s="92"/>
      <c r="BO42" s="92"/>
      <c r="BP42" s="92"/>
      <c r="BQ42" s="92"/>
      <c r="BR42" s="92"/>
      <c r="BS42" s="92"/>
      <c r="BT42" s="92"/>
      <c r="BU42" s="92"/>
      <c r="BV42" s="92"/>
      <c r="BW42" s="92"/>
      <c r="BX42" s="92"/>
      <c r="BY42" s="92"/>
      <c r="BZ42" s="92"/>
      <c r="CA42" s="92"/>
      <c r="CB42" s="92"/>
      <c r="CC42" s="92"/>
      <c r="CD42" s="92"/>
      <c r="CE42" s="92"/>
      <c r="CF42" s="92"/>
      <c r="CG42" s="92"/>
      <c r="CH42" s="92"/>
      <c r="CI42" s="92"/>
      <c r="CJ42" s="92"/>
      <c r="CK42" s="92"/>
      <c r="CL42" s="92"/>
      <c r="CM42" s="92"/>
      <c r="CN42" s="92"/>
      <c r="CO42" s="92"/>
      <c r="CP42" s="92"/>
      <c r="CQ42" s="92"/>
      <c r="CR42" s="92"/>
      <c r="CS42" s="92"/>
      <c r="CT42" s="92"/>
      <c r="CU42" s="92"/>
      <c r="CV42" s="92"/>
      <c r="CW42" s="92"/>
      <c r="CX42" s="92"/>
      <c r="CY42" s="92"/>
      <c r="CZ42" s="92"/>
    </row>
    <row r="43" spans="1:104" ht="40.049999999999997" customHeight="1" x14ac:dyDescent="0.25">
      <c r="A43" s="16"/>
      <c r="B43" s="222" t="s">
        <v>553</v>
      </c>
      <c r="C43" s="15" t="s">
        <v>554</v>
      </c>
      <c r="D43" s="15" t="s">
        <v>243</v>
      </c>
      <c r="E43" s="210" t="s">
        <v>100</v>
      </c>
      <c r="F43" s="211" t="s">
        <v>100</v>
      </c>
      <c r="G43" s="211" t="s">
        <v>100</v>
      </c>
      <c r="H43" s="211" t="s">
        <v>100</v>
      </c>
      <c r="I43" s="211" t="s">
        <v>100</v>
      </c>
      <c r="J43" s="211" t="s">
        <v>100</v>
      </c>
      <c r="K43" s="211" t="s">
        <v>100</v>
      </c>
      <c r="L43" s="211" t="s">
        <v>100</v>
      </c>
      <c r="M43" s="211" t="s">
        <v>100</v>
      </c>
      <c r="N43" s="211" t="s">
        <v>100</v>
      </c>
      <c r="O43" s="211" t="s">
        <v>100</v>
      </c>
      <c r="P43" s="211" t="s">
        <v>100</v>
      </c>
      <c r="Q43" s="211" t="s">
        <v>100</v>
      </c>
      <c r="R43" s="211" t="s">
        <v>100</v>
      </c>
      <c r="S43" s="211" t="s">
        <v>100</v>
      </c>
      <c r="T43" s="211" t="s">
        <v>100</v>
      </c>
      <c r="U43" s="211" t="s">
        <v>100</v>
      </c>
      <c r="V43" s="211" t="s">
        <v>100</v>
      </c>
      <c r="W43" s="211" t="s">
        <v>100</v>
      </c>
      <c r="X43" s="211" t="s">
        <v>100</v>
      </c>
      <c r="Y43" s="211" t="s">
        <v>100</v>
      </c>
      <c r="Z43" s="211" t="s">
        <v>100</v>
      </c>
      <c r="AA43" s="211" t="s">
        <v>100</v>
      </c>
      <c r="AB43" s="211" t="s">
        <v>100</v>
      </c>
      <c r="AC43" s="211" t="s">
        <v>100</v>
      </c>
      <c r="AD43" s="211" t="s">
        <v>100</v>
      </c>
      <c r="AE43" s="211" t="s">
        <v>100</v>
      </c>
      <c r="AF43" s="211" t="s">
        <v>100</v>
      </c>
      <c r="AG43" s="211" t="s">
        <v>100</v>
      </c>
      <c r="AH43" s="211" t="s">
        <v>100</v>
      </c>
      <c r="AI43" s="211" t="s">
        <v>100</v>
      </c>
      <c r="AJ43" s="211" t="s">
        <v>100</v>
      </c>
      <c r="AK43" s="211" t="s">
        <v>100</v>
      </c>
      <c r="AL43" s="211" t="s">
        <v>100</v>
      </c>
      <c r="AM43" s="211" t="s">
        <v>100</v>
      </c>
      <c r="AN43" s="211" t="s">
        <v>100</v>
      </c>
      <c r="AO43" s="211" t="s">
        <v>100</v>
      </c>
      <c r="AP43" s="211" t="s">
        <v>100</v>
      </c>
      <c r="AQ43" s="211" t="s">
        <v>100</v>
      </c>
      <c r="AR43" s="211" t="s">
        <v>100</v>
      </c>
      <c r="AS43" s="211" t="s">
        <v>100</v>
      </c>
      <c r="AT43" s="211" t="s">
        <v>100</v>
      </c>
      <c r="AU43" s="211" t="s">
        <v>100</v>
      </c>
      <c r="AV43" s="211" t="s">
        <v>100</v>
      </c>
      <c r="AW43" s="211" t="s">
        <v>100</v>
      </c>
      <c r="AX43" s="211" t="s">
        <v>100</v>
      </c>
      <c r="AY43" s="211" t="s">
        <v>100</v>
      </c>
      <c r="AZ43" s="211" t="s">
        <v>100</v>
      </c>
      <c r="BA43" s="211" t="s">
        <v>100</v>
      </c>
      <c r="BB43" s="211" t="s">
        <v>100</v>
      </c>
      <c r="BC43" s="211" t="s">
        <v>100</v>
      </c>
      <c r="BD43" s="211" t="s">
        <v>100</v>
      </c>
      <c r="BE43" s="211" t="s">
        <v>100</v>
      </c>
      <c r="BF43" s="211" t="s">
        <v>100</v>
      </c>
      <c r="BG43" s="211" t="s">
        <v>100</v>
      </c>
      <c r="BH43" s="211" t="s">
        <v>100</v>
      </c>
      <c r="BI43" s="211" t="s">
        <v>100</v>
      </c>
      <c r="BJ43" s="211" t="s">
        <v>100</v>
      </c>
      <c r="BK43" s="211" t="s">
        <v>100</v>
      </c>
      <c r="BL43" s="211" t="s">
        <v>100</v>
      </c>
      <c r="BM43" s="211" t="s">
        <v>100</v>
      </c>
      <c r="BN43" s="211" t="s">
        <v>100</v>
      </c>
      <c r="BO43" s="211" t="s">
        <v>100</v>
      </c>
      <c r="BP43" s="211" t="s">
        <v>100</v>
      </c>
      <c r="BQ43" s="211" t="s">
        <v>100</v>
      </c>
      <c r="BR43" s="211" t="s">
        <v>100</v>
      </c>
      <c r="BS43" s="211" t="s">
        <v>100</v>
      </c>
      <c r="BT43" s="211" t="s">
        <v>100</v>
      </c>
      <c r="BU43" s="211" t="s">
        <v>100</v>
      </c>
      <c r="BV43" s="211" t="s">
        <v>100</v>
      </c>
      <c r="BW43" s="211" t="s">
        <v>100</v>
      </c>
      <c r="BX43" s="211" t="s">
        <v>100</v>
      </c>
      <c r="BY43" s="211" t="s">
        <v>100</v>
      </c>
      <c r="BZ43" s="211" t="s">
        <v>100</v>
      </c>
      <c r="CA43" s="211" t="s">
        <v>100</v>
      </c>
      <c r="CB43" s="211" t="s">
        <v>100</v>
      </c>
      <c r="CC43" s="211" t="s">
        <v>100</v>
      </c>
      <c r="CD43" s="211" t="s">
        <v>100</v>
      </c>
      <c r="CE43" s="211" t="s">
        <v>100</v>
      </c>
      <c r="CF43" s="211" t="s">
        <v>100</v>
      </c>
      <c r="CG43" s="211" t="s">
        <v>100</v>
      </c>
      <c r="CH43" s="211" t="s">
        <v>100</v>
      </c>
      <c r="CI43" s="211" t="s">
        <v>100</v>
      </c>
      <c r="CJ43" s="211" t="s">
        <v>100</v>
      </c>
      <c r="CK43" s="211" t="s">
        <v>100</v>
      </c>
      <c r="CL43" s="211" t="s">
        <v>100</v>
      </c>
      <c r="CM43" s="211" t="s">
        <v>100</v>
      </c>
      <c r="CN43" s="211" t="s">
        <v>100</v>
      </c>
      <c r="CO43" s="211" t="s">
        <v>100</v>
      </c>
      <c r="CP43" s="211" t="s">
        <v>100</v>
      </c>
      <c r="CQ43" s="211" t="s">
        <v>100</v>
      </c>
      <c r="CR43" s="211" t="s">
        <v>100</v>
      </c>
      <c r="CS43" s="211" t="s">
        <v>100</v>
      </c>
      <c r="CT43" s="211" t="s">
        <v>100</v>
      </c>
      <c r="CU43" s="211" t="s">
        <v>100</v>
      </c>
      <c r="CV43" s="211" t="s">
        <v>100</v>
      </c>
      <c r="CW43" s="211" t="s">
        <v>100</v>
      </c>
      <c r="CX43" s="211" t="s">
        <v>100</v>
      </c>
      <c r="CY43" s="211" t="s">
        <v>100</v>
      </c>
      <c r="CZ43" s="211" t="s">
        <v>100</v>
      </c>
    </row>
    <row r="44" spans="1:104" x14ac:dyDescent="0.25">
      <c r="A44" s="16" t="s">
        <v>603</v>
      </c>
      <c r="B44" s="9" t="s">
        <v>180</v>
      </c>
      <c r="C44" s="15" t="s">
        <v>253</v>
      </c>
      <c r="D44" s="15" t="s">
        <v>2</v>
      </c>
      <c r="E44" s="86" t="s">
        <v>178</v>
      </c>
      <c r="F44" s="63" t="s">
        <v>178</v>
      </c>
      <c r="G44" s="63" t="s">
        <v>178</v>
      </c>
      <c r="H44" s="63" t="s">
        <v>178</v>
      </c>
      <c r="I44" s="63" t="s">
        <v>178</v>
      </c>
      <c r="J44" s="63" t="s">
        <v>178</v>
      </c>
      <c r="K44" s="63" t="s">
        <v>178</v>
      </c>
      <c r="L44" s="63" t="s">
        <v>178</v>
      </c>
      <c r="M44" s="63" t="s">
        <v>178</v>
      </c>
      <c r="N44" s="63" t="s">
        <v>178</v>
      </c>
      <c r="O44" s="63" t="s">
        <v>178</v>
      </c>
      <c r="P44" s="63" t="s">
        <v>178</v>
      </c>
      <c r="Q44" s="63" t="s">
        <v>178</v>
      </c>
      <c r="R44" s="63" t="s">
        <v>178</v>
      </c>
      <c r="S44" s="63" t="s">
        <v>178</v>
      </c>
      <c r="T44" s="63" t="s">
        <v>178</v>
      </c>
      <c r="U44" s="63" t="s">
        <v>178</v>
      </c>
      <c r="V44" s="63" t="s">
        <v>178</v>
      </c>
      <c r="W44" s="63" t="s">
        <v>178</v>
      </c>
      <c r="X44" s="63" t="s">
        <v>178</v>
      </c>
      <c r="Y44" s="63" t="s">
        <v>178</v>
      </c>
      <c r="Z44" s="63" t="s">
        <v>178</v>
      </c>
      <c r="AA44" s="63" t="s">
        <v>178</v>
      </c>
      <c r="AB44" s="63" t="s">
        <v>178</v>
      </c>
      <c r="AC44" s="63" t="s">
        <v>178</v>
      </c>
      <c r="AD44" s="63" t="s">
        <v>178</v>
      </c>
      <c r="AE44" s="63" t="s">
        <v>178</v>
      </c>
      <c r="AF44" s="63" t="s">
        <v>178</v>
      </c>
      <c r="AG44" s="63" t="s">
        <v>178</v>
      </c>
      <c r="AH44" s="63" t="s">
        <v>178</v>
      </c>
      <c r="AI44" s="63" t="s">
        <v>178</v>
      </c>
      <c r="AJ44" s="63" t="s">
        <v>178</v>
      </c>
      <c r="AK44" s="63" t="s">
        <v>178</v>
      </c>
      <c r="AL44" s="63" t="s">
        <v>178</v>
      </c>
      <c r="AM44" s="63" t="s">
        <v>178</v>
      </c>
      <c r="AN44" s="63" t="s">
        <v>178</v>
      </c>
      <c r="AO44" s="63" t="s">
        <v>178</v>
      </c>
      <c r="AP44" s="63" t="s">
        <v>178</v>
      </c>
      <c r="AQ44" s="63" t="s">
        <v>178</v>
      </c>
      <c r="AR44" s="63" t="s">
        <v>178</v>
      </c>
      <c r="AS44" s="63" t="s">
        <v>178</v>
      </c>
      <c r="AT44" s="63" t="s">
        <v>178</v>
      </c>
      <c r="AU44" s="63" t="s">
        <v>178</v>
      </c>
      <c r="AV44" s="63" t="s">
        <v>178</v>
      </c>
      <c r="AW44" s="63" t="s">
        <v>178</v>
      </c>
      <c r="AX44" s="63" t="s">
        <v>178</v>
      </c>
      <c r="AY44" s="63" t="s">
        <v>178</v>
      </c>
      <c r="AZ44" s="63" t="s">
        <v>178</v>
      </c>
      <c r="BA44" s="63" t="s">
        <v>178</v>
      </c>
      <c r="BB44" s="63" t="s">
        <v>178</v>
      </c>
      <c r="BC44" s="63" t="s">
        <v>178</v>
      </c>
      <c r="BD44" s="63" t="s">
        <v>178</v>
      </c>
      <c r="BE44" s="63" t="s">
        <v>178</v>
      </c>
      <c r="BF44" s="63" t="s">
        <v>178</v>
      </c>
      <c r="BG44" s="63" t="s">
        <v>178</v>
      </c>
      <c r="BH44" s="63" t="s">
        <v>178</v>
      </c>
      <c r="BI44" s="63" t="s">
        <v>178</v>
      </c>
      <c r="BJ44" s="63" t="s">
        <v>178</v>
      </c>
      <c r="BK44" s="63" t="s">
        <v>178</v>
      </c>
      <c r="BL44" s="63" t="s">
        <v>178</v>
      </c>
      <c r="BM44" s="63" t="s">
        <v>178</v>
      </c>
      <c r="BN44" s="63" t="s">
        <v>178</v>
      </c>
      <c r="BO44" s="63" t="s">
        <v>178</v>
      </c>
      <c r="BP44" s="63" t="s">
        <v>178</v>
      </c>
      <c r="BQ44" s="63" t="s">
        <v>178</v>
      </c>
      <c r="BR44" s="63" t="s">
        <v>178</v>
      </c>
      <c r="BS44" s="63" t="s">
        <v>178</v>
      </c>
      <c r="BT44" s="63" t="s">
        <v>178</v>
      </c>
      <c r="BU44" s="63" t="s">
        <v>178</v>
      </c>
      <c r="BV44" s="63" t="s">
        <v>178</v>
      </c>
      <c r="BW44" s="63" t="s">
        <v>178</v>
      </c>
      <c r="BX44" s="63" t="s">
        <v>178</v>
      </c>
      <c r="BY44" s="63" t="s">
        <v>178</v>
      </c>
      <c r="BZ44" s="63" t="s">
        <v>178</v>
      </c>
      <c r="CA44" s="63" t="s">
        <v>178</v>
      </c>
      <c r="CB44" s="63" t="s">
        <v>178</v>
      </c>
      <c r="CC44" s="63" t="s">
        <v>178</v>
      </c>
      <c r="CD44" s="63" t="s">
        <v>178</v>
      </c>
      <c r="CE44" s="63" t="s">
        <v>178</v>
      </c>
      <c r="CF44" s="63" t="s">
        <v>178</v>
      </c>
      <c r="CG44" s="63" t="s">
        <v>178</v>
      </c>
      <c r="CH44" s="63" t="s">
        <v>178</v>
      </c>
      <c r="CI44" s="63" t="s">
        <v>178</v>
      </c>
      <c r="CJ44" s="63" t="s">
        <v>178</v>
      </c>
      <c r="CK44" s="63" t="s">
        <v>178</v>
      </c>
      <c r="CL44" s="63" t="s">
        <v>178</v>
      </c>
      <c r="CM44" s="63" t="s">
        <v>178</v>
      </c>
      <c r="CN44" s="63" t="s">
        <v>178</v>
      </c>
      <c r="CO44" s="63" t="s">
        <v>178</v>
      </c>
      <c r="CP44" s="63" t="s">
        <v>178</v>
      </c>
      <c r="CQ44" s="63" t="s">
        <v>178</v>
      </c>
      <c r="CR44" s="63" t="s">
        <v>178</v>
      </c>
      <c r="CS44" s="63" t="s">
        <v>178</v>
      </c>
      <c r="CT44" s="63" t="s">
        <v>178</v>
      </c>
      <c r="CU44" s="63" t="s">
        <v>178</v>
      </c>
      <c r="CV44" s="63" t="s">
        <v>178</v>
      </c>
      <c r="CW44" s="63" t="s">
        <v>178</v>
      </c>
      <c r="CX44" s="63" t="s">
        <v>178</v>
      </c>
      <c r="CY44" s="63" t="s">
        <v>178</v>
      </c>
      <c r="CZ44" s="63" t="s">
        <v>178</v>
      </c>
    </row>
    <row r="45" spans="1:104" x14ac:dyDescent="0.25">
      <c r="A45" s="16" t="s">
        <v>604</v>
      </c>
      <c r="B45" s="9" t="s">
        <v>181</v>
      </c>
      <c r="C45" s="15" t="s">
        <v>253</v>
      </c>
      <c r="D45" s="15" t="s">
        <v>2</v>
      </c>
      <c r="E45" s="86" t="s">
        <v>178</v>
      </c>
      <c r="F45" s="63" t="s">
        <v>178</v>
      </c>
      <c r="G45" s="63" t="s">
        <v>178</v>
      </c>
      <c r="H45" s="63" t="s">
        <v>178</v>
      </c>
      <c r="I45" s="63" t="s">
        <v>178</v>
      </c>
      <c r="J45" s="63" t="s">
        <v>178</v>
      </c>
      <c r="K45" s="63" t="s">
        <v>178</v>
      </c>
      <c r="L45" s="63" t="s">
        <v>178</v>
      </c>
      <c r="M45" s="63" t="s">
        <v>178</v>
      </c>
      <c r="N45" s="63" t="s">
        <v>178</v>
      </c>
      <c r="O45" s="63" t="s">
        <v>178</v>
      </c>
      <c r="P45" s="63" t="s">
        <v>178</v>
      </c>
      <c r="Q45" s="63" t="s">
        <v>178</v>
      </c>
      <c r="R45" s="63" t="s">
        <v>178</v>
      </c>
      <c r="S45" s="63" t="s">
        <v>178</v>
      </c>
      <c r="T45" s="63" t="s">
        <v>178</v>
      </c>
      <c r="U45" s="63" t="s">
        <v>178</v>
      </c>
      <c r="V45" s="63" t="s">
        <v>178</v>
      </c>
      <c r="W45" s="63" t="s">
        <v>178</v>
      </c>
      <c r="X45" s="63" t="s">
        <v>178</v>
      </c>
      <c r="Y45" s="63" t="s">
        <v>178</v>
      </c>
      <c r="Z45" s="63" t="s">
        <v>178</v>
      </c>
      <c r="AA45" s="63" t="s">
        <v>178</v>
      </c>
      <c r="AB45" s="63" t="s">
        <v>178</v>
      </c>
      <c r="AC45" s="63" t="s">
        <v>178</v>
      </c>
      <c r="AD45" s="63" t="s">
        <v>178</v>
      </c>
      <c r="AE45" s="63" t="s">
        <v>178</v>
      </c>
      <c r="AF45" s="63" t="s">
        <v>178</v>
      </c>
      <c r="AG45" s="63" t="s">
        <v>178</v>
      </c>
      <c r="AH45" s="63" t="s">
        <v>178</v>
      </c>
      <c r="AI45" s="63" t="s">
        <v>178</v>
      </c>
      <c r="AJ45" s="63" t="s">
        <v>178</v>
      </c>
      <c r="AK45" s="63" t="s">
        <v>178</v>
      </c>
      <c r="AL45" s="63" t="s">
        <v>178</v>
      </c>
      <c r="AM45" s="63" t="s">
        <v>178</v>
      </c>
      <c r="AN45" s="63" t="s">
        <v>178</v>
      </c>
      <c r="AO45" s="63" t="s">
        <v>178</v>
      </c>
      <c r="AP45" s="63" t="s">
        <v>178</v>
      </c>
      <c r="AQ45" s="63" t="s">
        <v>178</v>
      </c>
      <c r="AR45" s="63" t="s">
        <v>178</v>
      </c>
      <c r="AS45" s="63" t="s">
        <v>178</v>
      </c>
      <c r="AT45" s="63" t="s">
        <v>178</v>
      </c>
      <c r="AU45" s="63" t="s">
        <v>178</v>
      </c>
      <c r="AV45" s="63" t="s">
        <v>178</v>
      </c>
      <c r="AW45" s="63" t="s">
        <v>178</v>
      </c>
      <c r="AX45" s="63" t="s">
        <v>178</v>
      </c>
      <c r="AY45" s="63" t="s">
        <v>178</v>
      </c>
      <c r="AZ45" s="63" t="s">
        <v>178</v>
      </c>
      <c r="BA45" s="63" t="s">
        <v>178</v>
      </c>
      <c r="BB45" s="63" t="s">
        <v>178</v>
      </c>
      <c r="BC45" s="63" t="s">
        <v>178</v>
      </c>
      <c r="BD45" s="63" t="s">
        <v>178</v>
      </c>
      <c r="BE45" s="63" t="s">
        <v>178</v>
      </c>
      <c r="BF45" s="63" t="s">
        <v>178</v>
      </c>
      <c r="BG45" s="63" t="s">
        <v>178</v>
      </c>
      <c r="BH45" s="63" t="s">
        <v>178</v>
      </c>
      <c r="BI45" s="63" t="s">
        <v>178</v>
      </c>
      <c r="BJ45" s="63" t="s">
        <v>178</v>
      </c>
      <c r="BK45" s="63" t="s">
        <v>178</v>
      </c>
      <c r="BL45" s="63" t="s">
        <v>178</v>
      </c>
      <c r="BM45" s="63" t="s">
        <v>178</v>
      </c>
      <c r="BN45" s="63" t="s">
        <v>178</v>
      </c>
      <c r="BO45" s="63" t="s">
        <v>178</v>
      </c>
      <c r="BP45" s="63" t="s">
        <v>178</v>
      </c>
      <c r="BQ45" s="63" t="s">
        <v>178</v>
      </c>
      <c r="BR45" s="63" t="s">
        <v>178</v>
      </c>
      <c r="BS45" s="63" t="s">
        <v>178</v>
      </c>
      <c r="BT45" s="63" t="s">
        <v>178</v>
      </c>
      <c r="BU45" s="63" t="s">
        <v>178</v>
      </c>
      <c r="BV45" s="63" t="s">
        <v>178</v>
      </c>
      <c r="BW45" s="63" t="s">
        <v>178</v>
      </c>
      <c r="BX45" s="63" t="s">
        <v>178</v>
      </c>
      <c r="BY45" s="63" t="s">
        <v>178</v>
      </c>
      <c r="BZ45" s="63" t="s">
        <v>178</v>
      </c>
      <c r="CA45" s="63" t="s">
        <v>178</v>
      </c>
      <c r="CB45" s="63" t="s">
        <v>178</v>
      </c>
      <c r="CC45" s="63" t="s">
        <v>178</v>
      </c>
      <c r="CD45" s="63" t="s">
        <v>178</v>
      </c>
      <c r="CE45" s="63" t="s">
        <v>178</v>
      </c>
      <c r="CF45" s="63" t="s">
        <v>178</v>
      </c>
      <c r="CG45" s="63" t="s">
        <v>178</v>
      </c>
      <c r="CH45" s="63" t="s">
        <v>178</v>
      </c>
      <c r="CI45" s="63" t="s">
        <v>178</v>
      </c>
      <c r="CJ45" s="63" t="s">
        <v>178</v>
      </c>
      <c r="CK45" s="63" t="s">
        <v>178</v>
      </c>
      <c r="CL45" s="63" t="s">
        <v>178</v>
      </c>
      <c r="CM45" s="63" t="s">
        <v>178</v>
      </c>
      <c r="CN45" s="63" t="s">
        <v>178</v>
      </c>
      <c r="CO45" s="63" t="s">
        <v>178</v>
      </c>
      <c r="CP45" s="63" t="s">
        <v>178</v>
      </c>
      <c r="CQ45" s="63" t="s">
        <v>178</v>
      </c>
      <c r="CR45" s="63" t="s">
        <v>178</v>
      </c>
      <c r="CS45" s="63" t="s">
        <v>178</v>
      </c>
      <c r="CT45" s="63" t="s">
        <v>178</v>
      </c>
      <c r="CU45" s="63" t="s">
        <v>178</v>
      </c>
      <c r="CV45" s="63" t="s">
        <v>178</v>
      </c>
      <c r="CW45" s="63" t="s">
        <v>178</v>
      </c>
      <c r="CX45" s="63" t="s">
        <v>178</v>
      </c>
      <c r="CY45" s="63" t="s">
        <v>178</v>
      </c>
      <c r="CZ45" s="63" t="s">
        <v>178</v>
      </c>
    </row>
    <row r="46" spans="1:104" x14ac:dyDescent="0.25">
      <c r="A46" s="16" t="s">
        <v>596</v>
      </c>
      <c r="B46" s="9" t="s">
        <v>182</v>
      </c>
      <c r="C46" s="15" t="s">
        <v>253</v>
      </c>
      <c r="D46" s="15" t="s">
        <v>2</v>
      </c>
      <c r="E46" s="86" t="s">
        <v>178</v>
      </c>
      <c r="F46" s="63" t="s">
        <v>178</v>
      </c>
      <c r="G46" s="63" t="s">
        <v>178</v>
      </c>
      <c r="H46" s="63" t="s">
        <v>178</v>
      </c>
      <c r="I46" s="63" t="s">
        <v>178</v>
      </c>
      <c r="J46" s="63" t="s">
        <v>178</v>
      </c>
      <c r="K46" s="63" t="s">
        <v>178</v>
      </c>
      <c r="L46" s="63" t="s">
        <v>178</v>
      </c>
      <c r="M46" s="63" t="s">
        <v>178</v>
      </c>
      <c r="N46" s="63" t="s">
        <v>178</v>
      </c>
      <c r="O46" s="63" t="s">
        <v>178</v>
      </c>
      <c r="P46" s="63" t="s">
        <v>178</v>
      </c>
      <c r="Q46" s="63" t="s">
        <v>178</v>
      </c>
      <c r="R46" s="63" t="s">
        <v>178</v>
      </c>
      <c r="S46" s="63" t="s">
        <v>178</v>
      </c>
      <c r="T46" s="63" t="s">
        <v>178</v>
      </c>
      <c r="U46" s="63" t="s">
        <v>178</v>
      </c>
      <c r="V46" s="63" t="s">
        <v>178</v>
      </c>
      <c r="W46" s="63" t="s">
        <v>178</v>
      </c>
      <c r="X46" s="63" t="s">
        <v>178</v>
      </c>
      <c r="Y46" s="63" t="s">
        <v>178</v>
      </c>
      <c r="Z46" s="63" t="s">
        <v>178</v>
      </c>
      <c r="AA46" s="63" t="s">
        <v>178</v>
      </c>
      <c r="AB46" s="63" t="s">
        <v>178</v>
      </c>
      <c r="AC46" s="63" t="s">
        <v>178</v>
      </c>
      <c r="AD46" s="63" t="s">
        <v>178</v>
      </c>
      <c r="AE46" s="63" t="s">
        <v>178</v>
      </c>
      <c r="AF46" s="63" t="s">
        <v>178</v>
      </c>
      <c r="AG46" s="63" t="s">
        <v>178</v>
      </c>
      <c r="AH46" s="63" t="s">
        <v>178</v>
      </c>
      <c r="AI46" s="63" t="s">
        <v>178</v>
      </c>
      <c r="AJ46" s="63" t="s">
        <v>178</v>
      </c>
      <c r="AK46" s="63" t="s">
        <v>178</v>
      </c>
      <c r="AL46" s="63" t="s">
        <v>178</v>
      </c>
      <c r="AM46" s="63" t="s">
        <v>178</v>
      </c>
      <c r="AN46" s="63" t="s">
        <v>178</v>
      </c>
      <c r="AO46" s="63" t="s">
        <v>178</v>
      </c>
      <c r="AP46" s="63" t="s">
        <v>178</v>
      </c>
      <c r="AQ46" s="63" t="s">
        <v>178</v>
      </c>
      <c r="AR46" s="63" t="s">
        <v>178</v>
      </c>
      <c r="AS46" s="63" t="s">
        <v>178</v>
      </c>
      <c r="AT46" s="63" t="s">
        <v>178</v>
      </c>
      <c r="AU46" s="63" t="s">
        <v>178</v>
      </c>
      <c r="AV46" s="63" t="s">
        <v>178</v>
      </c>
      <c r="AW46" s="63" t="s">
        <v>178</v>
      </c>
      <c r="AX46" s="63" t="s">
        <v>178</v>
      </c>
      <c r="AY46" s="63" t="s">
        <v>178</v>
      </c>
      <c r="AZ46" s="63" t="s">
        <v>178</v>
      </c>
      <c r="BA46" s="63" t="s">
        <v>178</v>
      </c>
      <c r="BB46" s="63" t="s">
        <v>178</v>
      </c>
      <c r="BC46" s="63" t="s">
        <v>178</v>
      </c>
      <c r="BD46" s="63" t="s">
        <v>178</v>
      </c>
      <c r="BE46" s="63" t="s">
        <v>178</v>
      </c>
      <c r="BF46" s="63" t="s">
        <v>178</v>
      </c>
      <c r="BG46" s="63" t="s">
        <v>178</v>
      </c>
      <c r="BH46" s="63" t="s">
        <v>178</v>
      </c>
      <c r="BI46" s="63" t="s">
        <v>178</v>
      </c>
      <c r="BJ46" s="63" t="s">
        <v>178</v>
      </c>
      <c r="BK46" s="63" t="s">
        <v>178</v>
      </c>
      <c r="BL46" s="63" t="s">
        <v>178</v>
      </c>
      <c r="BM46" s="63" t="s">
        <v>178</v>
      </c>
      <c r="BN46" s="63" t="s">
        <v>178</v>
      </c>
      <c r="BO46" s="63" t="s">
        <v>178</v>
      </c>
      <c r="BP46" s="63" t="s">
        <v>178</v>
      </c>
      <c r="BQ46" s="63" t="s">
        <v>178</v>
      </c>
      <c r="BR46" s="63" t="s">
        <v>178</v>
      </c>
      <c r="BS46" s="63" t="s">
        <v>178</v>
      </c>
      <c r="BT46" s="63" t="s">
        <v>178</v>
      </c>
      <c r="BU46" s="63" t="s">
        <v>178</v>
      </c>
      <c r="BV46" s="63" t="s">
        <v>178</v>
      </c>
      <c r="BW46" s="63" t="s">
        <v>178</v>
      </c>
      <c r="BX46" s="63" t="s">
        <v>178</v>
      </c>
      <c r="BY46" s="63" t="s">
        <v>178</v>
      </c>
      <c r="BZ46" s="63" t="s">
        <v>178</v>
      </c>
      <c r="CA46" s="63" t="s">
        <v>178</v>
      </c>
      <c r="CB46" s="63" t="s">
        <v>178</v>
      </c>
      <c r="CC46" s="63" t="s">
        <v>178</v>
      </c>
      <c r="CD46" s="63" t="s">
        <v>178</v>
      </c>
      <c r="CE46" s="63" t="s">
        <v>178</v>
      </c>
      <c r="CF46" s="63" t="s">
        <v>178</v>
      </c>
      <c r="CG46" s="63" t="s">
        <v>178</v>
      </c>
      <c r="CH46" s="63" t="s">
        <v>178</v>
      </c>
      <c r="CI46" s="63" t="s">
        <v>178</v>
      </c>
      <c r="CJ46" s="63" t="s">
        <v>178</v>
      </c>
      <c r="CK46" s="63" t="s">
        <v>178</v>
      </c>
      <c r="CL46" s="63" t="s">
        <v>178</v>
      </c>
      <c r="CM46" s="63" t="s">
        <v>178</v>
      </c>
      <c r="CN46" s="63" t="s">
        <v>178</v>
      </c>
      <c r="CO46" s="63" t="s">
        <v>178</v>
      </c>
      <c r="CP46" s="63" t="s">
        <v>178</v>
      </c>
      <c r="CQ46" s="63" t="s">
        <v>178</v>
      </c>
      <c r="CR46" s="63" t="s">
        <v>178</v>
      </c>
      <c r="CS46" s="63" t="s">
        <v>178</v>
      </c>
      <c r="CT46" s="63" t="s">
        <v>178</v>
      </c>
      <c r="CU46" s="63" t="s">
        <v>178</v>
      </c>
      <c r="CV46" s="63" t="s">
        <v>178</v>
      </c>
      <c r="CW46" s="63" t="s">
        <v>178</v>
      </c>
      <c r="CX46" s="63" t="s">
        <v>178</v>
      </c>
      <c r="CY46" s="63" t="s">
        <v>178</v>
      </c>
      <c r="CZ46" s="63" t="s">
        <v>178</v>
      </c>
    </row>
    <row r="47" spans="1:104" x14ac:dyDescent="0.25">
      <c r="A47" s="16" t="s">
        <v>605</v>
      </c>
      <c r="B47" s="9" t="s">
        <v>183</v>
      </c>
      <c r="C47" s="15" t="s">
        <v>253</v>
      </c>
      <c r="D47" s="15" t="s">
        <v>2</v>
      </c>
      <c r="E47" s="86" t="s">
        <v>178</v>
      </c>
      <c r="F47" s="63" t="s">
        <v>178</v>
      </c>
      <c r="G47" s="63" t="s">
        <v>178</v>
      </c>
      <c r="H47" s="63" t="s">
        <v>178</v>
      </c>
      <c r="I47" s="63" t="s">
        <v>178</v>
      </c>
      <c r="J47" s="63" t="s">
        <v>178</v>
      </c>
      <c r="K47" s="63" t="s">
        <v>178</v>
      </c>
      <c r="L47" s="63" t="s">
        <v>178</v>
      </c>
      <c r="M47" s="63" t="s">
        <v>178</v>
      </c>
      <c r="N47" s="63" t="s">
        <v>178</v>
      </c>
      <c r="O47" s="63" t="s">
        <v>178</v>
      </c>
      <c r="P47" s="63" t="s">
        <v>178</v>
      </c>
      <c r="Q47" s="63" t="s">
        <v>178</v>
      </c>
      <c r="R47" s="63" t="s">
        <v>178</v>
      </c>
      <c r="S47" s="63" t="s">
        <v>178</v>
      </c>
      <c r="T47" s="63" t="s">
        <v>178</v>
      </c>
      <c r="U47" s="63" t="s">
        <v>178</v>
      </c>
      <c r="V47" s="63" t="s">
        <v>178</v>
      </c>
      <c r="W47" s="63" t="s">
        <v>178</v>
      </c>
      <c r="X47" s="63" t="s">
        <v>178</v>
      </c>
      <c r="Y47" s="63" t="s">
        <v>178</v>
      </c>
      <c r="Z47" s="63" t="s">
        <v>178</v>
      </c>
      <c r="AA47" s="63" t="s">
        <v>178</v>
      </c>
      <c r="AB47" s="63" t="s">
        <v>178</v>
      </c>
      <c r="AC47" s="63" t="s">
        <v>178</v>
      </c>
      <c r="AD47" s="63" t="s">
        <v>178</v>
      </c>
      <c r="AE47" s="63" t="s">
        <v>178</v>
      </c>
      <c r="AF47" s="63" t="s">
        <v>178</v>
      </c>
      <c r="AG47" s="63" t="s">
        <v>178</v>
      </c>
      <c r="AH47" s="63" t="s">
        <v>178</v>
      </c>
      <c r="AI47" s="63" t="s">
        <v>178</v>
      </c>
      <c r="AJ47" s="63" t="s">
        <v>178</v>
      </c>
      <c r="AK47" s="63" t="s">
        <v>178</v>
      </c>
      <c r="AL47" s="63" t="s">
        <v>178</v>
      </c>
      <c r="AM47" s="63" t="s">
        <v>178</v>
      </c>
      <c r="AN47" s="63" t="s">
        <v>178</v>
      </c>
      <c r="AO47" s="63" t="s">
        <v>178</v>
      </c>
      <c r="AP47" s="63" t="s">
        <v>178</v>
      </c>
      <c r="AQ47" s="63" t="s">
        <v>178</v>
      </c>
      <c r="AR47" s="63" t="s">
        <v>178</v>
      </c>
      <c r="AS47" s="63" t="s">
        <v>178</v>
      </c>
      <c r="AT47" s="63" t="s">
        <v>178</v>
      </c>
      <c r="AU47" s="63" t="s">
        <v>178</v>
      </c>
      <c r="AV47" s="63" t="s">
        <v>178</v>
      </c>
      <c r="AW47" s="63" t="s">
        <v>178</v>
      </c>
      <c r="AX47" s="63" t="s">
        <v>178</v>
      </c>
      <c r="AY47" s="63" t="s">
        <v>178</v>
      </c>
      <c r="AZ47" s="63" t="s">
        <v>178</v>
      </c>
      <c r="BA47" s="63" t="s">
        <v>178</v>
      </c>
      <c r="BB47" s="63" t="s">
        <v>178</v>
      </c>
      <c r="BC47" s="63" t="s">
        <v>178</v>
      </c>
      <c r="BD47" s="63" t="s">
        <v>178</v>
      </c>
      <c r="BE47" s="63" t="s">
        <v>178</v>
      </c>
      <c r="BF47" s="63" t="s">
        <v>178</v>
      </c>
      <c r="BG47" s="63" t="s">
        <v>178</v>
      </c>
      <c r="BH47" s="63" t="s">
        <v>178</v>
      </c>
      <c r="BI47" s="63" t="s">
        <v>178</v>
      </c>
      <c r="BJ47" s="63" t="s">
        <v>178</v>
      </c>
      <c r="BK47" s="63" t="s">
        <v>178</v>
      </c>
      <c r="BL47" s="63" t="s">
        <v>178</v>
      </c>
      <c r="BM47" s="63" t="s">
        <v>178</v>
      </c>
      <c r="BN47" s="63" t="s">
        <v>178</v>
      </c>
      <c r="BO47" s="63" t="s">
        <v>178</v>
      </c>
      <c r="BP47" s="63" t="s">
        <v>178</v>
      </c>
      <c r="BQ47" s="63" t="s">
        <v>178</v>
      </c>
      <c r="BR47" s="63" t="s">
        <v>178</v>
      </c>
      <c r="BS47" s="63" t="s">
        <v>178</v>
      </c>
      <c r="BT47" s="63" t="s">
        <v>178</v>
      </c>
      <c r="BU47" s="63" t="s">
        <v>178</v>
      </c>
      <c r="BV47" s="63" t="s">
        <v>178</v>
      </c>
      <c r="BW47" s="63" t="s">
        <v>178</v>
      </c>
      <c r="BX47" s="63" t="s">
        <v>178</v>
      </c>
      <c r="BY47" s="63" t="s">
        <v>178</v>
      </c>
      <c r="BZ47" s="63" t="s">
        <v>178</v>
      </c>
      <c r="CA47" s="63" t="s">
        <v>178</v>
      </c>
      <c r="CB47" s="63" t="s">
        <v>178</v>
      </c>
      <c r="CC47" s="63" t="s">
        <v>178</v>
      </c>
      <c r="CD47" s="63" t="s">
        <v>178</v>
      </c>
      <c r="CE47" s="63" t="s">
        <v>178</v>
      </c>
      <c r="CF47" s="63" t="s">
        <v>178</v>
      </c>
      <c r="CG47" s="63" t="s">
        <v>178</v>
      </c>
      <c r="CH47" s="63" t="s">
        <v>178</v>
      </c>
      <c r="CI47" s="63" t="s">
        <v>178</v>
      </c>
      <c r="CJ47" s="63" t="s">
        <v>178</v>
      </c>
      <c r="CK47" s="63" t="s">
        <v>178</v>
      </c>
      <c r="CL47" s="63" t="s">
        <v>178</v>
      </c>
      <c r="CM47" s="63" t="s">
        <v>178</v>
      </c>
      <c r="CN47" s="63" t="s">
        <v>178</v>
      </c>
      <c r="CO47" s="63" t="s">
        <v>178</v>
      </c>
      <c r="CP47" s="63" t="s">
        <v>178</v>
      </c>
      <c r="CQ47" s="63" t="s">
        <v>178</v>
      </c>
      <c r="CR47" s="63" t="s">
        <v>178</v>
      </c>
      <c r="CS47" s="63" t="s">
        <v>178</v>
      </c>
      <c r="CT47" s="63" t="s">
        <v>178</v>
      </c>
      <c r="CU47" s="63" t="s">
        <v>178</v>
      </c>
      <c r="CV47" s="63" t="s">
        <v>178</v>
      </c>
      <c r="CW47" s="63" t="s">
        <v>178</v>
      </c>
      <c r="CX47" s="63" t="s">
        <v>178</v>
      </c>
      <c r="CY47" s="63" t="s">
        <v>178</v>
      </c>
      <c r="CZ47" s="63" t="s">
        <v>178</v>
      </c>
    </row>
    <row r="48" spans="1:104" x14ac:dyDescent="0.25">
      <c r="A48" s="16" t="s">
        <v>606</v>
      </c>
      <c r="B48" s="9" t="s">
        <v>184</v>
      </c>
      <c r="C48" s="15" t="s">
        <v>256</v>
      </c>
      <c r="D48" s="15" t="s">
        <v>2</v>
      </c>
      <c r="E48" s="86"/>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63"/>
      <c r="BG48" s="63"/>
      <c r="BH48" s="63"/>
      <c r="BI48" s="63"/>
      <c r="BJ48" s="63"/>
      <c r="BK48" s="63"/>
      <c r="BL48" s="63"/>
      <c r="BM48" s="63"/>
      <c r="BN48" s="63"/>
      <c r="BO48" s="63"/>
      <c r="BP48" s="63"/>
      <c r="BQ48" s="63"/>
      <c r="BR48" s="63"/>
      <c r="BS48" s="63"/>
      <c r="BT48" s="63"/>
      <c r="BU48" s="63"/>
      <c r="BV48" s="63"/>
      <c r="BW48" s="63"/>
      <c r="BX48" s="63"/>
      <c r="BY48" s="63"/>
      <c r="BZ48" s="63"/>
      <c r="CA48" s="63"/>
      <c r="CB48" s="63"/>
      <c r="CC48" s="63"/>
      <c r="CD48" s="63"/>
      <c r="CE48" s="63"/>
      <c r="CF48" s="63"/>
      <c r="CG48" s="63"/>
      <c r="CH48" s="63"/>
      <c r="CI48" s="63"/>
      <c r="CJ48" s="63"/>
      <c r="CK48" s="63"/>
      <c r="CL48" s="63"/>
      <c r="CM48" s="63"/>
      <c r="CN48" s="63"/>
      <c r="CO48" s="63"/>
      <c r="CP48" s="63"/>
      <c r="CQ48" s="63"/>
      <c r="CR48" s="63"/>
      <c r="CS48" s="63"/>
      <c r="CT48" s="63"/>
      <c r="CU48" s="63"/>
      <c r="CV48" s="63"/>
      <c r="CW48" s="63"/>
      <c r="CX48" s="63"/>
      <c r="CY48" s="63"/>
      <c r="CZ48" s="63"/>
    </row>
    <row r="49" spans="1:104" ht="27.6" x14ac:dyDescent="0.25">
      <c r="A49" s="16" t="s">
        <v>607</v>
      </c>
      <c r="B49" s="9" t="s">
        <v>185</v>
      </c>
      <c r="C49" s="15" t="s">
        <v>254</v>
      </c>
      <c r="D49" s="15" t="s">
        <v>68</v>
      </c>
      <c r="E49" s="91"/>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c r="AT49" s="92"/>
      <c r="AU49" s="92"/>
      <c r="AV49" s="92"/>
      <c r="AW49" s="92"/>
      <c r="AX49" s="92"/>
      <c r="AY49" s="92"/>
      <c r="AZ49" s="92"/>
      <c r="BA49" s="92"/>
      <c r="BB49" s="92"/>
      <c r="BC49" s="92"/>
      <c r="BD49" s="92"/>
      <c r="BE49" s="92"/>
      <c r="BF49" s="92"/>
      <c r="BG49" s="92"/>
      <c r="BH49" s="92"/>
      <c r="BI49" s="92"/>
      <c r="BJ49" s="92"/>
      <c r="BK49" s="92"/>
      <c r="BL49" s="92"/>
      <c r="BM49" s="92"/>
      <c r="BN49" s="92"/>
      <c r="BO49" s="92"/>
      <c r="BP49" s="92"/>
      <c r="BQ49" s="92"/>
      <c r="BR49" s="92"/>
      <c r="BS49" s="92"/>
      <c r="BT49" s="92"/>
      <c r="BU49" s="92"/>
      <c r="BV49" s="92"/>
      <c r="BW49" s="92"/>
      <c r="BX49" s="92"/>
      <c r="BY49" s="92"/>
      <c r="BZ49" s="92"/>
      <c r="CA49" s="92"/>
      <c r="CB49" s="92"/>
      <c r="CC49" s="92"/>
      <c r="CD49" s="92"/>
      <c r="CE49" s="92"/>
      <c r="CF49" s="92"/>
      <c r="CG49" s="92"/>
      <c r="CH49" s="92"/>
      <c r="CI49" s="92"/>
      <c r="CJ49" s="92"/>
      <c r="CK49" s="92"/>
      <c r="CL49" s="92"/>
      <c r="CM49" s="92"/>
      <c r="CN49" s="92"/>
      <c r="CO49" s="92"/>
      <c r="CP49" s="92"/>
      <c r="CQ49" s="92"/>
      <c r="CR49" s="92"/>
      <c r="CS49" s="92"/>
      <c r="CT49" s="92"/>
      <c r="CU49" s="92"/>
      <c r="CV49" s="92"/>
      <c r="CW49" s="92"/>
      <c r="CX49" s="92"/>
      <c r="CY49" s="92"/>
      <c r="CZ49" s="92"/>
    </row>
    <row r="50" spans="1:104" ht="106.5" hidden="1" customHeight="1" thickBot="1" x14ac:dyDescent="0.3">
      <c r="A50" s="26" t="s">
        <v>123</v>
      </c>
      <c r="B50" s="27" t="s">
        <v>122</v>
      </c>
      <c r="C50" s="27" t="s">
        <v>124</v>
      </c>
      <c r="D50" s="28" t="s">
        <v>68</v>
      </c>
      <c r="E50" s="212"/>
      <c r="F50" s="213"/>
      <c r="G50" s="213"/>
      <c r="H50" s="213"/>
      <c r="I50" s="213"/>
      <c r="J50" s="213"/>
      <c r="K50" s="213"/>
      <c r="L50" s="213"/>
      <c r="M50" s="213"/>
      <c r="N50" s="213"/>
      <c r="O50" s="213"/>
      <c r="P50" s="213"/>
      <c r="Q50" s="213"/>
      <c r="R50" s="213"/>
      <c r="S50" s="213"/>
      <c r="T50" s="213"/>
      <c r="U50" s="213"/>
      <c r="V50" s="213"/>
      <c r="W50" s="213"/>
      <c r="X50" s="213"/>
      <c r="Y50" s="213"/>
      <c r="Z50" s="213"/>
      <c r="AA50" s="213"/>
      <c r="AB50" s="213"/>
      <c r="AC50" s="213"/>
      <c r="AD50" s="213"/>
      <c r="AE50" s="213"/>
      <c r="AF50" s="213"/>
      <c r="AG50" s="213"/>
      <c r="AH50" s="213"/>
      <c r="AI50" s="213"/>
      <c r="AJ50" s="213"/>
      <c r="AK50" s="213"/>
      <c r="AL50" s="213"/>
      <c r="AM50" s="213"/>
      <c r="AN50" s="213"/>
      <c r="AO50" s="213"/>
      <c r="AP50" s="213"/>
      <c r="AQ50" s="213"/>
      <c r="AR50" s="213"/>
      <c r="AS50" s="213"/>
      <c r="AT50" s="213"/>
      <c r="AU50" s="213"/>
      <c r="AV50" s="213"/>
      <c r="AW50" s="213"/>
      <c r="AX50" s="213"/>
      <c r="AY50" s="213"/>
      <c r="AZ50" s="213"/>
      <c r="BA50" s="213"/>
      <c r="BB50" s="213"/>
      <c r="BC50" s="213"/>
      <c r="BD50" s="213"/>
      <c r="BE50" s="213"/>
      <c r="BF50" s="213"/>
      <c r="BG50" s="213"/>
      <c r="BH50" s="213"/>
      <c r="BI50" s="213"/>
      <c r="BJ50" s="213"/>
      <c r="BK50" s="213"/>
      <c r="BL50" s="213"/>
      <c r="BM50" s="213"/>
      <c r="BN50" s="213"/>
      <c r="BO50" s="213"/>
      <c r="BP50" s="213"/>
      <c r="BQ50" s="213"/>
      <c r="BR50" s="213"/>
      <c r="BS50" s="213"/>
      <c r="BT50" s="213"/>
      <c r="BU50" s="213"/>
      <c r="BV50" s="213"/>
      <c r="BW50" s="213"/>
      <c r="BX50" s="213"/>
      <c r="BY50" s="213"/>
      <c r="BZ50" s="213"/>
      <c r="CA50" s="213"/>
      <c r="CB50" s="213"/>
      <c r="CC50" s="213"/>
      <c r="CD50" s="213"/>
      <c r="CE50" s="213"/>
      <c r="CF50" s="213"/>
      <c r="CG50" s="213"/>
      <c r="CH50" s="213"/>
      <c r="CI50" s="213"/>
      <c r="CJ50" s="213"/>
      <c r="CK50" s="213"/>
      <c r="CL50" s="213"/>
      <c r="CM50" s="213"/>
      <c r="CN50" s="213"/>
      <c r="CO50" s="213"/>
      <c r="CP50" s="213"/>
      <c r="CQ50" s="213"/>
      <c r="CR50" s="213"/>
      <c r="CS50" s="213"/>
      <c r="CT50" s="213"/>
      <c r="CU50" s="213"/>
      <c r="CV50" s="213"/>
      <c r="CW50" s="213"/>
      <c r="CX50" s="213"/>
      <c r="CY50" s="213"/>
      <c r="CZ50" s="213"/>
    </row>
    <row r="51" spans="1:104" ht="21" customHeight="1" x14ac:dyDescent="0.35">
      <c r="A51" s="66"/>
      <c r="B51" s="66" t="s">
        <v>127</v>
      </c>
      <c r="E51" s="71"/>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c r="BG51" s="32"/>
      <c r="BH51" s="32"/>
      <c r="BI51" s="32"/>
      <c r="BJ51" s="32"/>
      <c r="BK51" s="32"/>
      <c r="BL51" s="32"/>
      <c r="BM51" s="32"/>
      <c r="BN51" s="32"/>
      <c r="BO51" s="32"/>
      <c r="BP51" s="32"/>
      <c r="BQ51" s="32"/>
      <c r="BR51" s="32"/>
      <c r="BS51" s="32"/>
      <c r="BT51" s="32"/>
      <c r="BU51" s="32"/>
      <c r="BV51" s="32"/>
      <c r="BW51" s="32"/>
      <c r="BX51" s="32"/>
      <c r="BY51" s="32"/>
      <c r="BZ51" s="32"/>
      <c r="CA51" s="32"/>
      <c r="CB51" s="32"/>
      <c r="CC51" s="32"/>
      <c r="CD51" s="32"/>
      <c r="CE51" s="32"/>
      <c r="CF51" s="32"/>
      <c r="CG51" s="32"/>
      <c r="CH51" s="32"/>
      <c r="CI51" s="32"/>
      <c r="CJ51" s="32"/>
      <c r="CK51" s="32"/>
      <c r="CL51" s="32"/>
      <c r="CM51" s="32"/>
      <c r="CN51" s="32"/>
      <c r="CO51" s="32"/>
      <c r="CP51" s="32"/>
      <c r="CQ51" s="32"/>
      <c r="CR51" s="32"/>
      <c r="CS51" s="32"/>
      <c r="CT51" s="32"/>
      <c r="CU51" s="32"/>
      <c r="CV51" s="32"/>
      <c r="CW51" s="32"/>
      <c r="CX51" s="32"/>
      <c r="CY51" s="32"/>
      <c r="CZ51" s="32"/>
    </row>
    <row r="52" spans="1:104" ht="40.049999999999997" customHeight="1" x14ac:dyDescent="0.25">
      <c r="A52" s="234"/>
      <c r="B52" s="222" t="s">
        <v>278</v>
      </c>
      <c r="C52" s="15" t="s">
        <v>555</v>
      </c>
      <c r="D52" s="15" t="s">
        <v>243</v>
      </c>
      <c r="E52" s="210" t="s">
        <v>100</v>
      </c>
      <c r="F52" s="211" t="s">
        <v>100</v>
      </c>
      <c r="G52" s="211" t="s">
        <v>100</v>
      </c>
      <c r="H52" s="211" t="s">
        <v>100</v>
      </c>
      <c r="I52" s="211" t="s">
        <v>100</v>
      </c>
      <c r="J52" s="211" t="s">
        <v>100</v>
      </c>
      <c r="K52" s="211" t="s">
        <v>100</v>
      </c>
      <c r="L52" s="211" t="s">
        <v>100</v>
      </c>
      <c r="M52" s="211" t="s">
        <v>100</v>
      </c>
      <c r="N52" s="211" t="s">
        <v>100</v>
      </c>
      <c r="O52" s="211" t="s">
        <v>100</v>
      </c>
      <c r="P52" s="211" t="s">
        <v>100</v>
      </c>
      <c r="Q52" s="211" t="s">
        <v>100</v>
      </c>
      <c r="R52" s="211" t="s">
        <v>100</v>
      </c>
      <c r="S52" s="211" t="s">
        <v>100</v>
      </c>
      <c r="T52" s="211" t="s">
        <v>100</v>
      </c>
      <c r="U52" s="211" t="s">
        <v>100</v>
      </c>
      <c r="V52" s="211" t="s">
        <v>100</v>
      </c>
      <c r="W52" s="211" t="s">
        <v>100</v>
      </c>
      <c r="X52" s="211" t="s">
        <v>100</v>
      </c>
      <c r="Y52" s="211" t="s">
        <v>100</v>
      </c>
      <c r="Z52" s="211" t="s">
        <v>100</v>
      </c>
      <c r="AA52" s="211" t="s">
        <v>100</v>
      </c>
      <c r="AB52" s="211" t="s">
        <v>100</v>
      </c>
      <c r="AC52" s="211" t="s">
        <v>100</v>
      </c>
      <c r="AD52" s="211" t="s">
        <v>100</v>
      </c>
      <c r="AE52" s="211" t="s">
        <v>100</v>
      </c>
      <c r="AF52" s="211" t="s">
        <v>100</v>
      </c>
      <c r="AG52" s="211" t="s">
        <v>100</v>
      </c>
      <c r="AH52" s="211" t="s">
        <v>100</v>
      </c>
      <c r="AI52" s="211" t="s">
        <v>100</v>
      </c>
      <c r="AJ52" s="211" t="s">
        <v>100</v>
      </c>
      <c r="AK52" s="211" t="s">
        <v>100</v>
      </c>
      <c r="AL52" s="211" t="s">
        <v>100</v>
      </c>
      <c r="AM52" s="211" t="s">
        <v>100</v>
      </c>
      <c r="AN52" s="211" t="s">
        <v>100</v>
      </c>
      <c r="AO52" s="211" t="s">
        <v>100</v>
      </c>
      <c r="AP52" s="211" t="s">
        <v>100</v>
      </c>
      <c r="AQ52" s="211" t="s">
        <v>100</v>
      </c>
      <c r="AR52" s="211" t="s">
        <v>100</v>
      </c>
      <c r="AS52" s="211" t="s">
        <v>100</v>
      </c>
      <c r="AT52" s="211" t="s">
        <v>100</v>
      </c>
      <c r="AU52" s="211" t="s">
        <v>100</v>
      </c>
      <c r="AV52" s="211" t="s">
        <v>100</v>
      </c>
      <c r="AW52" s="211" t="s">
        <v>100</v>
      </c>
      <c r="AX52" s="211" t="s">
        <v>100</v>
      </c>
      <c r="AY52" s="211" t="s">
        <v>100</v>
      </c>
      <c r="AZ52" s="211" t="s">
        <v>100</v>
      </c>
      <c r="BA52" s="211" t="s">
        <v>100</v>
      </c>
      <c r="BB52" s="211" t="s">
        <v>100</v>
      </c>
      <c r="BC52" s="211" t="s">
        <v>100</v>
      </c>
      <c r="BD52" s="211" t="s">
        <v>100</v>
      </c>
      <c r="BE52" s="211" t="s">
        <v>100</v>
      </c>
      <c r="BF52" s="211" t="s">
        <v>100</v>
      </c>
      <c r="BG52" s="211" t="s">
        <v>100</v>
      </c>
      <c r="BH52" s="211" t="s">
        <v>100</v>
      </c>
      <c r="BI52" s="211" t="s">
        <v>100</v>
      </c>
      <c r="BJ52" s="211" t="s">
        <v>100</v>
      </c>
      <c r="BK52" s="211" t="s">
        <v>100</v>
      </c>
      <c r="BL52" s="211" t="s">
        <v>100</v>
      </c>
      <c r="BM52" s="211" t="s">
        <v>100</v>
      </c>
      <c r="BN52" s="211" t="s">
        <v>100</v>
      </c>
      <c r="BO52" s="211" t="s">
        <v>100</v>
      </c>
      <c r="BP52" s="211" t="s">
        <v>100</v>
      </c>
      <c r="BQ52" s="211" t="s">
        <v>100</v>
      </c>
      <c r="BR52" s="211" t="s">
        <v>100</v>
      </c>
      <c r="BS52" s="211" t="s">
        <v>100</v>
      </c>
      <c r="BT52" s="211" t="s">
        <v>100</v>
      </c>
      <c r="BU52" s="211" t="s">
        <v>100</v>
      </c>
      <c r="BV52" s="211" t="s">
        <v>100</v>
      </c>
      <c r="BW52" s="211" t="s">
        <v>100</v>
      </c>
      <c r="BX52" s="211" t="s">
        <v>100</v>
      </c>
      <c r="BY52" s="211" t="s">
        <v>100</v>
      </c>
      <c r="BZ52" s="211" t="s">
        <v>100</v>
      </c>
      <c r="CA52" s="211" t="s">
        <v>100</v>
      </c>
      <c r="CB52" s="211" t="s">
        <v>100</v>
      </c>
      <c r="CC52" s="211" t="s">
        <v>100</v>
      </c>
      <c r="CD52" s="211" t="s">
        <v>100</v>
      </c>
      <c r="CE52" s="211" t="s">
        <v>100</v>
      </c>
      <c r="CF52" s="211" t="s">
        <v>100</v>
      </c>
      <c r="CG52" s="211" t="s">
        <v>100</v>
      </c>
      <c r="CH52" s="211" t="s">
        <v>100</v>
      </c>
      <c r="CI52" s="211" t="s">
        <v>100</v>
      </c>
      <c r="CJ52" s="211" t="s">
        <v>100</v>
      </c>
      <c r="CK52" s="211" t="s">
        <v>100</v>
      </c>
      <c r="CL52" s="211" t="s">
        <v>100</v>
      </c>
      <c r="CM52" s="211" t="s">
        <v>100</v>
      </c>
      <c r="CN52" s="211" t="s">
        <v>100</v>
      </c>
      <c r="CO52" s="211" t="s">
        <v>100</v>
      </c>
      <c r="CP52" s="211" t="s">
        <v>100</v>
      </c>
      <c r="CQ52" s="211" t="s">
        <v>100</v>
      </c>
      <c r="CR52" s="211" t="s">
        <v>100</v>
      </c>
      <c r="CS52" s="211" t="s">
        <v>100</v>
      </c>
      <c r="CT52" s="211" t="s">
        <v>100</v>
      </c>
      <c r="CU52" s="211" t="s">
        <v>100</v>
      </c>
      <c r="CV52" s="211" t="s">
        <v>100</v>
      </c>
      <c r="CW52" s="211" t="s">
        <v>100</v>
      </c>
      <c r="CX52" s="211" t="s">
        <v>100</v>
      </c>
      <c r="CY52" s="211" t="s">
        <v>100</v>
      </c>
      <c r="CZ52" s="211" t="s">
        <v>100</v>
      </c>
    </row>
    <row r="53" spans="1:104" x14ac:dyDescent="0.25">
      <c r="A53" s="16" t="s">
        <v>608</v>
      </c>
      <c r="B53" s="9" t="s">
        <v>180</v>
      </c>
      <c r="C53" s="15" t="s">
        <v>253</v>
      </c>
      <c r="D53" s="15" t="s">
        <v>2</v>
      </c>
      <c r="E53" s="86" t="s">
        <v>178</v>
      </c>
      <c r="F53" s="63" t="s">
        <v>178</v>
      </c>
      <c r="G53" s="63" t="s">
        <v>178</v>
      </c>
      <c r="H53" s="63" t="s">
        <v>178</v>
      </c>
      <c r="I53" s="63" t="s">
        <v>178</v>
      </c>
      <c r="J53" s="63" t="s">
        <v>178</v>
      </c>
      <c r="K53" s="63" t="s">
        <v>178</v>
      </c>
      <c r="L53" s="63" t="s">
        <v>178</v>
      </c>
      <c r="M53" s="63" t="s">
        <v>178</v>
      </c>
      <c r="N53" s="63" t="s">
        <v>178</v>
      </c>
      <c r="O53" s="63" t="s">
        <v>178</v>
      </c>
      <c r="P53" s="63" t="s">
        <v>178</v>
      </c>
      <c r="Q53" s="63" t="s">
        <v>178</v>
      </c>
      <c r="R53" s="63" t="s">
        <v>178</v>
      </c>
      <c r="S53" s="63" t="s">
        <v>178</v>
      </c>
      <c r="T53" s="63" t="s">
        <v>178</v>
      </c>
      <c r="U53" s="63" t="s">
        <v>178</v>
      </c>
      <c r="V53" s="63" t="s">
        <v>178</v>
      </c>
      <c r="W53" s="63" t="s">
        <v>178</v>
      </c>
      <c r="X53" s="63" t="s">
        <v>178</v>
      </c>
      <c r="Y53" s="63" t="s">
        <v>178</v>
      </c>
      <c r="Z53" s="63" t="s">
        <v>178</v>
      </c>
      <c r="AA53" s="63" t="s">
        <v>178</v>
      </c>
      <c r="AB53" s="63" t="s">
        <v>178</v>
      </c>
      <c r="AC53" s="63" t="s">
        <v>178</v>
      </c>
      <c r="AD53" s="63" t="s">
        <v>178</v>
      </c>
      <c r="AE53" s="63" t="s">
        <v>178</v>
      </c>
      <c r="AF53" s="63" t="s">
        <v>178</v>
      </c>
      <c r="AG53" s="63" t="s">
        <v>178</v>
      </c>
      <c r="AH53" s="63" t="s">
        <v>178</v>
      </c>
      <c r="AI53" s="63" t="s">
        <v>178</v>
      </c>
      <c r="AJ53" s="63" t="s">
        <v>178</v>
      </c>
      <c r="AK53" s="63" t="s">
        <v>178</v>
      </c>
      <c r="AL53" s="63" t="s">
        <v>178</v>
      </c>
      <c r="AM53" s="63" t="s">
        <v>178</v>
      </c>
      <c r="AN53" s="63" t="s">
        <v>178</v>
      </c>
      <c r="AO53" s="63" t="s">
        <v>178</v>
      </c>
      <c r="AP53" s="63" t="s">
        <v>178</v>
      </c>
      <c r="AQ53" s="63" t="s">
        <v>178</v>
      </c>
      <c r="AR53" s="63" t="s">
        <v>178</v>
      </c>
      <c r="AS53" s="63" t="s">
        <v>178</v>
      </c>
      <c r="AT53" s="63" t="s">
        <v>178</v>
      </c>
      <c r="AU53" s="63" t="s">
        <v>178</v>
      </c>
      <c r="AV53" s="63" t="s">
        <v>178</v>
      </c>
      <c r="AW53" s="63" t="s">
        <v>178</v>
      </c>
      <c r="AX53" s="63" t="s">
        <v>178</v>
      </c>
      <c r="AY53" s="63" t="s">
        <v>178</v>
      </c>
      <c r="AZ53" s="63" t="s">
        <v>178</v>
      </c>
      <c r="BA53" s="63" t="s">
        <v>178</v>
      </c>
      <c r="BB53" s="63" t="s">
        <v>178</v>
      </c>
      <c r="BC53" s="63" t="s">
        <v>178</v>
      </c>
      <c r="BD53" s="63" t="s">
        <v>178</v>
      </c>
      <c r="BE53" s="63" t="s">
        <v>178</v>
      </c>
      <c r="BF53" s="63" t="s">
        <v>178</v>
      </c>
      <c r="BG53" s="63" t="s">
        <v>178</v>
      </c>
      <c r="BH53" s="63" t="s">
        <v>178</v>
      </c>
      <c r="BI53" s="63" t="s">
        <v>178</v>
      </c>
      <c r="BJ53" s="63" t="s">
        <v>178</v>
      </c>
      <c r="BK53" s="63" t="s">
        <v>178</v>
      </c>
      <c r="BL53" s="63" t="s">
        <v>178</v>
      </c>
      <c r="BM53" s="63" t="s">
        <v>178</v>
      </c>
      <c r="BN53" s="63" t="s">
        <v>178</v>
      </c>
      <c r="BO53" s="63" t="s">
        <v>178</v>
      </c>
      <c r="BP53" s="63" t="s">
        <v>178</v>
      </c>
      <c r="BQ53" s="63" t="s">
        <v>178</v>
      </c>
      <c r="BR53" s="63" t="s">
        <v>178</v>
      </c>
      <c r="BS53" s="63" t="s">
        <v>178</v>
      </c>
      <c r="BT53" s="63" t="s">
        <v>178</v>
      </c>
      <c r="BU53" s="63" t="s">
        <v>178</v>
      </c>
      <c r="BV53" s="63" t="s">
        <v>178</v>
      </c>
      <c r="BW53" s="63" t="s">
        <v>178</v>
      </c>
      <c r="BX53" s="63" t="s">
        <v>178</v>
      </c>
      <c r="BY53" s="63" t="s">
        <v>178</v>
      </c>
      <c r="BZ53" s="63" t="s">
        <v>178</v>
      </c>
      <c r="CA53" s="63" t="s">
        <v>178</v>
      </c>
      <c r="CB53" s="63" t="s">
        <v>178</v>
      </c>
      <c r="CC53" s="63" t="s">
        <v>178</v>
      </c>
      <c r="CD53" s="63" t="s">
        <v>178</v>
      </c>
      <c r="CE53" s="63" t="s">
        <v>178</v>
      </c>
      <c r="CF53" s="63" t="s">
        <v>178</v>
      </c>
      <c r="CG53" s="63" t="s">
        <v>178</v>
      </c>
      <c r="CH53" s="63" t="s">
        <v>178</v>
      </c>
      <c r="CI53" s="63" t="s">
        <v>178</v>
      </c>
      <c r="CJ53" s="63" t="s">
        <v>178</v>
      </c>
      <c r="CK53" s="63" t="s">
        <v>178</v>
      </c>
      <c r="CL53" s="63" t="s">
        <v>178</v>
      </c>
      <c r="CM53" s="63" t="s">
        <v>178</v>
      </c>
      <c r="CN53" s="63" t="s">
        <v>178</v>
      </c>
      <c r="CO53" s="63" t="s">
        <v>178</v>
      </c>
      <c r="CP53" s="63" t="s">
        <v>178</v>
      </c>
      <c r="CQ53" s="63" t="s">
        <v>178</v>
      </c>
      <c r="CR53" s="63" t="s">
        <v>178</v>
      </c>
      <c r="CS53" s="63" t="s">
        <v>178</v>
      </c>
      <c r="CT53" s="63" t="s">
        <v>178</v>
      </c>
      <c r="CU53" s="63" t="s">
        <v>178</v>
      </c>
      <c r="CV53" s="63" t="s">
        <v>178</v>
      </c>
      <c r="CW53" s="63" t="s">
        <v>178</v>
      </c>
      <c r="CX53" s="63" t="s">
        <v>178</v>
      </c>
      <c r="CY53" s="63" t="s">
        <v>178</v>
      </c>
      <c r="CZ53" s="63" t="s">
        <v>178</v>
      </c>
    </row>
    <row r="54" spans="1:104" x14ac:dyDescent="0.25">
      <c r="A54" s="16" t="s">
        <v>609</v>
      </c>
      <c r="B54" s="9" t="s">
        <v>181</v>
      </c>
      <c r="C54" s="15" t="s">
        <v>253</v>
      </c>
      <c r="D54" s="15" t="s">
        <v>2</v>
      </c>
      <c r="E54" s="86" t="s">
        <v>178</v>
      </c>
      <c r="F54" s="63" t="s">
        <v>178</v>
      </c>
      <c r="G54" s="63" t="s">
        <v>178</v>
      </c>
      <c r="H54" s="63" t="s">
        <v>178</v>
      </c>
      <c r="I54" s="63" t="s">
        <v>178</v>
      </c>
      <c r="J54" s="63" t="s">
        <v>178</v>
      </c>
      <c r="K54" s="63" t="s">
        <v>178</v>
      </c>
      <c r="L54" s="63" t="s">
        <v>178</v>
      </c>
      <c r="M54" s="63" t="s">
        <v>178</v>
      </c>
      <c r="N54" s="63" t="s">
        <v>178</v>
      </c>
      <c r="O54" s="63" t="s">
        <v>178</v>
      </c>
      <c r="P54" s="63" t="s">
        <v>178</v>
      </c>
      <c r="Q54" s="63" t="s">
        <v>178</v>
      </c>
      <c r="R54" s="63" t="s">
        <v>178</v>
      </c>
      <c r="S54" s="63" t="s">
        <v>178</v>
      </c>
      <c r="T54" s="63" t="s">
        <v>178</v>
      </c>
      <c r="U54" s="63" t="s">
        <v>178</v>
      </c>
      <c r="V54" s="63" t="s">
        <v>178</v>
      </c>
      <c r="W54" s="63" t="s">
        <v>178</v>
      </c>
      <c r="X54" s="63" t="s">
        <v>178</v>
      </c>
      <c r="Y54" s="63" t="s">
        <v>178</v>
      </c>
      <c r="Z54" s="63" t="s">
        <v>178</v>
      </c>
      <c r="AA54" s="63" t="s">
        <v>178</v>
      </c>
      <c r="AB54" s="63" t="s">
        <v>178</v>
      </c>
      <c r="AC54" s="63" t="s">
        <v>178</v>
      </c>
      <c r="AD54" s="63" t="s">
        <v>178</v>
      </c>
      <c r="AE54" s="63" t="s">
        <v>178</v>
      </c>
      <c r="AF54" s="63" t="s">
        <v>178</v>
      </c>
      <c r="AG54" s="63" t="s">
        <v>178</v>
      </c>
      <c r="AH54" s="63" t="s">
        <v>178</v>
      </c>
      <c r="AI54" s="63" t="s">
        <v>178</v>
      </c>
      <c r="AJ54" s="63" t="s">
        <v>178</v>
      </c>
      <c r="AK54" s="63" t="s">
        <v>178</v>
      </c>
      <c r="AL54" s="63" t="s">
        <v>178</v>
      </c>
      <c r="AM54" s="63" t="s">
        <v>178</v>
      </c>
      <c r="AN54" s="63" t="s">
        <v>178</v>
      </c>
      <c r="AO54" s="63" t="s">
        <v>178</v>
      </c>
      <c r="AP54" s="63" t="s">
        <v>178</v>
      </c>
      <c r="AQ54" s="63" t="s">
        <v>178</v>
      </c>
      <c r="AR54" s="63" t="s">
        <v>178</v>
      </c>
      <c r="AS54" s="63" t="s">
        <v>178</v>
      </c>
      <c r="AT54" s="63" t="s">
        <v>178</v>
      </c>
      <c r="AU54" s="63" t="s">
        <v>178</v>
      </c>
      <c r="AV54" s="63" t="s">
        <v>178</v>
      </c>
      <c r="AW54" s="63" t="s">
        <v>178</v>
      </c>
      <c r="AX54" s="63" t="s">
        <v>178</v>
      </c>
      <c r="AY54" s="63" t="s">
        <v>178</v>
      </c>
      <c r="AZ54" s="63" t="s">
        <v>178</v>
      </c>
      <c r="BA54" s="63" t="s">
        <v>178</v>
      </c>
      <c r="BB54" s="63" t="s">
        <v>178</v>
      </c>
      <c r="BC54" s="63" t="s">
        <v>178</v>
      </c>
      <c r="BD54" s="63" t="s">
        <v>178</v>
      </c>
      <c r="BE54" s="63" t="s">
        <v>178</v>
      </c>
      <c r="BF54" s="63" t="s">
        <v>178</v>
      </c>
      <c r="BG54" s="63" t="s">
        <v>178</v>
      </c>
      <c r="BH54" s="63" t="s">
        <v>178</v>
      </c>
      <c r="BI54" s="63" t="s">
        <v>178</v>
      </c>
      <c r="BJ54" s="63" t="s">
        <v>178</v>
      </c>
      <c r="BK54" s="63" t="s">
        <v>178</v>
      </c>
      <c r="BL54" s="63" t="s">
        <v>178</v>
      </c>
      <c r="BM54" s="63" t="s">
        <v>178</v>
      </c>
      <c r="BN54" s="63" t="s">
        <v>178</v>
      </c>
      <c r="BO54" s="63" t="s">
        <v>178</v>
      </c>
      <c r="BP54" s="63" t="s">
        <v>178</v>
      </c>
      <c r="BQ54" s="63" t="s">
        <v>178</v>
      </c>
      <c r="BR54" s="63" t="s">
        <v>178</v>
      </c>
      <c r="BS54" s="63" t="s">
        <v>178</v>
      </c>
      <c r="BT54" s="63" t="s">
        <v>178</v>
      </c>
      <c r="BU54" s="63" t="s">
        <v>178</v>
      </c>
      <c r="BV54" s="63" t="s">
        <v>178</v>
      </c>
      <c r="BW54" s="63" t="s">
        <v>178</v>
      </c>
      <c r="BX54" s="63" t="s">
        <v>178</v>
      </c>
      <c r="BY54" s="63" t="s">
        <v>178</v>
      </c>
      <c r="BZ54" s="63" t="s">
        <v>178</v>
      </c>
      <c r="CA54" s="63" t="s">
        <v>178</v>
      </c>
      <c r="CB54" s="63" t="s">
        <v>178</v>
      </c>
      <c r="CC54" s="63" t="s">
        <v>178</v>
      </c>
      <c r="CD54" s="63" t="s">
        <v>178</v>
      </c>
      <c r="CE54" s="63" t="s">
        <v>178</v>
      </c>
      <c r="CF54" s="63" t="s">
        <v>178</v>
      </c>
      <c r="CG54" s="63" t="s">
        <v>178</v>
      </c>
      <c r="CH54" s="63" t="s">
        <v>178</v>
      </c>
      <c r="CI54" s="63" t="s">
        <v>178</v>
      </c>
      <c r="CJ54" s="63" t="s">
        <v>178</v>
      </c>
      <c r="CK54" s="63" t="s">
        <v>178</v>
      </c>
      <c r="CL54" s="63" t="s">
        <v>178</v>
      </c>
      <c r="CM54" s="63" t="s">
        <v>178</v>
      </c>
      <c r="CN54" s="63" t="s">
        <v>178</v>
      </c>
      <c r="CO54" s="63" t="s">
        <v>178</v>
      </c>
      <c r="CP54" s="63" t="s">
        <v>178</v>
      </c>
      <c r="CQ54" s="63" t="s">
        <v>178</v>
      </c>
      <c r="CR54" s="63" t="s">
        <v>178</v>
      </c>
      <c r="CS54" s="63" t="s">
        <v>178</v>
      </c>
      <c r="CT54" s="63" t="s">
        <v>178</v>
      </c>
      <c r="CU54" s="63" t="s">
        <v>178</v>
      </c>
      <c r="CV54" s="63" t="s">
        <v>178</v>
      </c>
      <c r="CW54" s="63" t="s">
        <v>178</v>
      </c>
      <c r="CX54" s="63" t="s">
        <v>178</v>
      </c>
      <c r="CY54" s="63" t="s">
        <v>178</v>
      </c>
      <c r="CZ54" s="63" t="s">
        <v>178</v>
      </c>
    </row>
    <row r="55" spans="1:104" x14ac:dyDescent="0.25">
      <c r="A55" s="16" t="s">
        <v>610</v>
      </c>
      <c r="B55" s="9" t="s">
        <v>182</v>
      </c>
      <c r="C55" s="15" t="s">
        <v>253</v>
      </c>
      <c r="D55" s="15" t="s">
        <v>2</v>
      </c>
      <c r="E55" s="86" t="s">
        <v>178</v>
      </c>
      <c r="F55" s="63" t="s">
        <v>178</v>
      </c>
      <c r="G55" s="63" t="s">
        <v>178</v>
      </c>
      <c r="H55" s="63" t="s">
        <v>178</v>
      </c>
      <c r="I55" s="63" t="s">
        <v>178</v>
      </c>
      <c r="J55" s="63" t="s">
        <v>178</v>
      </c>
      <c r="K55" s="63" t="s">
        <v>178</v>
      </c>
      <c r="L55" s="63" t="s">
        <v>178</v>
      </c>
      <c r="M55" s="63" t="s">
        <v>178</v>
      </c>
      <c r="N55" s="63" t="s">
        <v>178</v>
      </c>
      <c r="O55" s="63" t="s">
        <v>178</v>
      </c>
      <c r="P55" s="63" t="s">
        <v>178</v>
      </c>
      <c r="Q55" s="63" t="s">
        <v>178</v>
      </c>
      <c r="R55" s="63" t="s">
        <v>178</v>
      </c>
      <c r="S55" s="63" t="s">
        <v>178</v>
      </c>
      <c r="T55" s="63" t="s">
        <v>178</v>
      </c>
      <c r="U55" s="63" t="s">
        <v>178</v>
      </c>
      <c r="V55" s="63" t="s">
        <v>178</v>
      </c>
      <c r="W55" s="63" t="s">
        <v>178</v>
      </c>
      <c r="X55" s="63" t="s">
        <v>178</v>
      </c>
      <c r="Y55" s="63" t="s">
        <v>178</v>
      </c>
      <c r="Z55" s="63" t="s">
        <v>178</v>
      </c>
      <c r="AA55" s="63" t="s">
        <v>178</v>
      </c>
      <c r="AB55" s="63" t="s">
        <v>178</v>
      </c>
      <c r="AC55" s="63" t="s">
        <v>178</v>
      </c>
      <c r="AD55" s="63" t="s">
        <v>178</v>
      </c>
      <c r="AE55" s="63" t="s">
        <v>178</v>
      </c>
      <c r="AF55" s="63" t="s">
        <v>178</v>
      </c>
      <c r="AG55" s="63" t="s">
        <v>178</v>
      </c>
      <c r="AH55" s="63" t="s">
        <v>178</v>
      </c>
      <c r="AI55" s="63" t="s">
        <v>178</v>
      </c>
      <c r="AJ55" s="63" t="s">
        <v>178</v>
      </c>
      <c r="AK55" s="63" t="s">
        <v>178</v>
      </c>
      <c r="AL55" s="63" t="s">
        <v>178</v>
      </c>
      <c r="AM55" s="63" t="s">
        <v>178</v>
      </c>
      <c r="AN55" s="63" t="s">
        <v>178</v>
      </c>
      <c r="AO55" s="63" t="s">
        <v>178</v>
      </c>
      <c r="AP55" s="63" t="s">
        <v>178</v>
      </c>
      <c r="AQ55" s="63" t="s">
        <v>178</v>
      </c>
      <c r="AR55" s="63" t="s">
        <v>178</v>
      </c>
      <c r="AS55" s="63" t="s">
        <v>178</v>
      </c>
      <c r="AT55" s="63" t="s">
        <v>178</v>
      </c>
      <c r="AU55" s="63" t="s">
        <v>178</v>
      </c>
      <c r="AV55" s="63" t="s">
        <v>178</v>
      </c>
      <c r="AW55" s="63" t="s">
        <v>178</v>
      </c>
      <c r="AX55" s="63" t="s">
        <v>178</v>
      </c>
      <c r="AY55" s="63" t="s">
        <v>178</v>
      </c>
      <c r="AZ55" s="63" t="s">
        <v>178</v>
      </c>
      <c r="BA55" s="63" t="s">
        <v>178</v>
      </c>
      <c r="BB55" s="63" t="s">
        <v>178</v>
      </c>
      <c r="BC55" s="63" t="s">
        <v>178</v>
      </c>
      <c r="BD55" s="63" t="s">
        <v>178</v>
      </c>
      <c r="BE55" s="63" t="s">
        <v>178</v>
      </c>
      <c r="BF55" s="63" t="s">
        <v>178</v>
      </c>
      <c r="BG55" s="63" t="s">
        <v>178</v>
      </c>
      <c r="BH55" s="63" t="s">
        <v>178</v>
      </c>
      <c r="BI55" s="63" t="s">
        <v>178</v>
      </c>
      <c r="BJ55" s="63" t="s">
        <v>178</v>
      </c>
      <c r="BK55" s="63" t="s">
        <v>178</v>
      </c>
      <c r="BL55" s="63" t="s">
        <v>178</v>
      </c>
      <c r="BM55" s="63" t="s">
        <v>178</v>
      </c>
      <c r="BN55" s="63" t="s">
        <v>178</v>
      </c>
      <c r="BO55" s="63" t="s">
        <v>178</v>
      </c>
      <c r="BP55" s="63" t="s">
        <v>178</v>
      </c>
      <c r="BQ55" s="63" t="s">
        <v>178</v>
      </c>
      <c r="BR55" s="63" t="s">
        <v>178</v>
      </c>
      <c r="BS55" s="63" t="s">
        <v>178</v>
      </c>
      <c r="BT55" s="63" t="s">
        <v>178</v>
      </c>
      <c r="BU55" s="63" t="s">
        <v>178</v>
      </c>
      <c r="BV55" s="63" t="s">
        <v>178</v>
      </c>
      <c r="BW55" s="63" t="s">
        <v>178</v>
      </c>
      <c r="BX55" s="63" t="s">
        <v>178</v>
      </c>
      <c r="BY55" s="63" t="s">
        <v>178</v>
      </c>
      <c r="BZ55" s="63" t="s">
        <v>178</v>
      </c>
      <c r="CA55" s="63" t="s">
        <v>178</v>
      </c>
      <c r="CB55" s="63" t="s">
        <v>178</v>
      </c>
      <c r="CC55" s="63" t="s">
        <v>178</v>
      </c>
      <c r="CD55" s="63" t="s">
        <v>178</v>
      </c>
      <c r="CE55" s="63" t="s">
        <v>178</v>
      </c>
      <c r="CF55" s="63" t="s">
        <v>178</v>
      </c>
      <c r="CG55" s="63" t="s">
        <v>178</v>
      </c>
      <c r="CH55" s="63" t="s">
        <v>178</v>
      </c>
      <c r="CI55" s="63" t="s">
        <v>178</v>
      </c>
      <c r="CJ55" s="63" t="s">
        <v>178</v>
      </c>
      <c r="CK55" s="63" t="s">
        <v>178</v>
      </c>
      <c r="CL55" s="63" t="s">
        <v>178</v>
      </c>
      <c r="CM55" s="63" t="s">
        <v>178</v>
      </c>
      <c r="CN55" s="63" t="s">
        <v>178</v>
      </c>
      <c r="CO55" s="63" t="s">
        <v>178</v>
      </c>
      <c r="CP55" s="63" t="s">
        <v>178</v>
      </c>
      <c r="CQ55" s="63" t="s">
        <v>178</v>
      </c>
      <c r="CR55" s="63" t="s">
        <v>178</v>
      </c>
      <c r="CS55" s="63" t="s">
        <v>178</v>
      </c>
      <c r="CT55" s="63" t="s">
        <v>178</v>
      </c>
      <c r="CU55" s="63" t="s">
        <v>178</v>
      </c>
      <c r="CV55" s="63" t="s">
        <v>178</v>
      </c>
      <c r="CW55" s="63" t="s">
        <v>178</v>
      </c>
      <c r="CX55" s="63" t="s">
        <v>178</v>
      </c>
      <c r="CY55" s="63" t="s">
        <v>178</v>
      </c>
      <c r="CZ55" s="63" t="s">
        <v>178</v>
      </c>
    </row>
    <row r="56" spans="1:104" x14ac:dyDescent="0.25">
      <c r="A56" s="16" t="s">
        <v>611</v>
      </c>
      <c r="B56" s="9" t="s">
        <v>183</v>
      </c>
      <c r="C56" s="15" t="s">
        <v>253</v>
      </c>
      <c r="D56" s="15" t="s">
        <v>2</v>
      </c>
      <c r="E56" s="86" t="s">
        <v>178</v>
      </c>
      <c r="F56" s="63" t="s">
        <v>178</v>
      </c>
      <c r="G56" s="63" t="s">
        <v>178</v>
      </c>
      <c r="H56" s="63" t="s">
        <v>178</v>
      </c>
      <c r="I56" s="63" t="s">
        <v>178</v>
      </c>
      <c r="J56" s="63" t="s">
        <v>178</v>
      </c>
      <c r="K56" s="63" t="s">
        <v>178</v>
      </c>
      <c r="L56" s="63" t="s">
        <v>178</v>
      </c>
      <c r="M56" s="63" t="s">
        <v>178</v>
      </c>
      <c r="N56" s="63" t="s">
        <v>178</v>
      </c>
      <c r="O56" s="63" t="s">
        <v>178</v>
      </c>
      <c r="P56" s="63" t="s">
        <v>178</v>
      </c>
      <c r="Q56" s="63" t="s">
        <v>178</v>
      </c>
      <c r="R56" s="63" t="s">
        <v>178</v>
      </c>
      <c r="S56" s="63" t="s">
        <v>178</v>
      </c>
      <c r="T56" s="63" t="s">
        <v>178</v>
      </c>
      <c r="U56" s="63" t="s">
        <v>178</v>
      </c>
      <c r="V56" s="63" t="s">
        <v>178</v>
      </c>
      <c r="W56" s="63" t="s">
        <v>178</v>
      </c>
      <c r="X56" s="63" t="s">
        <v>178</v>
      </c>
      <c r="Y56" s="63" t="s">
        <v>178</v>
      </c>
      <c r="Z56" s="63" t="s">
        <v>178</v>
      </c>
      <c r="AA56" s="63" t="s">
        <v>178</v>
      </c>
      <c r="AB56" s="63" t="s">
        <v>178</v>
      </c>
      <c r="AC56" s="63" t="s">
        <v>178</v>
      </c>
      <c r="AD56" s="63" t="s">
        <v>178</v>
      </c>
      <c r="AE56" s="63" t="s">
        <v>178</v>
      </c>
      <c r="AF56" s="63" t="s">
        <v>178</v>
      </c>
      <c r="AG56" s="63" t="s">
        <v>178</v>
      </c>
      <c r="AH56" s="63" t="s">
        <v>178</v>
      </c>
      <c r="AI56" s="63" t="s">
        <v>178</v>
      </c>
      <c r="AJ56" s="63" t="s">
        <v>178</v>
      </c>
      <c r="AK56" s="63" t="s">
        <v>178</v>
      </c>
      <c r="AL56" s="63" t="s">
        <v>178</v>
      </c>
      <c r="AM56" s="63" t="s">
        <v>178</v>
      </c>
      <c r="AN56" s="63" t="s">
        <v>178</v>
      </c>
      <c r="AO56" s="63" t="s">
        <v>178</v>
      </c>
      <c r="AP56" s="63" t="s">
        <v>178</v>
      </c>
      <c r="AQ56" s="63" t="s">
        <v>178</v>
      </c>
      <c r="AR56" s="63" t="s">
        <v>178</v>
      </c>
      <c r="AS56" s="63" t="s">
        <v>178</v>
      </c>
      <c r="AT56" s="63" t="s">
        <v>178</v>
      </c>
      <c r="AU56" s="63" t="s">
        <v>178</v>
      </c>
      <c r="AV56" s="63" t="s">
        <v>178</v>
      </c>
      <c r="AW56" s="63" t="s">
        <v>178</v>
      </c>
      <c r="AX56" s="63" t="s">
        <v>178</v>
      </c>
      <c r="AY56" s="63" t="s">
        <v>178</v>
      </c>
      <c r="AZ56" s="63" t="s">
        <v>178</v>
      </c>
      <c r="BA56" s="63" t="s">
        <v>178</v>
      </c>
      <c r="BB56" s="63" t="s">
        <v>178</v>
      </c>
      <c r="BC56" s="63" t="s">
        <v>178</v>
      </c>
      <c r="BD56" s="63" t="s">
        <v>178</v>
      </c>
      <c r="BE56" s="63" t="s">
        <v>178</v>
      </c>
      <c r="BF56" s="63" t="s">
        <v>178</v>
      </c>
      <c r="BG56" s="63" t="s">
        <v>178</v>
      </c>
      <c r="BH56" s="63" t="s">
        <v>178</v>
      </c>
      <c r="BI56" s="63" t="s">
        <v>178</v>
      </c>
      <c r="BJ56" s="63" t="s">
        <v>178</v>
      </c>
      <c r="BK56" s="63" t="s">
        <v>178</v>
      </c>
      <c r="BL56" s="63" t="s">
        <v>178</v>
      </c>
      <c r="BM56" s="63" t="s">
        <v>178</v>
      </c>
      <c r="BN56" s="63" t="s">
        <v>178</v>
      </c>
      <c r="BO56" s="63" t="s">
        <v>178</v>
      </c>
      <c r="BP56" s="63" t="s">
        <v>178</v>
      </c>
      <c r="BQ56" s="63" t="s">
        <v>178</v>
      </c>
      <c r="BR56" s="63" t="s">
        <v>178</v>
      </c>
      <c r="BS56" s="63" t="s">
        <v>178</v>
      </c>
      <c r="BT56" s="63" t="s">
        <v>178</v>
      </c>
      <c r="BU56" s="63" t="s">
        <v>178</v>
      </c>
      <c r="BV56" s="63" t="s">
        <v>178</v>
      </c>
      <c r="BW56" s="63" t="s">
        <v>178</v>
      </c>
      <c r="BX56" s="63" t="s">
        <v>178</v>
      </c>
      <c r="BY56" s="63" t="s">
        <v>178</v>
      </c>
      <c r="BZ56" s="63" t="s">
        <v>178</v>
      </c>
      <c r="CA56" s="63" t="s">
        <v>178</v>
      </c>
      <c r="CB56" s="63" t="s">
        <v>178</v>
      </c>
      <c r="CC56" s="63" t="s">
        <v>178</v>
      </c>
      <c r="CD56" s="63" t="s">
        <v>178</v>
      </c>
      <c r="CE56" s="63" t="s">
        <v>178</v>
      </c>
      <c r="CF56" s="63" t="s">
        <v>178</v>
      </c>
      <c r="CG56" s="63" t="s">
        <v>178</v>
      </c>
      <c r="CH56" s="63" t="s">
        <v>178</v>
      </c>
      <c r="CI56" s="63" t="s">
        <v>178</v>
      </c>
      <c r="CJ56" s="63" t="s">
        <v>178</v>
      </c>
      <c r="CK56" s="63" t="s">
        <v>178</v>
      </c>
      <c r="CL56" s="63" t="s">
        <v>178</v>
      </c>
      <c r="CM56" s="63" t="s">
        <v>178</v>
      </c>
      <c r="CN56" s="63" t="s">
        <v>178</v>
      </c>
      <c r="CO56" s="63" t="s">
        <v>178</v>
      </c>
      <c r="CP56" s="63" t="s">
        <v>178</v>
      </c>
      <c r="CQ56" s="63" t="s">
        <v>178</v>
      </c>
      <c r="CR56" s="63" t="s">
        <v>178</v>
      </c>
      <c r="CS56" s="63" t="s">
        <v>178</v>
      </c>
      <c r="CT56" s="63" t="s">
        <v>178</v>
      </c>
      <c r="CU56" s="63" t="s">
        <v>178</v>
      </c>
      <c r="CV56" s="63" t="s">
        <v>178</v>
      </c>
      <c r="CW56" s="63" t="s">
        <v>178</v>
      </c>
      <c r="CX56" s="63" t="s">
        <v>178</v>
      </c>
      <c r="CY56" s="63" t="s">
        <v>178</v>
      </c>
      <c r="CZ56" s="63" t="s">
        <v>178</v>
      </c>
    </row>
    <row r="57" spans="1:104" x14ac:dyDescent="0.25">
      <c r="A57" s="16" t="s">
        <v>612</v>
      </c>
      <c r="B57" s="9" t="s">
        <v>184</v>
      </c>
      <c r="C57" s="15" t="s">
        <v>256</v>
      </c>
      <c r="D57" s="15" t="s">
        <v>2</v>
      </c>
      <c r="E57" s="86"/>
      <c r="F57" s="63"/>
      <c r="G57" s="63"/>
      <c r="H57" s="63"/>
      <c r="I57" s="63"/>
      <c r="J57" s="63"/>
      <c r="K57" s="63"/>
      <c r="L57" s="63"/>
      <c r="M57" s="63"/>
      <c r="N57" s="63"/>
      <c r="O57" s="63"/>
      <c r="P57" s="63"/>
      <c r="Q57" s="63"/>
      <c r="R57" s="63"/>
      <c r="S57" s="63"/>
      <c r="T57" s="63"/>
      <c r="U57" s="63"/>
      <c r="V57" s="63"/>
      <c r="W57" s="63"/>
      <c r="X57" s="63"/>
      <c r="Y57" s="63"/>
      <c r="Z57" s="63"/>
      <c r="AA57" s="63"/>
      <c r="AB57" s="63"/>
      <c r="AC57" s="63"/>
      <c r="AD57" s="63"/>
      <c r="AE57" s="63"/>
      <c r="AF57" s="63"/>
      <c r="AG57" s="63"/>
      <c r="AH57" s="63"/>
      <c r="AI57" s="63"/>
      <c r="AJ57" s="63"/>
      <c r="AK57" s="63"/>
      <c r="AL57" s="63"/>
      <c r="AM57" s="63"/>
      <c r="AN57" s="63"/>
      <c r="AO57" s="63"/>
      <c r="AP57" s="63"/>
      <c r="AQ57" s="63"/>
      <c r="AR57" s="63"/>
      <c r="AS57" s="63"/>
      <c r="AT57" s="63"/>
      <c r="AU57" s="63"/>
      <c r="AV57" s="63"/>
      <c r="AW57" s="63"/>
      <c r="AX57" s="63"/>
      <c r="AY57" s="63"/>
      <c r="AZ57" s="63"/>
      <c r="BA57" s="63"/>
      <c r="BB57" s="63"/>
      <c r="BC57" s="63"/>
      <c r="BD57" s="63"/>
      <c r="BE57" s="63"/>
      <c r="BF57" s="63"/>
      <c r="BG57" s="63"/>
      <c r="BH57" s="63"/>
      <c r="BI57" s="63"/>
      <c r="BJ57" s="63"/>
      <c r="BK57" s="63"/>
      <c r="BL57" s="63"/>
      <c r="BM57" s="63"/>
      <c r="BN57" s="63"/>
      <c r="BO57" s="63"/>
      <c r="BP57" s="63"/>
      <c r="BQ57" s="63"/>
      <c r="BR57" s="63"/>
      <c r="BS57" s="63"/>
      <c r="BT57" s="63"/>
      <c r="BU57" s="63"/>
      <c r="BV57" s="63"/>
      <c r="BW57" s="63"/>
      <c r="BX57" s="63"/>
      <c r="BY57" s="63"/>
      <c r="BZ57" s="63"/>
      <c r="CA57" s="63"/>
      <c r="CB57" s="63"/>
      <c r="CC57" s="63"/>
      <c r="CD57" s="63"/>
      <c r="CE57" s="63"/>
      <c r="CF57" s="63"/>
      <c r="CG57" s="63"/>
      <c r="CH57" s="63"/>
      <c r="CI57" s="63"/>
      <c r="CJ57" s="63"/>
      <c r="CK57" s="63"/>
      <c r="CL57" s="63"/>
      <c r="CM57" s="63"/>
      <c r="CN57" s="63"/>
      <c r="CO57" s="63"/>
      <c r="CP57" s="63"/>
      <c r="CQ57" s="63"/>
      <c r="CR57" s="63"/>
      <c r="CS57" s="63"/>
      <c r="CT57" s="63"/>
      <c r="CU57" s="63"/>
      <c r="CV57" s="63"/>
      <c r="CW57" s="63"/>
      <c r="CX57" s="63"/>
      <c r="CY57" s="63"/>
      <c r="CZ57" s="63"/>
    </row>
    <row r="58" spans="1:104" ht="27.6" x14ac:dyDescent="0.25">
      <c r="A58" s="16" t="s">
        <v>613</v>
      </c>
      <c r="B58" s="9" t="s">
        <v>185</v>
      </c>
      <c r="C58" s="15" t="s">
        <v>254</v>
      </c>
      <c r="D58" s="15" t="s">
        <v>68</v>
      </c>
      <c r="E58" s="91"/>
      <c r="F58" s="92"/>
      <c r="G58" s="92"/>
      <c r="H58" s="92"/>
      <c r="I58" s="92"/>
      <c r="J58" s="92"/>
      <c r="K58" s="92"/>
      <c r="L58" s="92"/>
      <c r="M58" s="92"/>
      <c r="N58" s="92"/>
      <c r="O58" s="92"/>
      <c r="P58" s="92"/>
      <c r="Q58" s="92"/>
      <c r="R58" s="92"/>
      <c r="S58" s="92"/>
      <c r="T58" s="92"/>
      <c r="U58" s="92"/>
      <c r="V58" s="92"/>
      <c r="W58" s="92"/>
      <c r="X58" s="92"/>
      <c r="Y58" s="92"/>
      <c r="Z58" s="92"/>
      <c r="AA58" s="92"/>
      <c r="AB58" s="92"/>
      <c r="AC58" s="92"/>
      <c r="AD58" s="92"/>
      <c r="AE58" s="92"/>
      <c r="AF58" s="92"/>
      <c r="AG58" s="92"/>
      <c r="AH58" s="92"/>
      <c r="AI58" s="92"/>
      <c r="AJ58" s="92"/>
      <c r="AK58" s="92"/>
      <c r="AL58" s="92"/>
      <c r="AM58" s="92"/>
      <c r="AN58" s="92"/>
      <c r="AO58" s="92"/>
      <c r="AP58" s="92"/>
      <c r="AQ58" s="92"/>
      <c r="AR58" s="92"/>
      <c r="AS58" s="92"/>
      <c r="AT58" s="92"/>
      <c r="AU58" s="92"/>
      <c r="AV58" s="92"/>
      <c r="AW58" s="92"/>
      <c r="AX58" s="92"/>
      <c r="AY58" s="92"/>
      <c r="AZ58" s="92"/>
      <c r="BA58" s="92"/>
      <c r="BB58" s="92"/>
      <c r="BC58" s="92"/>
      <c r="BD58" s="92"/>
      <c r="BE58" s="92"/>
      <c r="BF58" s="92"/>
      <c r="BG58" s="92"/>
      <c r="BH58" s="92"/>
      <c r="BI58" s="92"/>
      <c r="BJ58" s="92"/>
      <c r="BK58" s="92"/>
      <c r="BL58" s="92"/>
      <c r="BM58" s="92"/>
      <c r="BN58" s="92"/>
      <c r="BO58" s="92"/>
      <c r="BP58" s="92"/>
      <c r="BQ58" s="92"/>
      <c r="BR58" s="92"/>
      <c r="BS58" s="92"/>
      <c r="BT58" s="92"/>
      <c r="BU58" s="92"/>
      <c r="BV58" s="92"/>
      <c r="BW58" s="92"/>
      <c r="BX58" s="92"/>
      <c r="BY58" s="92"/>
      <c r="BZ58" s="92"/>
      <c r="CA58" s="92"/>
      <c r="CB58" s="92"/>
      <c r="CC58" s="92"/>
      <c r="CD58" s="92"/>
      <c r="CE58" s="92"/>
      <c r="CF58" s="92"/>
      <c r="CG58" s="92"/>
      <c r="CH58" s="92"/>
      <c r="CI58" s="92"/>
      <c r="CJ58" s="92"/>
      <c r="CK58" s="92"/>
      <c r="CL58" s="92"/>
      <c r="CM58" s="92"/>
      <c r="CN58" s="92"/>
      <c r="CO58" s="92"/>
      <c r="CP58" s="92"/>
      <c r="CQ58" s="92"/>
      <c r="CR58" s="92"/>
      <c r="CS58" s="92"/>
      <c r="CT58" s="92"/>
      <c r="CU58" s="92"/>
      <c r="CV58" s="92"/>
      <c r="CW58" s="92"/>
      <c r="CX58" s="92"/>
      <c r="CY58" s="92"/>
      <c r="CZ58" s="92"/>
    </row>
    <row r="59" spans="1:104" ht="40.049999999999997" customHeight="1" x14ac:dyDescent="0.25">
      <c r="A59" s="222"/>
      <c r="B59" s="222" t="s">
        <v>277</v>
      </c>
      <c r="C59" s="15" t="s">
        <v>280</v>
      </c>
      <c r="D59" s="15" t="s">
        <v>243</v>
      </c>
      <c r="E59" s="210" t="s">
        <v>100</v>
      </c>
      <c r="F59" s="211" t="s">
        <v>100</v>
      </c>
      <c r="G59" s="211" t="s">
        <v>100</v>
      </c>
      <c r="H59" s="211" t="s">
        <v>100</v>
      </c>
      <c r="I59" s="211" t="s">
        <v>100</v>
      </c>
      <c r="J59" s="211" t="s">
        <v>100</v>
      </c>
      <c r="K59" s="211" t="s">
        <v>100</v>
      </c>
      <c r="L59" s="211" t="s">
        <v>100</v>
      </c>
      <c r="M59" s="211" t="s">
        <v>100</v>
      </c>
      <c r="N59" s="211" t="s">
        <v>100</v>
      </c>
      <c r="O59" s="211" t="s">
        <v>100</v>
      </c>
      <c r="P59" s="211" t="s">
        <v>100</v>
      </c>
      <c r="Q59" s="211" t="s">
        <v>100</v>
      </c>
      <c r="R59" s="211" t="s">
        <v>100</v>
      </c>
      <c r="S59" s="211" t="s">
        <v>100</v>
      </c>
      <c r="T59" s="211" t="s">
        <v>100</v>
      </c>
      <c r="U59" s="211" t="s">
        <v>100</v>
      </c>
      <c r="V59" s="211" t="s">
        <v>100</v>
      </c>
      <c r="W59" s="211" t="s">
        <v>100</v>
      </c>
      <c r="X59" s="211" t="s">
        <v>100</v>
      </c>
      <c r="Y59" s="211" t="s">
        <v>100</v>
      </c>
      <c r="Z59" s="211" t="s">
        <v>100</v>
      </c>
      <c r="AA59" s="211" t="s">
        <v>100</v>
      </c>
      <c r="AB59" s="211" t="s">
        <v>100</v>
      </c>
      <c r="AC59" s="211" t="s">
        <v>100</v>
      </c>
      <c r="AD59" s="211" t="s">
        <v>100</v>
      </c>
      <c r="AE59" s="211" t="s">
        <v>100</v>
      </c>
      <c r="AF59" s="211" t="s">
        <v>100</v>
      </c>
      <c r="AG59" s="211" t="s">
        <v>100</v>
      </c>
      <c r="AH59" s="211" t="s">
        <v>100</v>
      </c>
      <c r="AI59" s="211" t="s">
        <v>100</v>
      </c>
      <c r="AJ59" s="211" t="s">
        <v>100</v>
      </c>
      <c r="AK59" s="211" t="s">
        <v>100</v>
      </c>
      <c r="AL59" s="211" t="s">
        <v>100</v>
      </c>
      <c r="AM59" s="211" t="s">
        <v>100</v>
      </c>
      <c r="AN59" s="211" t="s">
        <v>100</v>
      </c>
      <c r="AO59" s="211" t="s">
        <v>100</v>
      </c>
      <c r="AP59" s="211" t="s">
        <v>100</v>
      </c>
      <c r="AQ59" s="211" t="s">
        <v>100</v>
      </c>
      <c r="AR59" s="211" t="s">
        <v>100</v>
      </c>
      <c r="AS59" s="211" t="s">
        <v>100</v>
      </c>
      <c r="AT59" s="211" t="s">
        <v>100</v>
      </c>
      <c r="AU59" s="211" t="s">
        <v>100</v>
      </c>
      <c r="AV59" s="211" t="s">
        <v>100</v>
      </c>
      <c r="AW59" s="211" t="s">
        <v>100</v>
      </c>
      <c r="AX59" s="211" t="s">
        <v>100</v>
      </c>
      <c r="AY59" s="211" t="s">
        <v>100</v>
      </c>
      <c r="AZ59" s="211" t="s">
        <v>100</v>
      </c>
      <c r="BA59" s="211" t="s">
        <v>100</v>
      </c>
      <c r="BB59" s="211" t="s">
        <v>100</v>
      </c>
      <c r="BC59" s="211" t="s">
        <v>100</v>
      </c>
      <c r="BD59" s="211" t="s">
        <v>100</v>
      </c>
      <c r="BE59" s="211" t="s">
        <v>100</v>
      </c>
      <c r="BF59" s="211" t="s">
        <v>100</v>
      </c>
      <c r="BG59" s="211" t="s">
        <v>100</v>
      </c>
      <c r="BH59" s="211" t="s">
        <v>100</v>
      </c>
      <c r="BI59" s="211" t="s">
        <v>100</v>
      </c>
      <c r="BJ59" s="211" t="s">
        <v>100</v>
      </c>
      <c r="BK59" s="211" t="s">
        <v>100</v>
      </c>
      <c r="BL59" s="211" t="s">
        <v>100</v>
      </c>
      <c r="BM59" s="211" t="s">
        <v>100</v>
      </c>
      <c r="BN59" s="211" t="s">
        <v>100</v>
      </c>
      <c r="BO59" s="211" t="s">
        <v>100</v>
      </c>
      <c r="BP59" s="211" t="s">
        <v>100</v>
      </c>
      <c r="BQ59" s="211" t="s">
        <v>100</v>
      </c>
      <c r="BR59" s="211" t="s">
        <v>100</v>
      </c>
      <c r="BS59" s="211" t="s">
        <v>100</v>
      </c>
      <c r="BT59" s="211" t="s">
        <v>100</v>
      </c>
      <c r="BU59" s="211" t="s">
        <v>100</v>
      </c>
      <c r="BV59" s="211" t="s">
        <v>100</v>
      </c>
      <c r="BW59" s="211" t="s">
        <v>100</v>
      </c>
      <c r="BX59" s="211" t="s">
        <v>100</v>
      </c>
      <c r="BY59" s="211" t="s">
        <v>100</v>
      </c>
      <c r="BZ59" s="211" t="s">
        <v>100</v>
      </c>
      <c r="CA59" s="211" t="s">
        <v>100</v>
      </c>
      <c r="CB59" s="211" t="s">
        <v>100</v>
      </c>
      <c r="CC59" s="211" t="s">
        <v>100</v>
      </c>
      <c r="CD59" s="211" t="s">
        <v>100</v>
      </c>
      <c r="CE59" s="211" t="s">
        <v>100</v>
      </c>
      <c r="CF59" s="211" t="s">
        <v>100</v>
      </c>
      <c r="CG59" s="211" t="s">
        <v>100</v>
      </c>
      <c r="CH59" s="211" t="s">
        <v>100</v>
      </c>
      <c r="CI59" s="211" t="s">
        <v>100</v>
      </c>
      <c r="CJ59" s="211" t="s">
        <v>100</v>
      </c>
      <c r="CK59" s="211" t="s">
        <v>100</v>
      </c>
      <c r="CL59" s="211" t="s">
        <v>100</v>
      </c>
      <c r="CM59" s="211" t="s">
        <v>100</v>
      </c>
      <c r="CN59" s="211" t="s">
        <v>100</v>
      </c>
      <c r="CO59" s="211" t="s">
        <v>100</v>
      </c>
      <c r="CP59" s="211" t="s">
        <v>100</v>
      </c>
      <c r="CQ59" s="211" t="s">
        <v>100</v>
      </c>
      <c r="CR59" s="211" t="s">
        <v>100</v>
      </c>
      <c r="CS59" s="211" t="s">
        <v>100</v>
      </c>
      <c r="CT59" s="211" t="s">
        <v>100</v>
      </c>
      <c r="CU59" s="211" t="s">
        <v>100</v>
      </c>
      <c r="CV59" s="211" t="s">
        <v>100</v>
      </c>
      <c r="CW59" s="211" t="s">
        <v>100</v>
      </c>
      <c r="CX59" s="211" t="s">
        <v>100</v>
      </c>
      <c r="CY59" s="211" t="s">
        <v>100</v>
      </c>
      <c r="CZ59" s="211" t="s">
        <v>100</v>
      </c>
    </row>
    <row r="60" spans="1:104" x14ac:dyDescent="0.25">
      <c r="A60" s="16" t="s">
        <v>635</v>
      </c>
      <c r="B60" s="9" t="s">
        <v>180</v>
      </c>
      <c r="C60" s="15" t="s">
        <v>253</v>
      </c>
      <c r="D60" s="15" t="s">
        <v>2</v>
      </c>
      <c r="E60" s="86" t="s">
        <v>178</v>
      </c>
      <c r="F60" s="63" t="s">
        <v>178</v>
      </c>
      <c r="G60" s="63" t="s">
        <v>178</v>
      </c>
      <c r="H60" s="63" t="s">
        <v>178</v>
      </c>
      <c r="I60" s="63" t="s">
        <v>178</v>
      </c>
      <c r="J60" s="63" t="s">
        <v>178</v>
      </c>
      <c r="K60" s="63" t="s">
        <v>178</v>
      </c>
      <c r="L60" s="63" t="s">
        <v>178</v>
      </c>
      <c r="M60" s="63" t="s">
        <v>178</v>
      </c>
      <c r="N60" s="63" t="s">
        <v>178</v>
      </c>
      <c r="O60" s="63" t="s">
        <v>178</v>
      </c>
      <c r="P60" s="63" t="s">
        <v>178</v>
      </c>
      <c r="Q60" s="63" t="s">
        <v>178</v>
      </c>
      <c r="R60" s="63" t="s">
        <v>178</v>
      </c>
      <c r="S60" s="63" t="s">
        <v>178</v>
      </c>
      <c r="T60" s="63" t="s">
        <v>178</v>
      </c>
      <c r="U60" s="63" t="s">
        <v>178</v>
      </c>
      <c r="V60" s="63" t="s">
        <v>178</v>
      </c>
      <c r="W60" s="63" t="s">
        <v>178</v>
      </c>
      <c r="X60" s="63" t="s">
        <v>178</v>
      </c>
      <c r="Y60" s="63" t="s">
        <v>178</v>
      </c>
      <c r="Z60" s="63" t="s">
        <v>178</v>
      </c>
      <c r="AA60" s="63" t="s">
        <v>178</v>
      </c>
      <c r="AB60" s="63" t="s">
        <v>178</v>
      </c>
      <c r="AC60" s="63" t="s">
        <v>178</v>
      </c>
      <c r="AD60" s="63" t="s">
        <v>178</v>
      </c>
      <c r="AE60" s="63" t="s">
        <v>178</v>
      </c>
      <c r="AF60" s="63" t="s">
        <v>178</v>
      </c>
      <c r="AG60" s="63" t="s">
        <v>178</v>
      </c>
      <c r="AH60" s="63" t="s">
        <v>178</v>
      </c>
      <c r="AI60" s="63" t="s">
        <v>178</v>
      </c>
      <c r="AJ60" s="63" t="s">
        <v>178</v>
      </c>
      <c r="AK60" s="63" t="s">
        <v>178</v>
      </c>
      <c r="AL60" s="63" t="s">
        <v>178</v>
      </c>
      <c r="AM60" s="63" t="s">
        <v>178</v>
      </c>
      <c r="AN60" s="63" t="s">
        <v>178</v>
      </c>
      <c r="AO60" s="63" t="s">
        <v>178</v>
      </c>
      <c r="AP60" s="63" t="s">
        <v>178</v>
      </c>
      <c r="AQ60" s="63" t="s">
        <v>178</v>
      </c>
      <c r="AR60" s="63" t="s">
        <v>178</v>
      </c>
      <c r="AS60" s="63" t="s">
        <v>178</v>
      </c>
      <c r="AT60" s="63" t="s">
        <v>178</v>
      </c>
      <c r="AU60" s="63" t="s">
        <v>178</v>
      </c>
      <c r="AV60" s="63" t="s">
        <v>178</v>
      </c>
      <c r="AW60" s="63" t="s">
        <v>178</v>
      </c>
      <c r="AX60" s="63" t="s">
        <v>178</v>
      </c>
      <c r="AY60" s="63" t="s">
        <v>178</v>
      </c>
      <c r="AZ60" s="63" t="s">
        <v>178</v>
      </c>
      <c r="BA60" s="63" t="s">
        <v>178</v>
      </c>
      <c r="BB60" s="63" t="s">
        <v>178</v>
      </c>
      <c r="BC60" s="63" t="s">
        <v>178</v>
      </c>
      <c r="BD60" s="63" t="s">
        <v>178</v>
      </c>
      <c r="BE60" s="63" t="s">
        <v>178</v>
      </c>
      <c r="BF60" s="63" t="s">
        <v>178</v>
      </c>
      <c r="BG60" s="63" t="s">
        <v>178</v>
      </c>
      <c r="BH60" s="63" t="s">
        <v>178</v>
      </c>
      <c r="BI60" s="63" t="s">
        <v>178</v>
      </c>
      <c r="BJ60" s="63" t="s">
        <v>178</v>
      </c>
      <c r="BK60" s="63" t="s">
        <v>178</v>
      </c>
      <c r="BL60" s="63" t="s">
        <v>178</v>
      </c>
      <c r="BM60" s="63" t="s">
        <v>178</v>
      </c>
      <c r="BN60" s="63" t="s">
        <v>178</v>
      </c>
      <c r="BO60" s="63" t="s">
        <v>178</v>
      </c>
      <c r="BP60" s="63" t="s">
        <v>178</v>
      </c>
      <c r="BQ60" s="63" t="s">
        <v>178</v>
      </c>
      <c r="BR60" s="63" t="s">
        <v>178</v>
      </c>
      <c r="BS60" s="63" t="s">
        <v>178</v>
      </c>
      <c r="BT60" s="63" t="s">
        <v>178</v>
      </c>
      <c r="BU60" s="63" t="s">
        <v>178</v>
      </c>
      <c r="BV60" s="63" t="s">
        <v>178</v>
      </c>
      <c r="BW60" s="63" t="s">
        <v>178</v>
      </c>
      <c r="BX60" s="63" t="s">
        <v>178</v>
      </c>
      <c r="BY60" s="63" t="s">
        <v>178</v>
      </c>
      <c r="BZ60" s="63" t="s">
        <v>178</v>
      </c>
      <c r="CA60" s="63" t="s">
        <v>178</v>
      </c>
      <c r="CB60" s="63" t="s">
        <v>178</v>
      </c>
      <c r="CC60" s="63" t="s">
        <v>178</v>
      </c>
      <c r="CD60" s="63" t="s">
        <v>178</v>
      </c>
      <c r="CE60" s="63" t="s">
        <v>178</v>
      </c>
      <c r="CF60" s="63" t="s">
        <v>178</v>
      </c>
      <c r="CG60" s="63" t="s">
        <v>178</v>
      </c>
      <c r="CH60" s="63" t="s">
        <v>178</v>
      </c>
      <c r="CI60" s="63" t="s">
        <v>178</v>
      </c>
      <c r="CJ60" s="63" t="s">
        <v>178</v>
      </c>
      <c r="CK60" s="63" t="s">
        <v>178</v>
      </c>
      <c r="CL60" s="63" t="s">
        <v>178</v>
      </c>
      <c r="CM60" s="63" t="s">
        <v>178</v>
      </c>
      <c r="CN60" s="63" t="s">
        <v>178</v>
      </c>
      <c r="CO60" s="63" t="s">
        <v>178</v>
      </c>
      <c r="CP60" s="63" t="s">
        <v>178</v>
      </c>
      <c r="CQ60" s="63" t="s">
        <v>178</v>
      </c>
      <c r="CR60" s="63" t="s">
        <v>178</v>
      </c>
      <c r="CS60" s="63" t="s">
        <v>178</v>
      </c>
      <c r="CT60" s="63" t="s">
        <v>178</v>
      </c>
      <c r="CU60" s="63" t="s">
        <v>178</v>
      </c>
      <c r="CV60" s="63" t="s">
        <v>178</v>
      </c>
      <c r="CW60" s="63" t="s">
        <v>178</v>
      </c>
      <c r="CX60" s="63" t="s">
        <v>178</v>
      </c>
      <c r="CY60" s="63" t="s">
        <v>178</v>
      </c>
      <c r="CZ60" s="63" t="s">
        <v>178</v>
      </c>
    </row>
    <row r="61" spans="1:104" x14ac:dyDescent="0.25">
      <c r="A61" s="16" t="s">
        <v>634</v>
      </c>
      <c r="B61" s="9" t="s">
        <v>181</v>
      </c>
      <c r="C61" s="15" t="s">
        <v>253</v>
      </c>
      <c r="D61" s="15" t="s">
        <v>2</v>
      </c>
      <c r="E61" s="86" t="s">
        <v>178</v>
      </c>
      <c r="F61" s="63" t="s">
        <v>178</v>
      </c>
      <c r="G61" s="63" t="s">
        <v>178</v>
      </c>
      <c r="H61" s="63" t="s">
        <v>178</v>
      </c>
      <c r="I61" s="63" t="s">
        <v>178</v>
      </c>
      <c r="J61" s="63" t="s">
        <v>178</v>
      </c>
      <c r="K61" s="63" t="s">
        <v>178</v>
      </c>
      <c r="L61" s="63" t="s">
        <v>178</v>
      </c>
      <c r="M61" s="63" t="s">
        <v>178</v>
      </c>
      <c r="N61" s="63" t="s">
        <v>178</v>
      </c>
      <c r="O61" s="63" t="s">
        <v>178</v>
      </c>
      <c r="P61" s="63" t="s">
        <v>178</v>
      </c>
      <c r="Q61" s="63" t="s">
        <v>178</v>
      </c>
      <c r="R61" s="63" t="s">
        <v>178</v>
      </c>
      <c r="S61" s="63" t="s">
        <v>178</v>
      </c>
      <c r="T61" s="63" t="s">
        <v>178</v>
      </c>
      <c r="U61" s="63" t="s">
        <v>178</v>
      </c>
      <c r="V61" s="63" t="s">
        <v>178</v>
      </c>
      <c r="W61" s="63" t="s">
        <v>178</v>
      </c>
      <c r="X61" s="63" t="s">
        <v>178</v>
      </c>
      <c r="Y61" s="63" t="s">
        <v>178</v>
      </c>
      <c r="Z61" s="63" t="s">
        <v>178</v>
      </c>
      <c r="AA61" s="63" t="s">
        <v>178</v>
      </c>
      <c r="AB61" s="63" t="s">
        <v>178</v>
      </c>
      <c r="AC61" s="63" t="s">
        <v>178</v>
      </c>
      <c r="AD61" s="63" t="s">
        <v>178</v>
      </c>
      <c r="AE61" s="63" t="s">
        <v>178</v>
      </c>
      <c r="AF61" s="63" t="s">
        <v>178</v>
      </c>
      <c r="AG61" s="63" t="s">
        <v>178</v>
      </c>
      <c r="AH61" s="63" t="s">
        <v>178</v>
      </c>
      <c r="AI61" s="63" t="s">
        <v>178</v>
      </c>
      <c r="AJ61" s="63" t="s">
        <v>178</v>
      </c>
      <c r="AK61" s="63" t="s">
        <v>178</v>
      </c>
      <c r="AL61" s="63" t="s">
        <v>178</v>
      </c>
      <c r="AM61" s="63" t="s">
        <v>178</v>
      </c>
      <c r="AN61" s="63" t="s">
        <v>178</v>
      </c>
      <c r="AO61" s="63" t="s">
        <v>178</v>
      </c>
      <c r="AP61" s="63" t="s">
        <v>178</v>
      </c>
      <c r="AQ61" s="63" t="s">
        <v>178</v>
      </c>
      <c r="AR61" s="63" t="s">
        <v>178</v>
      </c>
      <c r="AS61" s="63" t="s">
        <v>178</v>
      </c>
      <c r="AT61" s="63" t="s">
        <v>178</v>
      </c>
      <c r="AU61" s="63" t="s">
        <v>178</v>
      </c>
      <c r="AV61" s="63" t="s">
        <v>178</v>
      </c>
      <c r="AW61" s="63" t="s">
        <v>178</v>
      </c>
      <c r="AX61" s="63" t="s">
        <v>178</v>
      </c>
      <c r="AY61" s="63" t="s">
        <v>178</v>
      </c>
      <c r="AZ61" s="63" t="s">
        <v>178</v>
      </c>
      <c r="BA61" s="63" t="s">
        <v>178</v>
      </c>
      <c r="BB61" s="63" t="s">
        <v>178</v>
      </c>
      <c r="BC61" s="63" t="s">
        <v>178</v>
      </c>
      <c r="BD61" s="63" t="s">
        <v>178</v>
      </c>
      <c r="BE61" s="63" t="s">
        <v>178</v>
      </c>
      <c r="BF61" s="63" t="s">
        <v>178</v>
      </c>
      <c r="BG61" s="63" t="s">
        <v>178</v>
      </c>
      <c r="BH61" s="63" t="s">
        <v>178</v>
      </c>
      <c r="BI61" s="63" t="s">
        <v>178</v>
      </c>
      <c r="BJ61" s="63" t="s">
        <v>178</v>
      </c>
      <c r="BK61" s="63" t="s">
        <v>178</v>
      </c>
      <c r="BL61" s="63" t="s">
        <v>178</v>
      </c>
      <c r="BM61" s="63" t="s">
        <v>178</v>
      </c>
      <c r="BN61" s="63" t="s">
        <v>178</v>
      </c>
      <c r="BO61" s="63" t="s">
        <v>178</v>
      </c>
      <c r="BP61" s="63" t="s">
        <v>178</v>
      </c>
      <c r="BQ61" s="63" t="s">
        <v>178</v>
      </c>
      <c r="BR61" s="63" t="s">
        <v>178</v>
      </c>
      <c r="BS61" s="63" t="s">
        <v>178</v>
      </c>
      <c r="BT61" s="63" t="s">
        <v>178</v>
      </c>
      <c r="BU61" s="63" t="s">
        <v>178</v>
      </c>
      <c r="BV61" s="63" t="s">
        <v>178</v>
      </c>
      <c r="BW61" s="63" t="s">
        <v>178</v>
      </c>
      <c r="BX61" s="63" t="s">
        <v>178</v>
      </c>
      <c r="BY61" s="63" t="s">
        <v>178</v>
      </c>
      <c r="BZ61" s="63" t="s">
        <v>178</v>
      </c>
      <c r="CA61" s="63" t="s">
        <v>178</v>
      </c>
      <c r="CB61" s="63" t="s">
        <v>178</v>
      </c>
      <c r="CC61" s="63" t="s">
        <v>178</v>
      </c>
      <c r="CD61" s="63" t="s">
        <v>178</v>
      </c>
      <c r="CE61" s="63" t="s">
        <v>178</v>
      </c>
      <c r="CF61" s="63" t="s">
        <v>178</v>
      </c>
      <c r="CG61" s="63" t="s">
        <v>178</v>
      </c>
      <c r="CH61" s="63" t="s">
        <v>178</v>
      </c>
      <c r="CI61" s="63" t="s">
        <v>178</v>
      </c>
      <c r="CJ61" s="63" t="s">
        <v>178</v>
      </c>
      <c r="CK61" s="63" t="s">
        <v>178</v>
      </c>
      <c r="CL61" s="63" t="s">
        <v>178</v>
      </c>
      <c r="CM61" s="63" t="s">
        <v>178</v>
      </c>
      <c r="CN61" s="63" t="s">
        <v>178</v>
      </c>
      <c r="CO61" s="63" t="s">
        <v>178</v>
      </c>
      <c r="CP61" s="63" t="s">
        <v>178</v>
      </c>
      <c r="CQ61" s="63" t="s">
        <v>178</v>
      </c>
      <c r="CR61" s="63" t="s">
        <v>178</v>
      </c>
      <c r="CS61" s="63" t="s">
        <v>178</v>
      </c>
      <c r="CT61" s="63" t="s">
        <v>178</v>
      </c>
      <c r="CU61" s="63" t="s">
        <v>178</v>
      </c>
      <c r="CV61" s="63" t="s">
        <v>178</v>
      </c>
      <c r="CW61" s="63" t="s">
        <v>178</v>
      </c>
      <c r="CX61" s="63" t="s">
        <v>178</v>
      </c>
      <c r="CY61" s="63" t="s">
        <v>178</v>
      </c>
      <c r="CZ61" s="63" t="s">
        <v>178</v>
      </c>
    </row>
    <row r="62" spans="1:104" x14ac:dyDescent="0.25">
      <c r="A62" s="16" t="s">
        <v>636</v>
      </c>
      <c r="B62" s="9" t="s">
        <v>182</v>
      </c>
      <c r="C62" s="15" t="s">
        <v>253</v>
      </c>
      <c r="D62" s="15" t="s">
        <v>2</v>
      </c>
      <c r="E62" s="86" t="s">
        <v>178</v>
      </c>
      <c r="F62" s="63" t="s">
        <v>178</v>
      </c>
      <c r="G62" s="63" t="s">
        <v>178</v>
      </c>
      <c r="H62" s="63" t="s">
        <v>178</v>
      </c>
      <c r="I62" s="63" t="s">
        <v>178</v>
      </c>
      <c r="J62" s="63" t="s">
        <v>178</v>
      </c>
      <c r="K62" s="63" t="s">
        <v>178</v>
      </c>
      <c r="L62" s="63" t="s">
        <v>178</v>
      </c>
      <c r="M62" s="63" t="s">
        <v>178</v>
      </c>
      <c r="N62" s="63" t="s">
        <v>178</v>
      </c>
      <c r="O62" s="63" t="s">
        <v>178</v>
      </c>
      <c r="P62" s="63" t="s">
        <v>178</v>
      </c>
      <c r="Q62" s="63" t="s">
        <v>178</v>
      </c>
      <c r="R62" s="63" t="s">
        <v>178</v>
      </c>
      <c r="S62" s="63" t="s">
        <v>178</v>
      </c>
      <c r="T62" s="63" t="s">
        <v>178</v>
      </c>
      <c r="U62" s="63" t="s">
        <v>178</v>
      </c>
      <c r="V62" s="63" t="s">
        <v>178</v>
      </c>
      <c r="W62" s="63" t="s">
        <v>178</v>
      </c>
      <c r="X62" s="63" t="s">
        <v>178</v>
      </c>
      <c r="Y62" s="63" t="s">
        <v>178</v>
      </c>
      <c r="Z62" s="63" t="s">
        <v>178</v>
      </c>
      <c r="AA62" s="63" t="s">
        <v>178</v>
      </c>
      <c r="AB62" s="63" t="s">
        <v>178</v>
      </c>
      <c r="AC62" s="63" t="s">
        <v>178</v>
      </c>
      <c r="AD62" s="63" t="s">
        <v>178</v>
      </c>
      <c r="AE62" s="63" t="s">
        <v>178</v>
      </c>
      <c r="AF62" s="63" t="s">
        <v>178</v>
      </c>
      <c r="AG62" s="63" t="s">
        <v>178</v>
      </c>
      <c r="AH62" s="63" t="s">
        <v>178</v>
      </c>
      <c r="AI62" s="63" t="s">
        <v>178</v>
      </c>
      <c r="AJ62" s="63" t="s">
        <v>178</v>
      </c>
      <c r="AK62" s="63" t="s">
        <v>178</v>
      </c>
      <c r="AL62" s="63" t="s">
        <v>178</v>
      </c>
      <c r="AM62" s="63" t="s">
        <v>178</v>
      </c>
      <c r="AN62" s="63" t="s">
        <v>178</v>
      </c>
      <c r="AO62" s="63" t="s">
        <v>178</v>
      </c>
      <c r="AP62" s="63" t="s">
        <v>178</v>
      </c>
      <c r="AQ62" s="63" t="s">
        <v>178</v>
      </c>
      <c r="AR62" s="63" t="s">
        <v>178</v>
      </c>
      <c r="AS62" s="63" t="s">
        <v>178</v>
      </c>
      <c r="AT62" s="63" t="s">
        <v>178</v>
      </c>
      <c r="AU62" s="63" t="s">
        <v>178</v>
      </c>
      <c r="AV62" s="63" t="s">
        <v>178</v>
      </c>
      <c r="AW62" s="63" t="s">
        <v>178</v>
      </c>
      <c r="AX62" s="63" t="s">
        <v>178</v>
      </c>
      <c r="AY62" s="63" t="s">
        <v>178</v>
      </c>
      <c r="AZ62" s="63" t="s">
        <v>178</v>
      </c>
      <c r="BA62" s="63" t="s">
        <v>178</v>
      </c>
      <c r="BB62" s="63" t="s">
        <v>178</v>
      </c>
      <c r="BC62" s="63" t="s">
        <v>178</v>
      </c>
      <c r="BD62" s="63" t="s">
        <v>178</v>
      </c>
      <c r="BE62" s="63" t="s">
        <v>178</v>
      </c>
      <c r="BF62" s="63" t="s">
        <v>178</v>
      </c>
      <c r="BG62" s="63" t="s">
        <v>178</v>
      </c>
      <c r="BH62" s="63" t="s">
        <v>178</v>
      </c>
      <c r="BI62" s="63" t="s">
        <v>178</v>
      </c>
      <c r="BJ62" s="63" t="s">
        <v>178</v>
      </c>
      <c r="BK62" s="63" t="s">
        <v>178</v>
      </c>
      <c r="BL62" s="63" t="s">
        <v>178</v>
      </c>
      <c r="BM62" s="63" t="s">
        <v>178</v>
      </c>
      <c r="BN62" s="63" t="s">
        <v>178</v>
      </c>
      <c r="BO62" s="63" t="s">
        <v>178</v>
      </c>
      <c r="BP62" s="63" t="s">
        <v>178</v>
      </c>
      <c r="BQ62" s="63" t="s">
        <v>178</v>
      </c>
      <c r="BR62" s="63" t="s">
        <v>178</v>
      </c>
      <c r="BS62" s="63" t="s">
        <v>178</v>
      </c>
      <c r="BT62" s="63" t="s">
        <v>178</v>
      </c>
      <c r="BU62" s="63" t="s">
        <v>178</v>
      </c>
      <c r="BV62" s="63" t="s">
        <v>178</v>
      </c>
      <c r="BW62" s="63" t="s">
        <v>178</v>
      </c>
      <c r="BX62" s="63" t="s">
        <v>178</v>
      </c>
      <c r="BY62" s="63" t="s">
        <v>178</v>
      </c>
      <c r="BZ62" s="63" t="s">
        <v>178</v>
      </c>
      <c r="CA62" s="63" t="s">
        <v>178</v>
      </c>
      <c r="CB62" s="63" t="s">
        <v>178</v>
      </c>
      <c r="CC62" s="63" t="s">
        <v>178</v>
      </c>
      <c r="CD62" s="63" t="s">
        <v>178</v>
      </c>
      <c r="CE62" s="63" t="s">
        <v>178</v>
      </c>
      <c r="CF62" s="63" t="s">
        <v>178</v>
      </c>
      <c r="CG62" s="63" t="s">
        <v>178</v>
      </c>
      <c r="CH62" s="63" t="s">
        <v>178</v>
      </c>
      <c r="CI62" s="63" t="s">
        <v>178</v>
      </c>
      <c r="CJ62" s="63" t="s">
        <v>178</v>
      </c>
      <c r="CK62" s="63" t="s">
        <v>178</v>
      </c>
      <c r="CL62" s="63" t="s">
        <v>178</v>
      </c>
      <c r="CM62" s="63" t="s">
        <v>178</v>
      </c>
      <c r="CN62" s="63" t="s">
        <v>178</v>
      </c>
      <c r="CO62" s="63" t="s">
        <v>178</v>
      </c>
      <c r="CP62" s="63" t="s">
        <v>178</v>
      </c>
      <c r="CQ62" s="63" t="s">
        <v>178</v>
      </c>
      <c r="CR62" s="63" t="s">
        <v>178</v>
      </c>
      <c r="CS62" s="63" t="s">
        <v>178</v>
      </c>
      <c r="CT62" s="63" t="s">
        <v>178</v>
      </c>
      <c r="CU62" s="63" t="s">
        <v>178</v>
      </c>
      <c r="CV62" s="63" t="s">
        <v>178</v>
      </c>
      <c r="CW62" s="63" t="s">
        <v>178</v>
      </c>
      <c r="CX62" s="63" t="s">
        <v>178</v>
      </c>
      <c r="CY62" s="63" t="s">
        <v>178</v>
      </c>
      <c r="CZ62" s="63" t="s">
        <v>178</v>
      </c>
    </row>
    <row r="63" spans="1:104" x14ac:dyDescent="0.25">
      <c r="A63" s="16" t="s">
        <v>637</v>
      </c>
      <c r="B63" s="9" t="s">
        <v>183</v>
      </c>
      <c r="C63" s="15" t="s">
        <v>253</v>
      </c>
      <c r="D63" s="15" t="s">
        <v>2</v>
      </c>
      <c r="E63" s="86" t="s">
        <v>178</v>
      </c>
      <c r="F63" s="63" t="s">
        <v>178</v>
      </c>
      <c r="G63" s="63" t="s">
        <v>178</v>
      </c>
      <c r="H63" s="63" t="s">
        <v>178</v>
      </c>
      <c r="I63" s="63" t="s">
        <v>178</v>
      </c>
      <c r="J63" s="63" t="s">
        <v>178</v>
      </c>
      <c r="K63" s="63" t="s">
        <v>178</v>
      </c>
      <c r="L63" s="63" t="s">
        <v>178</v>
      </c>
      <c r="M63" s="63" t="s">
        <v>178</v>
      </c>
      <c r="N63" s="63" t="s">
        <v>178</v>
      </c>
      <c r="O63" s="63" t="s">
        <v>178</v>
      </c>
      <c r="P63" s="63" t="s">
        <v>178</v>
      </c>
      <c r="Q63" s="63" t="s">
        <v>178</v>
      </c>
      <c r="R63" s="63" t="s">
        <v>178</v>
      </c>
      <c r="S63" s="63" t="s">
        <v>178</v>
      </c>
      <c r="T63" s="63" t="s">
        <v>178</v>
      </c>
      <c r="U63" s="63" t="s">
        <v>178</v>
      </c>
      <c r="V63" s="63" t="s">
        <v>178</v>
      </c>
      <c r="W63" s="63" t="s">
        <v>178</v>
      </c>
      <c r="X63" s="63" t="s">
        <v>178</v>
      </c>
      <c r="Y63" s="63" t="s">
        <v>178</v>
      </c>
      <c r="Z63" s="63" t="s">
        <v>178</v>
      </c>
      <c r="AA63" s="63" t="s">
        <v>178</v>
      </c>
      <c r="AB63" s="63" t="s">
        <v>178</v>
      </c>
      <c r="AC63" s="63" t="s">
        <v>178</v>
      </c>
      <c r="AD63" s="63" t="s">
        <v>178</v>
      </c>
      <c r="AE63" s="63" t="s">
        <v>178</v>
      </c>
      <c r="AF63" s="63" t="s">
        <v>178</v>
      </c>
      <c r="AG63" s="63" t="s">
        <v>178</v>
      </c>
      <c r="AH63" s="63" t="s">
        <v>178</v>
      </c>
      <c r="AI63" s="63" t="s">
        <v>178</v>
      </c>
      <c r="AJ63" s="63" t="s">
        <v>178</v>
      </c>
      <c r="AK63" s="63" t="s">
        <v>178</v>
      </c>
      <c r="AL63" s="63" t="s">
        <v>178</v>
      </c>
      <c r="AM63" s="63" t="s">
        <v>178</v>
      </c>
      <c r="AN63" s="63" t="s">
        <v>178</v>
      </c>
      <c r="AO63" s="63" t="s">
        <v>178</v>
      </c>
      <c r="AP63" s="63" t="s">
        <v>178</v>
      </c>
      <c r="AQ63" s="63" t="s">
        <v>178</v>
      </c>
      <c r="AR63" s="63" t="s">
        <v>178</v>
      </c>
      <c r="AS63" s="63" t="s">
        <v>178</v>
      </c>
      <c r="AT63" s="63" t="s">
        <v>178</v>
      </c>
      <c r="AU63" s="63" t="s">
        <v>178</v>
      </c>
      <c r="AV63" s="63" t="s">
        <v>178</v>
      </c>
      <c r="AW63" s="63" t="s">
        <v>178</v>
      </c>
      <c r="AX63" s="63" t="s">
        <v>178</v>
      </c>
      <c r="AY63" s="63" t="s">
        <v>178</v>
      </c>
      <c r="AZ63" s="63" t="s">
        <v>178</v>
      </c>
      <c r="BA63" s="63" t="s">
        <v>178</v>
      </c>
      <c r="BB63" s="63" t="s">
        <v>178</v>
      </c>
      <c r="BC63" s="63" t="s">
        <v>178</v>
      </c>
      <c r="BD63" s="63" t="s">
        <v>178</v>
      </c>
      <c r="BE63" s="63" t="s">
        <v>178</v>
      </c>
      <c r="BF63" s="63" t="s">
        <v>178</v>
      </c>
      <c r="BG63" s="63" t="s">
        <v>178</v>
      </c>
      <c r="BH63" s="63" t="s">
        <v>178</v>
      </c>
      <c r="BI63" s="63" t="s">
        <v>178</v>
      </c>
      <c r="BJ63" s="63" t="s">
        <v>178</v>
      </c>
      <c r="BK63" s="63" t="s">
        <v>178</v>
      </c>
      <c r="BL63" s="63" t="s">
        <v>178</v>
      </c>
      <c r="BM63" s="63" t="s">
        <v>178</v>
      </c>
      <c r="BN63" s="63" t="s">
        <v>178</v>
      </c>
      <c r="BO63" s="63" t="s">
        <v>178</v>
      </c>
      <c r="BP63" s="63" t="s">
        <v>178</v>
      </c>
      <c r="BQ63" s="63" t="s">
        <v>178</v>
      </c>
      <c r="BR63" s="63" t="s">
        <v>178</v>
      </c>
      <c r="BS63" s="63" t="s">
        <v>178</v>
      </c>
      <c r="BT63" s="63" t="s">
        <v>178</v>
      </c>
      <c r="BU63" s="63" t="s">
        <v>178</v>
      </c>
      <c r="BV63" s="63" t="s">
        <v>178</v>
      </c>
      <c r="BW63" s="63" t="s">
        <v>178</v>
      </c>
      <c r="BX63" s="63" t="s">
        <v>178</v>
      </c>
      <c r="BY63" s="63" t="s">
        <v>178</v>
      </c>
      <c r="BZ63" s="63" t="s">
        <v>178</v>
      </c>
      <c r="CA63" s="63" t="s">
        <v>178</v>
      </c>
      <c r="CB63" s="63" t="s">
        <v>178</v>
      </c>
      <c r="CC63" s="63" t="s">
        <v>178</v>
      </c>
      <c r="CD63" s="63" t="s">
        <v>178</v>
      </c>
      <c r="CE63" s="63" t="s">
        <v>178</v>
      </c>
      <c r="CF63" s="63" t="s">
        <v>178</v>
      </c>
      <c r="CG63" s="63" t="s">
        <v>178</v>
      </c>
      <c r="CH63" s="63" t="s">
        <v>178</v>
      </c>
      <c r="CI63" s="63" t="s">
        <v>178</v>
      </c>
      <c r="CJ63" s="63" t="s">
        <v>178</v>
      </c>
      <c r="CK63" s="63" t="s">
        <v>178</v>
      </c>
      <c r="CL63" s="63" t="s">
        <v>178</v>
      </c>
      <c r="CM63" s="63" t="s">
        <v>178</v>
      </c>
      <c r="CN63" s="63" t="s">
        <v>178</v>
      </c>
      <c r="CO63" s="63" t="s">
        <v>178</v>
      </c>
      <c r="CP63" s="63" t="s">
        <v>178</v>
      </c>
      <c r="CQ63" s="63" t="s">
        <v>178</v>
      </c>
      <c r="CR63" s="63" t="s">
        <v>178</v>
      </c>
      <c r="CS63" s="63" t="s">
        <v>178</v>
      </c>
      <c r="CT63" s="63" t="s">
        <v>178</v>
      </c>
      <c r="CU63" s="63" t="s">
        <v>178</v>
      </c>
      <c r="CV63" s="63" t="s">
        <v>178</v>
      </c>
      <c r="CW63" s="63" t="s">
        <v>178</v>
      </c>
      <c r="CX63" s="63" t="s">
        <v>178</v>
      </c>
      <c r="CY63" s="63" t="s">
        <v>178</v>
      </c>
      <c r="CZ63" s="63" t="s">
        <v>178</v>
      </c>
    </row>
    <row r="64" spans="1:104" x14ac:dyDescent="0.25">
      <c r="A64" s="16" t="s">
        <v>638</v>
      </c>
      <c r="B64" s="9" t="s">
        <v>184</v>
      </c>
      <c r="C64" s="15" t="s">
        <v>281</v>
      </c>
      <c r="D64" s="15" t="s">
        <v>2</v>
      </c>
      <c r="E64" s="86"/>
      <c r="F64" s="63"/>
      <c r="G64" s="63"/>
      <c r="H64" s="63"/>
      <c r="I64" s="63"/>
      <c r="J64" s="63"/>
      <c r="K64" s="63"/>
      <c r="L64" s="63"/>
      <c r="M64" s="63"/>
      <c r="N64" s="63"/>
      <c r="O64" s="63"/>
      <c r="P64" s="63"/>
      <c r="Q64" s="63"/>
      <c r="R64" s="63"/>
      <c r="S64" s="63"/>
      <c r="T64" s="63"/>
      <c r="U64" s="63"/>
      <c r="V64" s="63"/>
      <c r="W64" s="63"/>
      <c r="X64" s="63"/>
      <c r="Y64" s="63"/>
      <c r="Z64" s="63"/>
      <c r="AA64" s="63"/>
      <c r="AB64" s="63"/>
      <c r="AC64" s="63"/>
      <c r="AD64" s="63"/>
      <c r="AE64" s="63"/>
      <c r="AF64" s="63"/>
      <c r="AG64" s="63"/>
      <c r="AH64" s="63"/>
      <c r="AI64" s="63"/>
      <c r="AJ64" s="63"/>
      <c r="AK64" s="63"/>
      <c r="AL64" s="63"/>
      <c r="AM64" s="63"/>
      <c r="AN64" s="63"/>
      <c r="AO64" s="63"/>
      <c r="AP64" s="63"/>
      <c r="AQ64" s="63"/>
      <c r="AR64" s="63"/>
      <c r="AS64" s="63"/>
      <c r="AT64" s="63"/>
      <c r="AU64" s="63"/>
      <c r="AV64" s="63"/>
      <c r="AW64" s="63"/>
      <c r="AX64" s="63"/>
      <c r="AY64" s="63"/>
      <c r="AZ64" s="63"/>
      <c r="BA64" s="63"/>
      <c r="BB64" s="63"/>
      <c r="BC64" s="63"/>
      <c r="BD64" s="63"/>
      <c r="BE64" s="63"/>
      <c r="BF64" s="63"/>
      <c r="BG64" s="63"/>
      <c r="BH64" s="63"/>
      <c r="BI64" s="63"/>
      <c r="BJ64" s="63"/>
      <c r="BK64" s="63"/>
      <c r="BL64" s="63"/>
      <c r="BM64" s="63"/>
      <c r="BN64" s="63"/>
      <c r="BO64" s="63"/>
      <c r="BP64" s="63"/>
      <c r="BQ64" s="63"/>
      <c r="BR64" s="63"/>
      <c r="BS64" s="63"/>
      <c r="BT64" s="63"/>
      <c r="BU64" s="63"/>
      <c r="BV64" s="63"/>
      <c r="BW64" s="63"/>
      <c r="BX64" s="63"/>
      <c r="BY64" s="63"/>
      <c r="BZ64" s="63"/>
      <c r="CA64" s="63"/>
      <c r="CB64" s="63"/>
      <c r="CC64" s="63"/>
      <c r="CD64" s="63"/>
      <c r="CE64" s="63"/>
      <c r="CF64" s="63"/>
      <c r="CG64" s="63"/>
      <c r="CH64" s="63"/>
      <c r="CI64" s="63"/>
      <c r="CJ64" s="63"/>
      <c r="CK64" s="63"/>
      <c r="CL64" s="63"/>
      <c r="CM64" s="63"/>
      <c r="CN64" s="63"/>
      <c r="CO64" s="63"/>
      <c r="CP64" s="63"/>
      <c r="CQ64" s="63"/>
      <c r="CR64" s="63"/>
      <c r="CS64" s="63"/>
      <c r="CT64" s="63"/>
      <c r="CU64" s="63"/>
      <c r="CV64" s="63"/>
      <c r="CW64" s="63"/>
      <c r="CX64" s="63"/>
      <c r="CY64" s="63"/>
      <c r="CZ64" s="63"/>
    </row>
    <row r="65" spans="1:104" ht="27.6" x14ac:dyDescent="0.25">
      <c r="A65" s="16" t="s">
        <v>639</v>
      </c>
      <c r="B65" s="9" t="s">
        <v>185</v>
      </c>
      <c r="C65" s="15" t="s">
        <v>254</v>
      </c>
      <c r="D65" s="15" t="s">
        <v>68</v>
      </c>
      <c r="E65" s="91"/>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c r="AT65" s="92"/>
      <c r="AU65" s="92"/>
      <c r="AV65" s="92"/>
      <c r="AW65" s="92"/>
      <c r="AX65" s="92"/>
      <c r="AY65" s="92"/>
      <c r="AZ65" s="92"/>
      <c r="BA65" s="92"/>
      <c r="BB65" s="92"/>
      <c r="BC65" s="92"/>
      <c r="BD65" s="92"/>
      <c r="BE65" s="92"/>
      <c r="BF65" s="92"/>
      <c r="BG65" s="92"/>
      <c r="BH65" s="92"/>
      <c r="BI65" s="92"/>
      <c r="BJ65" s="92"/>
      <c r="BK65" s="92"/>
      <c r="BL65" s="92"/>
      <c r="BM65" s="92"/>
      <c r="BN65" s="92"/>
      <c r="BO65" s="92"/>
      <c r="BP65" s="92"/>
      <c r="BQ65" s="92"/>
      <c r="BR65" s="92"/>
      <c r="BS65" s="92"/>
      <c r="BT65" s="92"/>
      <c r="BU65" s="92"/>
      <c r="BV65" s="92"/>
      <c r="BW65" s="92"/>
      <c r="BX65" s="92"/>
      <c r="BY65" s="92"/>
      <c r="BZ65" s="92"/>
      <c r="CA65" s="92"/>
      <c r="CB65" s="92"/>
      <c r="CC65" s="92"/>
      <c r="CD65" s="92"/>
      <c r="CE65" s="92"/>
      <c r="CF65" s="92"/>
      <c r="CG65" s="92"/>
      <c r="CH65" s="92"/>
      <c r="CI65" s="92"/>
      <c r="CJ65" s="92"/>
      <c r="CK65" s="92"/>
      <c r="CL65" s="92"/>
      <c r="CM65" s="92"/>
      <c r="CN65" s="92"/>
      <c r="CO65" s="92"/>
      <c r="CP65" s="92"/>
      <c r="CQ65" s="92"/>
      <c r="CR65" s="92"/>
      <c r="CS65" s="92"/>
      <c r="CT65" s="92"/>
      <c r="CU65" s="92"/>
      <c r="CV65" s="92"/>
      <c r="CW65" s="92"/>
      <c r="CX65" s="92"/>
      <c r="CY65" s="92"/>
      <c r="CZ65" s="92"/>
    </row>
    <row r="66" spans="1:104" ht="23.4" customHeight="1" x14ac:dyDescent="0.35">
      <c r="A66" s="66"/>
      <c r="B66" s="66" t="s">
        <v>106</v>
      </c>
      <c r="E66" s="71"/>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c r="BB66" s="32"/>
      <c r="BC66" s="32"/>
      <c r="BD66" s="32"/>
      <c r="BE66" s="32"/>
      <c r="BF66" s="32"/>
      <c r="BG66" s="32"/>
      <c r="BH66" s="32"/>
      <c r="BI66" s="32"/>
      <c r="BJ66" s="32"/>
      <c r="BK66" s="32"/>
      <c r="BL66" s="32"/>
      <c r="BM66" s="32"/>
      <c r="BN66" s="32"/>
      <c r="BO66" s="32"/>
      <c r="BP66" s="32"/>
      <c r="BQ66" s="32"/>
      <c r="BR66" s="32"/>
      <c r="BS66" s="32"/>
      <c r="BT66" s="32"/>
      <c r="BU66" s="32"/>
      <c r="BV66" s="32"/>
      <c r="BW66" s="32"/>
      <c r="BX66" s="32"/>
      <c r="BY66" s="32"/>
      <c r="BZ66" s="32"/>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row>
    <row r="67" spans="1:104" ht="40.049999999999997" customHeight="1" x14ac:dyDescent="0.25">
      <c r="A67" s="222"/>
      <c r="B67" s="222" t="s">
        <v>279</v>
      </c>
      <c r="C67" s="15" t="s">
        <v>556</v>
      </c>
      <c r="D67" s="15" t="s">
        <v>243</v>
      </c>
      <c r="E67" s="210" t="s">
        <v>100</v>
      </c>
      <c r="F67" s="211" t="s">
        <v>100</v>
      </c>
      <c r="G67" s="211" t="s">
        <v>100</v>
      </c>
      <c r="H67" s="211" t="s">
        <v>100</v>
      </c>
      <c r="I67" s="211" t="s">
        <v>100</v>
      </c>
      <c r="J67" s="211" t="s">
        <v>100</v>
      </c>
      <c r="K67" s="211" t="s">
        <v>100</v>
      </c>
      <c r="L67" s="211" t="s">
        <v>100</v>
      </c>
      <c r="M67" s="211" t="s">
        <v>100</v>
      </c>
      <c r="N67" s="211" t="s">
        <v>100</v>
      </c>
      <c r="O67" s="211" t="s">
        <v>100</v>
      </c>
      <c r="P67" s="211" t="s">
        <v>100</v>
      </c>
      <c r="Q67" s="211" t="s">
        <v>100</v>
      </c>
      <c r="R67" s="211" t="s">
        <v>100</v>
      </c>
      <c r="S67" s="211" t="s">
        <v>100</v>
      </c>
      <c r="T67" s="211" t="s">
        <v>100</v>
      </c>
      <c r="U67" s="211" t="s">
        <v>100</v>
      </c>
      <c r="V67" s="211" t="s">
        <v>100</v>
      </c>
      <c r="W67" s="211" t="s">
        <v>100</v>
      </c>
      <c r="X67" s="211" t="s">
        <v>100</v>
      </c>
      <c r="Y67" s="211" t="s">
        <v>100</v>
      </c>
      <c r="Z67" s="211" t="s">
        <v>100</v>
      </c>
      <c r="AA67" s="211" t="s">
        <v>100</v>
      </c>
      <c r="AB67" s="211" t="s">
        <v>100</v>
      </c>
      <c r="AC67" s="211" t="s">
        <v>100</v>
      </c>
      <c r="AD67" s="211" t="s">
        <v>100</v>
      </c>
      <c r="AE67" s="211" t="s">
        <v>100</v>
      </c>
      <c r="AF67" s="211" t="s">
        <v>100</v>
      </c>
      <c r="AG67" s="211" t="s">
        <v>100</v>
      </c>
      <c r="AH67" s="211" t="s">
        <v>100</v>
      </c>
      <c r="AI67" s="211" t="s">
        <v>100</v>
      </c>
      <c r="AJ67" s="211" t="s">
        <v>100</v>
      </c>
      <c r="AK67" s="211" t="s">
        <v>100</v>
      </c>
      <c r="AL67" s="211" t="s">
        <v>100</v>
      </c>
      <c r="AM67" s="211" t="s">
        <v>100</v>
      </c>
      <c r="AN67" s="211" t="s">
        <v>100</v>
      </c>
      <c r="AO67" s="211" t="s">
        <v>100</v>
      </c>
      <c r="AP67" s="211" t="s">
        <v>100</v>
      </c>
      <c r="AQ67" s="211" t="s">
        <v>100</v>
      </c>
      <c r="AR67" s="211" t="s">
        <v>100</v>
      </c>
      <c r="AS67" s="211" t="s">
        <v>100</v>
      </c>
      <c r="AT67" s="211" t="s">
        <v>100</v>
      </c>
      <c r="AU67" s="211" t="s">
        <v>100</v>
      </c>
      <c r="AV67" s="211" t="s">
        <v>100</v>
      </c>
      <c r="AW67" s="211" t="s">
        <v>100</v>
      </c>
      <c r="AX67" s="211" t="s">
        <v>100</v>
      </c>
      <c r="AY67" s="211" t="s">
        <v>100</v>
      </c>
      <c r="AZ67" s="211" t="s">
        <v>100</v>
      </c>
      <c r="BA67" s="211" t="s">
        <v>100</v>
      </c>
      <c r="BB67" s="211" t="s">
        <v>100</v>
      </c>
      <c r="BC67" s="211" t="s">
        <v>100</v>
      </c>
      <c r="BD67" s="211" t="s">
        <v>100</v>
      </c>
      <c r="BE67" s="211" t="s">
        <v>100</v>
      </c>
      <c r="BF67" s="211" t="s">
        <v>100</v>
      </c>
      <c r="BG67" s="211" t="s">
        <v>100</v>
      </c>
      <c r="BH67" s="211" t="s">
        <v>100</v>
      </c>
      <c r="BI67" s="211" t="s">
        <v>100</v>
      </c>
      <c r="BJ67" s="211" t="s">
        <v>100</v>
      </c>
      <c r="BK67" s="211" t="s">
        <v>100</v>
      </c>
      <c r="BL67" s="211" t="s">
        <v>100</v>
      </c>
      <c r="BM67" s="211" t="s">
        <v>100</v>
      </c>
      <c r="BN67" s="211" t="s">
        <v>100</v>
      </c>
      <c r="BO67" s="211" t="s">
        <v>100</v>
      </c>
      <c r="BP67" s="211" t="s">
        <v>100</v>
      </c>
      <c r="BQ67" s="211" t="s">
        <v>100</v>
      </c>
      <c r="BR67" s="211" t="s">
        <v>100</v>
      </c>
      <c r="BS67" s="211" t="s">
        <v>100</v>
      </c>
      <c r="BT67" s="211" t="s">
        <v>100</v>
      </c>
      <c r="BU67" s="211" t="s">
        <v>100</v>
      </c>
      <c r="BV67" s="211" t="s">
        <v>100</v>
      </c>
      <c r="BW67" s="211" t="s">
        <v>100</v>
      </c>
      <c r="BX67" s="211" t="s">
        <v>100</v>
      </c>
      <c r="BY67" s="211" t="s">
        <v>100</v>
      </c>
      <c r="BZ67" s="211" t="s">
        <v>100</v>
      </c>
      <c r="CA67" s="211" t="s">
        <v>100</v>
      </c>
      <c r="CB67" s="211" t="s">
        <v>100</v>
      </c>
      <c r="CC67" s="211" t="s">
        <v>100</v>
      </c>
      <c r="CD67" s="211" t="s">
        <v>100</v>
      </c>
      <c r="CE67" s="211" t="s">
        <v>100</v>
      </c>
      <c r="CF67" s="211" t="s">
        <v>100</v>
      </c>
      <c r="CG67" s="211" t="s">
        <v>100</v>
      </c>
      <c r="CH67" s="211" t="s">
        <v>100</v>
      </c>
      <c r="CI67" s="211" t="s">
        <v>100</v>
      </c>
      <c r="CJ67" s="211" t="s">
        <v>100</v>
      </c>
      <c r="CK67" s="211" t="s">
        <v>100</v>
      </c>
      <c r="CL67" s="211" t="s">
        <v>100</v>
      </c>
      <c r="CM67" s="211" t="s">
        <v>100</v>
      </c>
      <c r="CN67" s="211" t="s">
        <v>100</v>
      </c>
      <c r="CO67" s="211" t="s">
        <v>100</v>
      </c>
      <c r="CP67" s="211" t="s">
        <v>100</v>
      </c>
      <c r="CQ67" s="211" t="s">
        <v>100</v>
      </c>
      <c r="CR67" s="211" t="s">
        <v>100</v>
      </c>
      <c r="CS67" s="211" t="s">
        <v>100</v>
      </c>
      <c r="CT67" s="211" t="s">
        <v>100</v>
      </c>
      <c r="CU67" s="211" t="s">
        <v>100</v>
      </c>
      <c r="CV67" s="211" t="s">
        <v>100</v>
      </c>
      <c r="CW67" s="211" t="s">
        <v>100</v>
      </c>
      <c r="CX67" s="211" t="s">
        <v>100</v>
      </c>
      <c r="CY67" s="211" t="s">
        <v>100</v>
      </c>
      <c r="CZ67" s="211" t="s">
        <v>100</v>
      </c>
    </row>
    <row r="68" spans="1:104" x14ac:dyDescent="0.25">
      <c r="A68" s="16" t="s">
        <v>614</v>
      </c>
      <c r="B68" s="9" t="s">
        <v>180</v>
      </c>
      <c r="C68" s="15" t="s">
        <v>253</v>
      </c>
      <c r="D68" s="15" t="s">
        <v>2</v>
      </c>
      <c r="E68" s="86" t="s">
        <v>178</v>
      </c>
      <c r="F68" s="63" t="s">
        <v>178</v>
      </c>
      <c r="G68" s="63" t="s">
        <v>178</v>
      </c>
      <c r="H68" s="63" t="s">
        <v>178</v>
      </c>
      <c r="I68" s="63" t="s">
        <v>178</v>
      </c>
      <c r="J68" s="63" t="s">
        <v>178</v>
      </c>
      <c r="K68" s="63" t="s">
        <v>178</v>
      </c>
      <c r="L68" s="63" t="s">
        <v>178</v>
      </c>
      <c r="M68" s="63" t="s">
        <v>178</v>
      </c>
      <c r="N68" s="63" t="s">
        <v>178</v>
      </c>
      <c r="O68" s="63" t="s">
        <v>178</v>
      </c>
      <c r="P68" s="63" t="s">
        <v>178</v>
      </c>
      <c r="Q68" s="63" t="s">
        <v>178</v>
      </c>
      <c r="R68" s="63" t="s">
        <v>178</v>
      </c>
      <c r="S68" s="63" t="s">
        <v>178</v>
      </c>
      <c r="T68" s="63" t="s">
        <v>178</v>
      </c>
      <c r="U68" s="63" t="s">
        <v>178</v>
      </c>
      <c r="V68" s="63" t="s">
        <v>178</v>
      </c>
      <c r="W68" s="63" t="s">
        <v>178</v>
      </c>
      <c r="X68" s="63" t="s">
        <v>178</v>
      </c>
      <c r="Y68" s="63" t="s">
        <v>178</v>
      </c>
      <c r="Z68" s="63" t="s">
        <v>178</v>
      </c>
      <c r="AA68" s="63" t="s">
        <v>178</v>
      </c>
      <c r="AB68" s="63" t="s">
        <v>178</v>
      </c>
      <c r="AC68" s="63" t="s">
        <v>178</v>
      </c>
      <c r="AD68" s="63" t="s">
        <v>178</v>
      </c>
      <c r="AE68" s="63" t="s">
        <v>178</v>
      </c>
      <c r="AF68" s="63" t="s">
        <v>178</v>
      </c>
      <c r="AG68" s="63" t="s">
        <v>178</v>
      </c>
      <c r="AH68" s="63" t="s">
        <v>178</v>
      </c>
      <c r="AI68" s="63" t="s">
        <v>178</v>
      </c>
      <c r="AJ68" s="63" t="s">
        <v>178</v>
      </c>
      <c r="AK68" s="63" t="s">
        <v>178</v>
      </c>
      <c r="AL68" s="63" t="s">
        <v>178</v>
      </c>
      <c r="AM68" s="63" t="s">
        <v>178</v>
      </c>
      <c r="AN68" s="63" t="s">
        <v>178</v>
      </c>
      <c r="AO68" s="63" t="s">
        <v>178</v>
      </c>
      <c r="AP68" s="63" t="s">
        <v>178</v>
      </c>
      <c r="AQ68" s="63" t="s">
        <v>178</v>
      </c>
      <c r="AR68" s="63" t="s">
        <v>178</v>
      </c>
      <c r="AS68" s="63" t="s">
        <v>178</v>
      </c>
      <c r="AT68" s="63" t="s">
        <v>178</v>
      </c>
      <c r="AU68" s="63" t="s">
        <v>178</v>
      </c>
      <c r="AV68" s="63" t="s">
        <v>178</v>
      </c>
      <c r="AW68" s="63" t="s">
        <v>178</v>
      </c>
      <c r="AX68" s="63" t="s">
        <v>178</v>
      </c>
      <c r="AY68" s="63" t="s">
        <v>178</v>
      </c>
      <c r="AZ68" s="63" t="s">
        <v>178</v>
      </c>
      <c r="BA68" s="63" t="s">
        <v>178</v>
      </c>
      <c r="BB68" s="63" t="s">
        <v>178</v>
      </c>
      <c r="BC68" s="63" t="s">
        <v>178</v>
      </c>
      <c r="BD68" s="63" t="s">
        <v>178</v>
      </c>
      <c r="BE68" s="63" t="s">
        <v>178</v>
      </c>
      <c r="BF68" s="63" t="s">
        <v>178</v>
      </c>
      <c r="BG68" s="63" t="s">
        <v>178</v>
      </c>
      <c r="BH68" s="63" t="s">
        <v>178</v>
      </c>
      <c r="BI68" s="63" t="s">
        <v>178</v>
      </c>
      <c r="BJ68" s="63" t="s">
        <v>178</v>
      </c>
      <c r="BK68" s="63" t="s">
        <v>178</v>
      </c>
      <c r="BL68" s="63" t="s">
        <v>178</v>
      </c>
      <c r="BM68" s="63" t="s">
        <v>178</v>
      </c>
      <c r="BN68" s="63" t="s">
        <v>178</v>
      </c>
      <c r="BO68" s="63" t="s">
        <v>178</v>
      </c>
      <c r="BP68" s="63" t="s">
        <v>178</v>
      </c>
      <c r="BQ68" s="63" t="s">
        <v>178</v>
      </c>
      <c r="BR68" s="63" t="s">
        <v>178</v>
      </c>
      <c r="BS68" s="63" t="s">
        <v>178</v>
      </c>
      <c r="BT68" s="63" t="s">
        <v>178</v>
      </c>
      <c r="BU68" s="63" t="s">
        <v>178</v>
      </c>
      <c r="BV68" s="63" t="s">
        <v>178</v>
      </c>
      <c r="BW68" s="63" t="s">
        <v>178</v>
      </c>
      <c r="BX68" s="63" t="s">
        <v>178</v>
      </c>
      <c r="BY68" s="63" t="s">
        <v>178</v>
      </c>
      <c r="BZ68" s="63" t="s">
        <v>178</v>
      </c>
      <c r="CA68" s="63" t="s">
        <v>178</v>
      </c>
      <c r="CB68" s="63" t="s">
        <v>178</v>
      </c>
      <c r="CC68" s="63" t="s">
        <v>178</v>
      </c>
      <c r="CD68" s="63" t="s">
        <v>178</v>
      </c>
      <c r="CE68" s="63" t="s">
        <v>178</v>
      </c>
      <c r="CF68" s="63" t="s">
        <v>178</v>
      </c>
      <c r="CG68" s="63" t="s">
        <v>178</v>
      </c>
      <c r="CH68" s="63" t="s">
        <v>178</v>
      </c>
      <c r="CI68" s="63" t="s">
        <v>178</v>
      </c>
      <c r="CJ68" s="63" t="s">
        <v>178</v>
      </c>
      <c r="CK68" s="63" t="s">
        <v>178</v>
      </c>
      <c r="CL68" s="63" t="s">
        <v>178</v>
      </c>
      <c r="CM68" s="63" t="s">
        <v>178</v>
      </c>
      <c r="CN68" s="63" t="s">
        <v>178</v>
      </c>
      <c r="CO68" s="63" t="s">
        <v>178</v>
      </c>
      <c r="CP68" s="63" t="s">
        <v>178</v>
      </c>
      <c r="CQ68" s="63" t="s">
        <v>178</v>
      </c>
      <c r="CR68" s="63" t="s">
        <v>178</v>
      </c>
      <c r="CS68" s="63" t="s">
        <v>178</v>
      </c>
      <c r="CT68" s="63" t="s">
        <v>178</v>
      </c>
      <c r="CU68" s="63" t="s">
        <v>178</v>
      </c>
      <c r="CV68" s="63" t="s">
        <v>178</v>
      </c>
      <c r="CW68" s="63" t="s">
        <v>178</v>
      </c>
      <c r="CX68" s="63" t="s">
        <v>178</v>
      </c>
      <c r="CY68" s="63" t="s">
        <v>178</v>
      </c>
      <c r="CZ68" s="63" t="s">
        <v>178</v>
      </c>
    </row>
    <row r="69" spans="1:104" x14ac:dyDescent="0.25">
      <c r="A69" s="16" t="s">
        <v>615</v>
      </c>
      <c r="B69" s="9" t="s">
        <v>181</v>
      </c>
      <c r="C69" s="15" t="s">
        <v>253</v>
      </c>
      <c r="D69" s="15" t="s">
        <v>2</v>
      </c>
      <c r="E69" s="86" t="s">
        <v>178</v>
      </c>
      <c r="F69" s="63" t="s">
        <v>178</v>
      </c>
      <c r="G69" s="63" t="s">
        <v>178</v>
      </c>
      <c r="H69" s="63" t="s">
        <v>178</v>
      </c>
      <c r="I69" s="63" t="s">
        <v>178</v>
      </c>
      <c r="J69" s="63" t="s">
        <v>178</v>
      </c>
      <c r="K69" s="63" t="s">
        <v>178</v>
      </c>
      <c r="L69" s="63" t="s">
        <v>178</v>
      </c>
      <c r="M69" s="63" t="s">
        <v>178</v>
      </c>
      <c r="N69" s="63" t="s">
        <v>178</v>
      </c>
      <c r="O69" s="63" t="s">
        <v>178</v>
      </c>
      <c r="P69" s="63" t="s">
        <v>178</v>
      </c>
      <c r="Q69" s="63" t="s">
        <v>178</v>
      </c>
      <c r="R69" s="63" t="s">
        <v>178</v>
      </c>
      <c r="S69" s="63" t="s">
        <v>178</v>
      </c>
      <c r="T69" s="63" t="s">
        <v>178</v>
      </c>
      <c r="U69" s="63" t="s">
        <v>178</v>
      </c>
      <c r="V69" s="63" t="s">
        <v>178</v>
      </c>
      <c r="W69" s="63" t="s">
        <v>178</v>
      </c>
      <c r="X69" s="63" t="s">
        <v>178</v>
      </c>
      <c r="Y69" s="63" t="s">
        <v>178</v>
      </c>
      <c r="Z69" s="63" t="s">
        <v>178</v>
      </c>
      <c r="AA69" s="63" t="s">
        <v>178</v>
      </c>
      <c r="AB69" s="63" t="s">
        <v>178</v>
      </c>
      <c r="AC69" s="63" t="s">
        <v>178</v>
      </c>
      <c r="AD69" s="63" t="s">
        <v>178</v>
      </c>
      <c r="AE69" s="63" t="s">
        <v>178</v>
      </c>
      <c r="AF69" s="63" t="s">
        <v>178</v>
      </c>
      <c r="AG69" s="63" t="s">
        <v>178</v>
      </c>
      <c r="AH69" s="63" t="s">
        <v>178</v>
      </c>
      <c r="AI69" s="63" t="s">
        <v>178</v>
      </c>
      <c r="AJ69" s="63" t="s">
        <v>178</v>
      </c>
      <c r="AK69" s="63" t="s">
        <v>178</v>
      </c>
      <c r="AL69" s="63" t="s">
        <v>178</v>
      </c>
      <c r="AM69" s="63" t="s">
        <v>178</v>
      </c>
      <c r="AN69" s="63" t="s">
        <v>178</v>
      </c>
      <c r="AO69" s="63" t="s">
        <v>178</v>
      </c>
      <c r="AP69" s="63" t="s">
        <v>178</v>
      </c>
      <c r="AQ69" s="63" t="s">
        <v>178</v>
      </c>
      <c r="AR69" s="63" t="s">
        <v>178</v>
      </c>
      <c r="AS69" s="63" t="s">
        <v>178</v>
      </c>
      <c r="AT69" s="63" t="s">
        <v>178</v>
      </c>
      <c r="AU69" s="63" t="s">
        <v>178</v>
      </c>
      <c r="AV69" s="63" t="s">
        <v>178</v>
      </c>
      <c r="AW69" s="63" t="s">
        <v>178</v>
      </c>
      <c r="AX69" s="63" t="s">
        <v>178</v>
      </c>
      <c r="AY69" s="63" t="s">
        <v>178</v>
      </c>
      <c r="AZ69" s="63" t="s">
        <v>178</v>
      </c>
      <c r="BA69" s="63" t="s">
        <v>178</v>
      </c>
      <c r="BB69" s="63" t="s">
        <v>178</v>
      </c>
      <c r="BC69" s="63" t="s">
        <v>178</v>
      </c>
      <c r="BD69" s="63" t="s">
        <v>178</v>
      </c>
      <c r="BE69" s="63" t="s">
        <v>178</v>
      </c>
      <c r="BF69" s="63" t="s">
        <v>178</v>
      </c>
      <c r="BG69" s="63" t="s">
        <v>178</v>
      </c>
      <c r="BH69" s="63" t="s">
        <v>178</v>
      </c>
      <c r="BI69" s="63" t="s">
        <v>178</v>
      </c>
      <c r="BJ69" s="63" t="s">
        <v>178</v>
      </c>
      <c r="BK69" s="63" t="s">
        <v>178</v>
      </c>
      <c r="BL69" s="63" t="s">
        <v>178</v>
      </c>
      <c r="BM69" s="63" t="s">
        <v>178</v>
      </c>
      <c r="BN69" s="63" t="s">
        <v>178</v>
      </c>
      <c r="BO69" s="63" t="s">
        <v>178</v>
      </c>
      <c r="BP69" s="63" t="s">
        <v>178</v>
      </c>
      <c r="BQ69" s="63" t="s">
        <v>178</v>
      </c>
      <c r="BR69" s="63" t="s">
        <v>178</v>
      </c>
      <c r="BS69" s="63" t="s">
        <v>178</v>
      </c>
      <c r="BT69" s="63" t="s">
        <v>178</v>
      </c>
      <c r="BU69" s="63" t="s">
        <v>178</v>
      </c>
      <c r="BV69" s="63" t="s">
        <v>178</v>
      </c>
      <c r="BW69" s="63" t="s">
        <v>178</v>
      </c>
      <c r="BX69" s="63" t="s">
        <v>178</v>
      </c>
      <c r="BY69" s="63" t="s">
        <v>178</v>
      </c>
      <c r="BZ69" s="63" t="s">
        <v>178</v>
      </c>
      <c r="CA69" s="63" t="s">
        <v>178</v>
      </c>
      <c r="CB69" s="63" t="s">
        <v>178</v>
      </c>
      <c r="CC69" s="63" t="s">
        <v>178</v>
      </c>
      <c r="CD69" s="63" t="s">
        <v>178</v>
      </c>
      <c r="CE69" s="63" t="s">
        <v>178</v>
      </c>
      <c r="CF69" s="63" t="s">
        <v>178</v>
      </c>
      <c r="CG69" s="63" t="s">
        <v>178</v>
      </c>
      <c r="CH69" s="63" t="s">
        <v>178</v>
      </c>
      <c r="CI69" s="63" t="s">
        <v>178</v>
      </c>
      <c r="CJ69" s="63" t="s">
        <v>178</v>
      </c>
      <c r="CK69" s="63" t="s">
        <v>178</v>
      </c>
      <c r="CL69" s="63" t="s">
        <v>178</v>
      </c>
      <c r="CM69" s="63" t="s">
        <v>178</v>
      </c>
      <c r="CN69" s="63" t="s">
        <v>178</v>
      </c>
      <c r="CO69" s="63" t="s">
        <v>178</v>
      </c>
      <c r="CP69" s="63" t="s">
        <v>178</v>
      </c>
      <c r="CQ69" s="63" t="s">
        <v>178</v>
      </c>
      <c r="CR69" s="63" t="s">
        <v>178</v>
      </c>
      <c r="CS69" s="63" t="s">
        <v>178</v>
      </c>
      <c r="CT69" s="63" t="s">
        <v>178</v>
      </c>
      <c r="CU69" s="63" t="s">
        <v>178</v>
      </c>
      <c r="CV69" s="63" t="s">
        <v>178</v>
      </c>
      <c r="CW69" s="63" t="s">
        <v>178</v>
      </c>
      <c r="CX69" s="63" t="s">
        <v>178</v>
      </c>
      <c r="CY69" s="63" t="s">
        <v>178</v>
      </c>
      <c r="CZ69" s="63" t="s">
        <v>178</v>
      </c>
    </row>
    <row r="70" spans="1:104" x14ac:dyDescent="0.25">
      <c r="A70" s="16" t="s">
        <v>616</v>
      </c>
      <c r="B70" s="9" t="s">
        <v>182</v>
      </c>
      <c r="C70" s="15" t="s">
        <v>253</v>
      </c>
      <c r="D70" s="15" t="s">
        <v>2</v>
      </c>
      <c r="E70" s="86" t="s">
        <v>178</v>
      </c>
      <c r="F70" s="63" t="s">
        <v>178</v>
      </c>
      <c r="G70" s="63" t="s">
        <v>178</v>
      </c>
      <c r="H70" s="63" t="s">
        <v>178</v>
      </c>
      <c r="I70" s="63" t="s">
        <v>178</v>
      </c>
      <c r="J70" s="63" t="s">
        <v>178</v>
      </c>
      <c r="K70" s="63" t="s">
        <v>178</v>
      </c>
      <c r="L70" s="63" t="s">
        <v>178</v>
      </c>
      <c r="M70" s="63" t="s">
        <v>178</v>
      </c>
      <c r="N70" s="63" t="s">
        <v>178</v>
      </c>
      <c r="O70" s="63" t="s">
        <v>178</v>
      </c>
      <c r="P70" s="63" t="s">
        <v>178</v>
      </c>
      <c r="Q70" s="63" t="s">
        <v>178</v>
      </c>
      <c r="R70" s="63" t="s">
        <v>178</v>
      </c>
      <c r="S70" s="63" t="s">
        <v>178</v>
      </c>
      <c r="T70" s="63" t="s">
        <v>178</v>
      </c>
      <c r="U70" s="63" t="s">
        <v>178</v>
      </c>
      <c r="V70" s="63" t="s">
        <v>178</v>
      </c>
      <c r="W70" s="63" t="s">
        <v>178</v>
      </c>
      <c r="X70" s="63" t="s">
        <v>178</v>
      </c>
      <c r="Y70" s="63" t="s">
        <v>178</v>
      </c>
      <c r="Z70" s="63" t="s">
        <v>178</v>
      </c>
      <c r="AA70" s="63" t="s">
        <v>178</v>
      </c>
      <c r="AB70" s="63" t="s">
        <v>178</v>
      </c>
      <c r="AC70" s="63" t="s">
        <v>178</v>
      </c>
      <c r="AD70" s="63" t="s">
        <v>178</v>
      </c>
      <c r="AE70" s="63" t="s">
        <v>178</v>
      </c>
      <c r="AF70" s="63" t="s">
        <v>178</v>
      </c>
      <c r="AG70" s="63" t="s">
        <v>178</v>
      </c>
      <c r="AH70" s="63" t="s">
        <v>178</v>
      </c>
      <c r="AI70" s="63" t="s">
        <v>178</v>
      </c>
      <c r="AJ70" s="63" t="s">
        <v>178</v>
      </c>
      <c r="AK70" s="63" t="s">
        <v>178</v>
      </c>
      <c r="AL70" s="63" t="s">
        <v>178</v>
      </c>
      <c r="AM70" s="63" t="s">
        <v>178</v>
      </c>
      <c r="AN70" s="63" t="s">
        <v>178</v>
      </c>
      <c r="AO70" s="63" t="s">
        <v>178</v>
      </c>
      <c r="AP70" s="63" t="s">
        <v>178</v>
      </c>
      <c r="AQ70" s="63" t="s">
        <v>178</v>
      </c>
      <c r="AR70" s="63" t="s">
        <v>178</v>
      </c>
      <c r="AS70" s="63" t="s">
        <v>178</v>
      </c>
      <c r="AT70" s="63" t="s">
        <v>178</v>
      </c>
      <c r="AU70" s="63" t="s">
        <v>178</v>
      </c>
      <c r="AV70" s="63" t="s">
        <v>178</v>
      </c>
      <c r="AW70" s="63" t="s">
        <v>178</v>
      </c>
      <c r="AX70" s="63" t="s">
        <v>178</v>
      </c>
      <c r="AY70" s="63" t="s">
        <v>178</v>
      </c>
      <c r="AZ70" s="63" t="s">
        <v>178</v>
      </c>
      <c r="BA70" s="63" t="s">
        <v>178</v>
      </c>
      <c r="BB70" s="63" t="s">
        <v>178</v>
      </c>
      <c r="BC70" s="63" t="s">
        <v>178</v>
      </c>
      <c r="BD70" s="63" t="s">
        <v>178</v>
      </c>
      <c r="BE70" s="63" t="s">
        <v>178</v>
      </c>
      <c r="BF70" s="63" t="s">
        <v>178</v>
      </c>
      <c r="BG70" s="63" t="s">
        <v>178</v>
      </c>
      <c r="BH70" s="63" t="s">
        <v>178</v>
      </c>
      <c r="BI70" s="63" t="s">
        <v>178</v>
      </c>
      <c r="BJ70" s="63" t="s">
        <v>178</v>
      </c>
      <c r="BK70" s="63" t="s">
        <v>178</v>
      </c>
      <c r="BL70" s="63" t="s">
        <v>178</v>
      </c>
      <c r="BM70" s="63" t="s">
        <v>178</v>
      </c>
      <c r="BN70" s="63" t="s">
        <v>178</v>
      </c>
      <c r="BO70" s="63" t="s">
        <v>178</v>
      </c>
      <c r="BP70" s="63" t="s">
        <v>178</v>
      </c>
      <c r="BQ70" s="63" t="s">
        <v>178</v>
      </c>
      <c r="BR70" s="63" t="s">
        <v>178</v>
      </c>
      <c r="BS70" s="63" t="s">
        <v>178</v>
      </c>
      <c r="BT70" s="63" t="s">
        <v>178</v>
      </c>
      <c r="BU70" s="63" t="s">
        <v>178</v>
      </c>
      <c r="BV70" s="63" t="s">
        <v>178</v>
      </c>
      <c r="BW70" s="63" t="s">
        <v>178</v>
      </c>
      <c r="BX70" s="63" t="s">
        <v>178</v>
      </c>
      <c r="BY70" s="63" t="s">
        <v>178</v>
      </c>
      <c r="BZ70" s="63" t="s">
        <v>178</v>
      </c>
      <c r="CA70" s="63" t="s">
        <v>178</v>
      </c>
      <c r="CB70" s="63" t="s">
        <v>178</v>
      </c>
      <c r="CC70" s="63" t="s">
        <v>178</v>
      </c>
      <c r="CD70" s="63" t="s">
        <v>178</v>
      </c>
      <c r="CE70" s="63" t="s">
        <v>178</v>
      </c>
      <c r="CF70" s="63" t="s">
        <v>178</v>
      </c>
      <c r="CG70" s="63" t="s">
        <v>178</v>
      </c>
      <c r="CH70" s="63" t="s">
        <v>178</v>
      </c>
      <c r="CI70" s="63" t="s">
        <v>178</v>
      </c>
      <c r="CJ70" s="63" t="s">
        <v>178</v>
      </c>
      <c r="CK70" s="63" t="s">
        <v>178</v>
      </c>
      <c r="CL70" s="63" t="s">
        <v>178</v>
      </c>
      <c r="CM70" s="63" t="s">
        <v>178</v>
      </c>
      <c r="CN70" s="63" t="s">
        <v>178</v>
      </c>
      <c r="CO70" s="63" t="s">
        <v>178</v>
      </c>
      <c r="CP70" s="63" t="s">
        <v>178</v>
      </c>
      <c r="CQ70" s="63" t="s">
        <v>178</v>
      </c>
      <c r="CR70" s="63" t="s">
        <v>178</v>
      </c>
      <c r="CS70" s="63" t="s">
        <v>178</v>
      </c>
      <c r="CT70" s="63" t="s">
        <v>178</v>
      </c>
      <c r="CU70" s="63" t="s">
        <v>178</v>
      </c>
      <c r="CV70" s="63" t="s">
        <v>178</v>
      </c>
      <c r="CW70" s="63" t="s">
        <v>178</v>
      </c>
      <c r="CX70" s="63" t="s">
        <v>178</v>
      </c>
      <c r="CY70" s="63" t="s">
        <v>178</v>
      </c>
      <c r="CZ70" s="63" t="s">
        <v>178</v>
      </c>
    </row>
    <row r="71" spans="1:104" x14ac:dyDescent="0.25">
      <c r="A71" s="16" t="s">
        <v>617</v>
      </c>
      <c r="B71" s="9" t="s">
        <v>183</v>
      </c>
      <c r="C71" s="15" t="s">
        <v>253</v>
      </c>
      <c r="D71" s="15" t="s">
        <v>2</v>
      </c>
      <c r="E71" s="86" t="s">
        <v>178</v>
      </c>
      <c r="F71" s="63" t="s">
        <v>178</v>
      </c>
      <c r="G71" s="63" t="s">
        <v>178</v>
      </c>
      <c r="H71" s="63" t="s">
        <v>178</v>
      </c>
      <c r="I71" s="63" t="s">
        <v>178</v>
      </c>
      <c r="J71" s="63" t="s">
        <v>178</v>
      </c>
      <c r="K71" s="63" t="s">
        <v>178</v>
      </c>
      <c r="L71" s="63" t="s">
        <v>178</v>
      </c>
      <c r="M71" s="63" t="s">
        <v>178</v>
      </c>
      <c r="N71" s="63" t="s">
        <v>178</v>
      </c>
      <c r="O71" s="63" t="s">
        <v>178</v>
      </c>
      <c r="P71" s="63" t="s">
        <v>178</v>
      </c>
      <c r="Q71" s="63" t="s">
        <v>178</v>
      </c>
      <c r="R71" s="63" t="s">
        <v>178</v>
      </c>
      <c r="S71" s="63" t="s">
        <v>178</v>
      </c>
      <c r="T71" s="63" t="s">
        <v>178</v>
      </c>
      <c r="U71" s="63" t="s">
        <v>178</v>
      </c>
      <c r="V71" s="63" t="s">
        <v>178</v>
      </c>
      <c r="W71" s="63" t="s">
        <v>178</v>
      </c>
      <c r="X71" s="63" t="s">
        <v>178</v>
      </c>
      <c r="Y71" s="63" t="s">
        <v>178</v>
      </c>
      <c r="Z71" s="63" t="s">
        <v>178</v>
      </c>
      <c r="AA71" s="63" t="s">
        <v>178</v>
      </c>
      <c r="AB71" s="63" t="s">
        <v>178</v>
      </c>
      <c r="AC71" s="63" t="s">
        <v>178</v>
      </c>
      <c r="AD71" s="63" t="s">
        <v>178</v>
      </c>
      <c r="AE71" s="63" t="s">
        <v>178</v>
      </c>
      <c r="AF71" s="63" t="s">
        <v>178</v>
      </c>
      <c r="AG71" s="63" t="s">
        <v>178</v>
      </c>
      <c r="AH71" s="63" t="s">
        <v>178</v>
      </c>
      <c r="AI71" s="63" t="s">
        <v>178</v>
      </c>
      <c r="AJ71" s="63" t="s">
        <v>178</v>
      </c>
      <c r="AK71" s="63" t="s">
        <v>178</v>
      </c>
      <c r="AL71" s="63" t="s">
        <v>178</v>
      </c>
      <c r="AM71" s="63" t="s">
        <v>178</v>
      </c>
      <c r="AN71" s="63" t="s">
        <v>178</v>
      </c>
      <c r="AO71" s="63" t="s">
        <v>178</v>
      </c>
      <c r="AP71" s="63" t="s">
        <v>178</v>
      </c>
      <c r="AQ71" s="63" t="s">
        <v>178</v>
      </c>
      <c r="AR71" s="63" t="s">
        <v>178</v>
      </c>
      <c r="AS71" s="63" t="s">
        <v>178</v>
      </c>
      <c r="AT71" s="63" t="s">
        <v>178</v>
      </c>
      <c r="AU71" s="63" t="s">
        <v>178</v>
      </c>
      <c r="AV71" s="63" t="s">
        <v>178</v>
      </c>
      <c r="AW71" s="63" t="s">
        <v>178</v>
      </c>
      <c r="AX71" s="63" t="s">
        <v>178</v>
      </c>
      <c r="AY71" s="63" t="s">
        <v>178</v>
      </c>
      <c r="AZ71" s="63" t="s">
        <v>178</v>
      </c>
      <c r="BA71" s="63" t="s">
        <v>178</v>
      </c>
      <c r="BB71" s="63" t="s">
        <v>178</v>
      </c>
      <c r="BC71" s="63" t="s">
        <v>178</v>
      </c>
      <c r="BD71" s="63" t="s">
        <v>178</v>
      </c>
      <c r="BE71" s="63" t="s">
        <v>178</v>
      </c>
      <c r="BF71" s="63" t="s">
        <v>178</v>
      </c>
      <c r="BG71" s="63" t="s">
        <v>178</v>
      </c>
      <c r="BH71" s="63" t="s">
        <v>178</v>
      </c>
      <c r="BI71" s="63" t="s">
        <v>178</v>
      </c>
      <c r="BJ71" s="63" t="s">
        <v>178</v>
      </c>
      <c r="BK71" s="63" t="s">
        <v>178</v>
      </c>
      <c r="BL71" s="63" t="s">
        <v>178</v>
      </c>
      <c r="BM71" s="63" t="s">
        <v>178</v>
      </c>
      <c r="BN71" s="63" t="s">
        <v>178</v>
      </c>
      <c r="BO71" s="63" t="s">
        <v>178</v>
      </c>
      <c r="BP71" s="63" t="s">
        <v>178</v>
      </c>
      <c r="BQ71" s="63" t="s">
        <v>178</v>
      </c>
      <c r="BR71" s="63" t="s">
        <v>178</v>
      </c>
      <c r="BS71" s="63" t="s">
        <v>178</v>
      </c>
      <c r="BT71" s="63" t="s">
        <v>178</v>
      </c>
      <c r="BU71" s="63" t="s">
        <v>178</v>
      </c>
      <c r="BV71" s="63" t="s">
        <v>178</v>
      </c>
      <c r="BW71" s="63" t="s">
        <v>178</v>
      </c>
      <c r="BX71" s="63" t="s">
        <v>178</v>
      </c>
      <c r="BY71" s="63" t="s">
        <v>178</v>
      </c>
      <c r="BZ71" s="63" t="s">
        <v>178</v>
      </c>
      <c r="CA71" s="63" t="s">
        <v>178</v>
      </c>
      <c r="CB71" s="63" t="s">
        <v>178</v>
      </c>
      <c r="CC71" s="63" t="s">
        <v>178</v>
      </c>
      <c r="CD71" s="63" t="s">
        <v>178</v>
      </c>
      <c r="CE71" s="63" t="s">
        <v>178</v>
      </c>
      <c r="CF71" s="63" t="s">
        <v>178</v>
      </c>
      <c r="CG71" s="63" t="s">
        <v>178</v>
      </c>
      <c r="CH71" s="63" t="s">
        <v>178</v>
      </c>
      <c r="CI71" s="63" t="s">
        <v>178</v>
      </c>
      <c r="CJ71" s="63" t="s">
        <v>178</v>
      </c>
      <c r="CK71" s="63" t="s">
        <v>178</v>
      </c>
      <c r="CL71" s="63" t="s">
        <v>178</v>
      </c>
      <c r="CM71" s="63" t="s">
        <v>178</v>
      </c>
      <c r="CN71" s="63" t="s">
        <v>178</v>
      </c>
      <c r="CO71" s="63" t="s">
        <v>178</v>
      </c>
      <c r="CP71" s="63" t="s">
        <v>178</v>
      </c>
      <c r="CQ71" s="63" t="s">
        <v>178</v>
      </c>
      <c r="CR71" s="63" t="s">
        <v>178</v>
      </c>
      <c r="CS71" s="63" t="s">
        <v>178</v>
      </c>
      <c r="CT71" s="63" t="s">
        <v>178</v>
      </c>
      <c r="CU71" s="63" t="s">
        <v>178</v>
      </c>
      <c r="CV71" s="63" t="s">
        <v>178</v>
      </c>
      <c r="CW71" s="63" t="s">
        <v>178</v>
      </c>
      <c r="CX71" s="63" t="s">
        <v>178</v>
      </c>
      <c r="CY71" s="63" t="s">
        <v>178</v>
      </c>
      <c r="CZ71" s="63" t="s">
        <v>178</v>
      </c>
    </row>
    <row r="72" spans="1:104" x14ac:dyDescent="0.25">
      <c r="A72" s="16" t="s">
        <v>618</v>
      </c>
      <c r="B72" s="9" t="s">
        <v>184</v>
      </c>
      <c r="C72" s="15" t="s">
        <v>256</v>
      </c>
      <c r="D72" s="15" t="s">
        <v>2</v>
      </c>
      <c r="E72" s="86"/>
      <c r="F72" s="63"/>
      <c r="G72" s="63"/>
      <c r="H72" s="63"/>
      <c r="I72" s="63"/>
      <c r="J72" s="63"/>
      <c r="K72" s="63"/>
      <c r="L72" s="63"/>
      <c r="M72" s="63"/>
      <c r="N72" s="63"/>
      <c r="O72" s="63"/>
      <c r="P72" s="63"/>
      <c r="Q72" s="63"/>
      <c r="R72" s="63"/>
      <c r="S72" s="63"/>
      <c r="T72" s="63"/>
      <c r="U72" s="63"/>
      <c r="V72" s="63"/>
      <c r="W72" s="63"/>
      <c r="X72" s="63"/>
      <c r="Y72" s="63"/>
      <c r="Z72" s="63"/>
      <c r="AA72" s="63"/>
      <c r="AB72" s="63"/>
      <c r="AC72" s="63"/>
      <c r="AD72" s="63"/>
      <c r="AE72" s="63"/>
      <c r="AF72" s="63"/>
      <c r="AG72" s="63"/>
      <c r="AH72" s="63"/>
      <c r="AI72" s="63"/>
      <c r="AJ72" s="63"/>
      <c r="AK72" s="63"/>
      <c r="AL72" s="63"/>
      <c r="AM72" s="63"/>
      <c r="AN72" s="63"/>
      <c r="AO72" s="63"/>
      <c r="AP72" s="63"/>
      <c r="AQ72" s="63"/>
      <c r="AR72" s="63"/>
      <c r="AS72" s="63"/>
      <c r="AT72" s="63"/>
      <c r="AU72" s="63"/>
      <c r="AV72" s="63"/>
      <c r="AW72" s="63"/>
      <c r="AX72" s="63"/>
      <c r="AY72" s="63"/>
      <c r="AZ72" s="63"/>
      <c r="BA72" s="63"/>
      <c r="BB72" s="63"/>
      <c r="BC72" s="63"/>
      <c r="BD72" s="63"/>
      <c r="BE72" s="63"/>
      <c r="BF72" s="63"/>
      <c r="BG72" s="63"/>
      <c r="BH72" s="63"/>
      <c r="BI72" s="63"/>
      <c r="BJ72" s="63"/>
      <c r="BK72" s="63"/>
      <c r="BL72" s="63"/>
      <c r="BM72" s="63"/>
      <c r="BN72" s="63"/>
      <c r="BO72" s="63"/>
      <c r="BP72" s="63"/>
      <c r="BQ72" s="63"/>
      <c r="BR72" s="63"/>
      <c r="BS72" s="63"/>
      <c r="BT72" s="63"/>
      <c r="BU72" s="63"/>
      <c r="BV72" s="63"/>
      <c r="BW72" s="63"/>
      <c r="BX72" s="63"/>
      <c r="BY72" s="63"/>
      <c r="BZ72" s="63"/>
      <c r="CA72" s="63"/>
      <c r="CB72" s="63"/>
      <c r="CC72" s="63"/>
      <c r="CD72" s="63"/>
      <c r="CE72" s="63"/>
      <c r="CF72" s="63"/>
      <c r="CG72" s="63"/>
      <c r="CH72" s="63"/>
      <c r="CI72" s="63"/>
      <c r="CJ72" s="63"/>
      <c r="CK72" s="63"/>
      <c r="CL72" s="63"/>
      <c r="CM72" s="63"/>
      <c r="CN72" s="63"/>
      <c r="CO72" s="63"/>
      <c r="CP72" s="63"/>
      <c r="CQ72" s="63"/>
      <c r="CR72" s="63"/>
      <c r="CS72" s="63"/>
      <c r="CT72" s="63"/>
      <c r="CU72" s="63"/>
      <c r="CV72" s="63"/>
      <c r="CW72" s="63"/>
      <c r="CX72" s="63"/>
      <c r="CY72" s="63"/>
      <c r="CZ72" s="63"/>
    </row>
    <row r="73" spans="1:104" ht="27.6" x14ac:dyDescent="0.25">
      <c r="A73" s="16" t="s">
        <v>619</v>
      </c>
      <c r="B73" s="9" t="s">
        <v>185</v>
      </c>
      <c r="C73" s="15" t="s">
        <v>255</v>
      </c>
      <c r="D73" s="15" t="s">
        <v>68</v>
      </c>
      <c r="E73" s="91"/>
      <c r="F73" s="92"/>
      <c r="G73" s="92"/>
      <c r="H73" s="92"/>
      <c r="I73" s="92"/>
      <c r="J73" s="92"/>
      <c r="K73" s="92"/>
      <c r="L73" s="92"/>
      <c r="M73" s="92"/>
      <c r="N73" s="92"/>
      <c r="O73" s="92"/>
      <c r="P73" s="92"/>
      <c r="Q73" s="92"/>
      <c r="R73" s="92"/>
      <c r="S73" s="92"/>
      <c r="T73" s="92"/>
      <c r="U73" s="92"/>
      <c r="V73" s="92"/>
      <c r="W73" s="92"/>
      <c r="X73" s="92"/>
      <c r="Y73" s="92"/>
      <c r="Z73" s="92"/>
      <c r="AA73" s="92"/>
      <c r="AB73" s="92"/>
      <c r="AC73" s="92"/>
      <c r="AD73" s="92"/>
      <c r="AE73" s="92"/>
      <c r="AF73" s="92"/>
      <c r="AG73" s="92"/>
      <c r="AH73" s="92"/>
      <c r="AI73" s="92"/>
      <c r="AJ73" s="92"/>
      <c r="AK73" s="92"/>
      <c r="AL73" s="92"/>
      <c r="AM73" s="92"/>
      <c r="AN73" s="92"/>
      <c r="AO73" s="92"/>
      <c r="AP73" s="92"/>
      <c r="AQ73" s="92"/>
      <c r="AR73" s="92"/>
      <c r="AS73" s="92"/>
      <c r="AT73" s="92"/>
      <c r="AU73" s="92"/>
      <c r="AV73" s="92"/>
      <c r="AW73" s="92"/>
      <c r="AX73" s="92"/>
      <c r="AY73" s="92"/>
      <c r="AZ73" s="92"/>
      <c r="BA73" s="92"/>
      <c r="BB73" s="92"/>
      <c r="BC73" s="92"/>
      <c r="BD73" s="92"/>
      <c r="BE73" s="92"/>
      <c r="BF73" s="92"/>
      <c r="BG73" s="92"/>
      <c r="BH73" s="92"/>
      <c r="BI73" s="92"/>
      <c r="BJ73" s="92"/>
      <c r="BK73" s="92"/>
      <c r="BL73" s="92"/>
      <c r="BM73" s="92"/>
      <c r="BN73" s="92"/>
      <c r="BO73" s="92"/>
      <c r="BP73" s="92"/>
      <c r="BQ73" s="92"/>
      <c r="BR73" s="92"/>
      <c r="BS73" s="92"/>
      <c r="BT73" s="92"/>
      <c r="BU73" s="92"/>
      <c r="BV73" s="92"/>
      <c r="BW73" s="92"/>
      <c r="BX73" s="92"/>
      <c r="BY73" s="92"/>
      <c r="BZ73" s="92"/>
      <c r="CA73" s="92"/>
      <c r="CB73" s="92"/>
      <c r="CC73" s="92"/>
      <c r="CD73" s="92"/>
      <c r="CE73" s="92"/>
      <c r="CF73" s="92"/>
      <c r="CG73" s="92"/>
      <c r="CH73" s="92"/>
      <c r="CI73" s="92"/>
      <c r="CJ73" s="92"/>
      <c r="CK73" s="92"/>
      <c r="CL73" s="92"/>
      <c r="CM73" s="92"/>
      <c r="CN73" s="92"/>
      <c r="CO73" s="92"/>
      <c r="CP73" s="92"/>
      <c r="CQ73" s="92"/>
      <c r="CR73" s="92"/>
      <c r="CS73" s="92"/>
      <c r="CT73" s="92"/>
      <c r="CU73" s="92"/>
      <c r="CV73" s="92"/>
      <c r="CW73" s="92"/>
      <c r="CX73" s="92"/>
      <c r="CY73" s="92"/>
      <c r="CZ73" s="92"/>
    </row>
    <row r="75" spans="1:104" s="73" customFormat="1" ht="17.399999999999999" x14ac:dyDescent="0.3">
      <c r="A75" s="72"/>
      <c r="C75" s="74"/>
      <c r="D75" s="74"/>
    </row>
    <row r="76" spans="1:104" ht="14.25" customHeight="1" x14ac:dyDescent="0.25"/>
    <row r="77" spans="1:104" ht="14.25" customHeight="1" x14ac:dyDescent="0.25"/>
    <row r="78" spans="1:104" ht="14.25" customHeight="1" x14ac:dyDescent="0.25"/>
    <row r="79" spans="1:104" ht="14.25" customHeight="1" x14ac:dyDescent="0.25"/>
    <row r="80" spans="1:104"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sheetData>
  <sheetProtection algorithmName="SHA-512" hashValue="R1PvrtNQZVBfuNf3fwwTXqDE4MXnMajmazsYgZvB1tYEYRsxU0AaU6J6NUpxRKB9h/nofXI8UicgQ1LQTfxBsA==" saltValue="fgRTYbx/z1iGPxhaxzn22A==" spinCount="100000" sheet="1" objects="1" scenarios="1"/>
  <mergeCells count="5">
    <mergeCell ref="A3:C3"/>
    <mergeCell ref="A10:C10"/>
    <mergeCell ref="A24:D24"/>
    <mergeCell ref="B14:C14"/>
    <mergeCell ref="B13:C13"/>
  </mergeCells>
  <phoneticPr fontId="8" type="noConversion"/>
  <conditionalFormatting sqref="B9:D9 E9:CZ24 A9:A67 D10 B11:D23 A68:CZ73">
    <cfRule type="expression" dxfId="65" priority="4">
      <formula>$D$5="Yes, the plan complies based on all analyses"</formula>
    </cfRule>
  </conditionalFormatting>
  <conditionalFormatting sqref="B25:CZ67">
    <cfRule type="expression" dxfId="64" priority="1">
      <formula>$D$5="Yes, the plan complies based on all analyses"</formula>
    </cfRule>
  </conditionalFormatting>
  <dataValidations count="2">
    <dataValidation allowBlank="1" prompt="To enter free text, select cell and type - do not click into cell" sqref="E37:CZ42 E44:CZ49 E68:CZ73 E60:CZ65 E53:CZ58" xr:uid="{FE3ECBE3-C252-480F-A0E4-A776552847F1}"/>
    <dataValidation allowBlank="1" sqref="E30:CZ35" xr:uid="{C642E9E2-E115-4CAB-BDE4-7A0FE14974AE}"/>
  </dataValidations>
  <hyperlinks>
    <hyperlink ref="A26" location="SectionE_AnalysisMethods" display="Click to return to the Analysis Methods section in the &quot;State and Program Information&quot; tab to change whether a method is used." xr:uid="{7AD3C123-3A3F-47F0-A906-B14F2E2BC437}"/>
    <hyperlink ref="B14" location="SectionE_AnalysisMethods" display="Return to the Analysis Methods section in the &quot;State and program information&quot; tab to change whether a method is used." xr:uid="{C6F6417F-0A72-41EF-ADD4-F405D681DBCD}"/>
    <hyperlink ref="A8" location="'III_Plan comp 438.206 All plans'!A1" display="Click to go to section B: Assurance of plan compliance for 42 C.F.R. § 438.206" xr:uid="{F9AE7A90-033F-4529-B2D1-222E5E4CFD57}"/>
  </hyperlink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221" id="{229AEED1-E8EE-4BA0-8E3F-C37FFD8DE704}">
            <xm:f>OR(ISBLANK('I_State and program information'!$E$50),'I_State and program information'!$E$50="No")</xm:f>
            <x14:dxf>
              <fill>
                <patternFill patternType="lightUp"/>
              </fill>
            </x14:dxf>
          </x14:cfRule>
          <xm:sqref>A28:CZ49</xm:sqref>
        </x14:conditionalFormatting>
        <x14:conditionalFormatting xmlns:xm="http://schemas.microsoft.com/office/excel/2006/main">
          <x14:cfRule type="expression" priority="220" id="{86B3ADFE-3F52-4EE1-BB87-D236AC27B38B}">
            <xm:f>OR(ISBLANK('I_State and program information'!$E$54),'I_State and program information'!$E$54="No")</xm:f>
            <x14:dxf>
              <fill>
                <patternFill patternType="lightUp"/>
              </fill>
            </x14:dxf>
          </x14:cfRule>
          <xm:sqref>A51:CZ65</xm:sqref>
        </x14:conditionalFormatting>
        <x14:conditionalFormatting xmlns:xm="http://schemas.microsoft.com/office/excel/2006/main">
          <x14:cfRule type="expression" priority="219" id="{A3B8303E-8715-4C25-B5BA-B529723FA637}">
            <xm:f>OR(ISBLANK('I_State and program information'!$E$62),'I_State and program information'!$E$62="No")</xm:f>
            <x14:dxf>
              <fill>
                <patternFill patternType="lightUp"/>
              </fill>
            </x14:dxf>
          </x14:cfRule>
          <xm:sqref>A66:CZ73</xm:sqref>
        </x14:conditionalFormatting>
      </x14:conditionalFormattings>
    </ext>
    <ext xmlns:x14="http://schemas.microsoft.com/office/spreadsheetml/2009/9/main" uri="{CCE6A557-97BC-4b89-ADB6-D9C93CAAB3DF}">
      <x14:dataValidations xmlns:xm="http://schemas.microsoft.com/office/excel/2006/main" count="103">
        <x14:dataValidation type="list" allowBlank="1" showInputMessage="1" showErrorMessage="1" xr:uid="{CCBCC313-6082-4A39-8F4E-94211DFB4CC2}">
          <x14:formula1>
            <xm:f>'Set Values'!$AB$3:$AB$4</xm:f>
          </x14:formula1>
          <xm:sqref>E20:CZ20</xm:sqref>
        </x14:dataValidation>
        <x14:dataValidation type="list" allowBlank="1" showInputMessage="1" showErrorMessage="1" xr:uid="{285743FA-8CA3-438B-920A-AC4FC66C8CDB}">
          <x14:formula1>
            <xm:f>'Set Values'!$Z$3:$Z$4</xm:f>
          </x14:formula1>
          <xm:sqref>D5</xm:sqref>
        </x14:dataValidation>
        <x14:dataValidation type="list" allowBlank="1" showInputMessage="1" showErrorMessage="1" xr:uid="{AA69D58A-5E3A-4DB8-A508-C9344E0F66C0}">
          <x14:formula1>
            <xm:f>'Set Values'!$BM$16:$BM$25</xm:f>
          </x14:formula1>
          <xm:sqref>F15</xm:sqref>
        </x14:dataValidation>
        <x14:dataValidation type="list" allowBlank="1" showInputMessage="1" showErrorMessage="1" xr:uid="{5DD71BFD-78FF-4C90-917B-C2F444AA59F8}">
          <x14:formula1>
            <xm:f>'Set Values'!$BL$16:$BL$25</xm:f>
          </x14:formula1>
          <xm:sqref>E15</xm:sqref>
        </x14:dataValidation>
        <x14:dataValidation type="list" allowBlank="1" showInputMessage="1" showErrorMessage="1" xr:uid="{4CE97FB2-3CCE-48D2-856A-EA9B5E119295}">
          <x14:formula1>
            <xm:f>'Set Values'!$BN$16:$BN$25</xm:f>
          </x14:formula1>
          <xm:sqref>G15</xm:sqref>
        </x14:dataValidation>
        <x14:dataValidation type="list" allowBlank="1" showInputMessage="1" showErrorMessage="1" xr:uid="{C7B517C5-37C8-4839-A540-C8D6256BC269}">
          <x14:formula1>
            <xm:f>'Set Values'!$BO$16:$BO$25</xm:f>
          </x14:formula1>
          <xm:sqref>H15</xm:sqref>
        </x14:dataValidation>
        <x14:dataValidation type="list" allowBlank="1" showInputMessage="1" showErrorMessage="1" xr:uid="{79FBCB2B-E77F-42B5-B34A-94A79DBFDBF3}">
          <x14:formula1>
            <xm:f>'Set Values'!$BP$16:$BP$25</xm:f>
          </x14:formula1>
          <xm:sqref>I15</xm:sqref>
        </x14:dataValidation>
        <x14:dataValidation type="list" allowBlank="1" showInputMessage="1" showErrorMessage="1" xr:uid="{F65FFD1B-9B68-47B9-86DA-F6BB0BCABA9F}">
          <x14:formula1>
            <xm:f>'Set Values'!$BQ$16:$BQ$25</xm:f>
          </x14:formula1>
          <xm:sqref>J15</xm:sqref>
        </x14:dataValidation>
        <x14:dataValidation type="list" allowBlank="1" showInputMessage="1" showErrorMessage="1" xr:uid="{DC2CDE8D-7E78-464D-BA92-BF64059719D4}">
          <x14:formula1>
            <xm:f>'Set Values'!$BR$16:$BR$25</xm:f>
          </x14:formula1>
          <xm:sqref>K15</xm:sqref>
        </x14:dataValidation>
        <x14:dataValidation type="list" allowBlank="1" showInputMessage="1" showErrorMessage="1" xr:uid="{40ABD92B-CB7D-4458-907A-06348D69975F}">
          <x14:formula1>
            <xm:f>'Set Values'!$BS$16:$BS$25</xm:f>
          </x14:formula1>
          <xm:sqref>L15</xm:sqref>
        </x14:dataValidation>
        <x14:dataValidation type="list" allowBlank="1" showInputMessage="1" showErrorMessage="1" xr:uid="{E7D46205-B393-4821-8F59-5E89BCABAEE9}">
          <x14:formula1>
            <xm:f>'Set Values'!$BT$16:$BT$25</xm:f>
          </x14:formula1>
          <xm:sqref>M15</xm:sqref>
        </x14:dataValidation>
        <x14:dataValidation type="list" allowBlank="1" showInputMessage="1" showErrorMessage="1" xr:uid="{96FD2D45-6336-4832-A713-DC9319733C6A}">
          <x14:formula1>
            <xm:f>'Set Values'!$BU$16:$BU$25</xm:f>
          </x14:formula1>
          <xm:sqref>N15</xm:sqref>
        </x14:dataValidation>
        <x14:dataValidation type="list" allowBlank="1" showInputMessage="1" showErrorMessage="1" xr:uid="{3991EDD0-4E83-4D21-ABA3-E54267BD8391}">
          <x14:formula1>
            <xm:f>'Set Values'!$BV$16:$BV$25</xm:f>
          </x14:formula1>
          <xm:sqref>O15</xm:sqref>
        </x14:dataValidation>
        <x14:dataValidation type="list" allowBlank="1" showInputMessage="1" showErrorMessage="1" xr:uid="{17A92FA2-6A93-42F2-9410-C236F83E2DD5}">
          <x14:formula1>
            <xm:f>'Set Values'!$BW$16:$BW$25</xm:f>
          </x14:formula1>
          <xm:sqref>P15</xm:sqref>
        </x14:dataValidation>
        <x14:dataValidation type="list" allowBlank="1" showInputMessage="1" showErrorMessage="1" xr:uid="{F5AE3845-85B1-4976-8919-26CE4557A5B9}">
          <x14:formula1>
            <xm:f>'Set Values'!$BX$16:$BX$25</xm:f>
          </x14:formula1>
          <xm:sqref>Q15</xm:sqref>
        </x14:dataValidation>
        <x14:dataValidation type="list" allowBlank="1" showInputMessage="1" showErrorMessage="1" xr:uid="{47EBB11E-2D08-4044-86A9-229E1152DA89}">
          <x14:formula1>
            <xm:f>'Set Values'!$BY$16:$BY$25</xm:f>
          </x14:formula1>
          <xm:sqref>R15</xm:sqref>
        </x14:dataValidation>
        <x14:dataValidation type="list" allowBlank="1" showInputMessage="1" showErrorMessage="1" xr:uid="{D982BC22-2E44-49F0-9D5C-5888D4EBBE16}">
          <x14:formula1>
            <xm:f>'Set Values'!$BZ$16:$BZ$25</xm:f>
          </x14:formula1>
          <xm:sqref>S15</xm:sqref>
        </x14:dataValidation>
        <x14:dataValidation type="list" allowBlank="1" showInputMessage="1" showErrorMessage="1" xr:uid="{CEAC02A4-4E56-42E3-9D3D-7F8FB51FC007}">
          <x14:formula1>
            <xm:f>'Set Values'!$CA$16:$CA$25</xm:f>
          </x14:formula1>
          <xm:sqref>T15</xm:sqref>
        </x14:dataValidation>
        <x14:dataValidation type="list" allowBlank="1" showInputMessage="1" showErrorMessage="1" xr:uid="{A5E2A0AC-5930-4215-AD61-90E4DD6782E9}">
          <x14:formula1>
            <xm:f>'Set Values'!$CB$16:$CB$25</xm:f>
          </x14:formula1>
          <xm:sqref>U15</xm:sqref>
        </x14:dataValidation>
        <x14:dataValidation type="list" allowBlank="1" showInputMessage="1" showErrorMessage="1" xr:uid="{DB01DBF7-B5F4-4465-9D07-75CCA9DEF217}">
          <x14:formula1>
            <xm:f>'Set Values'!$CC$16:$CC$25</xm:f>
          </x14:formula1>
          <xm:sqref>V15</xm:sqref>
        </x14:dataValidation>
        <x14:dataValidation type="list" allowBlank="1" showInputMessage="1" showErrorMessage="1" xr:uid="{36568E87-881F-42A9-A0C1-46303E20FCFC}">
          <x14:formula1>
            <xm:f>'Set Values'!$CD$16:$CD$25</xm:f>
          </x14:formula1>
          <xm:sqref>W15</xm:sqref>
        </x14:dataValidation>
        <x14:dataValidation type="list" allowBlank="1" showInputMessage="1" showErrorMessage="1" xr:uid="{6066FF88-3CFC-4EDD-AEB2-E19F64B38083}">
          <x14:formula1>
            <xm:f>'Set Values'!$AA$3</xm:f>
          </x14:formula1>
          <xm:sqref>E12:CZ12</xm:sqref>
        </x14:dataValidation>
        <x14:dataValidation type="list" allowBlank="1" showInputMessage="1" showErrorMessage="1" xr:uid="{47594F4C-FB7B-49E2-A7BE-EF8D1AF641EC}">
          <x14:formula1>
            <xm:f>'Set Values'!$CE$16:$CE$25</xm:f>
          </x14:formula1>
          <xm:sqref>X15</xm:sqref>
        </x14:dataValidation>
        <x14:dataValidation type="list" allowBlank="1" showInputMessage="1" showErrorMessage="1" xr:uid="{A9820D02-FE81-42A1-AFA4-844A3EBF3B51}">
          <x14:formula1>
            <xm:f>'Set Values'!$CF$16:$CF$25</xm:f>
          </x14:formula1>
          <xm:sqref>Y15</xm:sqref>
        </x14:dataValidation>
        <x14:dataValidation type="list" allowBlank="1" showInputMessage="1" showErrorMessage="1" xr:uid="{183CCA9C-97C1-4C75-8F12-332004806A7C}">
          <x14:formula1>
            <xm:f>'Set Values'!$CG$16:$CG$25</xm:f>
          </x14:formula1>
          <xm:sqref>Z15</xm:sqref>
        </x14:dataValidation>
        <x14:dataValidation type="list" allowBlank="1" showInputMessage="1" showErrorMessage="1" xr:uid="{748815F8-A9E9-4972-94D7-844EED19948B}">
          <x14:formula1>
            <xm:f>'Set Values'!$CH$16:$CH$25</xm:f>
          </x14:formula1>
          <xm:sqref>AA15</xm:sqref>
        </x14:dataValidation>
        <x14:dataValidation type="list" allowBlank="1" showInputMessage="1" showErrorMessage="1" xr:uid="{6E1089D0-6B6B-4FA7-A410-17F2026B06C6}">
          <x14:formula1>
            <xm:f>'Set Values'!$CI$16:$CI$25</xm:f>
          </x14:formula1>
          <xm:sqref>AB15</xm:sqref>
        </x14:dataValidation>
        <x14:dataValidation type="list" allowBlank="1" showInputMessage="1" showErrorMessage="1" xr:uid="{AE5AB873-D685-4EA2-B4A3-ACF4A6531966}">
          <x14:formula1>
            <xm:f>'Set Values'!$CJ$16:$CJ$25</xm:f>
          </x14:formula1>
          <xm:sqref>AC15</xm:sqref>
        </x14:dataValidation>
        <x14:dataValidation type="list" allowBlank="1" showInputMessage="1" showErrorMessage="1" xr:uid="{89D509A3-50C2-49B8-AFE5-F3F9125045EB}">
          <x14:formula1>
            <xm:f>'Set Values'!$CK$16:$CK$25</xm:f>
          </x14:formula1>
          <xm:sqref>AD15</xm:sqref>
        </x14:dataValidation>
        <x14:dataValidation type="list" allowBlank="1" showInputMessage="1" showErrorMessage="1" xr:uid="{D0F140AD-0C18-4110-A6A4-FB2EAD313E2B}">
          <x14:formula1>
            <xm:f>'Set Values'!$CL$16:$CL$25</xm:f>
          </x14:formula1>
          <xm:sqref>AE15</xm:sqref>
        </x14:dataValidation>
        <x14:dataValidation type="list" allowBlank="1" showInputMessage="1" showErrorMessage="1" xr:uid="{450E8653-D0A5-4B9E-B2FD-B31F85277831}">
          <x14:formula1>
            <xm:f>'Set Values'!$CM$16:$CM$25</xm:f>
          </x14:formula1>
          <xm:sqref>AF15</xm:sqref>
        </x14:dataValidation>
        <x14:dataValidation type="list" allowBlank="1" showInputMessage="1" showErrorMessage="1" xr:uid="{9EB11C14-9EE6-42B1-BC23-9DD2E4922727}">
          <x14:formula1>
            <xm:f>'Set Values'!$CN$16:$CN$25</xm:f>
          </x14:formula1>
          <xm:sqref>AG15</xm:sqref>
        </x14:dataValidation>
        <x14:dataValidation type="list" allowBlank="1" showInputMessage="1" showErrorMessage="1" xr:uid="{AFDA87FB-6DD3-494A-A5E6-05B381B64669}">
          <x14:formula1>
            <xm:f>'Set Values'!$CO$16:$CO$25</xm:f>
          </x14:formula1>
          <xm:sqref>AH15</xm:sqref>
        </x14:dataValidation>
        <x14:dataValidation type="list" allowBlank="1" showInputMessage="1" showErrorMessage="1" xr:uid="{03ACC947-A4C5-473B-9BC6-ED9F8B48E8B7}">
          <x14:formula1>
            <xm:f>'Set Values'!$CP$16:$CP$25</xm:f>
          </x14:formula1>
          <xm:sqref>AI15</xm:sqref>
        </x14:dataValidation>
        <x14:dataValidation type="list" allowBlank="1" showInputMessage="1" showErrorMessage="1" xr:uid="{48C912C9-B918-4E27-B744-4F644DED595C}">
          <x14:formula1>
            <xm:f>'Set Values'!$CQ$16:$CQ$25</xm:f>
          </x14:formula1>
          <xm:sqref>AJ15</xm:sqref>
        </x14:dataValidation>
        <x14:dataValidation type="list" allowBlank="1" showInputMessage="1" showErrorMessage="1" xr:uid="{068FA15F-3B51-499B-99C1-B60B3ECC0E21}">
          <x14:formula1>
            <xm:f>'Set Values'!$CR$16:$CR$25</xm:f>
          </x14:formula1>
          <xm:sqref>AK15</xm:sqref>
        </x14:dataValidation>
        <x14:dataValidation type="list" allowBlank="1" showInputMessage="1" showErrorMessage="1" xr:uid="{910358BB-BB2B-49EE-A1A7-D6C4C4BF24CD}">
          <x14:formula1>
            <xm:f>'Set Values'!$CS$16:$CS$25</xm:f>
          </x14:formula1>
          <xm:sqref>AL15</xm:sqref>
        </x14:dataValidation>
        <x14:dataValidation type="list" allowBlank="1" showInputMessage="1" showErrorMessage="1" xr:uid="{B34DD977-9422-4C32-8F07-2E9D27633531}">
          <x14:formula1>
            <xm:f>'Set Values'!$CT$16:$CT$25</xm:f>
          </x14:formula1>
          <xm:sqref>AM15</xm:sqref>
        </x14:dataValidation>
        <x14:dataValidation type="list" allowBlank="1" showInputMessage="1" showErrorMessage="1" xr:uid="{7DE99155-44EB-43CF-9412-82252470AD8C}">
          <x14:formula1>
            <xm:f>'Set Values'!$CU$16:$CU$25</xm:f>
          </x14:formula1>
          <xm:sqref>AN15</xm:sqref>
        </x14:dataValidation>
        <x14:dataValidation type="list" allowBlank="1" showInputMessage="1" showErrorMessage="1" xr:uid="{B4815CE8-C832-4F29-9174-BAC1C018E780}">
          <x14:formula1>
            <xm:f>'Set Values'!$CV$16:$CV$25</xm:f>
          </x14:formula1>
          <xm:sqref>AO15</xm:sqref>
        </x14:dataValidation>
        <x14:dataValidation type="list" allowBlank="1" showInputMessage="1" showErrorMessage="1" xr:uid="{6B17B410-556A-4D07-A356-CE978545C87A}">
          <x14:formula1>
            <xm:f>'Set Values'!$CW$16:$CW$25</xm:f>
          </x14:formula1>
          <xm:sqref>AP15</xm:sqref>
        </x14:dataValidation>
        <x14:dataValidation type="list" allowBlank="1" showInputMessage="1" showErrorMessage="1" xr:uid="{BBE2A84C-8542-432D-A004-B809E5BCF734}">
          <x14:formula1>
            <xm:f>'Set Values'!$CX$16:$CX$25</xm:f>
          </x14:formula1>
          <xm:sqref>AQ15</xm:sqref>
        </x14:dataValidation>
        <x14:dataValidation type="list" allowBlank="1" showInputMessage="1" showErrorMessage="1" xr:uid="{5DC5761D-FD94-4419-90EC-DE1FEBC71949}">
          <x14:formula1>
            <xm:f>'Set Values'!$CY$16:$CY$25</xm:f>
          </x14:formula1>
          <xm:sqref>AR15</xm:sqref>
        </x14:dataValidation>
        <x14:dataValidation type="list" allowBlank="1" showInputMessage="1" showErrorMessage="1" xr:uid="{AD3F2144-B6E2-4A64-AA39-DFB0D37C67F1}">
          <x14:formula1>
            <xm:f>'Set Values'!$CZ$16:$CZ$25</xm:f>
          </x14:formula1>
          <xm:sqref>AS15</xm:sqref>
        </x14:dataValidation>
        <x14:dataValidation type="list" allowBlank="1" showInputMessage="1" showErrorMessage="1" xr:uid="{73B6FF6D-A67A-40E0-86EB-77E145FD328A}">
          <x14:formula1>
            <xm:f>'Set Values'!$DA$16:$DA$25</xm:f>
          </x14:formula1>
          <xm:sqref>AT15</xm:sqref>
        </x14:dataValidation>
        <x14:dataValidation type="list" allowBlank="1" showInputMessage="1" showErrorMessage="1" xr:uid="{570CA66C-AC68-4118-9B5C-70B536DE04CA}">
          <x14:formula1>
            <xm:f>'Set Values'!$DB$16:$DB$25</xm:f>
          </x14:formula1>
          <xm:sqref>AU15</xm:sqref>
        </x14:dataValidation>
        <x14:dataValidation type="list" allowBlank="1" showInputMessage="1" showErrorMessage="1" xr:uid="{FCD3EB77-DC63-4B0C-8F1F-28A09E3C7485}">
          <x14:formula1>
            <xm:f>'Set Values'!$DC$16:$DC$25</xm:f>
          </x14:formula1>
          <xm:sqref>AV15</xm:sqref>
        </x14:dataValidation>
        <x14:dataValidation type="list" allowBlank="1" showInputMessage="1" showErrorMessage="1" xr:uid="{64D402C0-6A1C-41BA-B421-AC66B9CA13B4}">
          <x14:formula1>
            <xm:f>'Set Values'!$DD$16:$DD$25</xm:f>
          </x14:formula1>
          <xm:sqref>AW15</xm:sqref>
        </x14:dataValidation>
        <x14:dataValidation type="list" allowBlank="1" showInputMessage="1" showErrorMessage="1" xr:uid="{E31414AC-57E0-440C-A2D7-35189AD15722}">
          <x14:formula1>
            <xm:f>'Set Values'!$DE$16:$DE$25</xm:f>
          </x14:formula1>
          <xm:sqref>AX15</xm:sqref>
        </x14:dataValidation>
        <x14:dataValidation type="list" allowBlank="1" showInputMessage="1" showErrorMessage="1" xr:uid="{57F94F67-D2E3-4C5F-9E47-66B002813EA3}">
          <x14:formula1>
            <xm:f>'Set Values'!$DF$16:$DF$25</xm:f>
          </x14:formula1>
          <xm:sqref>AY15</xm:sqref>
        </x14:dataValidation>
        <x14:dataValidation type="list" allowBlank="1" showInputMessage="1" showErrorMessage="1" xr:uid="{870A8AEB-A935-421B-8D09-21656563B96D}">
          <x14:formula1>
            <xm:f>'Set Values'!$DG$16:$DG$25</xm:f>
          </x14:formula1>
          <xm:sqref>AZ15</xm:sqref>
        </x14:dataValidation>
        <x14:dataValidation type="list" allowBlank="1" showInputMessage="1" showErrorMessage="1" xr:uid="{89CC3BFA-BCB3-454D-93B9-A9D75B316A43}">
          <x14:formula1>
            <xm:f>'Set Values'!$DH$16:$DH$25</xm:f>
          </x14:formula1>
          <xm:sqref>BA15</xm:sqref>
        </x14:dataValidation>
        <x14:dataValidation type="list" allowBlank="1" showInputMessage="1" showErrorMessage="1" xr:uid="{64FD3A38-F39F-4AB2-9CC3-483A8DC9F10D}">
          <x14:formula1>
            <xm:f>'Set Values'!$DI$16:$DI$25</xm:f>
          </x14:formula1>
          <xm:sqref>BB15</xm:sqref>
        </x14:dataValidation>
        <x14:dataValidation type="list" allowBlank="1" showInputMessage="1" showErrorMessage="1" xr:uid="{9F3E822A-A802-4BA3-AC0A-203A95C98B46}">
          <x14:formula1>
            <xm:f>'Set Values'!$DJ$16:$DJ$25</xm:f>
          </x14:formula1>
          <xm:sqref>BC15</xm:sqref>
        </x14:dataValidation>
        <x14:dataValidation type="list" allowBlank="1" showInputMessage="1" showErrorMessage="1" xr:uid="{4DF37093-46E4-46C4-894F-E5004DF528E7}">
          <x14:formula1>
            <xm:f>'Set Values'!$DK$16:$DK$25</xm:f>
          </x14:formula1>
          <xm:sqref>BD15</xm:sqref>
        </x14:dataValidation>
        <x14:dataValidation type="list" allowBlank="1" showInputMessage="1" showErrorMessage="1" xr:uid="{7DB07553-F85F-494F-B55D-7D97F4A862B4}">
          <x14:formula1>
            <xm:f>'Set Values'!$DL$16:$DL$25</xm:f>
          </x14:formula1>
          <xm:sqref>BE15</xm:sqref>
        </x14:dataValidation>
        <x14:dataValidation type="list" allowBlank="1" showInputMessage="1" showErrorMessage="1" xr:uid="{1CDFE6A9-D550-4CDB-B439-59F52531C067}">
          <x14:formula1>
            <xm:f>'Set Values'!$DM$16:$DM$25</xm:f>
          </x14:formula1>
          <xm:sqref>BF15</xm:sqref>
        </x14:dataValidation>
        <x14:dataValidation type="list" allowBlank="1" showInputMessage="1" showErrorMessage="1" xr:uid="{51234C5C-5180-49DE-864E-EECC191F526C}">
          <x14:formula1>
            <xm:f>'Set Values'!$DN$16:$DN$25</xm:f>
          </x14:formula1>
          <xm:sqref>BG15</xm:sqref>
        </x14:dataValidation>
        <x14:dataValidation type="list" allowBlank="1" showInputMessage="1" showErrorMessage="1" xr:uid="{CE6E02D1-3A07-4669-8EF4-60BABF5FAF00}">
          <x14:formula1>
            <xm:f>'Set Values'!$DO$16:$DO$25</xm:f>
          </x14:formula1>
          <xm:sqref>BH15</xm:sqref>
        </x14:dataValidation>
        <x14:dataValidation type="list" allowBlank="1" showInputMessage="1" showErrorMessage="1" xr:uid="{6F6D1960-A138-4FE5-AFE2-62407C2346D2}">
          <x14:formula1>
            <xm:f>'Set Values'!$DP$16:$DP$25</xm:f>
          </x14:formula1>
          <xm:sqref>BI15</xm:sqref>
        </x14:dataValidation>
        <x14:dataValidation type="list" allowBlank="1" showInputMessage="1" showErrorMessage="1" xr:uid="{0A9189CD-1D45-4D45-9040-B03A64545E20}">
          <x14:formula1>
            <xm:f>'Set Values'!$DQ$16:$DQ$25</xm:f>
          </x14:formula1>
          <xm:sqref>BJ15</xm:sqref>
        </x14:dataValidation>
        <x14:dataValidation type="list" allowBlank="1" showInputMessage="1" showErrorMessage="1" xr:uid="{0BBFC8AB-DF46-4791-B702-BEE86B90B9D4}">
          <x14:formula1>
            <xm:f>'Set Values'!$DR$16:$DR$25</xm:f>
          </x14:formula1>
          <xm:sqref>BK15</xm:sqref>
        </x14:dataValidation>
        <x14:dataValidation type="list" allowBlank="1" showInputMessage="1" showErrorMessage="1" xr:uid="{679D7C62-D2DC-4238-8E9D-A6F154FCA7B2}">
          <x14:formula1>
            <xm:f>'Set Values'!$DS$16:$DS$25</xm:f>
          </x14:formula1>
          <xm:sqref>BL15</xm:sqref>
        </x14:dataValidation>
        <x14:dataValidation type="list" allowBlank="1" showInputMessage="1" showErrorMessage="1" xr:uid="{1F967950-07C7-4C3B-B024-05A6D371D51B}">
          <x14:formula1>
            <xm:f>'Set Values'!$DT$16:$DT$25</xm:f>
          </x14:formula1>
          <xm:sqref>BM15</xm:sqref>
        </x14:dataValidation>
        <x14:dataValidation type="list" allowBlank="1" showInputMessage="1" showErrorMessage="1" xr:uid="{53C719FE-3066-4C83-9D8E-4BEDEAD67955}">
          <x14:formula1>
            <xm:f>'Set Values'!$DU$16:$DU$25</xm:f>
          </x14:formula1>
          <xm:sqref>BN15</xm:sqref>
        </x14:dataValidation>
        <x14:dataValidation type="list" allowBlank="1" showInputMessage="1" showErrorMessage="1" xr:uid="{823A7447-BB18-4719-AD33-8CC7793A7BB7}">
          <x14:formula1>
            <xm:f>'Set Values'!$DV$16:$DV$25</xm:f>
          </x14:formula1>
          <xm:sqref>BO15</xm:sqref>
        </x14:dataValidation>
        <x14:dataValidation type="list" allowBlank="1" showInputMessage="1" showErrorMessage="1" xr:uid="{1A5506CF-85D7-4717-88A2-A2E5AFB649EA}">
          <x14:formula1>
            <xm:f>'Set Values'!$DW$16:$DW$25</xm:f>
          </x14:formula1>
          <xm:sqref>BP15</xm:sqref>
        </x14:dataValidation>
        <x14:dataValidation type="list" allowBlank="1" showInputMessage="1" showErrorMessage="1" xr:uid="{2ABD8118-B45E-4305-BC30-11C5CB48AA4C}">
          <x14:formula1>
            <xm:f>'Set Values'!$DX$16:$DX$25</xm:f>
          </x14:formula1>
          <xm:sqref>BQ15</xm:sqref>
        </x14:dataValidation>
        <x14:dataValidation type="list" allowBlank="1" showInputMessage="1" showErrorMessage="1" xr:uid="{8B0F21C2-B4C4-4F91-B9B9-F0B9D371053C}">
          <x14:formula1>
            <xm:f>'Set Values'!$DY$16:$DY$25</xm:f>
          </x14:formula1>
          <xm:sqref>BR15</xm:sqref>
        </x14:dataValidation>
        <x14:dataValidation type="list" allowBlank="1" showInputMessage="1" showErrorMessage="1" xr:uid="{E6FA1A3A-C1FA-46F3-A0F7-C69F77F77FF0}">
          <x14:formula1>
            <xm:f>'Set Values'!$DZ$16:$DZ$25</xm:f>
          </x14:formula1>
          <xm:sqref>BS15</xm:sqref>
        </x14:dataValidation>
        <x14:dataValidation type="list" allowBlank="1" showInputMessage="1" showErrorMessage="1" xr:uid="{45EF3F5D-1720-4DF8-9DFE-143EE5FCF48E}">
          <x14:formula1>
            <xm:f>'Set Values'!$EA$16:$EA$25</xm:f>
          </x14:formula1>
          <xm:sqref>BT15</xm:sqref>
        </x14:dataValidation>
        <x14:dataValidation type="list" allowBlank="1" showInputMessage="1" showErrorMessage="1" xr:uid="{5D82B0E7-0C99-43E6-AA92-DEABB1CE6522}">
          <x14:formula1>
            <xm:f>'Set Values'!$EB$16:$EB$25</xm:f>
          </x14:formula1>
          <xm:sqref>BU15</xm:sqref>
        </x14:dataValidation>
        <x14:dataValidation type="list" allowBlank="1" showInputMessage="1" showErrorMessage="1" xr:uid="{D0AF77B0-84A8-4133-94A2-91884EB1E8D1}">
          <x14:formula1>
            <xm:f>'Set Values'!$EC$16:$EC$25</xm:f>
          </x14:formula1>
          <xm:sqref>BV15</xm:sqref>
        </x14:dataValidation>
        <x14:dataValidation type="list" allowBlank="1" showInputMessage="1" showErrorMessage="1" xr:uid="{A9ACD677-4008-4827-BE32-713CE6200E18}">
          <x14:formula1>
            <xm:f>'Set Values'!$ED$16:$ED$25</xm:f>
          </x14:formula1>
          <xm:sqref>BW15</xm:sqref>
        </x14:dataValidation>
        <x14:dataValidation type="list" allowBlank="1" showInputMessage="1" showErrorMessage="1" xr:uid="{C2CD9CE4-535C-4957-B0AC-086BFEE8DBE4}">
          <x14:formula1>
            <xm:f>'Set Values'!$EE$16:$EE$25</xm:f>
          </x14:formula1>
          <xm:sqref>BX15</xm:sqref>
        </x14:dataValidation>
        <x14:dataValidation type="list" allowBlank="1" showInputMessage="1" showErrorMessage="1" xr:uid="{3478D998-DF12-46CD-8563-A9C9E0C1BFB7}">
          <x14:formula1>
            <xm:f>'Set Values'!$EF$16:$EF$25</xm:f>
          </x14:formula1>
          <xm:sqref>BY15</xm:sqref>
        </x14:dataValidation>
        <x14:dataValidation type="list" allowBlank="1" showInputMessage="1" showErrorMessage="1" xr:uid="{9E194B38-B3F9-42FB-BD75-D7A250DB86EC}">
          <x14:formula1>
            <xm:f>'Set Values'!$EG$16:$EG$25</xm:f>
          </x14:formula1>
          <xm:sqref>BZ15</xm:sqref>
        </x14:dataValidation>
        <x14:dataValidation type="list" allowBlank="1" showInputMessage="1" showErrorMessage="1" xr:uid="{A33BD8B7-9578-49C5-99E9-8E391CF9DE77}">
          <x14:formula1>
            <xm:f>'Set Values'!$EH$16:$EH$25</xm:f>
          </x14:formula1>
          <xm:sqref>CA15</xm:sqref>
        </x14:dataValidation>
        <x14:dataValidation type="list" allowBlank="1" showInputMessage="1" showErrorMessage="1" xr:uid="{510BBEB6-49B8-4D11-9F0E-774201A1062A}">
          <x14:formula1>
            <xm:f>'Set Values'!$EI$16:$EI$25</xm:f>
          </x14:formula1>
          <xm:sqref>CB15</xm:sqref>
        </x14:dataValidation>
        <x14:dataValidation type="list" allowBlank="1" showInputMessage="1" showErrorMessage="1" xr:uid="{8776D398-7B52-47FA-A57B-9B6DE5D82025}">
          <x14:formula1>
            <xm:f>'Set Values'!$EJ$16:$EJ$25</xm:f>
          </x14:formula1>
          <xm:sqref>CC15</xm:sqref>
        </x14:dataValidation>
        <x14:dataValidation type="list" allowBlank="1" showInputMessage="1" showErrorMessage="1" xr:uid="{3423684B-B1B8-435B-AA2D-F29AD83EAB33}">
          <x14:formula1>
            <xm:f>'Set Values'!$EK$16:$EK$25</xm:f>
          </x14:formula1>
          <xm:sqref>CD15</xm:sqref>
        </x14:dataValidation>
        <x14:dataValidation type="list" allowBlank="1" showInputMessage="1" showErrorMessage="1" xr:uid="{DA311F79-E178-4C7B-8718-15A34D7724A4}">
          <x14:formula1>
            <xm:f>'Set Values'!$EL$16:$EL$25</xm:f>
          </x14:formula1>
          <xm:sqref>CE15</xm:sqref>
        </x14:dataValidation>
        <x14:dataValidation type="list" allowBlank="1" showInputMessage="1" showErrorMessage="1" xr:uid="{3DEA255D-20A2-402B-99D4-574BC322F435}">
          <x14:formula1>
            <xm:f>'Set Values'!$EM$16:$EM$25</xm:f>
          </x14:formula1>
          <xm:sqref>CF15</xm:sqref>
        </x14:dataValidation>
        <x14:dataValidation type="list" allowBlank="1" showInputMessage="1" showErrorMessage="1" xr:uid="{43931E61-9713-4659-8D42-964359738ED0}">
          <x14:formula1>
            <xm:f>'Set Values'!$EN$16:$EN$25</xm:f>
          </x14:formula1>
          <xm:sqref>CG15</xm:sqref>
        </x14:dataValidation>
        <x14:dataValidation type="list" allowBlank="1" showInputMessage="1" showErrorMessage="1" xr:uid="{39490532-5BB9-4865-A9DC-5AF8B76F8C90}">
          <x14:formula1>
            <xm:f>'Set Values'!$EO$16:$EO$25</xm:f>
          </x14:formula1>
          <xm:sqref>CH15</xm:sqref>
        </x14:dataValidation>
        <x14:dataValidation type="list" allowBlank="1" showInputMessage="1" showErrorMessage="1" xr:uid="{673B9721-ED5F-461C-9063-2AEC59BE96FD}">
          <x14:formula1>
            <xm:f>'Set Values'!$EP$16:$EP$25</xm:f>
          </x14:formula1>
          <xm:sqref>CI15</xm:sqref>
        </x14:dataValidation>
        <x14:dataValidation type="list" allowBlank="1" showInputMessage="1" showErrorMessage="1" xr:uid="{D687C0D7-CFC4-45F0-934E-9E3858295F44}">
          <x14:formula1>
            <xm:f>'Set Values'!$EQ$16:$EQ$25</xm:f>
          </x14:formula1>
          <xm:sqref>CJ15</xm:sqref>
        </x14:dataValidation>
        <x14:dataValidation type="list" allowBlank="1" showInputMessage="1" showErrorMessage="1" xr:uid="{AA592C21-7B97-47E2-8A84-384687F7EAF3}">
          <x14:formula1>
            <xm:f>'Set Values'!$ER$16:$ER$25</xm:f>
          </x14:formula1>
          <xm:sqref>CK15</xm:sqref>
        </x14:dataValidation>
        <x14:dataValidation type="list" allowBlank="1" showInputMessage="1" showErrorMessage="1" xr:uid="{6729A07A-8B57-425C-A9F8-2BDB358F6102}">
          <x14:formula1>
            <xm:f>'Set Values'!$ES$16:$ES$25</xm:f>
          </x14:formula1>
          <xm:sqref>CL15</xm:sqref>
        </x14:dataValidation>
        <x14:dataValidation type="list" allowBlank="1" showInputMessage="1" showErrorMessage="1" xr:uid="{677F678E-38BB-4719-B955-8B1DF849EEED}">
          <x14:formula1>
            <xm:f>'Set Values'!$ET$16:$ET$25</xm:f>
          </x14:formula1>
          <xm:sqref>CM15</xm:sqref>
        </x14:dataValidation>
        <x14:dataValidation type="list" allowBlank="1" showInputMessage="1" showErrorMessage="1" xr:uid="{24199379-9DDD-4F68-8B20-79061AE0DC99}">
          <x14:formula1>
            <xm:f>'Set Values'!$EU$16:$EU$25</xm:f>
          </x14:formula1>
          <xm:sqref>CN15</xm:sqref>
        </x14:dataValidation>
        <x14:dataValidation type="list" allowBlank="1" showInputMessage="1" showErrorMessage="1" xr:uid="{CA31DCFF-22FC-41E9-8741-7816C38A028E}">
          <x14:formula1>
            <xm:f>'Set Values'!$EV$16:$EV$25</xm:f>
          </x14:formula1>
          <xm:sqref>CO15</xm:sqref>
        </x14:dataValidation>
        <x14:dataValidation type="list" allowBlank="1" showInputMessage="1" showErrorMessage="1" xr:uid="{7F1E893C-6E23-41E2-A647-F9557F92B200}">
          <x14:formula1>
            <xm:f>'Set Values'!$EW$16:$EW$25</xm:f>
          </x14:formula1>
          <xm:sqref>CP15</xm:sqref>
        </x14:dataValidation>
        <x14:dataValidation type="list" allowBlank="1" showInputMessage="1" showErrorMessage="1" xr:uid="{D4EBBC45-94EC-4404-A06C-345F9E8E8014}">
          <x14:formula1>
            <xm:f>'Set Values'!$EX$16:$EX$25</xm:f>
          </x14:formula1>
          <xm:sqref>CQ15</xm:sqref>
        </x14:dataValidation>
        <x14:dataValidation type="list" allowBlank="1" showInputMessage="1" showErrorMessage="1" xr:uid="{5E70A212-CE34-4E78-BF66-712ACF574A77}">
          <x14:formula1>
            <xm:f>'Set Values'!$EY$16:$EY$25</xm:f>
          </x14:formula1>
          <xm:sqref>CR15</xm:sqref>
        </x14:dataValidation>
        <x14:dataValidation type="list" allowBlank="1" showInputMessage="1" showErrorMessage="1" xr:uid="{6BB40776-E109-43A9-8132-1E499D222560}">
          <x14:formula1>
            <xm:f>'Set Values'!$EZ$16:$EZ$25</xm:f>
          </x14:formula1>
          <xm:sqref>CS15</xm:sqref>
        </x14:dataValidation>
        <x14:dataValidation type="list" allowBlank="1" showInputMessage="1" showErrorMessage="1" xr:uid="{94A08B32-0BC6-486E-A512-00C4715AB1C4}">
          <x14:formula1>
            <xm:f>'Set Values'!$FA$16:$FA$25</xm:f>
          </x14:formula1>
          <xm:sqref>CT15</xm:sqref>
        </x14:dataValidation>
        <x14:dataValidation type="list" allowBlank="1" showInputMessage="1" showErrorMessage="1" xr:uid="{014FF618-3AF2-4FAA-B636-31FE4550ED5B}">
          <x14:formula1>
            <xm:f>'Set Values'!$FB$16:$FB$25</xm:f>
          </x14:formula1>
          <xm:sqref>CU15</xm:sqref>
        </x14:dataValidation>
        <x14:dataValidation type="list" allowBlank="1" showInputMessage="1" showErrorMessage="1" xr:uid="{60D728B8-C3F4-4925-937F-F925FB297AFE}">
          <x14:formula1>
            <xm:f>'Set Values'!$FC$16:$FC$25</xm:f>
          </x14:formula1>
          <xm:sqref>CV15</xm:sqref>
        </x14:dataValidation>
        <x14:dataValidation type="list" allowBlank="1" showInputMessage="1" showErrorMessage="1" xr:uid="{25E0095A-B0BA-422A-8CA5-80CC4EE4A3C6}">
          <x14:formula1>
            <xm:f>'Set Values'!$FD$16:$FD$25</xm:f>
          </x14:formula1>
          <xm:sqref>CW15</xm:sqref>
        </x14:dataValidation>
        <x14:dataValidation type="list" allowBlank="1" showInputMessage="1" showErrorMessage="1" xr:uid="{4A997840-2F7C-4F5D-A5A6-3624020722C4}">
          <x14:formula1>
            <xm:f>'Set Values'!$FE$16:$FE$25</xm:f>
          </x14:formula1>
          <xm:sqref>CX15</xm:sqref>
        </x14:dataValidation>
        <x14:dataValidation type="list" allowBlank="1" showInputMessage="1" showErrorMessage="1" xr:uid="{CD2BD5F0-172D-4D88-A2D1-2960621E79A3}">
          <x14:formula1>
            <xm:f>'Set Values'!$FF$16:$FF$25</xm:f>
          </x14:formula1>
          <xm:sqref>CY15</xm:sqref>
        </x14:dataValidation>
        <x14:dataValidation type="list" allowBlank="1" showInputMessage="1" showErrorMessage="1" xr:uid="{C18DE99A-0925-4DD3-A8AC-6A0B09629665}">
          <x14:formula1>
            <xm:f>'Set Values'!$FG$16:$FG$25</xm:f>
          </x14:formula1>
          <xm:sqref>CZ15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9FDAE-AA06-4A59-BF85-608DD3B5FB39}">
  <dimension ref="A1:CZ108"/>
  <sheetViews>
    <sheetView showGridLines="0" zoomScale="70" zoomScaleNormal="70" workbookViewId="0">
      <pane xSplit="4" ySplit="11" topLeftCell="E12" activePane="bottomRight" state="frozen"/>
      <selection activeCell="D20" sqref="D20"/>
      <selection pane="topRight" activeCell="D20" sqref="D20"/>
      <selection pane="bottomLeft" activeCell="D20" sqref="D20"/>
      <selection pane="bottomRight"/>
    </sheetView>
  </sheetViews>
  <sheetFormatPr defaultColWidth="9.21875" defaultRowHeight="13.8" x14ac:dyDescent="0.25"/>
  <cols>
    <col min="1" max="1" width="9.33203125" style="2" customWidth="1"/>
    <col min="2" max="2" width="39.5546875" style="2" customWidth="1"/>
    <col min="3" max="3" width="71.5546875" style="5" customWidth="1"/>
    <col min="4" max="4" width="30.77734375" style="5" customWidth="1"/>
    <col min="5" max="104" width="40.77734375" style="2" customWidth="1"/>
    <col min="105" max="16384" width="9.21875" style="2"/>
  </cols>
  <sheetData>
    <row r="1" spans="1:104" s="78" customFormat="1" ht="21" x14ac:dyDescent="0.35">
      <c r="A1" s="75" t="s">
        <v>585</v>
      </c>
      <c r="B1" s="75"/>
      <c r="C1" s="76"/>
      <c r="D1" s="77"/>
      <c r="E1" s="75" t="s">
        <v>401</v>
      </c>
      <c r="F1" s="75" t="s">
        <v>402</v>
      </c>
      <c r="G1" s="75" t="s">
        <v>403</v>
      </c>
      <c r="H1" s="75" t="s">
        <v>404</v>
      </c>
      <c r="I1" s="75" t="s">
        <v>405</v>
      </c>
      <c r="J1" s="75" t="s">
        <v>406</v>
      </c>
      <c r="K1" s="75" t="s">
        <v>407</v>
      </c>
      <c r="L1" s="75" t="s">
        <v>408</v>
      </c>
      <c r="M1" s="75" t="s">
        <v>409</v>
      </c>
      <c r="N1" s="75" t="s">
        <v>410</v>
      </c>
      <c r="O1" s="75" t="s">
        <v>411</v>
      </c>
      <c r="P1" s="75" t="s">
        <v>412</v>
      </c>
      <c r="Q1" s="75" t="s">
        <v>413</v>
      </c>
      <c r="R1" s="75" t="s">
        <v>414</v>
      </c>
      <c r="S1" s="75" t="s">
        <v>415</v>
      </c>
      <c r="T1" s="75" t="s">
        <v>416</v>
      </c>
      <c r="U1" s="75" t="s">
        <v>417</v>
      </c>
      <c r="V1" s="75" t="s">
        <v>418</v>
      </c>
      <c r="W1" s="75" t="s">
        <v>419</v>
      </c>
      <c r="X1" s="75" t="s">
        <v>420</v>
      </c>
      <c r="Y1" s="75" t="s">
        <v>421</v>
      </c>
      <c r="Z1" s="75" t="s">
        <v>422</v>
      </c>
      <c r="AA1" s="75" t="s">
        <v>423</v>
      </c>
      <c r="AB1" s="75" t="s">
        <v>424</v>
      </c>
      <c r="AC1" s="75" t="s">
        <v>425</v>
      </c>
      <c r="AD1" s="75" t="s">
        <v>426</v>
      </c>
      <c r="AE1" s="75" t="s">
        <v>427</v>
      </c>
      <c r="AF1" s="75" t="s">
        <v>428</v>
      </c>
      <c r="AG1" s="75" t="s">
        <v>429</v>
      </c>
      <c r="AH1" s="75" t="s">
        <v>430</v>
      </c>
      <c r="AI1" s="75" t="s">
        <v>431</v>
      </c>
      <c r="AJ1" s="75" t="s">
        <v>432</v>
      </c>
      <c r="AK1" s="75" t="s">
        <v>433</v>
      </c>
      <c r="AL1" s="75" t="s">
        <v>434</v>
      </c>
      <c r="AM1" s="75" t="s">
        <v>435</v>
      </c>
      <c r="AN1" s="75" t="s">
        <v>436</v>
      </c>
      <c r="AO1" s="75" t="s">
        <v>437</v>
      </c>
      <c r="AP1" s="75" t="s">
        <v>438</v>
      </c>
      <c r="AQ1" s="75" t="s">
        <v>439</v>
      </c>
      <c r="AR1" s="75" t="s">
        <v>440</v>
      </c>
      <c r="AS1" s="75" t="s">
        <v>441</v>
      </c>
      <c r="AT1" s="75" t="s">
        <v>442</v>
      </c>
      <c r="AU1" s="75" t="s">
        <v>443</v>
      </c>
      <c r="AV1" s="75" t="s">
        <v>444</v>
      </c>
      <c r="AW1" s="75" t="s">
        <v>445</v>
      </c>
      <c r="AX1" s="75" t="s">
        <v>446</v>
      </c>
      <c r="AY1" s="75" t="s">
        <v>447</v>
      </c>
      <c r="AZ1" s="75" t="s">
        <v>448</v>
      </c>
      <c r="BA1" s="75" t="s">
        <v>449</v>
      </c>
      <c r="BB1" s="75" t="s">
        <v>450</v>
      </c>
      <c r="BC1" s="75" t="s">
        <v>451</v>
      </c>
      <c r="BD1" s="75" t="s">
        <v>452</v>
      </c>
      <c r="BE1" s="75" t="s">
        <v>453</v>
      </c>
      <c r="BF1" s="75" t="s">
        <v>454</v>
      </c>
      <c r="BG1" s="75" t="s">
        <v>455</v>
      </c>
      <c r="BH1" s="75" t="s">
        <v>456</v>
      </c>
      <c r="BI1" s="75" t="s">
        <v>457</v>
      </c>
      <c r="BJ1" s="75" t="s">
        <v>458</v>
      </c>
      <c r="BK1" s="75" t="s">
        <v>459</v>
      </c>
      <c r="BL1" s="75" t="s">
        <v>460</v>
      </c>
      <c r="BM1" s="75" t="s">
        <v>461</v>
      </c>
      <c r="BN1" s="75" t="s">
        <v>462</v>
      </c>
      <c r="BO1" s="75" t="s">
        <v>463</v>
      </c>
      <c r="BP1" s="75" t="s">
        <v>464</v>
      </c>
      <c r="BQ1" s="75" t="s">
        <v>465</v>
      </c>
      <c r="BR1" s="75" t="s">
        <v>466</v>
      </c>
      <c r="BS1" s="75" t="s">
        <v>467</v>
      </c>
      <c r="BT1" s="75" t="s">
        <v>468</v>
      </c>
      <c r="BU1" s="75" t="s">
        <v>469</v>
      </c>
      <c r="BV1" s="75" t="s">
        <v>470</v>
      </c>
      <c r="BW1" s="75" t="s">
        <v>471</v>
      </c>
      <c r="BX1" s="75" t="s">
        <v>472</v>
      </c>
      <c r="BY1" s="75" t="s">
        <v>473</v>
      </c>
      <c r="BZ1" s="75" t="s">
        <v>474</v>
      </c>
      <c r="CA1" s="75" t="s">
        <v>475</v>
      </c>
      <c r="CB1" s="75" t="s">
        <v>476</v>
      </c>
      <c r="CC1" s="75" t="s">
        <v>477</v>
      </c>
      <c r="CD1" s="75" t="s">
        <v>478</v>
      </c>
      <c r="CE1" s="75" t="s">
        <v>479</v>
      </c>
      <c r="CF1" s="75" t="s">
        <v>480</v>
      </c>
      <c r="CG1" s="75" t="s">
        <v>481</v>
      </c>
      <c r="CH1" s="75" t="s">
        <v>482</v>
      </c>
      <c r="CI1" s="75" t="s">
        <v>483</v>
      </c>
      <c r="CJ1" s="75" t="s">
        <v>484</v>
      </c>
      <c r="CK1" s="75" t="s">
        <v>485</v>
      </c>
      <c r="CL1" s="75" t="s">
        <v>486</v>
      </c>
      <c r="CM1" s="75" t="s">
        <v>487</v>
      </c>
      <c r="CN1" s="75" t="s">
        <v>488</v>
      </c>
      <c r="CO1" s="75" t="s">
        <v>489</v>
      </c>
      <c r="CP1" s="75" t="s">
        <v>490</v>
      </c>
      <c r="CQ1" s="75" t="s">
        <v>491</v>
      </c>
      <c r="CR1" s="75" t="s">
        <v>492</v>
      </c>
      <c r="CS1" s="75" t="s">
        <v>493</v>
      </c>
      <c r="CT1" s="75" t="s">
        <v>494</v>
      </c>
      <c r="CU1" s="75" t="s">
        <v>495</v>
      </c>
      <c r="CV1" s="75" t="s">
        <v>496</v>
      </c>
      <c r="CW1" s="75" t="s">
        <v>497</v>
      </c>
      <c r="CX1" s="75" t="s">
        <v>498</v>
      </c>
      <c r="CY1" s="75" t="s">
        <v>499</v>
      </c>
      <c r="CZ1" s="75" t="s">
        <v>500</v>
      </c>
    </row>
    <row r="2" spans="1:104" ht="28.5" customHeight="1" x14ac:dyDescent="0.4">
      <c r="A2" s="24" t="s">
        <v>672</v>
      </c>
      <c r="C2" s="24"/>
      <c r="D2" s="1"/>
    </row>
    <row r="3" spans="1:104" ht="31.2" customHeight="1" x14ac:dyDescent="0.25">
      <c r="A3" s="301" t="s">
        <v>673</v>
      </c>
      <c r="B3" s="302"/>
      <c r="C3" s="302"/>
      <c r="D3" s="58"/>
    </row>
    <row r="4" spans="1:104" x14ac:dyDescent="0.25">
      <c r="A4" s="55" t="s">
        <v>0</v>
      </c>
      <c r="B4" s="56" t="s">
        <v>1</v>
      </c>
      <c r="C4" s="56" t="s">
        <v>5</v>
      </c>
      <c r="D4" s="89" t="str">
        <f>IF('I_State and program information'!E26="","[Plan 2]",'I_State and program information'!E26)</f>
        <v>[Plan 2]</v>
      </c>
    </row>
    <row r="5" spans="1:104" ht="55.2" x14ac:dyDescent="0.25">
      <c r="A5" s="16" t="s">
        <v>579</v>
      </c>
      <c r="B5" s="84" t="s">
        <v>118</v>
      </c>
      <c r="C5" s="15" t="s">
        <v>273</v>
      </c>
      <c r="D5" s="57"/>
    </row>
    <row r="6" spans="1:104" ht="15" customHeight="1" x14ac:dyDescent="0.25">
      <c r="A6" s="62"/>
      <c r="B6" s="62"/>
      <c r="C6" s="62"/>
      <c r="D6" s="62"/>
    </row>
    <row r="7" spans="1:104" ht="15" customHeight="1" x14ac:dyDescent="0.25">
      <c r="A7" s="263" t="s">
        <v>644</v>
      </c>
      <c r="B7" s="62"/>
      <c r="C7" s="62"/>
      <c r="D7" s="62"/>
    </row>
    <row r="8" spans="1:104" ht="15" customHeight="1" x14ac:dyDescent="0.25">
      <c r="A8" s="259" t="s">
        <v>674</v>
      </c>
      <c r="B8" s="62"/>
      <c r="C8" s="62"/>
      <c r="D8" s="62"/>
    </row>
    <row r="9" spans="1:104" ht="35.4" customHeight="1" x14ac:dyDescent="0.4">
      <c r="A9" s="24" t="s">
        <v>647</v>
      </c>
      <c r="B9" s="24"/>
      <c r="D9" s="2"/>
    </row>
    <row r="10" spans="1:104" ht="39.6" customHeight="1" x14ac:dyDescent="0.25">
      <c r="A10" s="282" t="s">
        <v>586</v>
      </c>
      <c r="B10" s="283"/>
      <c r="C10" s="283"/>
      <c r="D10" s="230"/>
    </row>
    <row r="11" spans="1:104" ht="41.4" x14ac:dyDescent="0.25">
      <c r="A11" s="49" t="s">
        <v>0</v>
      </c>
      <c r="B11" s="47" t="s">
        <v>1</v>
      </c>
      <c r="C11" s="47" t="s">
        <v>5</v>
      </c>
      <c r="D11" s="244" t="s">
        <v>65</v>
      </c>
      <c r="E11" s="240" t="str">
        <f>"Standard #1:"&amp;CHAR(10)&amp;CHAR(10)&amp;IF('II_Program-level standards'!E7="","",'II_Program-level standards'!E7&amp;"; "&amp;CHAR(10)&amp;'II_Program-level standards'!E9&amp;"; "&amp;CHAR(10)&amp;'II_Program-level standards'!E14&amp;"; "&amp;CHAR(10)&amp;'II_Program-level standards'!E15)</f>
        <v xml:space="preserve">Standard #1:
</v>
      </c>
      <c r="F11" s="87" t="str">
        <f>"Standard #2:"&amp;CHAR(10)&amp;CHAR(10)&amp;IF('II_Program-level standards'!F7="","",'II_Program-level standards'!F7&amp;"; "&amp;CHAR(10)&amp;'II_Program-level standards'!F9&amp;"; "&amp;CHAR(10)&amp;'II_Program-level standards'!F14&amp;"; "&amp;CHAR(10)&amp;'II_Program-level standards'!F15)</f>
        <v xml:space="preserve">Standard #2:
</v>
      </c>
      <c r="G11" s="87" t="str">
        <f>"Standard #3:"&amp;CHAR(10)&amp;CHAR(10)&amp;IF('II_Program-level standards'!G7="","",'II_Program-level standards'!G7&amp;"; "&amp;CHAR(10)&amp;'II_Program-level standards'!G9&amp;"; "&amp;CHAR(10)&amp;'II_Program-level standards'!G14&amp;"; "&amp;CHAR(10)&amp;'II_Program-level standards'!G15)</f>
        <v xml:space="preserve">Standard #3:
</v>
      </c>
      <c r="H11" s="87" t="str">
        <f>"Standard #4:"&amp;CHAR(10)&amp;CHAR(10)&amp;IF('II_Program-level standards'!H7="","",'II_Program-level standards'!H7&amp;"; "&amp;CHAR(10)&amp;'II_Program-level standards'!H9&amp;"; "&amp;CHAR(10)&amp;'II_Program-level standards'!H14&amp;"; "&amp;CHAR(10)&amp;'II_Program-level standards'!H15)</f>
        <v xml:space="preserve">Standard #4:
</v>
      </c>
      <c r="I11" s="87" t="str">
        <f>"Standard #5:"&amp;CHAR(10)&amp;CHAR(10)&amp;IF('II_Program-level standards'!I7="","",'II_Program-level standards'!I7&amp;"; "&amp;CHAR(10)&amp;'II_Program-level standards'!I9&amp;"; "&amp;CHAR(10)&amp;'II_Program-level standards'!I14&amp;"; "&amp;CHAR(10)&amp;'II_Program-level standards'!I15)</f>
        <v xml:space="preserve">Standard #5:
</v>
      </c>
      <c r="J11" s="87" t="str">
        <f>"Standard #6:"&amp;CHAR(10)&amp;CHAR(10)&amp;IF('II_Program-level standards'!J7="","",'II_Program-level standards'!J7&amp;"; "&amp;CHAR(10)&amp;'II_Program-level standards'!J9&amp;"; "&amp;CHAR(10)&amp;'II_Program-level standards'!J14&amp;"; "&amp;CHAR(10)&amp;'II_Program-level standards'!J15)</f>
        <v xml:space="preserve">Standard #6:
</v>
      </c>
      <c r="K11" s="87" t="str">
        <f>"Standard #7:"&amp;CHAR(10)&amp;CHAR(10)&amp;IF('II_Program-level standards'!K7="","",'II_Program-level standards'!K7&amp;"; "&amp;CHAR(10)&amp;'II_Program-level standards'!K9&amp;"; "&amp;CHAR(10)&amp;'II_Program-level standards'!K14&amp;"; "&amp;CHAR(10)&amp;'II_Program-level standards'!K15)</f>
        <v xml:space="preserve">Standard #7:
</v>
      </c>
      <c r="L11" s="87" t="str">
        <f>"Standard #8:"&amp;CHAR(10)&amp;CHAR(10)&amp;IF('II_Program-level standards'!L7="","",'II_Program-level standards'!L7&amp;"; "&amp;CHAR(10)&amp;'II_Program-level standards'!L9&amp;"; "&amp;CHAR(10)&amp;'II_Program-level standards'!L14&amp;"; "&amp;CHAR(10)&amp;'II_Program-level standards'!L15)</f>
        <v xml:space="preserve">Standard #8:
</v>
      </c>
      <c r="M11" s="87" t="str">
        <f>"Standard #9:"&amp;CHAR(10)&amp;CHAR(10)&amp;IF('II_Program-level standards'!M7="","",'II_Program-level standards'!M7&amp;"; "&amp;CHAR(10)&amp;'II_Program-level standards'!M9&amp;"; "&amp;CHAR(10)&amp;'II_Program-level standards'!M14&amp;"; "&amp;CHAR(10)&amp;'II_Program-level standards'!M15)</f>
        <v xml:space="preserve">Standard #9:
</v>
      </c>
      <c r="N11" s="87" t="str">
        <f>"Standard #10:"&amp;CHAR(10)&amp;CHAR(10)&amp;IF('II_Program-level standards'!N7="","",'II_Program-level standards'!N7&amp;"; "&amp;CHAR(10)&amp;'II_Program-level standards'!N9&amp;"; "&amp;CHAR(10)&amp;'II_Program-level standards'!N14&amp;"; "&amp;CHAR(10)&amp;'II_Program-level standards'!N15)</f>
        <v xml:space="preserve">Standard #10:
</v>
      </c>
      <c r="O11" s="87" t="str">
        <f>"Standard #11:"&amp;CHAR(10)&amp;CHAR(10)&amp;IF('II_Program-level standards'!O7="","",'II_Program-level standards'!O7&amp;"; "&amp;CHAR(10)&amp;'II_Program-level standards'!O9&amp;"; "&amp;CHAR(10)&amp;'II_Program-level standards'!O14&amp;"; "&amp;CHAR(10)&amp;'II_Program-level standards'!O15)</f>
        <v xml:space="preserve">Standard #11:
</v>
      </c>
      <c r="P11" s="87" t="str">
        <f>"Standard #12:"&amp;CHAR(10)&amp;CHAR(10)&amp;IF('II_Program-level standards'!P7="","",'II_Program-level standards'!P7&amp;"; "&amp;CHAR(10)&amp;'II_Program-level standards'!P9&amp;"; "&amp;CHAR(10)&amp;'II_Program-level standards'!P14&amp;"; "&amp;CHAR(10)&amp;'II_Program-level standards'!P15)</f>
        <v xml:space="preserve">Standard #12:
</v>
      </c>
      <c r="Q11" s="87" t="str">
        <f>"Standard #13:"&amp;CHAR(10)&amp;CHAR(10)&amp;IF('II_Program-level standards'!Q7="","",'II_Program-level standards'!Q7&amp;"; "&amp;CHAR(10)&amp;'II_Program-level standards'!Q9&amp;"; "&amp;CHAR(10)&amp;'II_Program-level standards'!Q14&amp;"; "&amp;CHAR(10)&amp;'II_Program-level standards'!Q15)</f>
        <v xml:space="preserve">Standard #13:
</v>
      </c>
      <c r="R11" s="87" t="str">
        <f>"Standard #14:"&amp;CHAR(10)&amp;CHAR(10)&amp;IF('II_Program-level standards'!R7="","",'II_Program-level standards'!R7&amp;"; "&amp;CHAR(10)&amp;'II_Program-level standards'!R9&amp;"; "&amp;CHAR(10)&amp;'II_Program-level standards'!R14&amp;"; "&amp;CHAR(10)&amp;'II_Program-level standards'!R15)</f>
        <v xml:space="preserve">Standard #14:
</v>
      </c>
      <c r="S11" s="87" t="str">
        <f>"Standard #15:"&amp;CHAR(10)&amp;CHAR(10)&amp;IF('II_Program-level standards'!S7="","",'II_Program-level standards'!S7&amp;"; "&amp;CHAR(10)&amp;'II_Program-level standards'!S9&amp;"; "&amp;CHAR(10)&amp;'II_Program-level standards'!S14&amp;"; "&amp;CHAR(10)&amp;'II_Program-level standards'!S15)</f>
        <v xml:space="preserve">Standard #15:
</v>
      </c>
      <c r="T11" s="87" t="str">
        <f>"Standard #16:"&amp;CHAR(10)&amp;CHAR(10)&amp;IF('II_Program-level standards'!T7="","",'II_Program-level standards'!T7&amp;"; "&amp;CHAR(10)&amp;'II_Program-level standards'!T9&amp;"; "&amp;CHAR(10)&amp;'II_Program-level standards'!T14&amp;"; "&amp;CHAR(10)&amp;'II_Program-level standards'!T15)</f>
        <v xml:space="preserve">Standard #16:
</v>
      </c>
      <c r="U11" s="87" t="str">
        <f>"Standard #17:"&amp;CHAR(10)&amp;CHAR(10)&amp;IF('II_Program-level standards'!U7="","",'II_Program-level standards'!U7&amp;"; "&amp;CHAR(10)&amp;'II_Program-level standards'!U9&amp;"; "&amp;CHAR(10)&amp;'II_Program-level standards'!U14&amp;"; "&amp;CHAR(10)&amp;'II_Program-level standards'!U15)</f>
        <v xml:space="preserve">Standard #17:
</v>
      </c>
      <c r="V11" s="87" t="str">
        <f>"Standard #18:"&amp;CHAR(10)&amp;CHAR(10)&amp;IF('II_Program-level standards'!V7="","",'II_Program-level standards'!V7&amp;"; "&amp;CHAR(10)&amp;'II_Program-level standards'!V9&amp;"; "&amp;CHAR(10)&amp;'II_Program-level standards'!V14&amp;"; "&amp;CHAR(10)&amp;'II_Program-level standards'!V15)</f>
        <v xml:space="preserve">Standard #18:
</v>
      </c>
      <c r="W11" s="87" t="str">
        <f>"Standard #19:"&amp;CHAR(10)&amp;CHAR(10)&amp;IF('II_Program-level standards'!W7="","",'II_Program-level standards'!W7&amp;"; "&amp;CHAR(10)&amp;'II_Program-level standards'!W9&amp;"; "&amp;CHAR(10)&amp;'II_Program-level standards'!W14&amp;"; "&amp;CHAR(10)&amp;'II_Program-level standards'!W15)</f>
        <v xml:space="preserve">Standard #19:
</v>
      </c>
      <c r="X11" s="87" t="str">
        <f>"Standard #20:"&amp;CHAR(10)&amp;CHAR(10)&amp;IF('II_Program-level standards'!X7="","",'II_Program-level standards'!X7&amp;"; "&amp;CHAR(10)&amp;'II_Program-level standards'!X9&amp;"; "&amp;CHAR(10)&amp;'II_Program-level standards'!X14&amp;"; "&amp;CHAR(10)&amp;'II_Program-level standards'!X15)</f>
        <v xml:space="preserve">Standard #20:
</v>
      </c>
      <c r="Y11" s="87" t="str">
        <f>"Standard #21:"&amp;CHAR(10)&amp;CHAR(10)&amp;IF('II_Program-level standards'!Y7="","",'II_Program-level standards'!Y7&amp;"; "&amp;CHAR(10)&amp;'II_Program-level standards'!Y9&amp;"; "&amp;CHAR(10)&amp;'II_Program-level standards'!Y14&amp;"; "&amp;CHAR(10)&amp;'II_Program-level standards'!Y15)</f>
        <v xml:space="preserve">Standard #21:
</v>
      </c>
      <c r="Z11" s="87" t="str">
        <f>"Standard #22:"&amp;CHAR(10)&amp;CHAR(10)&amp;IF('II_Program-level standards'!Z7="","",'II_Program-level standards'!Z7&amp;"; "&amp;CHAR(10)&amp;'II_Program-level standards'!Z9&amp;"; "&amp;CHAR(10)&amp;'II_Program-level standards'!Z14&amp;"; "&amp;CHAR(10)&amp;'II_Program-level standards'!Z15)</f>
        <v xml:space="preserve">Standard #22:
</v>
      </c>
      <c r="AA11" s="87" t="str">
        <f>"Standard #23:"&amp;CHAR(10)&amp;CHAR(10)&amp;IF('II_Program-level standards'!AA7="","",'II_Program-level standards'!AA7&amp;"; "&amp;CHAR(10)&amp;'II_Program-level standards'!AA9&amp;"; "&amp;CHAR(10)&amp;'II_Program-level standards'!AA14&amp;"; "&amp;CHAR(10)&amp;'II_Program-level standards'!AA15)</f>
        <v xml:space="preserve">Standard #23:
</v>
      </c>
      <c r="AB11" s="87" t="str">
        <f>"Standard #24:"&amp;CHAR(10)&amp;CHAR(10)&amp;IF('II_Program-level standards'!AB7="","",'II_Program-level standards'!AB7&amp;"; "&amp;CHAR(10)&amp;'II_Program-level standards'!AB9&amp;"; "&amp;CHAR(10)&amp;'II_Program-level standards'!AB14&amp;"; "&amp;CHAR(10)&amp;'II_Program-level standards'!AB15)</f>
        <v xml:space="preserve">Standard #24:
</v>
      </c>
      <c r="AC11" s="87" t="str">
        <f>"Standard #25:"&amp;CHAR(10)&amp;CHAR(10)&amp;IF('II_Program-level standards'!AC7="","",'II_Program-level standards'!AC7&amp;"; "&amp;CHAR(10)&amp;'II_Program-level standards'!AC9&amp;"; "&amp;CHAR(10)&amp;'II_Program-level standards'!AC14&amp;"; "&amp;CHAR(10)&amp;'II_Program-level standards'!AC15)</f>
        <v xml:space="preserve">Standard #25:
</v>
      </c>
      <c r="AD11" s="87" t="str">
        <f>"Standard #26:"&amp;CHAR(10)&amp;CHAR(10)&amp;IF('II_Program-level standards'!AD7="","",'II_Program-level standards'!AD7&amp;"; "&amp;CHAR(10)&amp;'II_Program-level standards'!AD9&amp;"; "&amp;CHAR(10)&amp;'II_Program-level standards'!AD14&amp;"; "&amp;CHAR(10)&amp;'II_Program-level standards'!AD15)</f>
        <v xml:space="preserve">Standard #26:
</v>
      </c>
      <c r="AE11" s="87" t="str">
        <f>"Standard #27:"&amp;CHAR(10)&amp;CHAR(10)&amp;IF('II_Program-level standards'!AE7="","",'II_Program-level standards'!AE7&amp;"; "&amp;CHAR(10)&amp;'II_Program-level standards'!AE9&amp;"; "&amp;CHAR(10)&amp;'II_Program-level standards'!AE14&amp;"; "&amp;CHAR(10)&amp;'II_Program-level standards'!AE15)</f>
        <v xml:space="preserve">Standard #27:
</v>
      </c>
      <c r="AF11" s="87" t="str">
        <f>"Standard #28:"&amp;CHAR(10)&amp;CHAR(10)&amp;IF('II_Program-level standards'!AF7="","",'II_Program-level standards'!AF7&amp;"; "&amp;CHAR(10)&amp;'II_Program-level standards'!AF9&amp;"; "&amp;CHAR(10)&amp;'II_Program-level standards'!AF14&amp;"; "&amp;CHAR(10)&amp;'II_Program-level standards'!AF15)</f>
        <v xml:space="preserve">Standard #28:
</v>
      </c>
      <c r="AG11" s="87" t="str">
        <f>"Standard #29:"&amp;CHAR(10)&amp;CHAR(10)&amp;IF('II_Program-level standards'!AG7="","",'II_Program-level standards'!AG7&amp;"; "&amp;CHAR(10)&amp;'II_Program-level standards'!AG9&amp;"; "&amp;CHAR(10)&amp;'II_Program-level standards'!AG14&amp;"; "&amp;CHAR(10)&amp;'II_Program-level standards'!AG15)</f>
        <v xml:space="preserve">Standard #29:
</v>
      </c>
      <c r="AH11" s="87" t="str">
        <f>"Standard #30:"&amp;CHAR(10)&amp;CHAR(10)&amp;IF('II_Program-level standards'!AH7="","",'II_Program-level standards'!AH7&amp;"; "&amp;CHAR(10)&amp;'II_Program-level standards'!AH9&amp;"; "&amp;CHAR(10)&amp;'II_Program-level standards'!AH14&amp;"; "&amp;CHAR(10)&amp;'II_Program-level standards'!AH15)</f>
        <v xml:space="preserve">Standard #30:
</v>
      </c>
      <c r="AI11" s="87" t="str">
        <f>"Standard #31:"&amp;CHAR(10)&amp;CHAR(10)&amp;IF('II_Program-level standards'!AI7="","",'II_Program-level standards'!AI7&amp;"; "&amp;CHAR(10)&amp;'II_Program-level standards'!AI9&amp;"; "&amp;CHAR(10)&amp;'II_Program-level standards'!AI14&amp;"; "&amp;CHAR(10)&amp;'II_Program-level standards'!AI15)</f>
        <v xml:space="preserve">Standard #31:
</v>
      </c>
      <c r="AJ11" s="87" t="str">
        <f>"Standard #32:"&amp;CHAR(10)&amp;CHAR(10)&amp;IF('II_Program-level standards'!AJ7="","",'II_Program-level standards'!AJ7&amp;"; "&amp;CHAR(10)&amp;'II_Program-level standards'!AJ9&amp;"; "&amp;CHAR(10)&amp;'II_Program-level standards'!AJ14&amp;"; "&amp;CHAR(10)&amp;'II_Program-level standards'!AJ15)</f>
        <v xml:space="preserve">Standard #32:
</v>
      </c>
      <c r="AK11" s="87" t="str">
        <f>"Standard #33:"&amp;CHAR(10)&amp;CHAR(10)&amp;IF('II_Program-level standards'!AK7="","",'II_Program-level standards'!AK7&amp;"; "&amp;CHAR(10)&amp;'II_Program-level standards'!AK9&amp;"; "&amp;CHAR(10)&amp;'II_Program-level standards'!AK14&amp;"; "&amp;CHAR(10)&amp;'II_Program-level standards'!AK15)</f>
        <v xml:space="preserve">Standard #33:
</v>
      </c>
      <c r="AL11" s="87" t="str">
        <f>"Standard #34:"&amp;CHAR(10)&amp;CHAR(10)&amp;IF('II_Program-level standards'!AL7="","",'II_Program-level standards'!AL7&amp;"; "&amp;CHAR(10)&amp;'II_Program-level standards'!AL9&amp;"; "&amp;CHAR(10)&amp;'II_Program-level standards'!AL14&amp;"; "&amp;CHAR(10)&amp;'II_Program-level standards'!AL15)</f>
        <v xml:space="preserve">Standard #34:
</v>
      </c>
      <c r="AM11" s="87" t="str">
        <f>"Standard #35:"&amp;CHAR(10)&amp;CHAR(10)&amp;IF('II_Program-level standards'!AM7="","",'II_Program-level standards'!AM7&amp;"; "&amp;CHAR(10)&amp;'II_Program-level standards'!AM9&amp;"; "&amp;CHAR(10)&amp;'II_Program-level standards'!AM14&amp;"; "&amp;CHAR(10)&amp;'II_Program-level standards'!AM15)</f>
        <v xml:space="preserve">Standard #35:
</v>
      </c>
      <c r="AN11" s="87" t="str">
        <f>"Standard #36:"&amp;CHAR(10)&amp;CHAR(10)&amp;IF('II_Program-level standards'!AN7="","",'II_Program-level standards'!AN7&amp;"; "&amp;CHAR(10)&amp;'II_Program-level standards'!AN9&amp;"; "&amp;CHAR(10)&amp;'II_Program-level standards'!AN14&amp;"; "&amp;CHAR(10)&amp;'II_Program-level standards'!AN15)</f>
        <v xml:space="preserve">Standard #36:
</v>
      </c>
      <c r="AO11" s="87" t="str">
        <f>"Standard #37:"&amp;CHAR(10)&amp;CHAR(10)&amp;IF('II_Program-level standards'!AO7="","",'II_Program-level standards'!AO7&amp;"; "&amp;CHAR(10)&amp;'II_Program-level standards'!AO9&amp;"; "&amp;CHAR(10)&amp;'II_Program-level standards'!AO14&amp;"; "&amp;CHAR(10)&amp;'II_Program-level standards'!AO15)</f>
        <v xml:space="preserve">Standard #37:
</v>
      </c>
      <c r="AP11" s="87" t="str">
        <f>"Standard #38:"&amp;CHAR(10)&amp;CHAR(10)&amp;IF('II_Program-level standards'!AP7="","",'II_Program-level standards'!AP7&amp;"; "&amp;CHAR(10)&amp;'II_Program-level standards'!AP9&amp;"; "&amp;CHAR(10)&amp;'II_Program-level standards'!AP14&amp;"; "&amp;CHAR(10)&amp;'II_Program-level standards'!AP15)</f>
        <v xml:space="preserve">Standard #38:
</v>
      </c>
      <c r="AQ11" s="87" t="str">
        <f>"Standard #39:"&amp;CHAR(10)&amp;CHAR(10)&amp;IF('II_Program-level standards'!AQ7="","",'II_Program-level standards'!AQ7&amp;"; "&amp;CHAR(10)&amp;'II_Program-level standards'!AQ9&amp;"; "&amp;CHAR(10)&amp;'II_Program-level standards'!AQ14&amp;"; "&amp;CHAR(10)&amp;'II_Program-level standards'!AQ15)</f>
        <v xml:space="preserve">Standard #39:
</v>
      </c>
      <c r="AR11" s="87" t="str">
        <f>"Standard #40:"&amp;CHAR(10)&amp;CHAR(10)&amp;IF('II_Program-level standards'!AR7="","",'II_Program-level standards'!AR7&amp;"; "&amp;CHAR(10)&amp;'II_Program-level standards'!AR9&amp;"; "&amp;CHAR(10)&amp;'II_Program-level standards'!AR14&amp;"; "&amp;CHAR(10)&amp;'II_Program-level standards'!AR15)</f>
        <v xml:space="preserve">Standard #40:
</v>
      </c>
      <c r="AS11" s="87" t="str">
        <f>"Standard #41:"&amp;CHAR(10)&amp;CHAR(10)&amp;IF('II_Program-level standards'!AS7="","",'II_Program-level standards'!AS7&amp;"; "&amp;CHAR(10)&amp;'II_Program-level standards'!AS9&amp;"; "&amp;CHAR(10)&amp;'II_Program-level standards'!AS14&amp;"; "&amp;CHAR(10)&amp;'II_Program-level standards'!AS15)</f>
        <v xml:space="preserve">Standard #41:
</v>
      </c>
      <c r="AT11" s="87" t="str">
        <f>"Standard #42:"&amp;CHAR(10)&amp;CHAR(10)&amp;IF('II_Program-level standards'!AT7="","",'II_Program-level standards'!AT7&amp;"; "&amp;CHAR(10)&amp;'II_Program-level standards'!AT9&amp;"; "&amp;CHAR(10)&amp;'II_Program-level standards'!AT14&amp;"; "&amp;CHAR(10)&amp;'II_Program-level standards'!AT15)</f>
        <v xml:space="preserve">Standard #42:
</v>
      </c>
      <c r="AU11" s="87" t="str">
        <f>"Standard #43:"&amp;CHAR(10)&amp;CHAR(10)&amp;IF('II_Program-level standards'!AU7="","",'II_Program-level standards'!AU7&amp;"; "&amp;CHAR(10)&amp;'II_Program-level standards'!AU9&amp;"; "&amp;CHAR(10)&amp;'II_Program-level standards'!AU14&amp;"; "&amp;CHAR(10)&amp;'II_Program-level standards'!AU15)</f>
        <v xml:space="preserve">Standard #43:
</v>
      </c>
      <c r="AV11" s="87" t="str">
        <f>"Standard #44:"&amp;CHAR(10)&amp;CHAR(10)&amp;IF('II_Program-level standards'!AV7="","",'II_Program-level standards'!AV7&amp;"; "&amp;CHAR(10)&amp;'II_Program-level standards'!AV9&amp;"; "&amp;CHAR(10)&amp;'II_Program-level standards'!AV14&amp;"; "&amp;CHAR(10)&amp;'II_Program-level standards'!AV15)</f>
        <v xml:space="preserve">Standard #44:
</v>
      </c>
      <c r="AW11" s="87" t="str">
        <f>"Standard #45:"&amp;CHAR(10)&amp;CHAR(10)&amp;IF('II_Program-level standards'!AW7="","",'II_Program-level standards'!AW7&amp;"; "&amp;CHAR(10)&amp;'II_Program-level standards'!AW9&amp;"; "&amp;CHAR(10)&amp;'II_Program-level standards'!AW14&amp;"; "&amp;CHAR(10)&amp;'II_Program-level standards'!AW15)</f>
        <v xml:space="preserve">Standard #45:
</v>
      </c>
      <c r="AX11" s="87" t="str">
        <f>"Standard #46:"&amp;CHAR(10)&amp;CHAR(10)&amp;IF('II_Program-level standards'!AX7="","",'II_Program-level standards'!AX7&amp;"; "&amp;CHAR(10)&amp;'II_Program-level standards'!AX9&amp;"; "&amp;CHAR(10)&amp;'II_Program-level standards'!AX14&amp;"; "&amp;CHAR(10)&amp;'II_Program-level standards'!AX15)</f>
        <v xml:space="preserve">Standard #46:
</v>
      </c>
      <c r="AY11" s="87" t="str">
        <f>"Standard #47:"&amp;CHAR(10)&amp;CHAR(10)&amp;IF('II_Program-level standards'!AY7="","",'II_Program-level standards'!AY7&amp;"; "&amp;CHAR(10)&amp;'II_Program-level standards'!AY9&amp;"; "&amp;CHAR(10)&amp;'II_Program-level standards'!AY14&amp;"; "&amp;CHAR(10)&amp;'II_Program-level standards'!AY15)</f>
        <v xml:space="preserve">Standard #47:
</v>
      </c>
      <c r="AZ11" s="87" t="str">
        <f>"Standard #48:"&amp;CHAR(10)&amp;CHAR(10)&amp;IF('II_Program-level standards'!AZ7="","",'II_Program-level standards'!AZ7&amp;"; "&amp;CHAR(10)&amp;'II_Program-level standards'!AZ9&amp;"; "&amp;CHAR(10)&amp;'II_Program-level standards'!AZ14&amp;"; "&amp;CHAR(10)&amp;'II_Program-level standards'!AZ15)</f>
        <v xml:space="preserve">Standard #48:
</v>
      </c>
      <c r="BA11" s="87" t="str">
        <f>"Standard #49:"&amp;CHAR(10)&amp;CHAR(10)&amp;IF('II_Program-level standards'!BA7="","",'II_Program-level standards'!BA7&amp;"; "&amp;CHAR(10)&amp;'II_Program-level standards'!BA9&amp;"; "&amp;CHAR(10)&amp;'II_Program-level standards'!BA14&amp;"; "&amp;CHAR(10)&amp;'II_Program-level standards'!BA15)</f>
        <v xml:space="preserve">Standard #49:
</v>
      </c>
      <c r="BB11" s="87" t="str">
        <f>"Standard #50:"&amp;CHAR(10)&amp;CHAR(10)&amp;IF('II_Program-level standards'!BB7="","",'II_Program-level standards'!BB7&amp;"; "&amp;CHAR(10)&amp;'II_Program-level standards'!BB9&amp;"; "&amp;CHAR(10)&amp;'II_Program-level standards'!BB14&amp;"; "&amp;CHAR(10)&amp;'II_Program-level standards'!BB15)</f>
        <v xml:space="preserve">Standard #50:
</v>
      </c>
      <c r="BC11" s="87" t="str">
        <f>"Standard #51:"&amp;CHAR(10)&amp;CHAR(10)&amp;IF('II_Program-level standards'!BC7="","",'II_Program-level standards'!BC7&amp;"; "&amp;CHAR(10)&amp;'II_Program-level standards'!BC9&amp;"; "&amp;CHAR(10)&amp;'II_Program-level standards'!BC14&amp;"; "&amp;CHAR(10)&amp;'II_Program-level standards'!BC15)</f>
        <v xml:space="preserve">Standard #51:
</v>
      </c>
      <c r="BD11" s="87" t="str">
        <f>"Standard #52:"&amp;CHAR(10)&amp;CHAR(10)&amp;IF('II_Program-level standards'!BD7="","",'II_Program-level standards'!BD7&amp;"; "&amp;CHAR(10)&amp;'II_Program-level standards'!BD9&amp;"; "&amp;CHAR(10)&amp;'II_Program-level standards'!BD14&amp;"; "&amp;CHAR(10)&amp;'II_Program-level standards'!BD15)</f>
        <v xml:space="preserve">Standard #52:
</v>
      </c>
      <c r="BE11" s="87" t="str">
        <f>"Standard #53:"&amp;CHAR(10)&amp;CHAR(10)&amp;IF('II_Program-level standards'!BE7="","",'II_Program-level standards'!BE7&amp;"; "&amp;CHAR(10)&amp;'II_Program-level standards'!BE9&amp;"; "&amp;CHAR(10)&amp;'II_Program-level standards'!BE14&amp;"; "&amp;CHAR(10)&amp;'II_Program-level standards'!BE15)</f>
        <v xml:space="preserve">Standard #53:
</v>
      </c>
      <c r="BF11" s="87" t="str">
        <f>"Standard #54:"&amp;CHAR(10)&amp;CHAR(10)&amp;IF('II_Program-level standards'!BF7="","",'II_Program-level standards'!BF7&amp;"; "&amp;CHAR(10)&amp;'II_Program-level standards'!BF9&amp;"; "&amp;CHAR(10)&amp;'II_Program-level standards'!BF14&amp;"; "&amp;CHAR(10)&amp;'II_Program-level standards'!BF15)</f>
        <v xml:space="preserve">Standard #54:
</v>
      </c>
      <c r="BG11" s="87" t="str">
        <f>"Standard #55:"&amp;CHAR(10)&amp;CHAR(10)&amp;IF('II_Program-level standards'!BG7="","",'II_Program-level standards'!BG7&amp;"; "&amp;CHAR(10)&amp;'II_Program-level standards'!BG9&amp;"; "&amp;CHAR(10)&amp;'II_Program-level standards'!BG14&amp;"; "&amp;CHAR(10)&amp;'II_Program-level standards'!BG15)</f>
        <v xml:space="preserve">Standard #55:
</v>
      </c>
      <c r="BH11" s="87" t="str">
        <f>"Standard #56:"&amp;CHAR(10)&amp;CHAR(10)&amp;IF('II_Program-level standards'!BH7="","",'II_Program-level standards'!BH7&amp;"; "&amp;CHAR(10)&amp;'II_Program-level standards'!BH9&amp;"; "&amp;CHAR(10)&amp;'II_Program-level standards'!BH14&amp;"; "&amp;CHAR(10)&amp;'II_Program-level standards'!BH15)</f>
        <v xml:space="preserve">Standard #56:
</v>
      </c>
      <c r="BI11" s="87" t="str">
        <f>"Standard #57:"&amp;CHAR(10)&amp;CHAR(10)&amp;IF('II_Program-level standards'!BI7="","",'II_Program-level standards'!BI7&amp;"; "&amp;CHAR(10)&amp;'II_Program-level standards'!BI9&amp;"; "&amp;CHAR(10)&amp;'II_Program-level standards'!BI14&amp;"; "&amp;CHAR(10)&amp;'II_Program-level standards'!BI15)</f>
        <v xml:space="preserve">Standard #57:
</v>
      </c>
      <c r="BJ11" s="87" t="str">
        <f>"Standard #58:"&amp;CHAR(10)&amp;CHAR(10)&amp;IF('II_Program-level standards'!BJ7="","",'II_Program-level standards'!BJ7&amp;"; "&amp;CHAR(10)&amp;'II_Program-level standards'!BJ9&amp;"; "&amp;CHAR(10)&amp;'II_Program-level standards'!BJ14&amp;"; "&amp;CHAR(10)&amp;'II_Program-level standards'!BJ15)</f>
        <v xml:space="preserve">Standard #58:
</v>
      </c>
      <c r="BK11" s="87" t="str">
        <f>"Standard #59:"&amp;CHAR(10)&amp;CHAR(10)&amp;IF('II_Program-level standards'!BK7="","",'II_Program-level standards'!BK7&amp;"; "&amp;CHAR(10)&amp;'II_Program-level standards'!BK9&amp;"; "&amp;CHAR(10)&amp;'II_Program-level standards'!BK14&amp;"; "&amp;CHAR(10)&amp;'II_Program-level standards'!BK15)</f>
        <v xml:space="preserve">Standard #59:
</v>
      </c>
      <c r="BL11" s="87" t="str">
        <f>"Standard #60:"&amp;CHAR(10)&amp;CHAR(10)&amp;IF('II_Program-level standards'!BL7="","",'II_Program-level standards'!BL7&amp;"; "&amp;CHAR(10)&amp;'II_Program-level standards'!BL9&amp;"; "&amp;CHAR(10)&amp;'II_Program-level standards'!BL14&amp;"; "&amp;CHAR(10)&amp;'II_Program-level standards'!BL15)</f>
        <v xml:space="preserve">Standard #60:
</v>
      </c>
      <c r="BM11" s="87" t="str">
        <f>"Standard #61:"&amp;CHAR(10)&amp;CHAR(10)&amp;IF('II_Program-level standards'!BM7="","",'II_Program-level standards'!BM7&amp;"; "&amp;CHAR(10)&amp;'II_Program-level standards'!BM9&amp;"; "&amp;CHAR(10)&amp;'II_Program-level standards'!BM14&amp;"; "&amp;CHAR(10)&amp;'II_Program-level standards'!BM15)</f>
        <v xml:space="preserve">Standard #61:
</v>
      </c>
      <c r="BN11" s="87" t="str">
        <f>"Standard #62:"&amp;CHAR(10)&amp;CHAR(10)&amp;IF('II_Program-level standards'!BN7="","",'II_Program-level standards'!BN7&amp;"; "&amp;CHAR(10)&amp;'II_Program-level standards'!BN9&amp;"; "&amp;CHAR(10)&amp;'II_Program-level standards'!BN14&amp;"; "&amp;CHAR(10)&amp;'II_Program-level standards'!BN15)</f>
        <v xml:space="preserve">Standard #62:
</v>
      </c>
      <c r="BO11" s="87" t="str">
        <f>"Standard #63:"&amp;CHAR(10)&amp;CHAR(10)&amp;IF('II_Program-level standards'!BO7="","",'II_Program-level standards'!BO7&amp;"; "&amp;CHAR(10)&amp;'II_Program-level standards'!BO9&amp;"; "&amp;CHAR(10)&amp;'II_Program-level standards'!BO14&amp;"; "&amp;CHAR(10)&amp;'II_Program-level standards'!BO15)</f>
        <v xml:space="preserve">Standard #63:
</v>
      </c>
      <c r="BP11" s="87" t="str">
        <f>"Standard #64:"&amp;CHAR(10)&amp;CHAR(10)&amp;IF('II_Program-level standards'!BP7="","",'II_Program-level standards'!BP7&amp;"; "&amp;CHAR(10)&amp;'II_Program-level standards'!BP9&amp;"; "&amp;CHAR(10)&amp;'II_Program-level standards'!BP14&amp;"; "&amp;CHAR(10)&amp;'II_Program-level standards'!BP15)</f>
        <v xml:space="preserve">Standard #64:
</v>
      </c>
      <c r="BQ11" s="87" t="str">
        <f>"Standard #65:"&amp;CHAR(10)&amp;CHAR(10)&amp;IF('II_Program-level standards'!BQ7="","",'II_Program-level standards'!BQ7&amp;"; "&amp;CHAR(10)&amp;'II_Program-level standards'!BQ9&amp;"; "&amp;CHAR(10)&amp;'II_Program-level standards'!BQ14&amp;"; "&amp;CHAR(10)&amp;'II_Program-level standards'!BQ15)</f>
        <v xml:space="preserve">Standard #65:
</v>
      </c>
      <c r="BR11" s="87" t="str">
        <f>"Standard #66:"&amp;CHAR(10)&amp;CHAR(10)&amp;IF('II_Program-level standards'!BR7="","",'II_Program-level standards'!BR7&amp;"; "&amp;CHAR(10)&amp;'II_Program-level standards'!BR9&amp;"; "&amp;CHAR(10)&amp;'II_Program-level standards'!BR14&amp;"; "&amp;CHAR(10)&amp;'II_Program-level standards'!BR15)</f>
        <v xml:space="preserve">Standard #66:
</v>
      </c>
      <c r="BS11" s="87" t="str">
        <f>"Standard #67:"&amp;CHAR(10)&amp;CHAR(10)&amp;IF('II_Program-level standards'!BS7="","",'II_Program-level standards'!BS7&amp;"; "&amp;CHAR(10)&amp;'II_Program-level standards'!BS9&amp;"; "&amp;CHAR(10)&amp;'II_Program-level standards'!BS14&amp;"; "&amp;CHAR(10)&amp;'II_Program-level standards'!BS15)</f>
        <v xml:space="preserve">Standard #67:
</v>
      </c>
      <c r="BT11" s="87" t="str">
        <f>"Standard #68:"&amp;CHAR(10)&amp;CHAR(10)&amp;IF('II_Program-level standards'!BT7="","",'II_Program-level standards'!BT7&amp;"; "&amp;CHAR(10)&amp;'II_Program-level standards'!BT9&amp;"; "&amp;CHAR(10)&amp;'II_Program-level standards'!BT14&amp;"; "&amp;CHAR(10)&amp;'II_Program-level standards'!BT15)</f>
        <v xml:space="preserve">Standard #68:
</v>
      </c>
      <c r="BU11" s="87" t="str">
        <f>"Standard #69:"&amp;CHAR(10)&amp;CHAR(10)&amp;IF('II_Program-level standards'!BU7="","",'II_Program-level standards'!BU7&amp;"; "&amp;CHAR(10)&amp;'II_Program-level standards'!BU9&amp;"; "&amp;CHAR(10)&amp;'II_Program-level standards'!BU14&amp;"; "&amp;CHAR(10)&amp;'II_Program-level standards'!BU15)</f>
        <v xml:space="preserve">Standard #69:
</v>
      </c>
      <c r="BV11" s="87" t="str">
        <f>"Standard #70:"&amp;CHAR(10)&amp;CHAR(10)&amp;IF('II_Program-level standards'!BV7="","",'II_Program-level standards'!BV7&amp;"; "&amp;CHAR(10)&amp;'II_Program-level standards'!BV9&amp;"; "&amp;CHAR(10)&amp;'II_Program-level standards'!BV14&amp;"; "&amp;CHAR(10)&amp;'II_Program-level standards'!BV15)</f>
        <v xml:space="preserve">Standard #70:
</v>
      </c>
      <c r="BW11" s="87" t="str">
        <f>"Standard #71:"&amp;CHAR(10)&amp;CHAR(10)&amp;IF('II_Program-level standards'!BW7="","",'II_Program-level standards'!BW7&amp;"; "&amp;CHAR(10)&amp;'II_Program-level standards'!BW9&amp;"; "&amp;CHAR(10)&amp;'II_Program-level standards'!BW14&amp;"; "&amp;CHAR(10)&amp;'II_Program-level standards'!BW15)</f>
        <v xml:space="preserve">Standard #71:
</v>
      </c>
      <c r="BX11" s="87" t="str">
        <f>"Standard #72:"&amp;CHAR(10)&amp;CHAR(10)&amp;IF('II_Program-level standards'!BX7="","",'II_Program-level standards'!BX7&amp;"; "&amp;CHAR(10)&amp;'II_Program-level standards'!BX9&amp;"; "&amp;CHAR(10)&amp;'II_Program-level standards'!BX14&amp;"; "&amp;CHAR(10)&amp;'II_Program-level standards'!BX15)</f>
        <v xml:space="preserve">Standard #72:
</v>
      </c>
      <c r="BY11" s="87" t="str">
        <f>"Standard #73:"&amp;CHAR(10)&amp;CHAR(10)&amp;IF('II_Program-level standards'!BY7="","",'II_Program-level standards'!BY7&amp;"; "&amp;CHAR(10)&amp;'II_Program-level standards'!BY9&amp;"; "&amp;CHAR(10)&amp;'II_Program-level standards'!BY14&amp;"; "&amp;CHAR(10)&amp;'II_Program-level standards'!BY15)</f>
        <v xml:space="preserve">Standard #73:
</v>
      </c>
      <c r="BZ11" s="87" t="str">
        <f>"Standard #74:"&amp;CHAR(10)&amp;CHAR(10)&amp;IF('II_Program-level standards'!BZ7="","",'II_Program-level standards'!BZ7&amp;"; "&amp;CHAR(10)&amp;'II_Program-level standards'!BZ9&amp;"; "&amp;CHAR(10)&amp;'II_Program-level standards'!BZ14&amp;"; "&amp;CHAR(10)&amp;'II_Program-level standards'!BZ15)</f>
        <v xml:space="preserve">Standard #74:
</v>
      </c>
      <c r="CA11" s="87" t="str">
        <f>"Standard #75:"&amp;CHAR(10)&amp;CHAR(10)&amp;IF('II_Program-level standards'!CA7="","",'II_Program-level standards'!CA7&amp;"; "&amp;CHAR(10)&amp;'II_Program-level standards'!CA9&amp;"; "&amp;CHAR(10)&amp;'II_Program-level standards'!CA14&amp;"; "&amp;CHAR(10)&amp;'II_Program-level standards'!CA15)</f>
        <v xml:space="preserve">Standard #75:
</v>
      </c>
      <c r="CB11" s="87" t="str">
        <f>"Standard #76:"&amp;CHAR(10)&amp;CHAR(10)&amp;IF('II_Program-level standards'!CB7="","",'II_Program-level standards'!CB7&amp;"; "&amp;CHAR(10)&amp;'II_Program-level standards'!CB9&amp;"; "&amp;CHAR(10)&amp;'II_Program-level standards'!CB14&amp;"; "&amp;CHAR(10)&amp;'II_Program-level standards'!CB15)</f>
        <v xml:space="preserve">Standard #76:
</v>
      </c>
      <c r="CC11" s="87" t="str">
        <f>"Standard #77:"&amp;CHAR(10)&amp;CHAR(10)&amp;IF('II_Program-level standards'!CC7="","",'II_Program-level standards'!CC7&amp;"; "&amp;CHAR(10)&amp;'II_Program-level standards'!CC9&amp;"; "&amp;CHAR(10)&amp;'II_Program-level standards'!CC14&amp;"; "&amp;CHAR(10)&amp;'II_Program-level standards'!CC15)</f>
        <v xml:space="preserve">Standard #77:
</v>
      </c>
      <c r="CD11" s="87" t="str">
        <f>"Standard #78:"&amp;CHAR(10)&amp;CHAR(10)&amp;IF('II_Program-level standards'!CD7="","",'II_Program-level standards'!CD7&amp;"; "&amp;CHAR(10)&amp;'II_Program-level standards'!CD9&amp;"; "&amp;CHAR(10)&amp;'II_Program-level standards'!CD14&amp;"; "&amp;CHAR(10)&amp;'II_Program-level standards'!CD15)</f>
        <v xml:space="preserve">Standard #78:
</v>
      </c>
      <c r="CE11" s="87" t="str">
        <f>"Standard #79:"&amp;CHAR(10)&amp;CHAR(10)&amp;IF('II_Program-level standards'!CE7="","",'II_Program-level standards'!CE7&amp;"; "&amp;CHAR(10)&amp;'II_Program-level standards'!CE9&amp;"; "&amp;CHAR(10)&amp;'II_Program-level standards'!CE14&amp;"; "&amp;CHAR(10)&amp;'II_Program-level standards'!CE15)</f>
        <v xml:space="preserve">Standard #79:
</v>
      </c>
      <c r="CF11" s="87" t="str">
        <f>"Standard #80:"&amp;CHAR(10)&amp;CHAR(10)&amp;IF('II_Program-level standards'!CF7="","",'II_Program-level standards'!CF7&amp;"; "&amp;CHAR(10)&amp;'II_Program-level standards'!CF9&amp;"; "&amp;CHAR(10)&amp;'II_Program-level standards'!CF14&amp;"; "&amp;CHAR(10)&amp;'II_Program-level standards'!CF15)</f>
        <v xml:space="preserve">Standard #80:
</v>
      </c>
      <c r="CG11" s="87" t="str">
        <f>"Standard #81:"&amp;CHAR(10)&amp;CHAR(10)&amp;IF('II_Program-level standards'!CG7="","",'II_Program-level standards'!CG7&amp;"; "&amp;CHAR(10)&amp;'II_Program-level standards'!CG9&amp;"; "&amp;CHAR(10)&amp;'II_Program-level standards'!CG14&amp;"; "&amp;CHAR(10)&amp;'II_Program-level standards'!CG15)</f>
        <v xml:space="preserve">Standard #81:
</v>
      </c>
      <c r="CH11" s="87" t="str">
        <f>"Standard #82:"&amp;CHAR(10)&amp;CHAR(10)&amp;IF('II_Program-level standards'!CH7="","",'II_Program-level standards'!CH7&amp;"; "&amp;CHAR(10)&amp;'II_Program-level standards'!CH9&amp;"; "&amp;CHAR(10)&amp;'II_Program-level standards'!CH14&amp;"; "&amp;CHAR(10)&amp;'II_Program-level standards'!CH15)</f>
        <v xml:space="preserve">Standard #82:
</v>
      </c>
      <c r="CI11" s="87" t="str">
        <f>"Standard #83:"&amp;CHAR(10)&amp;CHAR(10)&amp;IF('II_Program-level standards'!CI7="","",'II_Program-level standards'!CI7&amp;"; "&amp;CHAR(10)&amp;'II_Program-level standards'!CI9&amp;"; "&amp;CHAR(10)&amp;'II_Program-level standards'!CI14&amp;"; "&amp;CHAR(10)&amp;'II_Program-level standards'!CI15)</f>
        <v xml:space="preserve">Standard #83:
</v>
      </c>
      <c r="CJ11" s="87" t="str">
        <f>"Standard #84:"&amp;CHAR(10)&amp;CHAR(10)&amp;IF('II_Program-level standards'!CJ7="","",'II_Program-level standards'!CJ7&amp;"; "&amp;CHAR(10)&amp;'II_Program-level standards'!CJ9&amp;"; "&amp;CHAR(10)&amp;'II_Program-level standards'!CJ14&amp;"; "&amp;CHAR(10)&amp;'II_Program-level standards'!CJ15)</f>
        <v xml:space="preserve">Standard #84:
</v>
      </c>
      <c r="CK11" s="87" t="str">
        <f>"Standard #85:"&amp;CHAR(10)&amp;CHAR(10)&amp;IF('II_Program-level standards'!CK7="","",'II_Program-level standards'!CK7&amp;"; "&amp;CHAR(10)&amp;'II_Program-level standards'!CK9&amp;"; "&amp;CHAR(10)&amp;'II_Program-level standards'!CK14&amp;"; "&amp;CHAR(10)&amp;'II_Program-level standards'!CK15)</f>
        <v xml:space="preserve">Standard #85:
</v>
      </c>
      <c r="CL11" s="87" t="str">
        <f>"Standard #86:"&amp;CHAR(10)&amp;CHAR(10)&amp;IF('II_Program-level standards'!CL7="","",'II_Program-level standards'!CL7&amp;"; "&amp;CHAR(10)&amp;'II_Program-level standards'!CL9&amp;"; "&amp;CHAR(10)&amp;'II_Program-level standards'!CL14&amp;"; "&amp;CHAR(10)&amp;'II_Program-level standards'!CL15)</f>
        <v xml:space="preserve">Standard #86:
</v>
      </c>
      <c r="CM11" s="87" t="str">
        <f>"Standard #87:"&amp;CHAR(10)&amp;CHAR(10)&amp;IF('II_Program-level standards'!CM7="","",'II_Program-level standards'!CM7&amp;"; "&amp;CHAR(10)&amp;'II_Program-level standards'!CM9&amp;"; "&amp;CHAR(10)&amp;'II_Program-level standards'!CM14&amp;"; "&amp;CHAR(10)&amp;'II_Program-level standards'!CM15)</f>
        <v xml:space="preserve">Standard #87:
</v>
      </c>
      <c r="CN11" s="87" t="str">
        <f>"Standard #88:"&amp;CHAR(10)&amp;CHAR(10)&amp;IF('II_Program-level standards'!CN7="","",'II_Program-level standards'!CN7&amp;"; "&amp;CHAR(10)&amp;'II_Program-level standards'!CN9&amp;"; "&amp;CHAR(10)&amp;'II_Program-level standards'!CN14&amp;"; "&amp;CHAR(10)&amp;'II_Program-level standards'!CN15)</f>
        <v xml:space="preserve">Standard #88:
</v>
      </c>
      <c r="CO11" s="87" t="str">
        <f>"Standard #89:"&amp;CHAR(10)&amp;CHAR(10)&amp;IF('II_Program-level standards'!CO7="","",'II_Program-level standards'!CO7&amp;"; "&amp;CHAR(10)&amp;'II_Program-level standards'!CO9&amp;"; "&amp;CHAR(10)&amp;'II_Program-level standards'!CO14&amp;"; "&amp;CHAR(10)&amp;'II_Program-level standards'!CO15)</f>
        <v xml:space="preserve">Standard #89:
</v>
      </c>
      <c r="CP11" s="87" t="str">
        <f>"Standard #90:"&amp;CHAR(10)&amp;CHAR(10)&amp;IF('II_Program-level standards'!CP7="","",'II_Program-level standards'!CP7&amp;"; "&amp;CHAR(10)&amp;'II_Program-level standards'!CP9&amp;"; "&amp;CHAR(10)&amp;'II_Program-level standards'!CP14&amp;"; "&amp;CHAR(10)&amp;'II_Program-level standards'!CP15)</f>
        <v xml:space="preserve">Standard #90:
</v>
      </c>
      <c r="CQ11" s="87" t="str">
        <f>"Standard #91:"&amp;CHAR(10)&amp;CHAR(10)&amp;IF('II_Program-level standards'!CQ7="","",'II_Program-level standards'!CQ7&amp;"; "&amp;CHAR(10)&amp;'II_Program-level standards'!CQ9&amp;"; "&amp;CHAR(10)&amp;'II_Program-level standards'!CQ14&amp;"; "&amp;CHAR(10)&amp;'II_Program-level standards'!CQ15)</f>
        <v xml:space="preserve">Standard #91:
</v>
      </c>
      <c r="CR11" s="87" t="str">
        <f>"Standard #92:"&amp;CHAR(10)&amp;CHAR(10)&amp;IF('II_Program-level standards'!CR7="","",'II_Program-level standards'!CR7&amp;"; "&amp;CHAR(10)&amp;'II_Program-level standards'!CR9&amp;"; "&amp;CHAR(10)&amp;'II_Program-level standards'!CR14&amp;"; "&amp;CHAR(10)&amp;'II_Program-level standards'!CR15)</f>
        <v xml:space="preserve">Standard #92:
</v>
      </c>
      <c r="CS11" s="87" t="str">
        <f>"Standard #93:"&amp;CHAR(10)&amp;CHAR(10)&amp;IF('II_Program-level standards'!CS7="","",'II_Program-level standards'!CS7&amp;"; "&amp;CHAR(10)&amp;'II_Program-level standards'!CS9&amp;"; "&amp;CHAR(10)&amp;'II_Program-level standards'!CS14&amp;"; "&amp;CHAR(10)&amp;'II_Program-level standards'!CS15)</f>
        <v xml:space="preserve">Standard #93:
</v>
      </c>
      <c r="CT11" s="87" t="str">
        <f>"Standard #94:"&amp;CHAR(10)&amp;CHAR(10)&amp;IF('II_Program-level standards'!CT7="","",'II_Program-level standards'!CT7&amp;"; "&amp;CHAR(10)&amp;'II_Program-level standards'!CT9&amp;"; "&amp;CHAR(10)&amp;'II_Program-level standards'!CT14&amp;"; "&amp;CHAR(10)&amp;'II_Program-level standards'!CT15)</f>
        <v xml:space="preserve">Standard #94:
</v>
      </c>
      <c r="CU11" s="87" t="str">
        <f>"Standard #95:"&amp;CHAR(10)&amp;CHAR(10)&amp;IF('II_Program-level standards'!CU7="","",'II_Program-level standards'!CU7&amp;"; "&amp;CHAR(10)&amp;'II_Program-level standards'!CU9&amp;"; "&amp;CHAR(10)&amp;'II_Program-level standards'!CU14&amp;"; "&amp;CHAR(10)&amp;'II_Program-level standards'!CU15)</f>
        <v xml:space="preserve">Standard #95:
</v>
      </c>
      <c r="CV11" s="87" t="str">
        <f>"Standard #96:"&amp;CHAR(10)&amp;CHAR(10)&amp;IF('II_Program-level standards'!CV7="","",'II_Program-level standards'!CV7&amp;"; "&amp;CHAR(10)&amp;'II_Program-level standards'!CV9&amp;"; "&amp;CHAR(10)&amp;'II_Program-level standards'!CV14&amp;"; "&amp;CHAR(10)&amp;'II_Program-level standards'!CV15)</f>
        <v xml:space="preserve">Standard #96:
</v>
      </c>
      <c r="CW11" s="87" t="str">
        <f>"Standard #97:"&amp;CHAR(10)&amp;CHAR(10)&amp;IF('II_Program-level standards'!CW7="","",'II_Program-level standards'!CW7&amp;"; "&amp;CHAR(10)&amp;'II_Program-level standards'!CW9&amp;"; "&amp;CHAR(10)&amp;'II_Program-level standards'!CW14&amp;"; "&amp;CHAR(10)&amp;'II_Program-level standards'!CW15)</f>
        <v xml:space="preserve">Standard #97:
</v>
      </c>
      <c r="CX11" s="87" t="str">
        <f>"Standard #98:"&amp;CHAR(10)&amp;CHAR(10)&amp;IF('II_Program-level standards'!CX7="","",'II_Program-level standards'!CX7&amp;"; "&amp;CHAR(10)&amp;'II_Program-level standards'!CX9&amp;"; "&amp;CHAR(10)&amp;'II_Program-level standards'!CX14&amp;"; "&amp;CHAR(10)&amp;'II_Program-level standards'!CX15)</f>
        <v xml:space="preserve">Standard #98:
</v>
      </c>
      <c r="CY11" s="87" t="str">
        <f>"Standard #99:"&amp;CHAR(10)&amp;CHAR(10)&amp;IF('II_Program-level standards'!CY7="","",'II_Program-level standards'!CY7&amp;"; "&amp;CHAR(10)&amp;'II_Program-level standards'!CY9&amp;"; "&amp;CHAR(10)&amp;'II_Program-level standards'!CY14&amp;"; "&amp;CHAR(10)&amp;'II_Program-level standards'!CY15)</f>
        <v xml:space="preserve">Standard #99:
</v>
      </c>
      <c r="CZ11" s="87" t="str">
        <f>"Standard #100:"&amp;CHAR(10)&amp;CHAR(10)&amp;IF('II_Program-level standards'!CZ7="","",'II_Program-level standards'!CZ7&amp;"; "&amp;CHAR(10)&amp;'II_Program-level standards'!CZ9&amp;"; "&amp;CHAR(10)&amp;'II_Program-level standards'!CZ14&amp;"; "&amp;CHAR(10)&amp;'II_Program-level standards'!CZ15)</f>
        <v xml:space="preserve">Standard #100:
</v>
      </c>
    </row>
    <row r="12" spans="1:104" ht="27.6" x14ac:dyDescent="0.25">
      <c r="A12" s="16" t="s">
        <v>587</v>
      </c>
      <c r="B12" s="9" t="s">
        <v>561</v>
      </c>
      <c r="C12" s="15" t="s">
        <v>562</v>
      </c>
      <c r="D12" s="134" t="s">
        <v>103</v>
      </c>
      <c r="E12" s="241"/>
      <c r="F12" s="50"/>
      <c r="G12" s="50"/>
      <c r="H12" s="50"/>
      <c r="I12" s="50"/>
      <c r="J12" s="50"/>
      <c r="K12" s="50"/>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50"/>
      <c r="BN12" s="50"/>
      <c r="BO12" s="50"/>
      <c r="BP12" s="50"/>
      <c r="BQ12" s="50"/>
      <c r="BR12" s="50"/>
      <c r="BS12" s="50"/>
      <c r="BT12" s="50"/>
      <c r="BU12" s="50"/>
      <c r="BV12" s="50"/>
      <c r="BW12" s="50"/>
      <c r="BX12" s="50"/>
      <c r="BY12" s="50"/>
      <c r="BZ12" s="50"/>
      <c r="CA12" s="50"/>
      <c r="CB12" s="50"/>
      <c r="CC12" s="50"/>
      <c r="CD12" s="50"/>
      <c r="CE12" s="50"/>
      <c r="CF12" s="50"/>
      <c r="CG12" s="50"/>
      <c r="CH12" s="50"/>
      <c r="CI12" s="50"/>
      <c r="CJ12" s="50"/>
      <c r="CK12" s="50"/>
      <c r="CL12" s="50"/>
      <c r="CM12" s="50"/>
      <c r="CN12" s="50"/>
      <c r="CO12" s="50"/>
      <c r="CP12" s="50"/>
      <c r="CQ12" s="50"/>
      <c r="CR12" s="50"/>
      <c r="CS12" s="50"/>
      <c r="CT12" s="50"/>
      <c r="CU12" s="50"/>
      <c r="CV12" s="50"/>
      <c r="CW12" s="50"/>
      <c r="CX12" s="50"/>
      <c r="CY12" s="50"/>
      <c r="CZ12" s="50"/>
    </row>
    <row r="13" spans="1:104" ht="40.799999999999997" customHeight="1" x14ac:dyDescent="0.25">
      <c r="A13" s="225"/>
      <c r="B13" s="304" t="s">
        <v>651</v>
      </c>
      <c r="C13" s="305"/>
      <c r="D13" s="246" t="s">
        <v>100</v>
      </c>
      <c r="E13" s="247" t="s">
        <v>100</v>
      </c>
      <c r="F13" s="247" t="s">
        <v>100</v>
      </c>
      <c r="G13" s="247" t="s">
        <v>100</v>
      </c>
      <c r="H13" s="247" t="s">
        <v>100</v>
      </c>
      <c r="I13" s="247" t="s">
        <v>100</v>
      </c>
      <c r="J13" s="247" t="s">
        <v>100</v>
      </c>
      <c r="K13" s="247" t="s">
        <v>100</v>
      </c>
      <c r="L13" s="247" t="s">
        <v>100</v>
      </c>
      <c r="M13" s="247" t="s">
        <v>100</v>
      </c>
      <c r="N13" s="247" t="s">
        <v>100</v>
      </c>
      <c r="O13" s="247" t="s">
        <v>100</v>
      </c>
      <c r="P13" s="247" t="s">
        <v>100</v>
      </c>
      <c r="Q13" s="247" t="s">
        <v>100</v>
      </c>
      <c r="R13" s="247" t="s">
        <v>100</v>
      </c>
      <c r="S13" s="247" t="s">
        <v>100</v>
      </c>
      <c r="T13" s="247" t="s">
        <v>100</v>
      </c>
      <c r="U13" s="247" t="s">
        <v>100</v>
      </c>
      <c r="V13" s="247" t="s">
        <v>100</v>
      </c>
      <c r="W13" s="247" t="s">
        <v>100</v>
      </c>
      <c r="X13" s="247" t="s">
        <v>100</v>
      </c>
      <c r="Y13" s="247" t="s">
        <v>100</v>
      </c>
      <c r="Z13" s="247" t="s">
        <v>100</v>
      </c>
      <c r="AA13" s="247" t="s">
        <v>100</v>
      </c>
      <c r="AB13" s="247" t="s">
        <v>100</v>
      </c>
      <c r="AC13" s="247" t="s">
        <v>100</v>
      </c>
      <c r="AD13" s="247" t="s">
        <v>100</v>
      </c>
      <c r="AE13" s="247" t="s">
        <v>100</v>
      </c>
      <c r="AF13" s="247" t="s">
        <v>100</v>
      </c>
      <c r="AG13" s="247" t="s">
        <v>100</v>
      </c>
      <c r="AH13" s="247" t="s">
        <v>100</v>
      </c>
      <c r="AI13" s="247" t="s">
        <v>100</v>
      </c>
      <c r="AJ13" s="247" t="s">
        <v>100</v>
      </c>
      <c r="AK13" s="247" t="s">
        <v>100</v>
      </c>
      <c r="AL13" s="247" t="s">
        <v>100</v>
      </c>
      <c r="AM13" s="247" t="s">
        <v>100</v>
      </c>
      <c r="AN13" s="247" t="s">
        <v>100</v>
      </c>
      <c r="AO13" s="247" t="s">
        <v>100</v>
      </c>
      <c r="AP13" s="247" t="s">
        <v>100</v>
      </c>
      <c r="AQ13" s="247" t="s">
        <v>100</v>
      </c>
      <c r="AR13" s="247" t="s">
        <v>100</v>
      </c>
      <c r="AS13" s="247" t="s">
        <v>100</v>
      </c>
      <c r="AT13" s="247" t="s">
        <v>100</v>
      </c>
      <c r="AU13" s="247" t="s">
        <v>100</v>
      </c>
      <c r="AV13" s="247" t="s">
        <v>100</v>
      </c>
      <c r="AW13" s="247" t="s">
        <v>100</v>
      </c>
      <c r="AX13" s="247" t="s">
        <v>100</v>
      </c>
      <c r="AY13" s="247" t="s">
        <v>100</v>
      </c>
      <c r="AZ13" s="247" t="s">
        <v>100</v>
      </c>
      <c r="BA13" s="247" t="s">
        <v>100</v>
      </c>
      <c r="BB13" s="247" t="s">
        <v>100</v>
      </c>
      <c r="BC13" s="247" t="s">
        <v>100</v>
      </c>
      <c r="BD13" s="247" t="s">
        <v>100</v>
      </c>
      <c r="BE13" s="247" t="s">
        <v>100</v>
      </c>
      <c r="BF13" s="247" t="s">
        <v>100</v>
      </c>
      <c r="BG13" s="247" t="s">
        <v>100</v>
      </c>
      <c r="BH13" s="247" t="s">
        <v>100</v>
      </c>
      <c r="BI13" s="247" t="s">
        <v>100</v>
      </c>
      <c r="BJ13" s="247" t="s">
        <v>100</v>
      </c>
      <c r="BK13" s="247" t="s">
        <v>100</v>
      </c>
      <c r="BL13" s="247" t="s">
        <v>100</v>
      </c>
      <c r="BM13" s="247" t="s">
        <v>100</v>
      </c>
      <c r="BN13" s="247" t="s">
        <v>100</v>
      </c>
      <c r="BO13" s="247" t="s">
        <v>100</v>
      </c>
      <c r="BP13" s="247" t="s">
        <v>100</v>
      </c>
      <c r="BQ13" s="247" t="s">
        <v>100</v>
      </c>
      <c r="BR13" s="247" t="s">
        <v>100</v>
      </c>
      <c r="BS13" s="247" t="s">
        <v>100</v>
      </c>
      <c r="BT13" s="247" t="s">
        <v>100</v>
      </c>
      <c r="BU13" s="247" t="s">
        <v>100</v>
      </c>
      <c r="BV13" s="247" t="s">
        <v>100</v>
      </c>
      <c r="BW13" s="247" t="s">
        <v>100</v>
      </c>
      <c r="BX13" s="247" t="s">
        <v>100</v>
      </c>
      <c r="BY13" s="247" t="s">
        <v>100</v>
      </c>
      <c r="BZ13" s="247" t="s">
        <v>100</v>
      </c>
      <c r="CA13" s="247" t="s">
        <v>100</v>
      </c>
      <c r="CB13" s="247" t="s">
        <v>100</v>
      </c>
      <c r="CC13" s="247" t="s">
        <v>100</v>
      </c>
      <c r="CD13" s="247" t="s">
        <v>100</v>
      </c>
      <c r="CE13" s="247" t="s">
        <v>100</v>
      </c>
      <c r="CF13" s="247" t="s">
        <v>100</v>
      </c>
      <c r="CG13" s="247" t="s">
        <v>100</v>
      </c>
      <c r="CH13" s="247" t="s">
        <v>100</v>
      </c>
      <c r="CI13" s="247" t="s">
        <v>100</v>
      </c>
      <c r="CJ13" s="247" t="s">
        <v>100</v>
      </c>
      <c r="CK13" s="247" t="s">
        <v>100</v>
      </c>
      <c r="CL13" s="247" t="s">
        <v>100</v>
      </c>
      <c r="CM13" s="247" t="s">
        <v>100</v>
      </c>
      <c r="CN13" s="247" t="s">
        <v>100</v>
      </c>
      <c r="CO13" s="247" t="s">
        <v>100</v>
      </c>
      <c r="CP13" s="247" t="s">
        <v>100</v>
      </c>
      <c r="CQ13" s="247" t="s">
        <v>100</v>
      </c>
      <c r="CR13" s="247" t="s">
        <v>100</v>
      </c>
      <c r="CS13" s="247" t="s">
        <v>100</v>
      </c>
      <c r="CT13" s="247" t="s">
        <v>100</v>
      </c>
      <c r="CU13" s="247" t="s">
        <v>100</v>
      </c>
      <c r="CV13" s="247" t="s">
        <v>100</v>
      </c>
      <c r="CW13" s="247" t="s">
        <v>100</v>
      </c>
      <c r="CX13" s="247" t="s">
        <v>100</v>
      </c>
      <c r="CY13" s="247" t="s">
        <v>100</v>
      </c>
      <c r="CZ13" s="248" t="s">
        <v>100</v>
      </c>
    </row>
    <row r="14" spans="1:104" ht="29.4" customHeight="1" x14ac:dyDescent="0.25">
      <c r="A14" s="48"/>
      <c r="B14" s="295" t="s">
        <v>501</v>
      </c>
      <c r="C14" s="296"/>
      <c r="D14" s="245"/>
      <c r="E14" s="264"/>
      <c r="F14" s="264"/>
      <c r="G14" s="264"/>
      <c r="H14" s="264"/>
      <c r="I14" s="264"/>
      <c r="J14" s="264"/>
      <c r="K14" s="264"/>
      <c r="L14" s="264"/>
      <c r="M14" s="264"/>
      <c r="N14" s="264"/>
      <c r="O14" s="264"/>
      <c r="P14" s="264"/>
      <c r="Q14" s="264"/>
      <c r="R14" s="264"/>
      <c r="S14" s="264"/>
      <c r="T14" s="264"/>
      <c r="U14" s="264"/>
      <c r="V14" s="264"/>
      <c r="W14" s="264"/>
      <c r="X14" s="264"/>
      <c r="Y14" s="264"/>
      <c r="Z14" s="264"/>
      <c r="AA14" s="264"/>
      <c r="AB14" s="264"/>
      <c r="AC14" s="264"/>
      <c r="AD14" s="264"/>
      <c r="AE14" s="264"/>
      <c r="AF14" s="264"/>
      <c r="AG14" s="264"/>
      <c r="AH14" s="264"/>
      <c r="AI14" s="264"/>
      <c r="AJ14" s="264"/>
      <c r="AK14" s="264"/>
      <c r="AL14" s="264"/>
      <c r="AM14" s="264"/>
      <c r="AN14" s="264"/>
      <c r="AO14" s="264"/>
      <c r="AP14" s="264"/>
      <c r="AQ14" s="264"/>
      <c r="AR14" s="264"/>
      <c r="AS14" s="264"/>
      <c r="AT14" s="264"/>
      <c r="AU14" s="264"/>
      <c r="AV14" s="264"/>
      <c r="AW14" s="264"/>
      <c r="AX14" s="264"/>
      <c r="AY14" s="264"/>
      <c r="AZ14" s="264"/>
      <c r="BA14" s="264"/>
      <c r="BB14" s="264"/>
      <c r="BC14" s="264"/>
      <c r="BD14" s="264"/>
      <c r="BE14" s="264"/>
      <c r="BF14" s="264"/>
      <c r="BG14" s="264"/>
      <c r="BH14" s="264"/>
      <c r="BI14" s="264"/>
      <c r="BJ14" s="264"/>
      <c r="BK14" s="264"/>
      <c r="BL14" s="264"/>
      <c r="BM14" s="264"/>
      <c r="BN14" s="264"/>
      <c r="BO14" s="264"/>
      <c r="BP14" s="264"/>
      <c r="BQ14" s="264"/>
      <c r="BR14" s="264"/>
      <c r="BS14" s="264"/>
      <c r="BT14" s="264"/>
      <c r="BU14" s="264"/>
      <c r="BV14" s="264"/>
      <c r="BW14" s="264"/>
      <c r="BX14" s="264"/>
      <c r="BY14" s="264"/>
      <c r="BZ14" s="264"/>
      <c r="CA14" s="264"/>
      <c r="CB14" s="264"/>
      <c r="CC14" s="264"/>
      <c r="CD14" s="264"/>
      <c r="CE14" s="264"/>
      <c r="CF14" s="264"/>
      <c r="CG14" s="264"/>
      <c r="CH14" s="264"/>
      <c r="CI14" s="264"/>
      <c r="CJ14" s="264"/>
      <c r="CK14" s="264"/>
      <c r="CL14" s="264"/>
      <c r="CM14" s="264"/>
      <c r="CN14" s="264"/>
      <c r="CO14" s="264"/>
      <c r="CP14" s="264"/>
      <c r="CQ14" s="264"/>
      <c r="CR14" s="264"/>
      <c r="CS14" s="264"/>
      <c r="CT14" s="264"/>
      <c r="CU14" s="264"/>
      <c r="CV14" s="264"/>
      <c r="CW14" s="264"/>
      <c r="CX14" s="264"/>
      <c r="CY14" s="264"/>
      <c r="CZ14" s="265"/>
    </row>
    <row r="15" spans="1:104" x14ac:dyDescent="0.25">
      <c r="A15" s="16" t="s">
        <v>589</v>
      </c>
      <c r="B15" s="9" t="s">
        <v>640</v>
      </c>
      <c r="C15" s="214" t="s">
        <v>652</v>
      </c>
      <c r="D15" s="134" t="s">
        <v>103</v>
      </c>
      <c r="E15" s="241"/>
      <c r="F15" s="50"/>
      <c r="G15" s="50"/>
      <c r="H15" s="50"/>
      <c r="I15" s="50"/>
      <c r="J15" s="50"/>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c r="BP15" s="50"/>
      <c r="BQ15" s="50"/>
      <c r="BR15" s="50"/>
      <c r="BS15" s="50"/>
      <c r="BT15" s="50"/>
      <c r="BU15" s="50"/>
      <c r="BV15" s="50"/>
      <c r="BW15" s="50"/>
      <c r="BX15" s="50"/>
      <c r="BY15" s="50"/>
      <c r="BZ15" s="50"/>
      <c r="CA15" s="50"/>
      <c r="CB15" s="50"/>
      <c r="CC15" s="50"/>
      <c r="CD15" s="50"/>
      <c r="CE15" s="50"/>
      <c r="CF15" s="50"/>
      <c r="CG15" s="50"/>
      <c r="CH15" s="50"/>
      <c r="CI15" s="50"/>
      <c r="CJ15" s="50"/>
      <c r="CK15" s="50"/>
      <c r="CL15" s="50"/>
      <c r="CM15" s="50"/>
      <c r="CN15" s="50"/>
      <c r="CO15" s="50"/>
      <c r="CP15" s="50"/>
      <c r="CQ15" s="50"/>
      <c r="CR15" s="50"/>
      <c r="CS15" s="50"/>
      <c r="CT15" s="50"/>
      <c r="CU15" s="50"/>
      <c r="CV15" s="50"/>
      <c r="CW15" s="50"/>
      <c r="CX15" s="50"/>
      <c r="CY15" s="50"/>
      <c r="CZ15" s="50"/>
    </row>
    <row r="16" spans="1:104" ht="41.4" x14ac:dyDescent="0.25">
      <c r="A16" s="16" t="s">
        <v>590</v>
      </c>
      <c r="B16" s="9" t="s">
        <v>245</v>
      </c>
      <c r="C16" s="29" t="s">
        <v>550</v>
      </c>
      <c r="D16" s="134" t="s">
        <v>2</v>
      </c>
      <c r="E16" s="241"/>
      <c r="F16" s="50"/>
      <c r="G16" s="50"/>
      <c r="H16" s="50"/>
      <c r="I16" s="50"/>
      <c r="J16" s="50"/>
      <c r="K16" s="50"/>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c r="BP16" s="50"/>
      <c r="BQ16" s="50"/>
      <c r="BR16" s="50"/>
      <c r="BS16" s="50"/>
      <c r="BT16" s="50"/>
      <c r="BU16" s="50"/>
      <c r="BV16" s="50"/>
      <c r="BW16" s="50"/>
      <c r="BX16" s="50"/>
      <c r="BY16" s="50"/>
      <c r="BZ16" s="50"/>
      <c r="CA16" s="50"/>
      <c r="CB16" s="50"/>
      <c r="CC16" s="50"/>
      <c r="CD16" s="50"/>
      <c r="CE16" s="50"/>
      <c r="CF16" s="50"/>
      <c r="CG16" s="50"/>
      <c r="CH16" s="50"/>
      <c r="CI16" s="50"/>
      <c r="CJ16" s="50"/>
      <c r="CK16" s="50"/>
      <c r="CL16" s="50"/>
      <c r="CM16" s="50"/>
      <c r="CN16" s="50"/>
      <c r="CO16" s="50"/>
      <c r="CP16" s="50"/>
      <c r="CQ16" s="50"/>
      <c r="CR16" s="50"/>
      <c r="CS16" s="50"/>
      <c r="CT16" s="50"/>
      <c r="CU16" s="50"/>
      <c r="CV16" s="50"/>
      <c r="CW16" s="50"/>
      <c r="CX16" s="50"/>
      <c r="CY16" s="50"/>
      <c r="CZ16" s="50"/>
    </row>
    <row r="17" spans="1:104" ht="27.6" x14ac:dyDescent="0.25">
      <c r="A17" s="16" t="s">
        <v>591</v>
      </c>
      <c r="B17" s="9" t="s">
        <v>246</v>
      </c>
      <c r="C17" s="15" t="s">
        <v>248</v>
      </c>
      <c r="D17" s="134" t="s">
        <v>2</v>
      </c>
      <c r="E17" s="241"/>
      <c r="F17" s="50"/>
      <c r="G17" s="50"/>
      <c r="H17" s="50"/>
      <c r="I17" s="50"/>
      <c r="J17" s="50"/>
      <c r="K17" s="50"/>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c r="BP17" s="50"/>
      <c r="BQ17" s="50"/>
      <c r="BR17" s="50"/>
      <c r="BS17" s="50"/>
      <c r="BT17" s="50"/>
      <c r="BU17" s="50"/>
      <c r="BV17" s="50"/>
      <c r="BW17" s="50"/>
      <c r="BX17" s="50"/>
      <c r="BY17" s="50"/>
      <c r="BZ17" s="50"/>
      <c r="CA17" s="50"/>
      <c r="CB17" s="50"/>
      <c r="CC17" s="50"/>
      <c r="CD17" s="50"/>
      <c r="CE17" s="50"/>
      <c r="CF17" s="50"/>
      <c r="CG17" s="50"/>
      <c r="CH17" s="50"/>
      <c r="CI17" s="50"/>
      <c r="CJ17" s="50"/>
      <c r="CK17" s="50"/>
      <c r="CL17" s="50"/>
      <c r="CM17" s="50"/>
      <c r="CN17" s="50"/>
      <c r="CO17" s="50"/>
      <c r="CP17" s="50"/>
      <c r="CQ17" s="50"/>
      <c r="CR17" s="50"/>
      <c r="CS17" s="50"/>
      <c r="CT17" s="50"/>
      <c r="CU17" s="50"/>
      <c r="CV17" s="50"/>
      <c r="CW17" s="50"/>
      <c r="CX17" s="50"/>
      <c r="CY17" s="50"/>
      <c r="CZ17" s="50"/>
    </row>
    <row r="18" spans="1:104" x14ac:dyDescent="0.25">
      <c r="A18" s="16" t="s">
        <v>592</v>
      </c>
      <c r="B18" s="9" t="s">
        <v>247</v>
      </c>
      <c r="C18" s="9" t="s">
        <v>249</v>
      </c>
      <c r="D18" s="134" t="s">
        <v>2</v>
      </c>
      <c r="E18" s="241"/>
      <c r="F18" s="50"/>
      <c r="G18" s="50"/>
      <c r="H18" s="50"/>
      <c r="I18" s="50"/>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c r="BP18" s="50"/>
      <c r="BQ18" s="50"/>
      <c r="BR18" s="50"/>
      <c r="BS18" s="50"/>
      <c r="BT18" s="50"/>
      <c r="BU18" s="50"/>
      <c r="BV18" s="50"/>
      <c r="BW18" s="50"/>
      <c r="BX18" s="50"/>
      <c r="BY18" s="50"/>
      <c r="BZ18" s="50"/>
      <c r="CA18" s="50"/>
      <c r="CB18" s="50"/>
      <c r="CC18" s="50"/>
      <c r="CD18" s="50"/>
      <c r="CE18" s="50"/>
      <c r="CF18" s="50"/>
      <c r="CG18" s="50"/>
      <c r="CH18" s="50"/>
      <c r="CI18" s="50"/>
      <c r="CJ18" s="50"/>
      <c r="CK18" s="50"/>
      <c r="CL18" s="50"/>
      <c r="CM18" s="50"/>
      <c r="CN18" s="50"/>
      <c r="CO18" s="50"/>
      <c r="CP18" s="50"/>
      <c r="CQ18" s="50"/>
      <c r="CR18" s="50"/>
      <c r="CS18" s="50"/>
      <c r="CT18" s="50"/>
      <c r="CU18" s="50"/>
      <c r="CV18" s="50"/>
      <c r="CW18" s="50"/>
      <c r="CX18" s="50"/>
      <c r="CY18" s="50"/>
      <c r="CZ18" s="50"/>
    </row>
    <row r="19" spans="1:104" ht="27.6" x14ac:dyDescent="0.25">
      <c r="A19" s="16" t="s">
        <v>641</v>
      </c>
      <c r="B19" s="9" t="s">
        <v>251</v>
      </c>
      <c r="C19" s="9" t="s">
        <v>250</v>
      </c>
      <c r="D19" s="134" t="s">
        <v>68</v>
      </c>
      <c r="E19" s="242"/>
      <c r="F19" s="53"/>
      <c r="G19" s="53"/>
      <c r="H19" s="53"/>
      <c r="I19" s="53"/>
      <c r="J19" s="53"/>
      <c r="K19" s="53"/>
      <c r="L19" s="53"/>
      <c r="M19" s="53"/>
      <c r="N19" s="53"/>
      <c r="O19" s="53"/>
      <c r="P19" s="53"/>
      <c r="Q19" s="53"/>
      <c r="R19" s="53"/>
      <c r="S19" s="53"/>
      <c r="T19" s="53"/>
      <c r="U19" s="53"/>
      <c r="V19" s="53"/>
      <c r="W19" s="53"/>
      <c r="X19" s="53"/>
      <c r="Y19" s="53"/>
      <c r="Z19" s="53"/>
      <c r="AA19" s="53"/>
      <c r="AB19" s="53"/>
      <c r="AC19" s="53"/>
      <c r="AD19" s="53"/>
      <c r="AE19" s="53"/>
      <c r="AF19" s="53"/>
      <c r="AG19" s="53"/>
      <c r="AH19" s="53"/>
      <c r="AI19" s="53"/>
      <c r="AJ19" s="53"/>
      <c r="AK19" s="53"/>
      <c r="AL19" s="53"/>
      <c r="AM19" s="53"/>
      <c r="AN19" s="53"/>
      <c r="AO19" s="53"/>
      <c r="AP19" s="53"/>
      <c r="AQ19" s="53"/>
      <c r="AR19" s="53"/>
      <c r="AS19" s="53"/>
      <c r="AT19" s="53"/>
      <c r="AU19" s="53"/>
      <c r="AV19" s="53"/>
      <c r="AW19" s="53"/>
      <c r="AX19" s="53"/>
      <c r="AY19" s="53"/>
      <c r="AZ19" s="53"/>
      <c r="BA19" s="53"/>
      <c r="BB19" s="53"/>
      <c r="BC19" s="53"/>
      <c r="BD19" s="53"/>
      <c r="BE19" s="53"/>
      <c r="BF19" s="53"/>
      <c r="BG19" s="53"/>
      <c r="BH19" s="53"/>
      <c r="BI19" s="53"/>
      <c r="BJ19" s="53"/>
      <c r="BK19" s="53"/>
      <c r="BL19" s="53"/>
      <c r="BM19" s="53"/>
      <c r="BN19" s="53"/>
      <c r="BO19" s="53"/>
      <c r="BP19" s="53"/>
      <c r="BQ19" s="53"/>
      <c r="BR19" s="53"/>
      <c r="BS19" s="53"/>
      <c r="BT19" s="53"/>
      <c r="BU19" s="53"/>
      <c r="BV19" s="53"/>
      <c r="BW19" s="53"/>
      <c r="BX19" s="53"/>
      <c r="BY19" s="53"/>
      <c r="BZ19" s="53"/>
      <c r="CA19" s="53"/>
      <c r="CB19" s="53"/>
      <c r="CC19" s="53"/>
      <c r="CD19" s="53"/>
      <c r="CE19" s="53"/>
      <c r="CF19" s="53"/>
      <c r="CG19" s="53"/>
      <c r="CH19" s="53"/>
      <c r="CI19" s="53"/>
      <c r="CJ19" s="53"/>
      <c r="CK19" s="53"/>
      <c r="CL19" s="53"/>
      <c r="CM19" s="53"/>
      <c r="CN19" s="53"/>
      <c r="CO19" s="53"/>
      <c r="CP19" s="53"/>
      <c r="CQ19" s="53"/>
      <c r="CR19" s="53"/>
      <c r="CS19" s="53"/>
      <c r="CT19" s="53"/>
      <c r="CU19" s="53"/>
      <c r="CV19" s="53"/>
      <c r="CW19" s="53"/>
      <c r="CX19" s="53"/>
      <c r="CY19" s="53"/>
      <c r="CZ19" s="53"/>
    </row>
    <row r="20" spans="1:104" ht="27.6" x14ac:dyDescent="0.25">
      <c r="A20" s="16" t="s">
        <v>593</v>
      </c>
      <c r="B20" s="9" t="s">
        <v>120</v>
      </c>
      <c r="C20" s="9" t="s">
        <v>259</v>
      </c>
      <c r="D20" s="134" t="s">
        <v>103</v>
      </c>
      <c r="E20" s="243"/>
      <c r="F20" s="52"/>
      <c r="G20" s="52"/>
      <c r="H20" s="52"/>
      <c r="I20" s="52"/>
      <c r="J20" s="52"/>
      <c r="K20" s="52"/>
      <c r="L20" s="52"/>
      <c r="M20" s="52"/>
      <c r="N20" s="52"/>
      <c r="O20" s="52"/>
      <c r="P20" s="52"/>
      <c r="Q20" s="52"/>
      <c r="R20" s="52"/>
      <c r="S20" s="52"/>
      <c r="T20" s="52"/>
      <c r="U20" s="52"/>
      <c r="V20" s="52"/>
      <c r="W20" s="52"/>
      <c r="X20" s="52"/>
      <c r="Y20" s="52"/>
      <c r="Z20" s="52"/>
      <c r="AA20" s="52"/>
      <c r="AB20" s="52"/>
      <c r="AC20" s="52"/>
      <c r="AD20" s="52"/>
      <c r="AE20" s="52"/>
      <c r="AF20" s="52"/>
      <c r="AG20" s="52"/>
      <c r="AH20" s="52"/>
      <c r="AI20" s="52"/>
      <c r="AJ20" s="52"/>
      <c r="AK20" s="52"/>
      <c r="AL20" s="52"/>
      <c r="AM20" s="52"/>
      <c r="AN20" s="52"/>
      <c r="AO20" s="52"/>
      <c r="AP20" s="52"/>
      <c r="AQ20" s="52"/>
      <c r="AR20" s="52"/>
      <c r="AS20" s="52"/>
      <c r="AT20" s="52"/>
      <c r="AU20" s="52"/>
      <c r="AV20" s="52"/>
      <c r="AW20" s="52"/>
      <c r="AX20" s="52"/>
      <c r="AY20" s="52"/>
      <c r="AZ20" s="52"/>
      <c r="BA20" s="52"/>
      <c r="BB20" s="52"/>
      <c r="BC20" s="52"/>
      <c r="BD20" s="52"/>
      <c r="BE20" s="52"/>
      <c r="BF20" s="52"/>
      <c r="BG20" s="52"/>
      <c r="BH20" s="52"/>
      <c r="BI20" s="52"/>
      <c r="BJ20" s="52"/>
      <c r="BK20" s="52"/>
      <c r="BL20" s="52"/>
      <c r="BM20" s="52"/>
      <c r="BN20" s="52"/>
      <c r="BO20" s="52"/>
      <c r="BP20" s="52"/>
      <c r="BQ20" s="52"/>
      <c r="BR20" s="52"/>
      <c r="BS20" s="52"/>
      <c r="BT20" s="52"/>
      <c r="BU20" s="52"/>
      <c r="BV20" s="52"/>
      <c r="BW20" s="52"/>
      <c r="BX20" s="52"/>
      <c r="BY20" s="52"/>
      <c r="BZ20" s="52"/>
      <c r="CA20" s="52"/>
      <c r="CB20" s="52"/>
      <c r="CC20" s="52"/>
      <c r="CD20" s="52"/>
      <c r="CE20" s="52"/>
      <c r="CF20" s="52"/>
      <c r="CG20" s="52"/>
      <c r="CH20" s="52"/>
      <c r="CI20" s="52"/>
      <c r="CJ20" s="52"/>
      <c r="CK20" s="52"/>
      <c r="CL20" s="52"/>
      <c r="CM20" s="52"/>
      <c r="CN20" s="52"/>
      <c r="CO20" s="52"/>
      <c r="CP20" s="52"/>
      <c r="CQ20" s="52"/>
      <c r="CR20" s="52"/>
      <c r="CS20" s="52"/>
      <c r="CT20" s="52"/>
      <c r="CU20" s="52"/>
      <c r="CV20" s="52"/>
      <c r="CW20" s="52"/>
      <c r="CX20" s="52"/>
      <c r="CY20" s="52"/>
      <c r="CZ20" s="52"/>
    </row>
    <row r="21" spans="1:104" ht="41.4" x14ac:dyDescent="0.25">
      <c r="A21" s="16" t="s">
        <v>594</v>
      </c>
      <c r="B21" s="9" t="s">
        <v>563</v>
      </c>
      <c r="C21" s="9" t="s">
        <v>564</v>
      </c>
      <c r="D21" s="134" t="s">
        <v>2</v>
      </c>
      <c r="E21" s="241"/>
      <c r="F21" s="50"/>
      <c r="G21" s="50"/>
      <c r="H21" s="50"/>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c r="BM21" s="50"/>
      <c r="BN21" s="50"/>
      <c r="BO21" s="50"/>
      <c r="BP21" s="50"/>
      <c r="BQ21" s="50"/>
      <c r="BR21" s="50"/>
      <c r="BS21" s="50"/>
      <c r="BT21" s="50"/>
      <c r="BU21" s="50"/>
      <c r="BV21" s="50"/>
      <c r="BW21" s="50"/>
      <c r="BX21" s="50"/>
      <c r="BY21" s="50"/>
      <c r="BZ21" s="50"/>
      <c r="CA21" s="50"/>
      <c r="CB21" s="50"/>
      <c r="CC21" s="50"/>
      <c r="CD21" s="50"/>
      <c r="CE21" s="50"/>
      <c r="CF21" s="50"/>
      <c r="CG21" s="50"/>
      <c r="CH21" s="50"/>
      <c r="CI21" s="50"/>
      <c r="CJ21" s="50"/>
      <c r="CK21" s="50"/>
      <c r="CL21" s="50"/>
      <c r="CM21" s="50"/>
      <c r="CN21" s="50"/>
      <c r="CO21" s="50"/>
      <c r="CP21" s="50"/>
      <c r="CQ21" s="50"/>
      <c r="CR21" s="50"/>
      <c r="CS21" s="50"/>
      <c r="CT21" s="50"/>
      <c r="CU21" s="50"/>
      <c r="CV21" s="50"/>
      <c r="CW21" s="50"/>
      <c r="CX21" s="50"/>
      <c r="CY21" s="50"/>
      <c r="CZ21" s="50"/>
    </row>
    <row r="22" spans="1:104" ht="27.6" x14ac:dyDescent="0.25">
      <c r="A22" s="16" t="s">
        <v>595</v>
      </c>
      <c r="B22" s="9" t="s">
        <v>565</v>
      </c>
      <c r="C22" s="9" t="s">
        <v>258</v>
      </c>
      <c r="D22" s="134" t="s">
        <v>2</v>
      </c>
      <c r="E22" s="241"/>
      <c r="F22" s="50"/>
      <c r="G22" s="50"/>
      <c r="H22" s="50"/>
      <c r="I22" s="50"/>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c r="BM22" s="50"/>
      <c r="BN22" s="50"/>
      <c r="BO22" s="50"/>
      <c r="BP22" s="50"/>
      <c r="BQ22" s="50"/>
      <c r="BR22" s="50"/>
      <c r="BS22" s="50"/>
      <c r="BT22" s="50"/>
      <c r="BU22" s="50"/>
      <c r="BV22" s="50"/>
      <c r="BW22" s="50"/>
      <c r="BX22" s="50"/>
      <c r="BY22" s="50"/>
      <c r="BZ22" s="50"/>
      <c r="CA22" s="50"/>
      <c r="CB22" s="50"/>
      <c r="CC22" s="50"/>
      <c r="CD22" s="50"/>
      <c r="CE22" s="50"/>
      <c r="CF22" s="50"/>
      <c r="CG22" s="50"/>
      <c r="CH22" s="50"/>
      <c r="CI22" s="50"/>
      <c r="CJ22" s="50"/>
      <c r="CK22" s="50"/>
      <c r="CL22" s="50"/>
      <c r="CM22" s="50"/>
      <c r="CN22" s="50"/>
      <c r="CO22" s="50"/>
      <c r="CP22" s="50"/>
      <c r="CQ22" s="50"/>
      <c r="CR22" s="50"/>
      <c r="CS22" s="50"/>
      <c r="CT22" s="50"/>
      <c r="CU22" s="50"/>
      <c r="CV22" s="50"/>
      <c r="CW22" s="50"/>
      <c r="CX22" s="50"/>
      <c r="CY22" s="50"/>
      <c r="CZ22" s="50"/>
    </row>
    <row r="23" spans="1:104" ht="42" customHeight="1" x14ac:dyDescent="0.4">
      <c r="A23" s="24" t="s">
        <v>648</v>
      </c>
      <c r="B23" s="24"/>
      <c r="D23" s="65"/>
    </row>
    <row r="24" spans="1:104" s="68" customFormat="1" ht="61.8" customHeight="1" x14ac:dyDescent="0.3">
      <c r="A24" s="303" t="s">
        <v>675</v>
      </c>
      <c r="B24" s="303"/>
      <c r="C24" s="303"/>
      <c r="D24" s="303"/>
    </row>
    <row r="25" spans="1:104" s="68" customFormat="1" ht="26.4" customHeight="1" x14ac:dyDescent="0.3">
      <c r="A25" s="88" t="s">
        <v>514</v>
      </c>
      <c r="B25" s="88"/>
      <c r="C25" s="62"/>
      <c r="D25" s="209"/>
    </row>
    <row r="26" spans="1:104" s="68" customFormat="1" ht="15" customHeight="1" x14ac:dyDescent="0.3">
      <c r="A26" s="267" t="s">
        <v>676</v>
      </c>
      <c r="B26" s="88"/>
      <c r="C26" s="62"/>
      <c r="D26" s="209"/>
    </row>
    <row r="27" spans="1:104" ht="23.4" customHeight="1" x14ac:dyDescent="0.25">
      <c r="A27" s="49" t="s">
        <v>0</v>
      </c>
      <c r="B27" s="47" t="s">
        <v>1</v>
      </c>
      <c r="C27" s="47" t="s">
        <v>5</v>
      </c>
      <c r="D27" s="59" t="s">
        <v>65</v>
      </c>
      <c r="E27" s="85"/>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60"/>
      <c r="AU27" s="60"/>
      <c r="AV27" s="60"/>
      <c r="AW27" s="60"/>
      <c r="AX27" s="60"/>
      <c r="AY27" s="60"/>
      <c r="AZ27" s="60"/>
      <c r="BA27" s="60"/>
      <c r="BB27" s="60"/>
      <c r="BC27" s="60"/>
      <c r="BD27" s="60"/>
      <c r="BE27" s="60"/>
      <c r="BF27" s="60"/>
      <c r="BG27" s="60"/>
      <c r="BH27" s="60"/>
      <c r="BI27" s="60"/>
      <c r="BJ27" s="60"/>
      <c r="BK27" s="60"/>
      <c r="BL27" s="60"/>
      <c r="BM27" s="60"/>
      <c r="BN27" s="60"/>
      <c r="BO27" s="60"/>
      <c r="BP27" s="60"/>
      <c r="BQ27" s="60"/>
      <c r="BR27" s="60"/>
      <c r="BS27" s="60"/>
      <c r="BT27" s="60"/>
      <c r="BU27" s="60"/>
      <c r="BV27" s="60"/>
      <c r="BW27" s="60"/>
      <c r="BX27" s="60"/>
      <c r="BY27" s="60"/>
      <c r="BZ27" s="60"/>
      <c r="CA27" s="60"/>
      <c r="CB27" s="60"/>
      <c r="CC27" s="60"/>
      <c r="CD27" s="60"/>
      <c r="CE27" s="60"/>
      <c r="CF27" s="60"/>
      <c r="CG27" s="60"/>
      <c r="CH27" s="60"/>
      <c r="CI27" s="60"/>
      <c r="CJ27" s="60"/>
      <c r="CK27" s="60"/>
      <c r="CL27" s="60"/>
      <c r="CM27" s="60"/>
      <c r="CN27" s="60"/>
      <c r="CO27" s="60"/>
      <c r="CP27" s="60"/>
      <c r="CQ27" s="60"/>
      <c r="CR27" s="60"/>
      <c r="CS27" s="60"/>
      <c r="CT27" s="60"/>
      <c r="CU27" s="60"/>
      <c r="CV27" s="60"/>
      <c r="CW27" s="60"/>
      <c r="CX27" s="60"/>
      <c r="CY27" s="60"/>
      <c r="CZ27" s="60"/>
    </row>
    <row r="28" spans="1:104" ht="22.2" customHeight="1" x14ac:dyDescent="0.4">
      <c r="A28" s="232"/>
      <c r="B28" s="233" t="s">
        <v>677</v>
      </c>
      <c r="C28" s="231"/>
      <c r="D28" s="67"/>
      <c r="E28" s="210"/>
      <c r="F28" s="211"/>
      <c r="G28" s="211"/>
      <c r="H28" s="211"/>
      <c r="I28" s="211"/>
      <c r="J28" s="211"/>
      <c r="K28" s="211"/>
      <c r="L28" s="211"/>
      <c r="M28" s="211"/>
      <c r="N28" s="211"/>
      <c r="O28" s="211"/>
      <c r="P28" s="211"/>
      <c r="Q28" s="211"/>
      <c r="R28" s="211"/>
      <c r="S28" s="211"/>
      <c r="T28" s="211"/>
      <c r="U28" s="211"/>
      <c r="V28" s="211"/>
      <c r="W28" s="211"/>
      <c r="X28" s="211"/>
      <c r="Y28" s="211"/>
      <c r="Z28" s="211"/>
      <c r="AA28" s="211"/>
      <c r="AB28" s="211"/>
      <c r="AC28" s="211"/>
      <c r="AD28" s="211"/>
      <c r="AE28" s="211"/>
      <c r="AF28" s="211"/>
      <c r="AG28" s="211"/>
      <c r="AH28" s="211"/>
      <c r="AI28" s="211"/>
      <c r="AJ28" s="211"/>
      <c r="AK28" s="211"/>
      <c r="AL28" s="211"/>
      <c r="AM28" s="211"/>
      <c r="AN28" s="211"/>
      <c r="AO28" s="211"/>
      <c r="AP28" s="211"/>
      <c r="AQ28" s="211"/>
      <c r="AR28" s="211"/>
      <c r="AS28" s="211"/>
      <c r="AT28" s="211"/>
      <c r="AU28" s="211"/>
      <c r="AV28" s="211"/>
      <c r="AW28" s="211"/>
      <c r="AX28" s="211"/>
      <c r="AY28" s="211"/>
      <c r="AZ28" s="211"/>
      <c r="BA28" s="211"/>
      <c r="BB28" s="211"/>
      <c r="BC28" s="211"/>
      <c r="BD28" s="211"/>
      <c r="BE28" s="211"/>
      <c r="BF28" s="211"/>
      <c r="BG28" s="211"/>
      <c r="BH28" s="211"/>
      <c r="BI28" s="211"/>
      <c r="BJ28" s="211"/>
      <c r="BK28" s="211"/>
      <c r="BL28" s="211"/>
      <c r="BM28" s="211"/>
      <c r="BN28" s="211"/>
      <c r="BO28" s="211"/>
      <c r="BP28" s="211"/>
      <c r="BQ28" s="211"/>
      <c r="BR28" s="211"/>
      <c r="BS28" s="211"/>
      <c r="BT28" s="211"/>
      <c r="BU28" s="211"/>
      <c r="BV28" s="211"/>
      <c r="BW28" s="211"/>
      <c r="BX28" s="211"/>
      <c r="BY28" s="211"/>
      <c r="BZ28" s="211"/>
      <c r="CA28" s="211"/>
      <c r="CB28" s="211"/>
      <c r="CC28" s="211"/>
      <c r="CD28" s="211"/>
      <c r="CE28" s="211"/>
      <c r="CF28" s="211"/>
      <c r="CG28" s="211"/>
      <c r="CH28" s="211"/>
      <c r="CI28" s="211"/>
      <c r="CJ28" s="211"/>
      <c r="CK28" s="211"/>
      <c r="CL28" s="211"/>
      <c r="CM28" s="211"/>
      <c r="CN28" s="211"/>
      <c r="CO28" s="211"/>
      <c r="CP28" s="211"/>
      <c r="CQ28" s="211"/>
      <c r="CR28" s="211"/>
      <c r="CS28" s="211"/>
      <c r="CT28" s="211"/>
      <c r="CU28" s="211"/>
      <c r="CV28" s="211"/>
      <c r="CW28" s="211"/>
      <c r="CX28" s="211"/>
      <c r="CY28" s="211"/>
      <c r="CZ28" s="211"/>
    </row>
    <row r="29" spans="1:104" ht="40.049999999999997" customHeight="1" x14ac:dyDescent="0.25">
      <c r="A29" s="48"/>
      <c r="B29" s="222" t="s">
        <v>275</v>
      </c>
      <c r="C29" s="15" t="s">
        <v>276</v>
      </c>
      <c r="D29" s="15" t="s">
        <v>243</v>
      </c>
      <c r="E29" s="210" t="s">
        <v>100</v>
      </c>
      <c r="F29" s="211" t="s">
        <v>100</v>
      </c>
      <c r="G29" s="211" t="s">
        <v>100</v>
      </c>
      <c r="H29" s="211" t="s">
        <v>100</v>
      </c>
      <c r="I29" s="211" t="s">
        <v>100</v>
      </c>
      <c r="J29" s="211" t="s">
        <v>100</v>
      </c>
      <c r="K29" s="211" t="s">
        <v>100</v>
      </c>
      <c r="L29" s="211" t="s">
        <v>100</v>
      </c>
      <c r="M29" s="211" t="s">
        <v>100</v>
      </c>
      <c r="N29" s="211" t="s">
        <v>100</v>
      </c>
      <c r="O29" s="211" t="s">
        <v>100</v>
      </c>
      <c r="P29" s="211" t="s">
        <v>100</v>
      </c>
      <c r="Q29" s="211" t="s">
        <v>100</v>
      </c>
      <c r="R29" s="211" t="s">
        <v>100</v>
      </c>
      <c r="S29" s="211" t="s">
        <v>100</v>
      </c>
      <c r="T29" s="211" t="s">
        <v>100</v>
      </c>
      <c r="U29" s="211" t="s">
        <v>100</v>
      </c>
      <c r="V29" s="211" t="s">
        <v>100</v>
      </c>
      <c r="W29" s="211" t="s">
        <v>100</v>
      </c>
      <c r="X29" s="211" t="s">
        <v>100</v>
      </c>
      <c r="Y29" s="211" t="s">
        <v>100</v>
      </c>
      <c r="Z29" s="211" t="s">
        <v>100</v>
      </c>
      <c r="AA29" s="211" t="s">
        <v>100</v>
      </c>
      <c r="AB29" s="211" t="s">
        <v>100</v>
      </c>
      <c r="AC29" s="211" t="s">
        <v>100</v>
      </c>
      <c r="AD29" s="211" t="s">
        <v>100</v>
      </c>
      <c r="AE29" s="211" t="s">
        <v>100</v>
      </c>
      <c r="AF29" s="211" t="s">
        <v>100</v>
      </c>
      <c r="AG29" s="211" t="s">
        <v>100</v>
      </c>
      <c r="AH29" s="211" t="s">
        <v>100</v>
      </c>
      <c r="AI29" s="211" t="s">
        <v>100</v>
      </c>
      <c r="AJ29" s="211" t="s">
        <v>100</v>
      </c>
      <c r="AK29" s="211" t="s">
        <v>100</v>
      </c>
      <c r="AL29" s="211" t="s">
        <v>100</v>
      </c>
      <c r="AM29" s="211" t="s">
        <v>100</v>
      </c>
      <c r="AN29" s="211" t="s">
        <v>100</v>
      </c>
      <c r="AO29" s="211" t="s">
        <v>100</v>
      </c>
      <c r="AP29" s="211" t="s">
        <v>100</v>
      </c>
      <c r="AQ29" s="211" t="s">
        <v>100</v>
      </c>
      <c r="AR29" s="211" t="s">
        <v>100</v>
      </c>
      <c r="AS29" s="211" t="s">
        <v>100</v>
      </c>
      <c r="AT29" s="211" t="s">
        <v>100</v>
      </c>
      <c r="AU29" s="211" t="s">
        <v>100</v>
      </c>
      <c r="AV29" s="211" t="s">
        <v>100</v>
      </c>
      <c r="AW29" s="211" t="s">
        <v>100</v>
      </c>
      <c r="AX29" s="211" t="s">
        <v>100</v>
      </c>
      <c r="AY29" s="211" t="s">
        <v>100</v>
      </c>
      <c r="AZ29" s="211" t="s">
        <v>100</v>
      </c>
      <c r="BA29" s="211" t="s">
        <v>100</v>
      </c>
      <c r="BB29" s="211" t="s">
        <v>100</v>
      </c>
      <c r="BC29" s="211" t="s">
        <v>100</v>
      </c>
      <c r="BD29" s="211" t="s">
        <v>100</v>
      </c>
      <c r="BE29" s="211" t="s">
        <v>100</v>
      </c>
      <c r="BF29" s="211" t="s">
        <v>100</v>
      </c>
      <c r="BG29" s="211" t="s">
        <v>100</v>
      </c>
      <c r="BH29" s="211" t="s">
        <v>100</v>
      </c>
      <c r="BI29" s="211" t="s">
        <v>100</v>
      </c>
      <c r="BJ29" s="211" t="s">
        <v>100</v>
      </c>
      <c r="BK29" s="211" t="s">
        <v>100</v>
      </c>
      <c r="BL29" s="211" t="s">
        <v>100</v>
      </c>
      <c r="BM29" s="211" t="s">
        <v>100</v>
      </c>
      <c r="BN29" s="211" t="s">
        <v>100</v>
      </c>
      <c r="BO29" s="211" t="s">
        <v>100</v>
      </c>
      <c r="BP29" s="211" t="s">
        <v>100</v>
      </c>
      <c r="BQ29" s="211" t="s">
        <v>100</v>
      </c>
      <c r="BR29" s="211" t="s">
        <v>100</v>
      </c>
      <c r="BS29" s="211" t="s">
        <v>100</v>
      </c>
      <c r="BT29" s="211" t="s">
        <v>100</v>
      </c>
      <c r="BU29" s="211" t="s">
        <v>100</v>
      </c>
      <c r="BV29" s="211" t="s">
        <v>100</v>
      </c>
      <c r="BW29" s="211" t="s">
        <v>100</v>
      </c>
      <c r="BX29" s="211" t="s">
        <v>100</v>
      </c>
      <c r="BY29" s="211" t="s">
        <v>100</v>
      </c>
      <c r="BZ29" s="211" t="s">
        <v>100</v>
      </c>
      <c r="CA29" s="211" t="s">
        <v>100</v>
      </c>
      <c r="CB29" s="211" t="s">
        <v>100</v>
      </c>
      <c r="CC29" s="211" t="s">
        <v>100</v>
      </c>
      <c r="CD29" s="211" t="s">
        <v>100</v>
      </c>
      <c r="CE29" s="211" t="s">
        <v>100</v>
      </c>
      <c r="CF29" s="211" t="s">
        <v>100</v>
      </c>
      <c r="CG29" s="211" t="s">
        <v>100</v>
      </c>
      <c r="CH29" s="211" t="s">
        <v>100</v>
      </c>
      <c r="CI29" s="211" t="s">
        <v>100</v>
      </c>
      <c r="CJ29" s="211" t="s">
        <v>100</v>
      </c>
      <c r="CK29" s="211" t="s">
        <v>100</v>
      </c>
      <c r="CL29" s="211" t="s">
        <v>100</v>
      </c>
      <c r="CM29" s="211" t="s">
        <v>100</v>
      </c>
      <c r="CN29" s="211" t="s">
        <v>100</v>
      </c>
      <c r="CO29" s="211" t="s">
        <v>100</v>
      </c>
      <c r="CP29" s="211" t="s">
        <v>100</v>
      </c>
      <c r="CQ29" s="211" t="s">
        <v>100</v>
      </c>
      <c r="CR29" s="211" t="s">
        <v>100</v>
      </c>
      <c r="CS29" s="211" t="s">
        <v>100</v>
      </c>
      <c r="CT29" s="211" t="s">
        <v>100</v>
      </c>
      <c r="CU29" s="211" t="s">
        <v>100</v>
      </c>
      <c r="CV29" s="211" t="s">
        <v>100</v>
      </c>
      <c r="CW29" s="211" t="s">
        <v>100</v>
      </c>
      <c r="CX29" s="211" t="s">
        <v>100</v>
      </c>
      <c r="CY29" s="211" t="s">
        <v>100</v>
      </c>
      <c r="CZ29" s="211" t="s">
        <v>100</v>
      </c>
    </row>
    <row r="30" spans="1:104" x14ac:dyDescent="0.25">
      <c r="A30" s="16" t="s">
        <v>628</v>
      </c>
      <c r="B30" s="9" t="s">
        <v>180</v>
      </c>
      <c r="C30" s="15" t="s">
        <v>253</v>
      </c>
      <c r="D30" s="15" t="s">
        <v>2</v>
      </c>
      <c r="E30" s="86" t="s">
        <v>178</v>
      </c>
      <c r="F30" s="63" t="s">
        <v>178</v>
      </c>
      <c r="G30" s="63" t="s">
        <v>178</v>
      </c>
      <c r="H30" s="63" t="s">
        <v>178</v>
      </c>
      <c r="I30" s="63" t="s">
        <v>178</v>
      </c>
      <c r="J30" s="63" t="s">
        <v>178</v>
      </c>
      <c r="K30" s="63" t="s">
        <v>178</v>
      </c>
      <c r="L30" s="63" t="s">
        <v>178</v>
      </c>
      <c r="M30" s="63" t="s">
        <v>178</v>
      </c>
      <c r="N30" s="63" t="s">
        <v>178</v>
      </c>
      <c r="O30" s="63" t="s">
        <v>178</v>
      </c>
      <c r="P30" s="63" t="s">
        <v>178</v>
      </c>
      <c r="Q30" s="63" t="s">
        <v>178</v>
      </c>
      <c r="R30" s="63" t="s">
        <v>178</v>
      </c>
      <c r="S30" s="63" t="s">
        <v>178</v>
      </c>
      <c r="T30" s="63" t="s">
        <v>178</v>
      </c>
      <c r="U30" s="63" t="s">
        <v>178</v>
      </c>
      <c r="V30" s="63" t="s">
        <v>178</v>
      </c>
      <c r="W30" s="63" t="s">
        <v>178</v>
      </c>
      <c r="X30" s="63" t="s">
        <v>178</v>
      </c>
      <c r="Y30" s="63" t="s">
        <v>178</v>
      </c>
      <c r="Z30" s="63" t="s">
        <v>178</v>
      </c>
      <c r="AA30" s="63" t="s">
        <v>178</v>
      </c>
      <c r="AB30" s="63" t="s">
        <v>178</v>
      </c>
      <c r="AC30" s="63" t="s">
        <v>178</v>
      </c>
      <c r="AD30" s="63" t="s">
        <v>178</v>
      </c>
      <c r="AE30" s="63" t="s">
        <v>178</v>
      </c>
      <c r="AF30" s="63" t="s">
        <v>178</v>
      </c>
      <c r="AG30" s="63" t="s">
        <v>178</v>
      </c>
      <c r="AH30" s="63" t="s">
        <v>178</v>
      </c>
      <c r="AI30" s="63" t="s">
        <v>178</v>
      </c>
      <c r="AJ30" s="63" t="s">
        <v>178</v>
      </c>
      <c r="AK30" s="63" t="s">
        <v>178</v>
      </c>
      <c r="AL30" s="63" t="s">
        <v>178</v>
      </c>
      <c r="AM30" s="63" t="s">
        <v>178</v>
      </c>
      <c r="AN30" s="63" t="s">
        <v>178</v>
      </c>
      <c r="AO30" s="63" t="s">
        <v>178</v>
      </c>
      <c r="AP30" s="63" t="s">
        <v>178</v>
      </c>
      <c r="AQ30" s="63" t="s">
        <v>178</v>
      </c>
      <c r="AR30" s="63" t="s">
        <v>178</v>
      </c>
      <c r="AS30" s="63" t="s">
        <v>178</v>
      </c>
      <c r="AT30" s="63" t="s">
        <v>178</v>
      </c>
      <c r="AU30" s="63" t="s">
        <v>178</v>
      </c>
      <c r="AV30" s="63" t="s">
        <v>178</v>
      </c>
      <c r="AW30" s="63" t="s">
        <v>178</v>
      </c>
      <c r="AX30" s="63" t="s">
        <v>178</v>
      </c>
      <c r="AY30" s="63" t="s">
        <v>178</v>
      </c>
      <c r="AZ30" s="63" t="s">
        <v>178</v>
      </c>
      <c r="BA30" s="63" t="s">
        <v>178</v>
      </c>
      <c r="BB30" s="63" t="s">
        <v>178</v>
      </c>
      <c r="BC30" s="63" t="s">
        <v>178</v>
      </c>
      <c r="BD30" s="63" t="s">
        <v>178</v>
      </c>
      <c r="BE30" s="63" t="s">
        <v>178</v>
      </c>
      <c r="BF30" s="63" t="s">
        <v>178</v>
      </c>
      <c r="BG30" s="63" t="s">
        <v>178</v>
      </c>
      <c r="BH30" s="63" t="s">
        <v>178</v>
      </c>
      <c r="BI30" s="63" t="s">
        <v>178</v>
      </c>
      <c r="BJ30" s="63" t="s">
        <v>178</v>
      </c>
      <c r="BK30" s="63" t="s">
        <v>178</v>
      </c>
      <c r="BL30" s="63" t="s">
        <v>178</v>
      </c>
      <c r="BM30" s="63" t="s">
        <v>178</v>
      </c>
      <c r="BN30" s="63" t="s">
        <v>178</v>
      </c>
      <c r="BO30" s="63" t="s">
        <v>178</v>
      </c>
      <c r="BP30" s="63" t="s">
        <v>178</v>
      </c>
      <c r="BQ30" s="63" t="s">
        <v>178</v>
      </c>
      <c r="BR30" s="63" t="s">
        <v>178</v>
      </c>
      <c r="BS30" s="63" t="s">
        <v>178</v>
      </c>
      <c r="BT30" s="63" t="s">
        <v>178</v>
      </c>
      <c r="BU30" s="63" t="s">
        <v>178</v>
      </c>
      <c r="BV30" s="63" t="s">
        <v>178</v>
      </c>
      <c r="BW30" s="63" t="s">
        <v>178</v>
      </c>
      <c r="BX30" s="63" t="s">
        <v>178</v>
      </c>
      <c r="BY30" s="63" t="s">
        <v>178</v>
      </c>
      <c r="BZ30" s="63" t="s">
        <v>178</v>
      </c>
      <c r="CA30" s="63" t="s">
        <v>178</v>
      </c>
      <c r="CB30" s="63" t="s">
        <v>178</v>
      </c>
      <c r="CC30" s="63" t="s">
        <v>178</v>
      </c>
      <c r="CD30" s="63" t="s">
        <v>178</v>
      </c>
      <c r="CE30" s="63" t="s">
        <v>178</v>
      </c>
      <c r="CF30" s="63" t="s">
        <v>178</v>
      </c>
      <c r="CG30" s="63" t="s">
        <v>178</v>
      </c>
      <c r="CH30" s="63" t="s">
        <v>178</v>
      </c>
      <c r="CI30" s="63" t="s">
        <v>178</v>
      </c>
      <c r="CJ30" s="63" t="s">
        <v>178</v>
      </c>
      <c r="CK30" s="63" t="s">
        <v>178</v>
      </c>
      <c r="CL30" s="63" t="s">
        <v>178</v>
      </c>
      <c r="CM30" s="63" t="s">
        <v>178</v>
      </c>
      <c r="CN30" s="63" t="s">
        <v>178</v>
      </c>
      <c r="CO30" s="63" t="s">
        <v>178</v>
      </c>
      <c r="CP30" s="63" t="s">
        <v>178</v>
      </c>
      <c r="CQ30" s="63" t="s">
        <v>178</v>
      </c>
      <c r="CR30" s="63" t="s">
        <v>178</v>
      </c>
      <c r="CS30" s="63" t="s">
        <v>178</v>
      </c>
      <c r="CT30" s="63" t="s">
        <v>178</v>
      </c>
      <c r="CU30" s="63" t="s">
        <v>178</v>
      </c>
      <c r="CV30" s="63" t="s">
        <v>178</v>
      </c>
      <c r="CW30" s="63" t="s">
        <v>178</v>
      </c>
      <c r="CX30" s="63" t="s">
        <v>178</v>
      </c>
      <c r="CY30" s="63" t="s">
        <v>178</v>
      </c>
      <c r="CZ30" s="63" t="s">
        <v>178</v>
      </c>
    </row>
    <row r="31" spans="1:104" x14ac:dyDescent="0.25">
      <c r="A31" s="16" t="s">
        <v>629</v>
      </c>
      <c r="B31" s="9" t="s">
        <v>181</v>
      </c>
      <c r="C31" s="15" t="s">
        <v>253</v>
      </c>
      <c r="D31" s="15" t="s">
        <v>2</v>
      </c>
      <c r="E31" s="86" t="s">
        <v>178</v>
      </c>
      <c r="F31" s="63" t="s">
        <v>178</v>
      </c>
      <c r="G31" s="63" t="s">
        <v>178</v>
      </c>
      <c r="H31" s="63" t="s">
        <v>178</v>
      </c>
      <c r="I31" s="63" t="s">
        <v>178</v>
      </c>
      <c r="J31" s="63" t="s">
        <v>178</v>
      </c>
      <c r="K31" s="63" t="s">
        <v>178</v>
      </c>
      <c r="L31" s="63" t="s">
        <v>178</v>
      </c>
      <c r="M31" s="63" t="s">
        <v>178</v>
      </c>
      <c r="N31" s="63" t="s">
        <v>178</v>
      </c>
      <c r="O31" s="63" t="s">
        <v>178</v>
      </c>
      <c r="P31" s="63" t="s">
        <v>178</v>
      </c>
      <c r="Q31" s="63" t="s">
        <v>178</v>
      </c>
      <c r="R31" s="63" t="s">
        <v>178</v>
      </c>
      <c r="S31" s="63" t="s">
        <v>178</v>
      </c>
      <c r="T31" s="63" t="s">
        <v>178</v>
      </c>
      <c r="U31" s="63" t="s">
        <v>178</v>
      </c>
      <c r="V31" s="63" t="s">
        <v>178</v>
      </c>
      <c r="W31" s="63" t="s">
        <v>178</v>
      </c>
      <c r="X31" s="63" t="s">
        <v>178</v>
      </c>
      <c r="Y31" s="63" t="s">
        <v>178</v>
      </c>
      <c r="Z31" s="63" t="s">
        <v>178</v>
      </c>
      <c r="AA31" s="63" t="s">
        <v>178</v>
      </c>
      <c r="AB31" s="63" t="s">
        <v>178</v>
      </c>
      <c r="AC31" s="63" t="s">
        <v>178</v>
      </c>
      <c r="AD31" s="63" t="s">
        <v>178</v>
      </c>
      <c r="AE31" s="63" t="s">
        <v>178</v>
      </c>
      <c r="AF31" s="63" t="s">
        <v>178</v>
      </c>
      <c r="AG31" s="63" t="s">
        <v>178</v>
      </c>
      <c r="AH31" s="63" t="s">
        <v>178</v>
      </c>
      <c r="AI31" s="63" t="s">
        <v>178</v>
      </c>
      <c r="AJ31" s="63" t="s">
        <v>178</v>
      </c>
      <c r="AK31" s="63" t="s">
        <v>178</v>
      </c>
      <c r="AL31" s="63" t="s">
        <v>178</v>
      </c>
      <c r="AM31" s="63" t="s">
        <v>178</v>
      </c>
      <c r="AN31" s="63" t="s">
        <v>178</v>
      </c>
      <c r="AO31" s="63" t="s">
        <v>178</v>
      </c>
      <c r="AP31" s="63" t="s">
        <v>178</v>
      </c>
      <c r="AQ31" s="63" t="s">
        <v>178</v>
      </c>
      <c r="AR31" s="63" t="s">
        <v>178</v>
      </c>
      <c r="AS31" s="63" t="s">
        <v>178</v>
      </c>
      <c r="AT31" s="63" t="s">
        <v>178</v>
      </c>
      <c r="AU31" s="63" t="s">
        <v>178</v>
      </c>
      <c r="AV31" s="63" t="s">
        <v>178</v>
      </c>
      <c r="AW31" s="63" t="s">
        <v>178</v>
      </c>
      <c r="AX31" s="63" t="s">
        <v>178</v>
      </c>
      <c r="AY31" s="63" t="s">
        <v>178</v>
      </c>
      <c r="AZ31" s="63" t="s">
        <v>178</v>
      </c>
      <c r="BA31" s="63" t="s">
        <v>178</v>
      </c>
      <c r="BB31" s="63" t="s">
        <v>178</v>
      </c>
      <c r="BC31" s="63" t="s">
        <v>178</v>
      </c>
      <c r="BD31" s="63" t="s">
        <v>178</v>
      </c>
      <c r="BE31" s="63" t="s">
        <v>178</v>
      </c>
      <c r="BF31" s="63" t="s">
        <v>178</v>
      </c>
      <c r="BG31" s="63" t="s">
        <v>178</v>
      </c>
      <c r="BH31" s="63" t="s">
        <v>178</v>
      </c>
      <c r="BI31" s="63" t="s">
        <v>178</v>
      </c>
      <c r="BJ31" s="63" t="s">
        <v>178</v>
      </c>
      <c r="BK31" s="63" t="s">
        <v>178</v>
      </c>
      <c r="BL31" s="63" t="s">
        <v>178</v>
      </c>
      <c r="BM31" s="63" t="s">
        <v>178</v>
      </c>
      <c r="BN31" s="63" t="s">
        <v>178</v>
      </c>
      <c r="BO31" s="63" t="s">
        <v>178</v>
      </c>
      <c r="BP31" s="63" t="s">
        <v>178</v>
      </c>
      <c r="BQ31" s="63" t="s">
        <v>178</v>
      </c>
      <c r="BR31" s="63" t="s">
        <v>178</v>
      </c>
      <c r="BS31" s="63" t="s">
        <v>178</v>
      </c>
      <c r="BT31" s="63" t="s">
        <v>178</v>
      </c>
      <c r="BU31" s="63" t="s">
        <v>178</v>
      </c>
      <c r="BV31" s="63" t="s">
        <v>178</v>
      </c>
      <c r="BW31" s="63" t="s">
        <v>178</v>
      </c>
      <c r="BX31" s="63" t="s">
        <v>178</v>
      </c>
      <c r="BY31" s="63" t="s">
        <v>178</v>
      </c>
      <c r="BZ31" s="63" t="s">
        <v>178</v>
      </c>
      <c r="CA31" s="63" t="s">
        <v>178</v>
      </c>
      <c r="CB31" s="63" t="s">
        <v>178</v>
      </c>
      <c r="CC31" s="63" t="s">
        <v>178</v>
      </c>
      <c r="CD31" s="63" t="s">
        <v>178</v>
      </c>
      <c r="CE31" s="63" t="s">
        <v>178</v>
      </c>
      <c r="CF31" s="63" t="s">
        <v>178</v>
      </c>
      <c r="CG31" s="63" t="s">
        <v>178</v>
      </c>
      <c r="CH31" s="63" t="s">
        <v>178</v>
      </c>
      <c r="CI31" s="63" t="s">
        <v>178</v>
      </c>
      <c r="CJ31" s="63" t="s">
        <v>178</v>
      </c>
      <c r="CK31" s="63" t="s">
        <v>178</v>
      </c>
      <c r="CL31" s="63" t="s">
        <v>178</v>
      </c>
      <c r="CM31" s="63" t="s">
        <v>178</v>
      </c>
      <c r="CN31" s="63" t="s">
        <v>178</v>
      </c>
      <c r="CO31" s="63" t="s">
        <v>178</v>
      </c>
      <c r="CP31" s="63" t="s">
        <v>178</v>
      </c>
      <c r="CQ31" s="63" t="s">
        <v>178</v>
      </c>
      <c r="CR31" s="63" t="s">
        <v>178</v>
      </c>
      <c r="CS31" s="63" t="s">
        <v>178</v>
      </c>
      <c r="CT31" s="63" t="s">
        <v>178</v>
      </c>
      <c r="CU31" s="63" t="s">
        <v>178</v>
      </c>
      <c r="CV31" s="63" t="s">
        <v>178</v>
      </c>
      <c r="CW31" s="63" t="s">
        <v>178</v>
      </c>
      <c r="CX31" s="63" t="s">
        <v>178</v>
      </c>
      <c r="CY31" s="63" t="s">
        <v>178</v>
      </c>
      <c r="CZ31" s="63" t="s">
        <v>178</v>
      </c>
    </row>
    <row r="32" spans="1:104" x14ac:dyDescent="0.25">
      <c r="A32" s="16" t="s">
        <v>630</v>
      </c>
      <c r="B32" s="9" t="s">
        <v>182</v>
      </c>
      <c r="C32" s="15" t="s">
        <v>253</v>
      </c>
      <c r="D32" s="15" t="s">
        <v>2</v>
      </c>
      <c r="E32" s="86" t="s">
        <v>178</v>
      </c>
      <c r="F32" s="63" t="s">
        <v>178</v>
      </c>
      <c r="G32" s="63" t="s">
        <v>178</v>
      </c>
      <c r="H32" s="63" t="s">
        <v>178</v>
      </c>
      <c r="I32" s="63" t="s">
        <v>178</v>
      </c>
      <c r="J32" s="63" t="s">
        <v>178</v>
      </c>
      <c r="K32" s="63" t="s">
        <v>178</v>
      </c>
      <c r="L32" s="63" t="s">
        <v>178</v>
      </c>
      <c r="M32" s="63" t="s">
        <v>178</v>
      </c>
      <c r="N32" s="63" t="s">
        <v>178</v>
      </c>
      <c r="O32" s="63" t="s">
        <v>178</v>
      </c>
      <c r="P32" s="63" t="s">
        <v>178</v>
      </c>
      <c r="Q32" s="63" t="s">
        <v>178</v>
      </c>
      <c r="R32" s="63" t="s">
        <v>178</v>
      </c>
      <c r="S32" s="63" t="s">
        <v>178</v>
      </c>
      <c r="T32" s="63" t="s">
        <v>178</v>
      </c>
      <c r="U32" s="63" t="s">
        <v>178</v>
      </c>
      <c r="V32" s="63" t="s">
        <v>178</v>
      </c>
      <c r="W32" s="63" t="s">
        <v>178</v>
      </c>
      <c r="X32" s="63" t="s">
        <v>178</v>
      </c>
      <c r="Y32" s="63" t="s">
        <v>178</v>
      </c>
      <c r="Z32" s="63" t="s">
        <v>178</v>
      </c>
      <c r="AA32" s="63" t="s">
        <v>178</v>
      </c>
      <c r="AB32" s="63" t="s">
        <v>178</v>
      </c>
      <c r="AC32" s="63" t="s">
        <v>178</v>
      </c>
      <c r="AD32" s="63" t="s">
        <v>178</v>
      </c>
      <c r="AE32" s="63" t="s">
        <v>178</v>
      </c>
      <c r="AF32" s="63" t="s">
        <v>178</v>
      </c>
      <c r="AG32" s="63" t="s">
        <v>178</v>
      </c>
      <c r="AH32" s="63" t="s">
        <v>178</v>
      </c>
      <c r="AI32" s="63" t="s">
        <v>178</v>
      </c>
      <c r="AJ32" s="63" t="s">
        <v>178</v>
      </c>
      <c r="AK32" s="63" t="s">
        <v>178</v>
      </c>
      <c r="AL32" s="63" t="s">
        <v>178</v>
      </c>
      <c r="AM32" s="63" t="s">
        <v>178</v>
      </c>
      <c r="AN32" s="63" t="s">
        <v>178</v>
      </c>
      <c r="AO32" s="63" t="s">
        <v>178</v>
      </c>
      <c r="AP32" s="63" t="s">
        <v>178</v>
      </c>
      <c r="AQ32" s="63" t="s">
        <v>178</v>
      </c>
      <c r="AR32" s="63" t="s">
        <v>178</v>
      </c>
      <c r="AS32" s="63" t="s">
        <v>178</v>
      </c>
      <c r="AT32" s="63" t="s">
        <v>178</v>
      </c>
      <c r="AU32" s="63" t="s">
        <v>178</v>
      </c>
      <c r="AV32" s="63" t="s">
        <v>178</v>
      </c>
      <c r="AW32" s="63" t="s">
        <v>178</v>
      </c>
      <c r="AX32" s="63" t="s">
        <v>178</v>
      </c>
      <c r="AY32" s="63" t="s">
        <v>178</v>
      </c>
      <c r="AZ32" s="63" t="s">
        <v>178</v>
      </c>
      <c r="BA32" s="63" t="s">
        <v>178</v>
      </c>
      <c r="BB32" s="63" t="s">
        <v>178</v>
      </c>
      <c r="BC32" s="63" t="s">
        <v>178</v>
      </c>
      <c r="BD32" s="63" t="s">
        <v>178</v>
      </c>
      <c r="BE32" s="63" t="s">
        <v>178</v>
      </c>
      <c r="BF32" s="63" t="s">
        <v>178</v>
      </c>
      <c r="BG32" s="63" t="s">
        <v>178</v>
      </c>
      <c r="BH32" s="63" t="s">
        <v>178</v>
      </c>
      <c r="BI32" s="63" t="s">
        <v>178</v>
      </c>
      <c r="BJ32" s="63" t="s">
        <v>178</v>
      </c>
      <c r="BK32" s="63" t="s">
        <v>178</v>
      </c>
      <c r="BL32" s="63" t="s">
        <v>178</v>
      </c>
      <c r="BM32" s="63" t="s">
        <v>178</v>
      </c>
      <c r="BN32" s="63" t="s">
        <v>178</v>
      </c>
      <c r="BO32" s="63" t="s">
        <v>178</v>
      </c>
      <c r="BP32" s="63" t="s">
        <v>178</v>
      </c>
      <c r="BQ32" s="63" t="s">
        <v>178</v>
      </c>
      <c r="BR32" s="63" t="s">
        <v>178</v>
      </c>
      <c r="BS32" s="63" t="s">
        <v>178</v>
      </c>
      <c r="BT32" s="63" t="s">
        <v>178</v>
      </c>
      <c r="BU32" s="63" t="s">
        <v>178</v>
      </c>
      <c r="BV32" s="63" t="s">
        <v>178</v>
      </c>
      <c r="BW32" s="63" t="s">
        <v>178</v>
      </c>
      <c r="BX32" s="63" t="s">
        <v>178</v>
      </c>
      <c r="BY32" s="63" t="s">
        <v>178</v>
      </c>
      <c r="BZ32" s="63" t="s">
        <v>178</v>
      </c>
      <c r="CA32" s="63" t="s">
        <v>178</v>
      </c>
      <c r="CB32" s="63" t="s">
        <v>178</v>
      </c>
      <c r="CC32" s="63" t="s">
        <v>178</v>
      </c>
      <c r="CD32" s="63" t="s">
        <v>178</v>
      </c>
      <c r="CE32" s="63" t="s">
        <v>178</v>
      </c>
      <c r="CF32" s="63" t="s">
        <v>178</v>
      </c>
      <c r="CG32" s="63" t="s">
        <v>178</v>
      </c>
      <c r="CH32" s="63" t="s">
        <v>178</v>
      </c>
      <c r="CI32" s="63" t="s">
        <v>178</v>
      </c>
      <c r="CJ32" s="63" t="s">
        <v>178</v>
      </c>
      <c r="CK32" s="63" t="s">
        <v>178</v>
      </c>
      <c r="CL32" s="63" t="s">
        <v>178</v>
      </c>
      <c r="CM32" s="63" t="s">
        <v>178</v>
      </c>
      <c r="CN32" s="63" t="s">
        <v>178</v>
      </c>
      <c r="CO32" s="63" t="s">
        <v>178</v>
      </c>
      <c r="CP32" s="63" t="s">
        <v>178</v>
      </c>
      <c r="CQ32" s="63" t="s">
        <v>178</v>
      </c>
      <c r="CR32" s="63" t="s">
        <v>178</v>
      </c>
      <c r="CS32" s="63" t="s">
        <v>178</v>
      </c>
      <c r="CT32" s="63" t="s">
        <v>178</v>
      </c>
      <c r="CU32" s="63" t="s">
        <v>178</v>
      </c>
      <c r="CV32" s="63" t="s">
        <v>178</v>
      </c>
      <c r="CW32" s="63" t="s">
        <v>178</v>
      </c>
      <c r="CX32" s="63" t="s">
        <v>178</v>
      </c>
      <c r="CY32" s="63" t="s">
        <v>178</v>
      </c>
      <c r="CZ32" s="63" t="s">
        <v>178</v>
      </c>
    </row>
    <row r="33" spans="1:104" x14ac:dyDescent="0.25">
      <c r="A33" s="16" t="s">
        <v>631</v>
      </c>
      <c r="B33" s="9" t="s">
        <v>183</v>
      </c>
      <c r="C33" s="15" t="s">
        <v>253</v>
      </c>
      <c r="D33" s="15" t="s">
        <v>2</v>
      </c>
      <c r="E33" s="86" t="s">
        <v>178</v>
      </c>
      <c r="F33" s="63" t="s">
        <v>178</v>
      </c>
      <c r="G33" s="63" t="s">
        <v>178</v>
      </c>
      <c r="H33" s="63" t="s">
        <v>178</v>
      </c>
      <c r="I33" s="63" t="s">
        <v>178</v>
      </c>
      <c r="J33" s="63" t="s">
        <v>178</v>
      </c>
      <c r="K33" s="63" t="s">
        <v>178</v>
      </c>
      <c r="L33" s="63" t="s">
        <v>178</v>
      </c>
      <c r="M33" s="63" t="s">
        <v>178</v>
      </c>
      <c r="N33" s="63" t="s">
        <v>178</v>
      </c>
      <c r="O33" s="63" t="s">
        <v>178</v>
      </c>
      <c r="P33" s="63" t="s">
        <v>178</v>
      </c>
      <c r="Q33" s="63" t="s">
        <v>178</v>
      </c>
      <c r="R33" s="63" t="s">
        <v>178</v>
      </c>
      <c r="S33" s="63" t="s">
        <v>178</v>
      </c>
      <c r="T33" s="63" t="s">
        <v>178</v>
      </c>
      <c r="U33" s="63" t="s">
        <v>178</v>
      </c>
      <c r="V33" s="63" t="s">
        <v>178</v>
      </c>
      <c r="W33" s="63" t="s">
        <v>178</v>
      </c>
      <c r="X33" s="63" t="s">
        <v>178</v>
      </c>
      <c r="Y33" s="63" t="s">
        <v>178</v>
      </c>
      <c r="Z33" s="63" t="s">
        <v>178</v>
      </c>
      <c r="AA33" s="63" t="s">
        <v>178</v>
      </c>
      <c r="AB33" s="63" t="s">
        <v>178</v>
      </c>
      <c r="AC33" s="63" t="s">
        <v>178</v>
      </c>
      <c r="AD33" s="63" t="s">
        <v>178</v>
      </c>
      <c r="AE33" s="63" t="s">
        <v>178</v>
      </c>
      <c r="AF33" s="63" t="s">
        <v>178</v>
      </c>
      <c r="AG33" s="63" t="s">
        <v>178</v>
      </c>
      <c r="AH33" s="63" t="s">
        <v>178</v>
      </c>
      <c r="AI33" s="63" t="s">
        <v>178</v>
      </c>
      <c r="AJ33" s="63" t="s">
        <v>178</v>
      </c>
      <c r="AK33" s="63" t="s">
        <v>178</v>
      </c>
      <c r="AL33" s="63" t="s">
        <v>178</v>
      </c>
      <c r="AM33" s="63" t="s">
        <v>178</v>
      </c>
      <c r="AN33" s="63" t="s">
        <v>178</v>
      </c>
      <c r="AO33" s="63" t="s">
        <v>178</v>
      </c>
      <c r="AP33" s="63" t="s">
        <v>178</v>
      </c>
      <c r="AQ33" s="63" t="s">
        <v>178</v>
      </c>
      <c r="AR33" s="63" t="s">
        <v>178</v>
      </c>
      <c r="AS33" s="63" t="s">
        <v>178</v>
      </c>
      <c r="AT33" s="63" t="s">
        <v>178</v>
      </c>
      <c r="AU33" s="63" t="s">
        <v>178</v>
      </c>
      <c r="AV33" s="63" t="s">
        <v>178</v>
      </c>
      <c r="AW33" s="63" t="s">
        <v>178</v>
      </c>
      <c r="AX33" s="63" t="s">
        <v>178</v>
      </c>
      <c r="AY33" s="63" t="s">
        <v>178</v>
      </c>
      <c r="AZ33" s="63" t="s">
        <v>178</v>
      </c>
      <c r="BA33" s="63" t="s">
        <v>178</v>
      </c>
      <c r="BB33" s="63" t="s">
        <v>178</v>
      </c>
      <c r="BC33" s="63" t="s">
        <v>178</v>
      </c>
      <c r="BD33" s="63" t="s">
        <v>178</v>
      </c>
      <c r="BE33" s="63" t="s">
        <v>178</v>
      </c>
      <c r="BF33" s="63" t="s">
        <v>178</v>
      </c>
      <c r="BG33" s="63" t="s">
        <v>178</v>
      </c>
      <c r="BH33" s="63" t="s">
        <v>178</v>
      </c>
      <c r="BI33" s="63" t="s">
        <v>178</v>
      </c>
      <c r="BJ33" s="63" t="s">
        <v>178</v>
      </c>
      <c r="BK33" s="63" t="s">
        <v>178</v>
      </c>
      <c r="BL33" s="63" t="s">
        <v>178</v>
      </c>
      <c r="BM33" s="63" t="s">
        <v>178</v>
      </c>
      <c r="BN33" s="63" t="s">
        <v>178</v>
      </c>
      <c r="BO33" s="63" t="s">
        <v>178</v>
      </c>
      <c r="BP33" s="63" t="s">
        <v>178</v>
      </c>
      <c r="BQ33" s="63" t="s">
        <v>178</v>
      </c>
      <c r="BR33" s="63" t="s">
        <v>178</v>
      </c>
      <c r="BS33" s="63" t="s">
        <v>178</v>
      </c>
      <c r="BT33" s="63" t="s">
        <v>178</v>
      </c>
      <c r="BU33" s="63" t="s">
        <v>178</v>
      </c>
      <c r="BV33" s="63" t="s">
        <v>178</v>
      </c>
      <c r="BW33" s="63" t="s">
        <v>178</v>
      </c>
      <c r="BX33" s="63" t="s">
        <v>178</v>
      </c>
      <c r="BY33" s="63" t="s">
        <v>178</v>
      </c>
      <c r="BZ33" s="63" t="s">
        <v>178</v>
      </c>
      <c r="CA33" s="63" t="s">
        <v>178</v>
      </c>
      <c r="CB33" s="63" t="s">
        <v>178</v>
      </c>
      <c r="CC33" s="63" t="s">
        <v>178</v>
      </c>
      <c r="CD33" s="63" t="s">
        <v>178</v>
      </c>
      <c r="CE33" s="63" t="s">
        <v>178</v>
      </c>
      <c r="CF33" s="63" t="s">
        <v>178</v>
      </c>
      <c r="CG33" s="63" t="s">
        <v>178</v>
      </c>
      <c r="CH33" s="63" t="s">
        <v>178</v>
      </c>
      <c r="CI33" s="63" t="s">
        <v>178</v>
      </c>
      <c r="CJ33" s="63" t="s">
        <v>178</v>
      </c>
      <c r="CK33" s="63" t="s">
        <v>178</v>
      </c>
      <c r="CL33" s="63" t="s">
        <v>178</v>
      </c>
      <c r="CM33" s="63" t="s">
        <v>178</v>
      </c>
      <c r="CN33" s="63" t="s">
        <v>178</v>
      </c>
      <c r="CO33" s="63" t="s">
        <v>178</v>
      </c>
      <c r="CP33" s="63" t="s">
        <v>178</v>
      </c>
      <c r="CQ33" s="63" t="s">
        <v>178</v>
      </c>
      <c r="CR33" s="63" t="s">
        <v>178</v>
      </c>
      <c r="CS33" s="63" t="s">
        <v>178</v>
      </c>
      <c r="CT33" s="63" t="s">
        <v>178</v>
      </c>
      <c r="CU33" s="63" t="s">
        <v>178</v>
      </c>
      <c r="CV33" s="63" t="s">
        <v>178</v>
      </c>
      <c r="CW33" s="63" t="s">
        <v>178</v>
      </c>
      <c r="CX33" s="63" t="s">
        <v>178</v>
      </c>
      <c r="CY33" s="63" t="s">
        <v>178</v>
      </c>
      <c r="CZ33" s="63" t="s">
        <v>178</v>
      </c>
    </row>
    <row r="34" spans="1:104" x14ac:dyDescent="0.25">
      <c r="A34" s="16" t="s">
        <v>632</v>
      </c>
      <c r="B34" s="9" t="s">
        <v>184</v>
      </c>
      <c r="C34" s="15" t="s">
        <v>256</v>
      </c>
      <c r="D34" s="15" t="s">
        <v>2</v>
      </c>
      <c r="E34" s="86"/>
      <c r="F34" s="63"/>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c r="AG34" s="63"/>
      <c r="AH34" s="63"/>
      <c r="AI34" s="63"/>
      <c r="AJ34" s="63"/>
      <c r="AK34" s="63"/>
      <c r="AL34" s="63"/>
      <c r="AM34" s="63"/>
      <c r="AN34" s="63"/>
      <c r="AO34" s="63"/>
      <c r="AP34" s="63"/>
      <c r="AQ34" s="63"/>
      <c r="AR34" s="63"/>
      <c r="AS34" s="63"/>
      <c r="AT34" s="63"/>
      <c r="AU34" s="63"/>
      <c r="AV34" s="63"/>
      <c r="AW34" s="63"/>
      <c r="AX34" s="63"/>
      <c r="AY34" s="63"/>
      <c r="AZ34" s="63"/>
      <c r="BA34" s="63"/>
      <c r="BB34" s="63"/>
      <c r="BC34" s="63"/>
      <c r="BD34" s="63"/>
      <c r="BE34" s="63"/>
      <c r="BF34" s="63"/>
      <c r="BG34" s="63"/>
      <c r="BH34" s="63"/>
      <c r="BI34" s="63"/>
      <c r="BJ34" s="63"/>
      <c r="BK34" s="63"/>
      <c r="BL34" s="63"/>
      <c r="BM34" s="63"/>
      <c r="BN34" s="63"/>
      <c r="BO34" s="63"/>
      <c r="BP34" s="63"/>
      <c r="BQ34" s="63"/>
      <c r="BR34" s="63"/>
      <c r="BS34" s="63"/>
      <c r="BT34" s="63"/>
      <c r="BU34" s="63"/>
      <c r="BV34" s="63"/>
      <c r="BW34" s="63"/>
      <c r="BX34" s="63"/>
      <c r="BY34" s="63"/>
      <c r="BZ34" s="63"/>
      <c r="CA34" s="63"/>
      <c r="CB34" s="63"/>
      <c r="CC34" s="63"/>
      <c r="CD34" s="63"/>
      <c r="CE34" s="63"/>
      <c r="CF34" s="63"/>
      <c r="CG34" s="63"/>
      <c r="CH34" s="63"/>
      <c r="CI34" s="63"/>
      <c r="CJ34" s="63"/>
      <c r="CK34" s="63"/>
      <c r="CL34" s="63"/>
      <c r="CM34" s="63"/>
      <c r="CN34" s="63"/>
      <c r="CO34" s="63"/>
      <c r="CP34" s="63"/>
      <c r="CQ34" s="63"/>
      <c r="CR34" s="63"/>
      <c r="CS34" s="63"/>
      <c r="CT34" s="63"/>
      <c r="CU34" s="63"/>
      <c r="CV34" s="63"/>
      <c r="CW34" s="63"/>
      <c r="CX34" s="63"/>
      <c r="CY34" s="63"/>
      <c r="CZ34" s="63"/>
    </row>
    <row r="35" spans="1:104" ht="27.6" x14ac:dyDescent="0.25">
      <c r="A35" s="16" t="s">
        <v>633</v>
      </c>
      <c r="B35" s="9" t="s">
        <v>185</v>
      </c>
      <c r="C35" s="15" t="s">
        <v>254</v>
      </c>
      <c r="D35" s="15" t="s">
        <v>68</v>
      </c>
      <c r="E35" s="91"/>
      <c r="F35" s="92"/>
      <c r="G35" s="92"/>
      <c r="H35" s="92"/>
      <c r="I35" s="92"/>
      <c r="J35" s="92"/>
      <c r="K35" s="92"/>
      <c r="L35" s="92"/>
      <c r="M35" s="92"/>
      <c r="N35" s="92"/>
      <c r="O35" s="92"/>
      <c r="P35" s="92"/>
      <c r="Q35" s="92"/>
      <c r="R35" s="92"/>
      <c r="S35" s="92"/>
      <c r="T35" s="92"/>
      <c r="U35" s="92"/>
      <c r="V35" s="92"/>
      <c r="W35" s="92"/>
      <c r="X35" s="92"/>
      <c r="Y35" s="92"/>
      <c r="Z35" s="92"/>
      <c r="AA35" s="92"/>
      <c r="AB35" s="92"/>
      <c r="AC35" s="92"/>
      <c r="AD35" s="92"/>
      <c r="AE35" s="92"/>
      <c r="AF35" s="92"/>
      <c r="AG35" s="92"/>
      <c r="AH35" s="92"/>
      <c r="AI35" s="92"/>
      <c r="AJ35" s="92"/>
      <c r="AK35" s="92"/>
      <c r="AL35" s="92"/>
      <c r="AM35" s="92"/>
      <c r="AN35" s="92"/>
      <c r="AO35" s="92"/>
      <c r="AP35" s="92"/>
      <c r="AQ35" s="92"/>
      <c r="AR35" s="92"/>
      <c r="AS35" s="92"/>
      <c r="AT35" s="92"/>
      <c r="AU35" s="92"/>
      <c r="AV35" s="92"/>
      <c r="AW35" s="92"/>
      <c r="AX35" s="92"/>
      <c r="AY35" s="92"/>
      <c r="AZ35" s="92"/>
      <c r="BA35" s="92"/>
      <c r="BB35" s="92"/>
      <c r="BC35" s="92"/>
      <c r="BD35" s="92"/>
      <c r="BE35" s="92"/>
      <c r="BF35" s="92"/>
      <c r="BG35" s="92"/>
      <c r="BH35" s="92"/>
      <c r="BI35" s="92"/>
      <c r="BJ35" s="92"/>
      <c r="BK35" s="92"/>
      <c r="BL35" s="92"/>
      <c r="BM35" s="92"/>
      <c r="BN35" s="92"/>
      <c r="BO35" s="92"/>
      <c r="BP35" s="92"/>
      <c r="BQ35" s="92"/>
      <c r="BR35" s="92"/>
      <c r="BS35" s="92"/>
      <c r="BT35" s="92"/>
      <c r="BU35" s="92"/>
      <c r="BV35" s="92"/>
      <c r="BW35" s="92"/>
      <c r="BX35" s="92"/>
      <c r="BY35" s="92"/>
      <c r="BZ35" s="92"/>
      <c r="CA35" s="92"/>
      <c r="CB35" s="92"/>
      <c r="CC35" s="92"/>
      <c r="CD35" s="92"/>
      <c r="CE35" s="92"/>
      <c r="CF35" s="92"/>
      <c r="CG35" s="92"/>
      <c r="CH35" s="92"/>
      <c r="CI35" s="92"/>
      <c r="CJ35" s="92"/>
      <c r="CK35" s="92"/>
      <c r="CL35" s="92"/>
      <c r="CM35" s="92"/>
      <c r="CN35" s="92"/>
      <c r="CO35" s="92"/>
      <c r="CP35" s="92"/>
      <c r="CQ35" s="92"/>
      <c r="CR35" s="92"/>
      <c r="CS35" s="92"/>
      <c r="CT35" s="92"/>
      <c r="CU35" s="92"/>
      <c r="CV35" s="92"/>
      <c r="CW35" s="92"/>
      <c r="CX35" s="92"/>
      <c r="CY35" s="92"/>
      <c r="CZ35" s="92"/>
    </row>
    <row r="36" spans="1:104" ht="40.049999999999997" customHeight="1" x14ac:dyDescent="0.25">
      <c r="A36" s="16"/>
      <c r="B36" s="222" t="s">
        <v>551</v>
      </c>
      <c r="C36" s="15" t="s">
        <v>552</v>
      </c>
      <c r="D36" s="15" t="s">
        <v>243</v>
      </c>
      <c r="E36" s="210" t="s">
        <v>100</v>
      </c>
      <c r="F36" s="211" t="s">
        <v>100</v>
      </c>
      <c r="G36" s="211" t="s">
        <v>100</v>
      </c>
      <c r="H36" s="211" t="s">
        <v>100</v>
      </c>
      <c r="I36" s="211" t="s">
        <v>100</v>
      </c>
      <c r="J36" s="211" t="s">
        <v>100</v>
      </c>
      <c r="K36" s="211" t="s">
        <v>100</v>
      </c>
      <c r="L36" s="211" t="s">
        <v>100</v>
      </c>
      <c r="M36" s="211" t="s">
        <v>100</v>
      </c>
      <c r="N36" s="211" t="s">
        <v>100</v>
      </c>
      <c r="O36" s="211" t="s">
        <v>100</v>
      </c>
      <c r="P36" s="211" t="s">
        <v>100</v>
      </c>
      <c r="Q36" s="211" t="s">
        <v>100</v>
      </c>
      <c r="R36" s="211" t="s">
        <v>100</v>
      </c>
      <c r="S36" s="211" t="s">
        <v>100</v>
      </c>
      <c r="T36" s="211" t="s">
        <v>100</v>
      </c>
      <c r="U36" s="211" t="s">
        <v>100</v>
      </c>
      <c r="V36" s="211" t="s">
        <v>100</v>
      </c>
      <c r="W36" s="211" t="s">
        <v>100</v>
      </c>
      <c r="X36" s="211" t="s">
        <v>100</v>
      </c>
      <c r="Y36" s="211" t="s">
        <v>100</v>
      </c>
      <c r="Z36" s="211" t="s">
        <v>100</v>
      </c>
      <c r="AA36" s="211" t="s">
        <v>100</v>
      </c>
      <c r="AB36" s="211" t="s">
        <v>100</v>
      </c>
      <c r="AC36" s="211" t="s">
        <v>100</v>
      </c>
      <c r="AD36" s="211" t="s">
        <v>100</v>
      </c>
      <c r="AE36" s="211" t="s">
        <v>100</v>
      </c>
      <c r="AF36" s="211" t="s">
        <v>100</v>
      </c>
      <c r="AG36" s="211" t="s">
        <v>100</v>
      </c>
      <c r="AH36" s="211" t="s">
        <v>100</v>
      </c>
      <c r="AI36" s="211" t="s">
        <v>100</v>
      </c>
      <c r="AJ36" s="211" t="s">
        <v>100</v>
      </c>
      <c r="AK36" s="211" t="s">
        <v>100</v>
      </c>
      <c r="AL36" s="211" t="s">
        <v>100</v>
      </c>
      <c r="AM36" s="211" t="s">
        <v>100</v>
      </c>
      <c r="AN36" s="211" t="s">
        <v>100</v>
      </c>
      <c r="AO36" s="211" t="s">
        <v>100</v>
      </c>
      <c r="AP36" s="211" t="s">
        <v>100</v>
      </c>
      <c r="AQ36" s="211" t="s">
        <v>100</v>
      </c>
      <c r="AR36" s="211" t="s">
        <v>100</v>
      </c>
      <c r="AS36" s="211" t="s">
        <v>100</v>
      </c>
      <c r="AT36" s="211" t="s">
        <v>100</v>
      </c>
      <c r="AU36" s="211" t="s">
        <v>100</v>
      </c>
      <c r="AV36" s="211" t="s">
        <v>100</v>
      </c>
      <c r="AW36" s="211" t="s">
        <v>100</v>
      </c>
      <c r="AX36" s="211" t="s">
        <v>100</v>
      </c>
      <c r="AY36" s="211" t="s">
        <v>100</v>
      </c>
      <c r="AZ36" s="211" t="s">
        <v>100</v>
      </c>
      <c r="BA36" s="211" t="s">
        <v>100</v>
      </c>
      <c r="BB36" s="211" t="s">
        <v>100</v>
      </c>
      <c r="BC36" s="211" t="s">
        <v>100</v>
      </c>
      <c r="BD36" s="211" t="s">
        <v>100</v>
      </c>
      <c r="BE36" s="211" t="s">
        <v>100</v>
      </c>
      <c r="BF36" s="211" t="s">
        <v>100</v>
      </c>
      <c r="BG36" s="211" t="s">
        <v>100</v>
      </c>
      <c r="BH36" s="211" t="s">
        <v>100</v>
      </c>
      <c r="BI36" s="211" t="s">
        <v>100</v>
      </c>
      <c r="BJ36" s="211" t="s">
        <v>100</v>
      </c>
      <c r="BK36" s="211" t="s">
        <v>100</v>
      </c>
      <c r="BL36" s="211" t="s">
        <v>100</v>
      </c>
      <c r="BM36" s="211" t="s">
        <v>100</v>
      </c>
      <c r="BN36" s="211" t="s">
        <v>100</v>
      </c>
      <c r="BO36" s="211" t="s">
        <v>100</v>
      </c>
      <c r="BP36" s="211" t="s">
        <v>100</v>
      </c>
      <c r="BQ36" s="211" t="s">
        <v>100</v>
      </c>
      <c r="BR36" s="211" t="s">
        <v>100</v>
      </c>
      <c r="BS36" s="211" t="s">
        <v>100</v>
      </c>
      <c r="BT36" s="211" t="s">
        <v>100</v>
      </c>
      <c r="BU36" s="211" t="s">
        <v>100</v>
      </c>
      <c r="BV36" s="211" t="s">
        <v>100</v>
      </c>
      <c r="BW36" s="211" t="s">
        <v>100</v>
      </c>
      <c r="BX36" s="211" t="s">
        <v>100</v>
      </c>
      <c r="BY36" s="211" t="s">
        <v>100</v>
      </c>
      <c r="BZ36" s="211" t="s">
        <v>100</v>
      </c>
      <c r="CA36" s="211" t="s">
        <v>100</v>
      </c>
      <c r="CB36" s="211" t="s">
        <v>100</v>
      </c>
      <c r="CC36" s="211" t="s">
        <v>100</v>
      </c>
      <c r="CD36" s="211" t="s">
        <v>100</v>
      </c>
      <c r="CE36" s="211" t="s">
        <v>100</v>
      </c>
      <c r="CF36" s="211" t="s">
        <v>100</v>
      </c>
      <c r="CG36" s="211" t="s">
        <v>100</v>
      </c>
      <c r="CH36" s="211" t="s">
        <v>100</v>
      </c>
      <c r="CI36" s="211" t="s">
        <v>100</v>
      </c>
      <c r="CJ36" s="211" t="s">
        <v>100</v>
      </c>
      <c r="CK36" s="211" t="s">
        <v>100</v>
      </c>
      <c r="CL36" s="211" t="s">
        <v>100</v>
      </c>
      <c r="CM36" s="211" t="s">
        <v>100</v>
      </c>
      <c r="CN36" s="211" t="s">
        <v>100</v>
      </c>
      <c r="CO36" s="211" t="s">
        <v>100</v>
      </c>
      <c r="CP36" s="211" t="s">
        <v>100</v>
      </c>
      <c r="CQ36" s="211" t="s">
        <v>100</v>
      </c>
      <c r="CR36" s="211" t="s">
        <v>100</v>
      </c>
      <c r="CS36" s="211" t="s">
        <v>100</v>
      </c>
      <c r="CT36" s="211" t="s">
        <v>100</v>
      </c>
      <c r="CU36" s="211" t="s">
        <v>100</v>
      </c>
      <c r="CV36" s="211" t="s">
        <v>100</v>
      </c>
      <c r="CW36" s="211" t="s">
        <v>100</v>
      </c>
      <c r="CX36" s="211" t="s">
        <v>100</v>
      </c>
      <c r="CY36" s="211" t="s">
        <v>100</v>
      </c>
      <c r="CZ36" s="211" t="s">
        <v>100</v>
      </c>
    </row>
    <row r="37" spans="1:104" x14ac:dyDescent="0.25">
      <c r="A37" s="16" t="s">
        <v>597</v>
      </c>
      <c r="B37" s="9" t="s">
        <v>180</v>
      </c>
      <c r="C37" s="15" t="s">
        <v>253</v>
      </c>
      <c r="D37" s="15" t="s">
        <v>2</v>
      </c>
      <c r="E37" s="86" t="s">
        <v>178</v>
      </c>
      <c r="F37" s="63" t="s">
        <v>178</v>
      </c>
      <c r="G37" s="63" t="s">
        <v>178</v>
      </c>
      <c r="H37" s="63" t="s">
        <v>178</v>
      </c>
      <c r="I37" s="63" t="s">
        <v>178</v>
      </c>
      <c r="J37" s="63" t="s">
        <v>178</v>
      </c>
      <c r="K37" s="63" t="s">
        <v>178</v>
      </c>
      <c r="L37" s="63" t="s">
        <v>178</v>
      </c>
      <c r="M37" s="63" t="s">
        <v>178</v>
      </c>
      <c r="N37" s="63" t="s">
        <v>178</v>
      </c>
      <c r="O37" s="63" t="s">
        <v>178</v>
      </c>
      <c r="P37" s="63" t="s">
        <v>178</v>
      </c>
      <c r="Q37" s="63" t="s">
        <v>178</v>
      </c>
      <c r="R37" s="63" t="s">
        <v>178</v>
      </c>
      <c r="S37" s="63" t="s">
        <v>178</v>
      </c>
      <c r="T37" s="63" t="s">
        <v>178</v>
      </c>
      <c r="U37" s="63" t="s">
        <v>178</v>
      </c>
      <c r="V37" s="63" t="s">
        <v>178</v>
      </c>
      <c r="W37" s="63" t="s">
        <v>178</v>
      </c>
      <c r="X37" s="63" t="s">
        <v>178</v>
      </c>
      <c r="Y37" s="63" t="s">
        <v>178</v>
      </c>
      <c r="Z37" s="63" t="s">
        <v>178</v>
      </c>
      <c r="AA37" s="63" t="s">
        <v>178</v>
      </c>
      <c r="AB37" s="63" t="s">
        <v>178</v>
      </c>
      <c r="AC37" s="63" t="s">
        <v>178</v>
      </c>
      <c r="AD37" s="63" t="s">
        <v>178</v>
      </c>
      <c r="AE37" s="63" t="s">
        <v>178</v>
      </c>
      <c r="AF37" s="63" t="s">
        <v>178</v>
      </c>
      <c r="AG37" s="63" t="s">
        <v>178</v>
      </c>
      <c r="AH37" s="63" t="s">
        <v>178</v>
      </c>
      <c r="AI37" s="63" t="s">
        <v>178</v>
      </c>
      <c r="AJ37" s="63" t="s">
        <v>178</v>
      </c>
      <c r="AK37" s="63" t="s">
        <v>178</v>
      </c>
      <c r="AL37" s="63" t="s">
        <v>178</v>
      </c>
      <c r="AM37" s="63" t="s">
        <v>178</v>
      </c>
      <c r="AN37" s="63" t="s">
        <v>178</v>
      </c>
      <c r="AO37" s="63" t="s">
        <v>178</v>
      </c>
      <c r="AP37" s="63" t="s">
        <v>178</v>
      </c>
      <c r="AQ37" s="63" t="s">
        <v>178</v>
      </c>
      <c r="AR37" s="63" t="s">
        <v>178</v>
      </c>
      <c r="AS37" s="63" t="s">
        <v>178</v>
      </c>
      <c r="AT37" s="63" t="s">
        <v>178</v>
      </c>
      <c r="AU37" s="63" t="s">
        <v>178</v>
      </c>
      <c r="AV37" s="63" t="s">
        <v>178</v>
      </c>
      <c r="AW37" s="63" t="s">
        <v>178</v>
      </c>
      <c r="AX37" s="63" t="s">
        <v>178</v>
      </c>
      <c r="AY37" s="63" t="s">
        <v>178</v>
      </c>
      <c r="AZ37" s="63" t="s">
        <v>178</v>
      </c>
      <c r="BA37" s="63" t="s">
        <v>178</v>
      </c>
      <c r="BB37" s="63" t="s">
        <v>178</v>
      </c>
      <c r="BC37" s="63" t="s">
        <v>178</v>
      </c>
      <c r="BD37" s="63" t="s">
        <v>178</v>
      </c>
      <c r="BE37" s="63" t="s">
        <v>178</v>
      </c>
      <c r="BF37" s="63" t="s">
        <v>178</v>
      </c>
      <c r="BG37" s="63" t="s">
        <v>178</v>
      </c>
      <c r="BH37" s="63" t="s">
        <v>178</v>
      </c>
      <c r="BI37" s="63" t="s">
        <v>178</v>
      </c>
      <c r="BJ37" s="63" t="s">
        <v>178</v>
      </c>
      <c r="BK37" s="63" t="s">
        <v>178</v>
      </c>
      <c r="BL37" s="63" t="s">
        <v>178</v>
      </c>
      <c r="BM37" s="63" t="s">
        <v>178</v>
      </c>
      <c r="BN37" s="63" t="s">
        <v>178</v>
      </c>
      <c r="BO37" s="63" t="s">
        <v>178</v>
      </c>
      <c r="BP37" s="63" t="s">
        <v>178</v>
      </c>
      <c r="BQ37" s="63" t="s">
        <v>178</v>
      </c>
      <c r="BR37" s="63" t="s">
        <v>178</v>
      </c>
      <c r="BS37" s="63" t="s">
        <v>178</v>
      </c>
      <c r="BT37" s="63" t="s">
        <v>178</v>
      </c>
      <c r="BU37" s="63" t="s">
        <v>178</v>
      </c>
      <c r="BV37" s="63" t="s">
        <v>178</v>
      </c>
      <c r="BW37" s="63" t="s">
        <v>178</v>
      </c>
      <c r="BX37" s="63" t="s">
        <v>178</v>
      </c>
      <c r="BY37" s="63" t="s">
        <v>178</v>
      </c>
      <c r="BZ37" s="63" t="s">
        <v>178</v>
      </c>
      <c r="CA37" s="63" t="s">
        <v>178</v>
      </c>
      <c r="CB37" s="63" t="s">
        <v>178</v>
      </c>
      <c r="CC37" s="63" t="s">
        <v>178</v>
      </c>
      <c r="CD37" s="63" t="s">
        <v>178</v>
      </c>
      <c r="CE37" s="63" t="s">
        <v>178</v>
      </c>
      <c r="CF37" s="63" t="s">
        <v>178</v>
      </c>
      <c r="CG37" s="63" t="s">
        <v>178</v>
      </c>
      <c r="CH37" s="63" t="s">
        <v>178</v>
      </c>
      <c r="CI37" s="63" t="s">
        <v>178</v>
      </c>
      <c r="CJ37" s="63" t="s">
        <v>178</v>
      </c>
      <c r="CK37" s="63" t="s">
        <v>178</v>
      </c>
      <c r="CL37" s="63" t="s">
        <v>178</v>
      </c>
      <c r="CM37" s="63" t="s">
        <v>178</v>
      </c>
      <c r="CN37" s="63" t="s">
        <v>178</v>
      </c>
      <c r="CO37" s="63" t="s">
        <v>178</v>
      </c>
      <c r="CP37" s="63" t="s">
        <v>178</v>
      </c>
      <c r="CQ37" s="63" t="s">
        <v>178</v>
      </c>
      <c r="CR37" s="63" t="s">
        <v>178</v>
      </c>
      <c r="CS37" s="63" t="s">
        <v>178</v>
      </c>
      <c r="CT37" s="63" t="s">
        <v>178</v>
      </c>
      <c r="CU37" s="63" t="s">
        <v>178</v>
      </c>
      <c r="CV37" s="63" t="s">
        <v>178</v>
      </c>
      <c r="CW37" s="63" t="s">
        <v>178</v>
      </c>
      <c r="CX37" s="63" t="s">
        <v>178</v>
      </c>
      <c r="CY37" s="63" t="s">
        <v>178</v>
      </c>
      <c r="CZ37" s="63" t="s">
        <v>178</v>
      </c>
    </row>
    <row r="38" spans="1:104" x14ac:dyDescent="0.25">
      <c r="A38" s="16" t="s">
        <v>598</v>
      </c>
      <c r="B38" s="9" t="s">
        <v>181</v>
      </c>
      <c r="C38" s="15" t="s">
        <v>253</v>
      </c>
      <c r="D38" s="15" t="s">
        <v>2</v>
      </c>
      <c r="E38" s="86" t="s">
        <v>178</v>
      </c>
      <c r="F38" s="63" t="s">
        <v>178</v>
      </c>
      <c r="G38" s="63" t="s">
        <v>178</v>
      </c>
      <c r="H38" s="63" t="s">
        <v>178</v>
      </c>
      <c r="I38" s="63" t="s">
        <v>178</v>
      </c>
      <c r="J38" s="63" t="s">
        <v>178</v>
      </c>
      <c r="K38" s="63" t="s">
        <v>178</v>
      </c>
      <c r="L38" s="63" t="s">
        <v>178</v>
      </c>
      <c r="M38" s="63" t="s">
        <v>178</v>
      </c>
      <c r="N38" s="63" t="s">
        <v>178</v>
      </c>
      <c r="O38" s="63" t="s">
        <v>178</v>
      </c>
      <c r="P38" s="63" t="s">
        <v>178</v>
      </c>
      <c r="Q38" s="63" t="s">
        <v>178</v>
      </c>
      <c r="R38" s="63" t="s">
        <v>178</v>
      </c>
      <c r="S38" s="63" t="s">
        <v>178</v>
      </c>
      <c r="T38" s="63" t="s">
        <v>178</v>
      </c>
      <c r="U38" s="63" t="s">
        <v>178</v>
      </c>
      <c r="V38" s="63" t="s">
        <v>178</v>
      </c>
      <c r="W38" s="63" t="s">
        <v>178</v>
      </c>
      <c r="X38" s="63" t="s">
        <v>178</v>
      </c>
      <c r="Y38" s="63" t="s">
        <v>178</v>
      </c>
      <c r="Z38" s="63" t="s">
        <v>178</v>
      </c>
      <c r="AA38" s="63" t="s">
        <v>178</v>
      </c>
      <c r="AB38" s="63" t="s">
        <v>178</v>
      </c>
      <c r="AC38" s="63" t="s">
        <v>178</v>
      </c>
      <c r="AD38" s="63" t="s">
        <v>178</v>
      </c>
      <c r="AE38" s="63" t="s">
        <v>178</v>
      </c>
      <c r="AF38" s="63" t="s">
        <v>178</v>
      </c>
      <c r="AG38" s="63" t="s">
        <v>178</v>
      </c>
      <c r="AH38" s="63" t="s">
        <v>178</v>
      </c>
      <c r="AI38" s="63" t="s">
        <v>178</v>
      </c>
      <c r="AJ38" s="63" t="s">
        <v>178</v>
      </c>
      <c r="AK38" s="63" t="s">
        <v>178</v>
      </c>
      <c r="AL38" s="63" t="s">
        <v>178</v>
      </c>
      <c r="AM38" s="63" t="s">
        <v>178</v>
      </c>
      <c r="AN38" s="63" t="s">
        <v>178</v>
      </c>
      <c r="AO38" s="63" t="s">
        <v>178</v>
      </c>
      <c r="AP38" s="63" t="s">
        <v>178</v>
      </c>
      <c r="AQ38" s="63" t="s">
        <v>178</v>
      </c>
      <c r="AR38" s="63" t="s">
        <v>178</v>
      </c>
      <c r="AS38" s="63" t="s">
        <v>178</v>
      </c>
      <c r="AT38" s="63" t="s">
        <v>178</v>
      </c>
      <c r="AU38" s="63" t="s">
        <v>178</v>
      </c>
      <c r="AV38" s="63" t="s">
        <v>178</v>
      </c>
      <c r="AW38" s="63" t="s">
        <v>178</v>
      </c>
      <c r="AX38" s="63" t="s">
        <v>178</v>
      </c>
      <c r="AY38" s="63" t="s">
        <v>178</v>
      </c>
      <c r="AZ38" s="63" t="s">
        <v>178</v>
      </c>
      <c r="BA38" s="63" t="s">
        <v>178</v>
      </c>
      <c r="BB38" s="63" t="s">
        <v>178</v>
      </c>
      <c r="BC38" s="63" t="s">
        <v>178</v>
      </c>
      <c r="BD38" s="63" t="s">
        <v>178</v>
      </c>
      <c r="BE38" s="63" t="s">
        <v>178</v>
      </c>
      <c r="BF38" s="63" t="s">
        <v>178</v>
      </c>
      <c r="BG38" s="63" t="s">
        <v>178</v>
      </c>
      <c r="BH38" s="63" t="s">
        <v>178</v>
      </c>
      <c r="BI38" s="63" t="s">
        <v>178</v>
      </c>
      <c r="BJ38" s="63" t="s">
        <v>178</v>
      </c>
      <c r="BK38" s="63" t="s">
        <v>178</v>
      </c>
      <c r="BL38" s="63" t="s">
        <v>178</v>
      </c>
      <c r="BM38" s="63" t="s">
        <v>178</v>
      </c>
      <c r="BN38" s="63" t="s">
        <v>178</v>
      </c>
      <c r="BO38" s="63" t="s">
        <v>178</v>
      </c>
      <c r="BP38" s="63" t="s">
        <v>178</v>
      </c>
      <c r="BQ38" s="63" t="s">
        <v>178</v>
      </c>
      <c r="BR38" s="63" t="s">
        <v>178</v>
      </c>
      <c r="BS38" s="63" t="s">
        <v>178</v>
      </c>
      <c r="BT38" s="63" t="s">
        <v>178</v>
      </c>
      <c r="BU38" s="63" t="s">
        <v>178</v>
      </c>
      <c r="BV38" s="63" t="s">
        <v>178</v>
      </c>
      <c r="BW38" s="63" t="s">
        <v>178</v>
      </c>
      <c r="BX38" s="63" t="s">
        <v>178</v>
      </c>
      <c r="BY38" s="63" t="s">
        <v>178</v>
      </c>
      <c r="BZ38" s="63" t="s">
        <v>178</v>
      </c>
      <c r="CA38" s="63" t="s">
        <v>178</v>
      </c>
      <c r="CB38" s="63" t="s">
        <v>178</v>
      </c>
      <c r="CC38" s="63" t="s">
        <v>178</v>
      </c>
      <c r="CD38" s="63" t="s">
        <v>178</v>
      </c>
      <c r="CE38" s="63" t="s">
        <v>178</v>
      </c>
      <c r="CF38" s="63" t="s">
        <v>178</v>
      </c>
      <c r="CG38" s="63" t="s">
        <v>178</v>
      </c>
      <c r="CH38" s="63" t="s">
        <v>178</v>
      </c>
      <c r="CI38" s="63" t="s">
        <v>178</v>
      </c>
      <c r="CJ38" s="63" t="s">
        <v>178</v>
      </c>
      <c r="CK38" s="63" t="s">
        <v>178</v>
      </c>
      <c r="CL38" s="63" t="s">
        <v>178</v>
      </c>
      <c r="CM38" s="63" t="s">
        <v>178</v>
      </c>
      <c r="CN38" s="63" t="s">
        <v>178</v>
      </c>
      <c r="CO38" s="63" t="s">
        <v>178</v>
      </c>
      <c r="CP38" s="63" t="s">
        <v>178</v>
      </c>
      <c r="CQ38" s="63" t="s">
        <v>178</v>
      </c>
      <c r="CR38" s="63" t="s">
        <v>178</v>
      </c>
      <c r="CS38" s="63" t="s">
        <v>178</v>
      </c>
      <c r="CT38" s="63" t="s">
        <v>178</v>
      </c>
      <c r="CU38" s="63" t="s">
        <v>178</v>
      </c>
      <c r="CV38" s="63" t="s">
        <v>178</v>
      </c>
      <c r="CW38" s="63" t="s">
        <v>178</v>
      </c>
      <c r="CX38" s="63" t="s">
        <v>178</v>
      </c>
      <c r="CY38" s="63" t="s">
        <v>178</v>
      </c>
      <c r="CZ38" s="63" t="s">
        <v>178</v>
      </c>
    </row>
    <row r="39" spans="1:104" x14ac:dyDescent="0.25">
      <c r="A39" s="16" t="s">
        <v>599</v>
      </c>
      <c r="B39" s="9" t="s">
        <v>182</v>
      </c>
      <c r="C39" s="15" t="s">
        <v>253</v>
      </c>
      <c r="D39" s="15" t="s">
        <v>2</v>
      </c>
      <c r="E39" s="86" t="s">
        <v>178</v>
      </c>
      <c r="F39" s="63" t="s">
        <v>178</v>
      </c>
      <c r="G39" s="63" t="s">
        <v>178</v>
      </c>
      <c r="H39" s="63" t="s">
        <v>178</v>
      </c>
      <c r="I39" s="63" t="s">
        <v>178</v>
      </c>
      <c r="J39" s="63" t="s">
        <v>178</v>
      </c>
      <c r="K39" s="63" t="s">
        <v>178</v>
      </c>
      <c r="L39" s="63" t="s">
        <v>178</v>
      </c>
      <c r="M39" s="63" t="s">
        <v>178</v>
      </c>
      <c r="N39" s="63" t="s">
        <v>178</v>
      </c>
      <c r="O39" s="63" t="s">
        <v>178</v>
      </c>
      <c r="P39" s="63" t="s">
        <v>178</v>
      </c>
      <c r="Q39" s="63" t="s">
        <v>178</v>
      </c>
      <c r="R39" s="63" t="s">
        <v>178</v>
      </c>
      <c r="S39" s="63" t="s">
        <v>178</v>
      </c>
      <c r="T39" s="63" t="s">
        <v>178</v>
      </c>
      <c r="U39" s="63" t="s">
        <v>178</v>
      </c>
      <c r="V39" s="63" t="s">
        <v>178</v>
      </c>
      <c r="W39" s="63" t="s">
        <v>178</v>
      </c>
      <c r="X39" s="63" t="s">
        <v>178</v>
      </c>
      <c r="Y39" s="63" t="s">
        <v>178</v>
      </c>
      <c r="Z39" s="63" t="s">
        <v>178</v>
      </c>
      <c r="AA39" s="63" t="s">
        <v>178</v>
      </c>
      <c r="AB39" s="63" t="s">
        <v>178</v>
      </c>
      <c r="AC39" s="63" t="s">
        <v>178</v>
      </c>
      <c r="AD39" s="63" t="s">
        <v>178</v>
      </c>
      <c r="AE39" s="63" t="s">
        <v>178</v>
      </c>
      <c r="AF39" s="63" t="s">
        <v>178</v>
      </c>
      <c r="AG39" s="63" t="s">
        <v>178</v>
      </c>
      <c r="AH39" s="63" t="s">
        <v>178</v>
      </c>
      <c r="AI39" s="63" t="s">
        <v>178</v>
      </c>
      <c r="AJ39" s="63" t="s">
        <v>178</v>
      </c>
      <c r="AK39" s="63" t="s">
        <v>178</v>
      </c>
      <c r="AL39" s="63" t="s">
        <v>178</v>
      </c>
      <c r="AM39" s="63" t="s">
        <v>178</v>
      </c>
      <c r="AN39" s="63" t="s">
        <v>178</v>
      </c>
      <c r="AO39" s="63" t="s">
        <v>178</v>
      </c>
      <c r="AP39" s="63" t="s">
        <v>178</v>
      </c>
      <c r="AQ39" s="63" t="s">
        <v>178</v>
      </c>
      <c r="AR39" s="63" t="s">
        <v>178</v>
      </c>
      <c r="AS39" s="63" t="s">
        <v>178</v>
      </c>
      <c r="AT39" s="63" t="s">
        <v>178</v>
      </c>
      <c r="AU39" s="63" t="s">
        <v>178</v>
      </c>
      <c r="AV39" s="63" t="s">
        <v>178</v>
      </c>
      <c r="AW39" s="63" t="s">
        <v>178</v>
      </c>
      <c r="AX39" s="63" t="s">
        <v>178</v>
      </c>
      <c r="AY39" s="63" t="s">
        <v>178</v>
      </c>
      <c r="AZ39" s="63" t="s">
        <v>178</v>
      </c>
      <c r="BA39" s="63" t="s">
        <v>178</v>
      </c>
      <c r="BB39" s="63" t="s">
        <v>178</v>
      </c>
      <c r="BC39" s="63" t="s">
        <v>178</v>
      </c>
      <c r="BD39" s="63" t="s">
        <v>178</v>
      </c>
      <c r="BE39" s="63" t="s">
        <v>178</v>
      </c>
      <c r="BF39" s="63" t="s">
        <v>178</v>
      </c>
      <c r="BG39" s="63" t="s">
        <v>178</v>
      </c>
      <c r="BH39" s="63" t="s">
        <v>178</v>
      </c>
      <c r="BI39" s="63" t="s">
        <v>178</v>
      </c>
      <c r="BJ39" s="63" t="s">
        <v>178</v>
      </c>
      <c r="BK39" s="63" t="s">
        <v>178</v>
      </c>
      <c r="BL39" s="63" t="s">
        <v>178</v>
      </c>
      <c r="BM39" s="63" t="s">
        <v>178</v>
      </c>
      <c r="BN39" s="63" t="s">
        <v>178</v>
      </c>
      <c r="BO39" s="63" t="s">
        <v>178</v>
      </c>
      <c r="BP39" s="63" t="s">
        <v>178</v>
      </c>
      <c r="BQ39" s="63" t="s">
        <v>178</v>
      </c>
      <c r="BR39" s="63" t="s">
        <v>178</v>
      </c>
      <c r="BS39" s="63" t="s">
        <v>178</v>
      </c>
      <c r="BT39" s="63" t="s">
        <v>178</v>
      </c>
      <c r="BU39" s="63" t="s">
        <v>178</v>
      </c>
      <c r="BV39" s="63" t="s">
        <v>178</v>
      </c>
      <c r="BW39" s="63" t="s">
        <v>178</v>
      </c>
      <c r="BX39" s="63" t="s">
        <v>178</v>
      </c>
      <c r="BY39" s="63" t="s">
        <v>178</v>
      </c>
      <c r="BZ39" s="63" t="s">
        <v>178</v>
      </c>
      <c r="CA39" s="63" t="s">
        <v>178</v>
      </c>
      <c r="CB39" s="63" t="s">
        <v>178</v>
      </c>
      <c r="CC39" s="63" t="s">
        <v>178</v>
      </c>
      <c r="CD39" s="63" t="s">
        <v>178</v>
      </c>
      <c r="CE39" s="63" t="s">
        <v>178</v>
      </c>
      <c r="CF39" s="63" t="s">
        <v>178</v>
      </c>
      <c r="CG39" s="63" t="s">
        <v>178</v>
      </c>
      <c r="CH39" s="63" t="s">
        <v>178</v>
      </c>
      <c r="CI39" s="63" t="s">
        <v>178</v>
      </c>
      <c r="CJ39" s="63" t="s">
        <v>178</v>
      </c>
      <c r="CK39" s="63" t="s">
        <v>178</v>
      </c>
      <c r="CL39" s="63" t="s">
        <v>178</v>
      </c>
      <c r="CM39" s="63" t="s">
        <v>178</v>
      </c>
      <c r="CN39" s="63" t="s">
        <v>178</v>
      </c>
      <c r="CO39" s="63" t="s">
        <v>178</v>
      </c>
      <c r="CP39" s="63" t="s">
        <v>178</v>
      </c>
      <c r="CQ39" s="63" t="s">
        <v>178</v>
      </c>
      <c r="CR39" s="63" t="s">
        <v>178</v>
      </c>
      <c r="CS39" s="63" t="s">
        <v>178</v>
      </c>
      <c r="CT39" s="63" t="s">
        <v>178</v>
      </c>
      <c r="CU39" s="63" t="s">
        <v>178</v>
      </c>
      <c r="CV39" s="63" t="s">
        <v>178</v>
      </c>
      <c r="CW39" s="63" t="s">
        <v>178</v>
      </c>
      <c r="CX39" s="63" t="s">
        <v>178</v>
      </c>
      <c r="CY39" s="63" t="s">
        <v>178</v>
      </c>
      <c r="CZ39" s="63" t="s">
        <v>178</v>
      </c>
    </row>
    <row r="40" spans="1:104" x14ac:dyDescent="0.25">
      <c r="A40" s="16" t="s">
        <v>600</v>
      </c>
      <c r="B40" s="9" t="s">
        <v>183</v>
      </c>
      <c r="C40" s="15" t="s">
        <v>253</v>
      </c>
      <c r="D40" s="15" t="s">
        <v>2</v>
      </c>
      <c r="E40" s="86" t="s">
        <v>178</v>
      </c>
      <c r="F40" s="63" t="s">
        <v>178</v>
      </c>
      <c r="G40" s="63" t="s">
        <v>178</v>
      </c>
      <c r="H40" s="63" t="s">
        <v>178</v>
      </c>
      <c r="I40" s="63" t="s">
        <v>178</v>
      </c>
      <c r="J40" s="63" t="s">
        <v>178</v>
      </c>
      <c r="K40" s="63" t="s">
        <v>178</v>
      </c>
      <c r="L40" s="63" t="s">
        <v>178</v>
      </c>
      <c r="M40" s="63" t="s">
        <v>178</v>
      </c>
      <c r="N40" s="63" t="s">
        <v>178</v>
      </c>
      <c r="O40" s="63" t="s">
        <v>178</v>
      </c>
      <c r="P40" s="63" t="s">
        <v>178</v>
      </c>
      <c r="Q40" s="63" t="s">
        <v>178</v>
      </c>
      <c r="R40" s="63" t="s">
        <v>178</v>
      </c>
      <c r="S40" s="63" t="s">
        <v>178</v>
      </c>
      <c r="T40" s="63" t="s">
        <v>178</v>
      </c>
      <c r="U40" s="63" t="s">
        <v>178</v>
      </c>
      <c r="V40" s="63" t="s">
        <v>178</v>
      </c>
      <c r="W40" s="63" t="s">
        <v>178</v>
      </c>
      <c r="X40" s="63" t="s">
        <v>178</v>
      </c>
      <c r="Y40" s="63" t="s">
        <v>178</v>
      </c>
      <c r="Z40" s="63" t="s">
        <v>178</v>
      </c>
      <c r="AA40" s="63" t="s">
        <v>178</v>
      </c>
      <c r="AB40" s="63" t="s">
        <v>178</v>
      </c>
      <c r="AC40" s="63" t="s">
        <v>178</v>
      </c>
      <c r="AD40" s="63" t="s">
        <v>178</v>
      </c>
      <c r="AE40" s="63" t="s">
        <v>178</v>
      </c>
      <c r="AF40" s="63" t="s">
        <v>178</v>
      </c>
      <c r="AG40" s="63" t="s">
        <v>178</v>
      </c>
      <c r="AH40" s="63" t="s">
        <v>178</v>
      </c>
      <c r="AI40" s="63" t="s">
        <v>178</v>
      </c>
      <c r="AJ40" s="63" t="s">
        <v>178</v>
      </c>
      <c r="AK40" s="63" t="s">
        <v>178</v>
      </c>
      <c r="AL40" s="63" t="s">
        <v>178</v>
      </c>
      <c r="AM40" s="63" t="s">
        <v>178</v>
      </c>
      <c r="AN40" s="63" t="s">
        <v>178</v>
      </c>
      <c r="AO40" s="63" t="s">
        <v>178</v>
      </c>
      <c r="AP40" s="63" t="s">
        <v>178</v>
      </c>
      <c r="AQ40" s="63" t="s">
        <v>178</v>
      </c>
      <c r="AR40" s="63" t="s">
        <v>178</v>
      </c>
      <c r="AS40" s="63" t="s">
        <v>178</v>
      </c>
      <c r="AT40" s="63" t="s">
        <v>178</v>
      </c>
      <c r="AU40" s="63" t="s">
        <v>178</v>
      </c>
      <c r="AV40" s="63" t="s">
        <v>178</v>
      </c>
      <c r="AW40" s="63" t="s">
        <v>178</v>
      </c>
      <c r="AX40" s="63" t="s">
        <v>178</v>
      </c>
      <c r="AY40" s="63" t="s">
        <v>178</v>
      </c>
      <c r="AZ40" s="63" t="s">
        <v>178</v>
      </c>
      <c r="BA40" s="63" t="s">
        <v>178</v>
      </c>
      <c r="BB40" s="63" t="s">
        <v>178</v>
      </c>
      <c r="BC40" s="63" t="s">
        <v>178</v>
      </c>
      <c r="BD40" s="63" t="s">
        <v>178</v>
      </c>
      <c r="BE40" s="63" t="s">
        <v>178</v>
      </c>
      <c r="BF40" s="63" t="s">
        <v>178</v>
      </c>
      <c r="BG40" s="63" t="s">
        <v>178</v>
      </c>
      <c r="BH40" s="63" t="s">
        <v>178</v>
      </c>
      <c r="BI40" s="63" t="s">
        <v>178</v>
      </c>
      <c r="BJ40" s="63" t="s">
        <v>178</v>
      </c>
      <c r="BK40" s="63" t="s">
        <v>178</v>
      </c>
      <c r="BL40" s="63" t="s">
        <v>178</v>
      </c>
      <c r="BM40" s="63" t="s">
        <v>178</v>
      </c>
      <c r="BN40" s="63" t="s">
        <v>178</v>
      </c>
      <c r="BO40" s="63" t="s">
        <v>178</v>
      </c>
      <c r="BP40" s="63" t="s">
        <v>178</v>
      </c>
      <c r="BQ40" s="63" t="s">
        <v>178</v>
      </c>
      <c r="BR40" s="63" t="s">
        <v>178</v>
      </c>
      <c r="BS40" s="63" t="s">
        <v>178</v>
      </c>
      <c r="BT40" s="63" t="s">
        <v>178</v>
      </c>
      <c r="BU40" s="63" t="s">
        <v>178</v>
      </c>
      <c r="BV40" s="63" t="s">
        <v>178</v>
      </c>
      <c r="BW40" s="63" t="s">
        <v>178</v>
      </c>
      <c r="BX40" s="63" t="s">
        <v>178</v>
      </c>
      <c r="BY40" s="63" t="s">
        <v>178</v>
      </c>
      <c r="BZ40" s="63" t="s">
        <v>178</v>
      </c>
      <c r="CA40" s="63" t="s">
        <v>178</v>
      </c>
      <c r="CB40" s="63" t="s">
        <v>178</v>
      </c>
      <c r="CC40" s="63" t="s">
        <v>178</v>
      </c>
      <c r="CD40" s="63" t="s">
        <v>178</v>
      </c>
      <c r="CE40" s="63" t="s">
        <v>178</v>
      </c>
      <c r="CF40" s="63" t="s">
        <v>178</v>
      </c>
      <c r="CG40" s="63" t="s">
        <v>178</v>
      </c>
      <c r="CH40" s="63" t="s">
        <v>178</v>
      </c>
      <c r="CI40" s="63" t="s">
        <v>178</v>
      </c>
      <c r="CJ40" s="63" t="s">
        <v>178</v>
      </c>
      <c r="CK40" s="63" t="s">
        <v>178</v>
      </c>
      <c r="CL40" s="63" t="s">
        <v>178</v>
      </c>
      <c r="CM40" s="63" t="s">
        <v>178</v>
      </c>
      <c r="CN40" s="63" t="s">
        <v>178</v>
      </c>
      <c r="CO40" s="63" t="s">
        <v>178</v>
      </c>
      <c r="CP40" s="63" t="s">
        <v>178</v>
      </c>
      <c r="CQ40" s="63" t="s">
        <v>178</v>
      </c>
      <c r="CR40" s="63" t="s">
        <v>178</v>
      </c>
      <c r="CS40" s="63" t="s">
        <v>178</v>
      </c>
      <c r="CT40" s="63" t="s">
        <v>178</v>
      </c>
      <c r="CU40" s="63" t="s">
        <v>178</v>
      </c>
      <c r="CV40" s="63" t="s">
        <v>178</v>
      </c>
      <c r="CW40" s="63" t="s">
        <v>178</v>
      </c>
      <c r="CX40" s="63" t="s">
        <v>178</v>
      </c>
      <c r="CY40" s="63" t="s">
        <v>178</v>
      </c>
      <c r="CZ40" s="63" t="s">
        <v>178</v>
      </c>
    </row>
    <row r="41" spans="1:104" x14ac:dyDescent="0.25">
      <c r="A41" s="16" t="s">
        <v>601</v>
      </c>
      <c r="B41" s="9" t="s">
        <v>184</v>
      </c>
      <c r="C41" s="15" t="s">
        <v>256</v>
      </c>
      <c r="D41" s="15" t="s">
        <v>2</v>
      </c>
      <c r="E41" s="86"/>
      <c r="F41" s="63"/>
      <c r="G41" s="63"/>
      <c r="H41" s="63"/>
      <c r="I41" s="63"/>
      <c r="J41" s="63"/>
      <c r="K41" s="63"/>
      <c r="L41" s="63"/>
      <c r="M41" s="63"/>
      <c r="N41" s="63"/>
      <c r="O41" s="63"/>
      <c r="P41" s="63"/>
      <c r="Q41" s="63"/>
      <c r="R41" s="63"/>
      <c r="S41" s="63"/>
      <c r="T41" s="63"/>
      <c r="U41" s="63"/>
      <c r="V41" s="63"/>
      <c r="W41" s="63"/>
      <c r="X41" s="63"/>
      <c r="Y41" s="63"/>
      <c r="Z41" s="63"/>
      <c r="AA41" s="63"/>
      <c r="AB41" s="63"/>
      <c r="AC41" s="63"/>
      <c r="AD41" s="63"/>
      <c r="AE41" s="63"/>
      <c r="AF41" s="63"/>
      <c r="AG41" s="63"/>
      <c r="AH41" s="63"/>
      <c r="AI41" s="63"/>
      <c r="AJ41" s="63"/>
      <c r="AK41" s="63"/>
      <c r="AL41" s="63"/>
      <c r="AM41" s="63"/>
      <c r="AN41" s="63"/>
      <c r="AO41" s="63"/>
      <c r="AP41" s="63"/>
      <c r="AQ41" s="63"/>
      <c r="AR41" s="63"/>
      <c r="AS41" s="63"/>
      <c r="AT41" s="63"/>
      <c r="AU41" s="63"/>
      <c r="AV41" s="63"/>
      <c r="AW41" s="63"/>
      <c r="AX41" s="63"/>
      <c r="AY41" s="63"/>
      <c r="AZ41" s="63"/>
      <c r="BA41" s="63"/>
      <c r="BB41" s="63"/>
      <c r="BC41" s="63"/>
      <c r="BD41" s="63"/>
      <c r="BE41" s="63"/>
      <c r="BF41" s="63"/>
      <c r="BG41" s="63"/>
      <c r="BH41" s="63"/>
      <c r="BI41" s="63"/>
      <c r="BJ41" s="63"/>
      <c r="BK41" s="63"/>
      <c r="BL41" s="63"/>
      <c r="BM41" s="63"/>
      <c r="BN41" s="63"/>
      <c r="BO41" s="63"/>
      <c r="BP41" s="63"/>
      <c r="BQ41" s="63"/>
      <c r="BR41" s="63"/>
      <c r="BS41" s="63"/>
      <c r="BT41" s="63"/>
      <c r="BU41" s="63"/>
      <c r="BV41" s="63"/>
      <c r="BW41" s="63"/>
      <c r="BX41" s="63"/>
      <c r="BY41" s="63"/>
      <c r="BZ41" s="63"/>
      <c r="CA41" s="63"/>
      <c r="CB41" s="63"/>
      <c r="CC41" s="63"/>
      <c r="CD41" s="63"/>
      <c r="CE41" s="63"/>
      <c r="CF41" s="63"/>
      <c r="CG41" s="63"/>
      <c r="CH41" s="63"/>
      <c r="CI41" s="63"/>
      <c r="CJ41" s="63"/>
      <c r="CK41" s="63"/>
      <c r="CL41" s="63"/>
      <c r="CM41" s="63"/>
      <c r="CN41" s="63"/>
      <c r="CO41" s="63"/>
      <c r="CP41" s="63"/>
      <c r="CQ41" s="63"/>
      <c r="CR41" s="63"/>
      <c r="CS41" s="63"/>
      <c r="CT41" s="63"/>
      <c r="CU41" s="63"/>
      <c r="CV41" s="63"/>
      <c r="CW41" s="63"/>
      <c r="CX41" s="63"/>
      <c r="CY41" s="63"/>
      <c r="CZ41" s="63"/>
    </row>
    <row r="42" spans="1:104" ht="27.6" x14ac:dyDescent="0.25">
      <c r="A42" s="16" t="s">
        <v>602</v>
      </c>
      <c r="B42" s="9" t="s">
        <v>185</v>
      </c>
      <c r="C42" s="15" t="s">
        <v>254</v>
      </c>
      <c r="D42" s="15" t="s">
        <v>68</v>
      </c>
      <c r="E42" s="91"/>
      <c r="F42" s="92"/>
      <c r="G42" s="92"/>
      <c r="H42" s="92"/>
      <c r="I42" s="92"/>
      <c r="J42" s="92"/>
      <c r="K42" s="92"/>
      <c r="L42" s="92"/>
      <c r="M42" s="92"/>
      <c r="N42" s="92"/>
      <c r="O42" s="92"/>
      <c r="P42" s="92"/>
      <c r="Q42" s="92"/>
      <c r="R42" s="92"/>
      <c r="S42" s="92"/>
      <c r="T42" s="92"/>
      <c r="U42" s="92"/>
      <c r="V42" s="92"/>
      <c r="W42" s="92"/>
      <c r="X42" s="92"/>
      <c r="Y42" s="92"/>
      <c r="Z42" s="92"/>
      <c r="AA42" s="92"/>
      <c r="AB42" s="92"/>
      <c r="AC42" s="92"/>
      <c r="AD42" s="92"/>
      <c r="AE42" s="92"/>
      <c r="AF42" s="92"/>
      <c r="AG42" s="92"/>
      <c r="AH42" s="92"/>
      <c r="AI42" s="92"/>
      <c r="AJ42" s="92"/>
      <c r="AK42" s="92"/>
      <c r="AL42" s="92"/>
      <c r="AM42" s="92"/>
      <c r="AN42" s="92"/>
      <c r="AO42" s="92"/>
      <c r="AP42" s="92"/>
      <c r="AQ42" s="92"/>
      <c r="AR42" s="92"/>
      <c r="AS42" s="92"/>
      <c r="AT42" s="92"/>
      <c r="AU42" s="92"/>
      <c r="AV42" s="92"/>
      <c r="AW42" s="92"/>
      <c r="AX42" s="92"/>
      <c r="AY42" s="92"/>
      <c r="AZ42" s="92"/>
      <c r="BA42" s="92"/>
      <c r="BB42" s="92"/>
      <c r="BC42" s="92"/>
      <c r="BD42" s="92"/>
      <c r="BE42" s="92"/>
      <c r="BF42" s="92"/>
      <c r="BG42" s="92"/>
      <c r="BH42" s="92"/>
      <c r="BI42" s="92"/>
      <c r="BJ42" s="92"/>
      <c r="BK42" s="92"/>
      <c r="BL42" s="92"/>
      <c r="BM42" s="92"/>
      <c r="BN42" s="92"/>
      <c r="BO42" s="92"/>
      <c r="BP42" s="92"/>
      <c r="BQ42" s="92"/>
      <c r="BR42" s="92"/>
      <c r="BS42" s="92"/>
      <c r="BT42" s="92"/>
      <c r="BU42" s="92"/>
      <c r="BV42" s="92"/>
      <c r="BW42" s="92"/>
      <c r="BX42" s="92"/>
      <c r="BY42" s="92"/>
      <c r="BZ42" s="92"/>
      <c r="CA42" s="92"/>
      <c r="CB42" s="92"/>
      <c r="CC42" s="92"/>
      <c r="CD42" s="92"/>
      <c r="CE42" s="92"/>
      <c r="CF42" s="92"/>
      <c r="CG42" s="92"/>
      <c r="CH42" s="92"/>
      <c r="CI42" s="92"/>
      <c r="CJ42" s="92"/>
      <c r="CK42" s="92"/>
      <c r="CL42" s="92"/>
      <c r="CM42" s="92"/>
      <c r="CN42" s="92"/>
      <c r="CO42" s="92"/>
      <c r="CP42" s="92"/>
      <c r="CQ42" s="92"/>
      <c r="CR42" s="92"/>
      <c r="CS42" s="92"/>
      <c r="CT42" s="92"/>
      <c r="CU42" s="92"/>
      <c r="CV42" s="92"/>
      <c r="CW42" s="92"/>
      <c r="CX42" s="92"/>
      <c r="CY42" s="92"/>
      <c r="CZ42" s="92"/>
    </row>
    <row r="43" spans="1:104" ht="40.049999999999997" customHeight="1" x14ac:dyDescent="0.25">
      <c r="A43" s="16"/>
      <c r="B43" s="222" t="s">
        <v>553</v>
      </c>
      <c r="C43" s="15" t="s">
        <v>554</v>
      </c>
      <c r="D43" s="15" t="s">
        <v>243</v>
      </c>
      <c r="E43" s="210" t="s">
        <v>100</v>
      </c>
      <c r="F43" s="211" t="s">
        <v>100</v>
      </c>
      <c r="G43" s="211" t="s">
        <v>100</v>
      </c>
      <c r="H43" s="211" t="s">
        <v>100</v>
      </c>
      <c r="I43" s="211" t="s">
        <v>100</v>
      </c>
      <c r="J43" s="211" t="s">
        <v>100</v>
      </c>
      <c r="K43" s="211" t="s">
        <v>100</v>
      </c>
      <c r="L43" s="211" t="s">
        <v>100</v>
      </c>
      <c r="M43" s="211" t="s">
        <v>100</v>
      </c>
      <c r="N43" s="211" t="s">
        <v>100</v>
      </c>
      <c r="O43" s="211" t="s">
        <v>100</v>
      </c>
      <c r="P43" s="211" t="s">
        <v>100</v>
      </c>
      <c r="Q43" s="211" t="s">
        <v>100</v>
      </c>
      <c r="R43" s="211" t="s">
        <v>100</v>
      </c>
      <c r="S43" s="211" t="s">
        <v>100</v>
      </c>
      <c r="T43" s="211" t="s">
        <v>100</v>
      </c>
      <c r="U43" s="211" t="s">
        <v>100</v>
      </c>
      <c r="V43" s="211" t="s">
        <v>100</v>
      </c>
      <c r="W43" s="211" t="s">
        <v>100</v>
      </c>
      <c r="X43" s="211" t="s">
        <v>100</v>
      </c>
      <c r="Y43" s="211" t="s">
        <v>100</v>
      </c>
      <c r="Z43" s="211" t="s">
        <v>100</v>
      </c>
      <c r="AA43" s="211" t="s">
        <v>100</v>
      </c>
      <c r="AB43" s="211" t="s">
        <v>100</v>
      </c>
      <c r="AC43" s="211" t="s">
        <v>100</v>
      </c>
      <c r="AD43" s="211" t="s">
        <v>100</v>
      </c>
      <c r="AE43" s="211" t="s">
        <v>100</v>
      </c>
      <c r="AF43" s="211" t="s">
        <v>100</v>
      </c>
      <c r="AG43" s="211" t="s">
        <v>100</v>
      </c>
      <c r="AH43" s="211" t="s">
        <v>100</v>
      </c>
      <c r="AI43" s="211" t="s">
        <v>100</v>
      </c>
      <c r="AJ43" s="211" t="s">
        <v>100</v>
      </c>
      <c r="AK43" s="211" t="s">
        <v>100</v>
      </c>
      <c r="AL43" s="211" t="s">
        <v>100</v>
      </c>
      <c r="AM43" s="211" t="s">
        <v>100</v>
      </c>
      <c r="AN43" s="211" t="s">
        <v>100</v>
      </c>
      <c r="AO43" s="211" t="s">
        <v>100</v>
      </c>
      <c r="AP43" s="211" t="s">
        <v>100</v>
      </c>
      <c r="AQ43" s="211" t="s">
        <v>100</v>
      </c>
      <c r="AR43" s="211" t="s">
        <v>100</v>
      </c>
      <c r="AS43" s="211" t="s">
        <v>100</v>
      </c>
      <c r="AT43" s="211" t="s">
        <v>100</v>
      </c>
      <c r="AU43" s="211" t="s">
        <v>100</v>
      </c>
      <c r="AV43" s="211" t="s">
        <v>100</v>
      </c>
      <c r="AW43" s="211" t="s">
        <v>100</v>
      </c>
      <c r="AX43" s="211" t="s">
        <v>100</v>
      </c>
      <c r="AY43" s="211" t="s">
        <v>100</v>
      </c>
      <c r="AZ43" s="211" t="s">
        <v>100</v>
      </c>
      <c r="BA43" s="211" t="s">
        <v>100</v>
      </c>
      <c r="BB43" s="211" t="s">
        <v>100</v>
      </c>
      <c r="BC43" s="211" t="s">
        <v>100</v>
      </c>
      <c r="BD43" s="211" t="s">
        <v>100</v>
      </c>
      <c r="BE43" s="211" t="s">
        <v>100</v>
      </c>
      <c r="BF43" s="211" t="s">
        <v>100</v>
      </c>
      <c r="BG43" s="211" t="s">
        <v>100</v>
      </c>
      <c r="BH43" s="211" t="s">
        <v>100</v>
      </c>
      <c r="BI43" s="211" t="s">
        <v>100</v>
      </c>
      <c r="BJ43" s="211" t="s">
        <v>100</v>
      </c>
      <c r="BK43" s="211" t="s">
        <v>100</v>
      </c>
      <c r="BL43" s="211" t="s">
        <v>100</v>
      </c>
      <c r="BM43" s="211" t="s">
        <v>100</v>
      </c>
      <c r="BN43" s="211" t="s">
        <v>100</v>
      </c>
      <c r="BO43" s="211" t="s">
        <v>100</v>
      </c>
      <c r="BP43" s="211" t="s">
        <v>100</v>
      </c>
      <c r="BQ43" s="211" t="s">
        <v>100</v>
      </c>
      <c r="BR43" s="211" t="s">
        <v>100</v>
      </c>
      <c r="BS43" s="211" t="s">
        <v>100</v>
      </c>
      <c r="BT43" s="211" t="s">
        <v>100</v>
      </c>
      <c r="BU43" s="211" t="s">
        <v>100</v>
      </c>
      <c r="BV43" s="211" t="s">
        <v>100</v>
      </c>
      <c r="BW43" s="211" t="s">
        <v>100</v>
      </c>
      <c r="BX43" s="211" t="s">
        <v>100</v>
      </c>
      <c r="BY43" s="211" t="s">
        <v>100</v>
      </c>
      <c r="BZ43" s="211" t="s">
        <v>100</v>
      </c>
      <c r="CA43" s="211" t="s">
        <v>100</v>
      </c>
      <c r="CB43" s="211" t="s">
        <v>100</v>
      </c>
      <c r="CC43" s="211" t="s">
        <v>100</v>
      </c>
      <c r="CD43" s="211" t="s">
        <v>100</v>
      </c>
      <c r="CE43" s="211" t="s">
        <v>100</v>
      </c>
      <c r="CF43" s="211" t="s">
        <v>100</v>
      </c>
      <c r="CG43" s="211" t="s">
        <v>100</v>
      </c>
      <c r="CH43" s="211" t="s">
        <v>100</v>
      </c>
      <c r="CI43" s="211" t="s">
        <v>100</v>
      </c>
      <c r="CJ43" s="211" t="s">
        <v>100</v>
      </c>
      <c r="CK43" s="211" t="s">
        <v>100</v>
      </c>
      <c r="CL43" s="211" t="s">
        <v>100</v>
      </c>
      <c r="CM43" s="211" t="s">
        <v>100</v>
      </c>
      <c r="CN43" s="211" t="s">
        <v>100</v>
      </c>
      <c r="CO43" s="211" t="s">
        <v>100</v>
      </c>
      <c r="CP43" s="211" t="s">
        <v>100</v>
      </c>
      <c r="CQ43" s="211" t="s">
        <v>100</v>
      </c>
      <c r="CR43" s="211" t="s">
        <v>100</v>
      </c>
      <c r="CS43" s="211" t="s">
        <v>100</v>
      </c>
      <c r="CT43" s="211" t="s">
        <v>100</v>
      </c>
      <c r="CU43" s="211" t="s">
        <v>100</v>
      </c>
      <c r="CV43" s="211" t="s">
        <v>100</v>
      </c>
      <c r="CW43" s="211" t="s">
        <v>100</v>
      </c>
      <c r="CX43" s="211" t="s">
        <v>100</v>
      </c>
      <c r="CY43" s="211" t="s">
        <v>100</v>
      </c>
      <c r="CZ43" s="211" t="s">
        <v>100</v>
      </c>
    </row>
    <row r="44" spans="1:104" x14ac:dyDescent="0.25">
      <c r="A44" s="16" t="s">
        <v>603</v>
      </c>
      <c r="B44" s="9" t="s">
        <v>180</v>
      </c>
      <c r="C44" s="15" t="s">
        <v>253</v>
      </c>
      <c r="D44" s="15" t="s">
        <v>2</v>
      </c>
      <c r="E44" s="86" t="s">
        <v>178</v>
      </c>
      <c r="F44" s="63" t="s">
        <v>178</v>
      </c>
      <c r="G44" s="63" t="s">
        <v>178</v>
      </c>
      <c r="H44" s="63" t="s">
        <v>178</v>
      </c>
      <c r="I44" s="63" t="s">
        <v>178</v>
      </c>
      <c r="J44" s="63" t="s">
        <v>178</v>
      </c>
      <c r="K44" s="63" t="s">
        <v>178</v>
      </c>
      <c r="L44" s="63" t="s">
        <v>178</v>
      </c>
      <c r="M44" s="63" t="s">
        <v>178</v>
      </c>
      <c r="N44" s="63" t="s">
        <v>178</v>
      </c>
      <c r="O44" s="63" t="s">
        <v>178</v>
      </c>
      <c r="P44" s="63" t="s">
        <v>178</v>
      </c>
      <c r="Q44" s="63" t="s">
        <v>178</v>
      </c>
      <c r="R44" s="63" t="s">
        <v>178</v>
      </c>
      <c r="S44" s="63" t="s">
        <v>178</v>
      </c>
      <c r="T44" s="63" t="s">
        <v>178</v>
      </c>
      <c r="U44" s="63" t="s">
        <v>178</v>
      </c>
      <c r="V44" s="63" t="s">
        <v>178</v>
      </c>
      <c r="W44" s="63" t="s">
        <v>178</v>
      </c>
      <c r="X44" s="63" t="s">
        <v>178</v>
      </c>
      <c r="Y44" s="63" t="s">
        <v>178</v>
      </c>
      <c r="Z44" s="63" t="s">
        <v>178</v>
      </c>
      <c r="AA44" s="63" t="s">
        <v>178</v>
      </c>
      <c r="AB44" s="63" t="s">
        <v>178</v>
      </c>
      <c r="AC44" s="63" t="s">
        <v>178</v>
      </c>
      <c r="AD44" s="63" t="s">
        <v>178</v>
      </c>
      <c r="AE44" s="63" t="s">
        <v>178</v>
      </c>
      <c r="AF44" s="63" t="s">
        <v>178</v>
      </c>
      <c r="AG44" s="63" t="s">
        <v>178</v>
      </c>
      <c r="AH44" s="63" t="s">
        <v>178</v>
      </c>
      <c r="AI44" s="63" t="s">
        <v>178</v>
      </c>
      <c r="AJ44" s="63" t="s">
        <v>178</v>
      </c>
      <c r="AK44" s="63" t="s">
        <v>178</v>
      </c>
      <c r="AL44" s="63" t="s">
        <v>178</v>
      </c>
      <c r="AM44" s="63" t="s">
        <v>178</v>
      </c>
      <c r="AN44" s="63" t="s">
        <v>178</v>
      </c>
      <c r="AO44" s="63" t="s">
        <v>178</v>
      </c>
      <c r="AP44" s="63" t="s">
        <v>178</v>
      </c>
      <c r="AQ44" s="63" t="s">
        <v>178</v>
      </c>
      <c r="AR44" s="63" t="s">
        <v>178</v>
      </c>
      <c r="AS44" s="63" t="s">
        <v>178</v>
      </c>
      <c r="AT44" s="63" t="s">
        <v>178</v>
      </c>
      <c r="AU44" s="63" t="s">
        <v>178</v>
      </c>
      <c r="AV44" s="63" t="s">
        <v>178</v>
      </c>
      <c r="AW44" s="63" t="s">
        <v>178</v>
      </c>
      <c r="AX44" s="63" t="s">
        <v>178</v>
      </c>
      <c r="AY44" s="63" t="s">
        <v>178</v>
      </c>
      <c r="AZ44" s="63" t="s">
        <v>178</v>
      </c>
      <c r="BA44" s="63" t="s">
        <v>178</v>
      </c>
      <c r="BB44" s="63" t="s">
        <v>178</v>
      </c>
      <c r="BC44" s="63" t="s">
        <v>178</v>
      </c>
      <c r="BD44" s="63" t="s">
        <v>178</v>
      </c>
      <c r="BE44" s="63" t="s">
        <v>178</v>
      </c>
      <c r="BF44" s="63" t="s">
        <v>178</v>
      </c>
      <c r="BG44" s="63" t="s">
        <v>178</v>
      </c>
      <c r="BH44" s="63" t="s">
        <v>178</v>
      </c>
      <c r="BI44" s="63" t="s">
        <v>178</v>
      </c>
      <c r="BJ44" s="63" t="s">
        <v>178</v>
      </c>
      <c r="BK44" s="63" t="s">
        <v>178</v>
      </c>
      <c r="BL44" s="63" t="s">
        <v>178</v>
      </c>
      <c r="BM44" s="63" t="s">
        <v>178</v>
      </c>
      <c r="BN44" s="63" t="s">
        <v>178</v>
      </c>
      <c r="BO44" s="63" t="s">
        <v>178</v>
      </c>
      <c r="BP44" s="63" t="s">
        <v>178</v>
      </c>
      <c r="BQ44" s="63" t="s">
        <v>178</v>
      </c>
      <c r="BR44" s="63" t="s">
        <v>178</v>
      </c>
      <c r="BS44" s="63" t="s">
        <v>178</v>
      </c>
      <c r="BT44" s="63" t="s">
        <v>178</v>
      </c>
      <c r="BU44" s="63" t="s">
        <v>178</v>
      </c>
      <c r="BV44" s="63" t="s">
        <v>178</v>
      </c>
      <c r="BW44" s="63" t="s">
        <v>178</v>
      </c>
      <c r="BX44" s="63" t="s">
        <v>178</v>
      </c>
      <c r="BY44" s="63" t="s">
        <v>178</v>
      </c>
      <c r="BZ44" s="63" t="s">
        <v>178</v>
      </c>
      <c r="CA44" s="63" t="s">
        <v>178</v>
      </c>
      <c r="CB44" s="63" t="s">
        <v>178</v>
      </c>
      <c r="CC44" s="63" t="s">
        <v>178</v>
      </c>
      <c r="CD44" s="63" t="s">
        <v>178</v>
      </c>
      <c r="CE44" s="63" t="s">
        <v>178</v>
      </c>
      <c r="CF44" s="63" t="s">
        <v>178</v>
      </c>
      <c r="CG44" s="63" t="s">
        <v>178</v>
      </c>
      <c r="CH44" s="63" t="s">
        <v>178</v>
      </c>
      <c r="CI44" s="63" t="s">
        <v>178</v>
      </c>
      <c r="CJ44" s="63" t="s">
        <v>178</v>
      </c>
      <c r="CK44" s="63" t="s">
        <v>178</v>
      </c>
      <c r="CL44" s="63" t="s">
        <v>178</v>
      </c>
      <c r="CM44" s="63" t="s">
        <v>178</v>
      </c>
      <c r="CN44" s="63" t="s">
        <v>178</v>
      </c>
      <c r="CO44" s="63" t="s">
        <v>178</v>
      </c>
      <c r="CP44" s="63" t="s">
        <v>178</v>
      </c>
      <c r="CQ44" s="63" t="s">
        <v>178</v>
      </c>
      <c r="CR44" s="63" t="s">
        <v>178</v>
      </c>
      <c r="CS44" s="63" t="s">
        <v>178</v>
      </c>
      <c r="CT44" s="63" t="s">
        <v>178</v>
      </c>
      <c r="CU44" s="63" t="s">
        <v>178</v>
      </c>
      <c r="CV44" s="63" t="s">
        <v>178</v>
      </c>
      <c r="CW44" s="63" t="s">
        <v>178</v>
      </c>
      <c r="CX44" s="63" t="s">
        <v>178</v>
      </c>
      <c r="CY44" s="63" t="s">
        <v>178</v>
      </c>
      <c r="CZ44" s="63" t="s">
        <v>178</v>
      </c>
    </row>
    <row r="45" spans="1:104" x14ac:dyDescent="0.25">
      <c r="A45" s="16" t="s">
        <v>604</v>
      </c>
      <c r="B45" s="9" t="s">
        <v>181</v>
      </c>
      <c r="C45" s="15" t="s">
        <v>253</v>
      </c>
      <c r="D45" s="15" t="s">
        <v>2</v>
      </c>
      <c r="E45" s="86" t="s">
        <v>178</v>
      </c>
      <c r="F45" s="63" t="s">
        <v>178</v>
      </c>
      <c r="G45" s="63" t="s">
        <v>178</v>
      </c>
      <c r="H45" s="63" t="s">
        <v>178</v>
      </c>
      <c r="I45" s="63" t="s">
        <v>178</v>
      </c>
      <c r="J45" s="63" t="s">
        <v>178</v>
      </c>
      <c r="K45" s="63" t="s">
        <v>178</v>
      </c>
      <c r="L45" s="63" t="s">
        <v>178</v>
      </c>
      <c r="M45" s="63" t="s">
        <v>178</v>
      </c>
      <c r="N45" s="63" t="s">
        <v>178</v>
      </c>
      <c r="O45" s="63" t="s">
        <v>178</v>
      </c>
      <c r="P45" s="63" t="s">
        <v>178</v>
      </c>
      <c r="Q45" s="63" t="s">
        <v>178</v>
      </c>
      <c r="R45" s="63" t="s">
        <v>178</v>
      </c>
      <c r="S45" s="63" t="s">
        <v>178</v>
      </c>
      <c r="T45" s="63" t="s">
        <v>178</v>
      </c>
      <c r="U45" s="63" t="s">
        <v>178</v>
      </c>
      <c r="V45" s="63" t="s">
        <v>178</v>
      </c>
      <c r="W45" s="63" t="s">
        <v>178</v>
      </c>
      <c r="X45" s="63" t="s">
        <v>178</v>
      </c>
      <c r="Y45" s="63" t="s">
        <v>178</v>
      </c>
      <c r="Z45" s="63" t="s">
        <v>178</v>
      </c>
      <c r="AA45" s="63" t="s">
        <v>178</v>
      </c>
      <c r="AB45" s="63" t="s">
        <v>178</v>
      </c>
      <c r="AC45" s="63" t="s">
        <v>178</v>
      </c>
      <c r="AD45" s="63" t="s">
        <v>178</v>
      </c>
      <c r="AE45" s="63" t="s">
        <v>178</v>
      </c>
      <c r="AF45" s="63" t="s">
        <v>178</v>
      </c>
      <c r="AG45" s="63" t="s">
        <v>178</v>
      </c>
      <c r="AH45" s="63" t="s">
        <v>178</v>
      </c>
      <c r="AI45" s="63" t="s">
        <v>178</v>
      </c>
      <c r="AJ45" s="63" t="s">
        <v>178</v>
      </c>
      <c r="AK45" s="63" t="s">
        <v>178</v>
      </c>
      <c r="AL45" s="63" t="s">
        <v>178</v>
      </c>
      <c r="AM45" s="63" t="s">
        <v>178</v>
      </c>
      <c r="AN45" s="63" t="s">
        <v>178</v>
      </c>
      <c r="AO45" s="63" t="s">
        <v>178</v>
      </c>
      <c r="AP45" s="63" t="s">
        <v>178</v>
      </c>
      <c r="AQ45" s="63" t="s">
        <v>178</v>
      </c>
      <c r="AR45" s="63" t="s">
        <v>178</v>
      </c>
      <c r="AS45" s="63" t="s">
        <v>178</v>
      </c>
      <c r="AT45" s="63" t="s">
        <v>178</v>
      </c>
      <c r="AU45" s="63" t="s">
        <v>178</v>
      </c>
      <c r="AV45" s="63" t="s">
        <v>178</v>
      </c>
      <c r="AW45" s="63" t="s">
        <v>178</v>
      </c>
      <c r="AX45" s="63" t="s">
        <v>178</v>
      </c>
      <c r="AY45" s="63" t="s">
        <v>178</v>
      </c>
      <c r="AZ45" s="63" t="s">
        <v>178</v>
      </c>
      <c r="BA45" s="63" t="s">
        <v>178</v>
      </c>
      <c r="BB45" s="63" t="s">
        <v>178</v>
      </c>
      <c r="BC45" s="63" t="s">
        <v>178</v>
      </c>
      <c r="BD45" s="63" t="s">
        <v>178</v>
      </c>
      <c r="BE45" s="63" t="s">
        <v>178</v>
      </c>
      <c r="BF45" s="63" t="s">
        <v>178</v>
      </c>
      <c r="BG45" s="63" t="s">
        <v>178</v>
      </c>
      <c r="BH45" s="63" t="s">
        <v>178</v>
      </c>
      <c r="BI45" s="63" t="s">
        <v>178</v>
      </c>
      <c r="BJ45" s="63" t="s">
        <v>178</v>
      </c>
      <c r="BK45" s="63" t="s">
        <v>178</v>
      </c>
      <c r="BL45" s="63" t="s">
        <v>178</v>
      </c>
      <c r="BM45" s="63" t="s">
        <v>178</v>
      </c>
      <c r="BN45" s="63" t="s">
        <v>178</v>
      </c>
      <c r="BO45" s="63" t="s">
        <v>178</v>
      </c>
      <c r="BP45" s="63" t="s">
        <v>178</v>
      </c>
      <c r="BQ45" s="63" t="s">
        <v>178</v>
      </c>
      <c r="BR45" s="63" t="s">
        <v>178</v>
      </c>
      <c r="BS45" s="63" t="s">
        <v>178</v>
      </c>
      <c r="BT45" s="63" t="s">
        <v>178</v>
      </c>
      <c r="BU45" s="63" t="s">
        <v>178</v>
      </c>
      <c r="BV45" s="63" t="s">
        <v>178</v>
      </c>
      <c r="BW45" s="63" t="s">
        <v>178</v>
      </c>
      <c r="BX45" s="63" t="s">
        <v>178</v>
      </c>
      <c r="BY45" s="63" t="s">
        <v>178</v>
      </c>
      <c r="BZ45" s="63" t="s">
        <v>178</v>
      </c>
      <c r="CA45" s="63" t="s">
        <v>178</v>
      </c>
      <c r="CB45" s="63" t="s">
        <v>178</v>
      </c>
      <c r="CC45" s="63" t="s">
        <v>178</v>
      </c>
      <c r="CD45" s="63" t="s">
        <v>178</v>
      </c>
      <c r="CE45" s="63" t="s">
        <v>178</v>
      </c>
      <c r="CF45" s="63" t="s">
        <v>178</v>
      </c>
      <c r="CG45" s="63" t="s">
        <v>178</v>
      </c>
      <c r="CH45" s="63" t="s">
        <v>178</v>
      </c>
      <c r="CI45" s="63" t="s">
        <v>178</v>
      </c>
      <c r="CJ45" s="63" t="s">
        <v>178</v>
      </c>
      <c r="CK45" s="63" t="s">
        <v>178</v>
      </c>
      <c r="CL45" s="63" t="s">
        <v>178</v>
      </c>
      <c r="CM45" s="63" t="s">
        <v>178</v>
      </c>
      <c r="CN45" s="63" t="s">
        <v>178</v>
      </c>
      <c r="CO45" s="63" t="s">
        <v>178</v>
      </c>
      <c r="CP45" s="63" t="s">
        <v>178</v>
      </c>
      <c r="CQ45" s="63" t="s">
        <v>178</v>
      </c>
      <c r="CR45" s="63" t="s">
        <v>178</v>
      </c>
      <c r="CS45" s="63" t="s">
        <v>178</v>
      </c>
      <c r="CT45" s="63" t="s">
        <v>178</v>
      </c>
      <c r="CU45" s="63" t="s">
        <v>178</v>
      </c>
      <c r="CV45" s="63" t="s">
        <v>178</v>
      </c>
      <c r="CW45" s="63" t="s">
        <v>178</v>
      </c>
      <c r="CX45" s="63" t="s">
        <v>178</v>
      </c>
      <c r="CY45" s="63" t="s">
        <v>178</v>
      </c>
      <c r="CZ45" s="63" t="s">
        <v>178</v>
      </c>
    </row>
    <row r="46" spans="1:104" x14ac:dyDescent="0.25">
      <c r="A46" s="16" t="s">
        <v>596</v>
      </c>
      <c r="B46" s="9" t="s">
        <v>182</v>
      </c>
      <c r="C46" s="15" t="s">
        <v>253</v>
      </c>
      <c r="D46" s="15" t="s">
        <v>2</v>
      </c>
      <c r="E46" s="86" t="s">
        <v>178</v>
      </c>
      <c r="F46" s="63" t="s">
        <v>178</v>
      </c>
      <c r="G46" s="63" t="s">
        <v>178</v>
      </c>
      <c r="H46" s="63" t="s">
        <v>178</v>
      </c>
      <c r="I46" s="63" t="s">
        <v>178</v>
      </c>
      <c r="J46" s="63" t="s">
        <v>178</v>
      </c>
      <c r="K46" s="63" t="s">
        <v>178</v>
      </c>
      <c r="L46" s="63" t="s">
        <v>178</v>
      </c>
      <c r="M46" s="63" t="s">
        <v>178</v>
      </c>
      <c r="N46" s="63" t="s">
        <v>178</v>
      </c>
      <c r="O46" s="63" t="s">
        <v>178</v>
      </c>
      <c r="P46" s="63" t="s">
        <v>178</v>
      </c>
      <c r="Q46" s="63" t="s">
        <v>178</v>
      </c>
      <c r="R46" s="63" t="s">
        <v>178</v>
      </c>
      <c r="S46" s="63" t="s">
        <v>178</v>
      </c>
      <c r="T46" s="63" t="s">
        <v>178</v>
      </c>
      <c r="U46" s="63" t="s">
        <v>178</v>
      </c>
      <c r="V46" s="63" t="s">
        <v>178</v>
      </c>
      <c r="W46" s="63" t="s">
        <v>178</v>
      </c>
      <c r="X46" s="63" t="s">
        <v>178</v>
      </c>
      <c r="Y46" s="63" t="s">
        <v>178</v>
      </c>
      <c r="Z46" s="63" t="s">
        <v>178</v>
      </c>
      <c r="AA46" s="63" t="s">
        <v>178</v>
      </c>
      <c r="AB46" s="63" t="s">
        <v>178</v>
      </c>
      <c r="AC46" s="63" t="s">
        <v>178</v>
      </c>
      <c r="AD46" s="63" t="s">
        <v>178</v>
      </c>
      <c r="AE46" s="63" t="s">
        <v>178</v>
      </c>
      <c r="AF46" s="63" t="s">
        <v>178</v>
      </c>
      <c r="AG46" s="63" t="s">
        <v>178</v>
      </c>
      <c r="AH46" s="63" t="s">
        <v>178</v>
      </c>
      <c r="AI46" s="63" t="s">
        <v>178</v>
      </c>
      <c r="AJ46" s="63" t="s">
        <v>178</v>
      </c>
      <c r="AK46" s="63" t="s">
        <v>178</v>
      </c>
      <c r="AL46" s="63" t="s">
        <v>178</v>
      </c>
      <c r="AM46" s="63" t="s">
        <v>178</v>
      </c>
      <c r="AN46" s="63" t="s">
        <v>178</v>
      </c>
      <c r="AO46" s="63" t="s">
        <v>178</v>
      </c>
      <c r="AP46" s="63" t="s">
        <v>178</v>
      </c>
      <c r="AQ46" s="63" t="s">
        <v>178</v>
      </c>
      <c r="AR46" s="63" t="s">
        <v>178</v>
      </c>
      <c r="AS46" s="63" t="s">
        <v>178</v>
      </c>
      <c r="AT46" s="63" t="s">
        <v>178</v>
      </c>
      <c r="AU46" s="63" t="s">
        <v>178</v>
      </c>
      <c r="AV46" s="63" t="s">
        <v>178</v>
      </c>
      <c r="AW46" s="63" t="s">
        <v>178</v>
      </c>
      <c r="AX46" s="63" t="s">
        <v>178</v>
      </c>
      <c r="AY46" s="63" t="s">
        <v>178</v>
      </c>
      <c r="AZ46" s="63" t="s">
        <v>178</v>
      </c>
      <c r="BA46" s="63" t="s">
        <v>178</v>
      </c>
      <c r="BB46" s="63" t="s">
        <v>178</v>
      </c>
      <c r="BC46" s="63" t="s">
        <v>178</v>
      </c>
      <c r="BD46" s="63" t="s">
        <v>178</v>
      </c>
      <c r="BE46" s="63" t="s">
        <v>178</v>
      </c>
      <c r="BF46" s="63" t="s">
        <v>178</v>
      </c>
      <c r="BG46" s="63" t="s">
        <v>178</v>
      </c>
      <c r="BH46" s="63" t="s">
        <v>178</v>
      </c>
      <c r="BI46" s="63" t="s">
        <v>178</v>
      </c>
      <c r="BJ46" s="63" t="s">
        <v>178</v>
      </c>
      <c r="BK46" s="63" t="s">
        <v>178</v>
      </c>
      <c r="BL46" s="63" t="s">
        <v>178</v>
      </c>
      <c r="BM46" s="63" t="s">
        <v>178</v>
      </c>
      <c r="BN46" s="63" t="s">
        <v>178</v>
      </c>
      <c r="BO46" s="63" t="s">
        <v>178</v>
      </c>
      <c r="BP46" s="63" t="s">
        <v>178</v>
      </c>
      <c r="BQ46" s="63" t="s">
        <v>178</v>
      </c>
      <c r="BR46" s="63" t="s">
        <v>178</v>
      </c>
      <c r="BS46" s="63" t="s">
        <v>178</v>
      </c>
      <c r="BT46" s="63" t="s">
        <v>178</v>
      </c>
      <c r="BU46" s="63" t="s">
        <v>178</v>
      </c>
      <c r="BV46" s="63" t="s">
        <v>178</v>
      </c>
      <c r="BW46" s="63" t="s">
        <v>178</v>
      </c>
      <c r="BX46" s="63" t="s">
        <v>178</v>
      </c>
      <c r="BY46" s="63" t="s">
        <v>178</v>
      </c>
      <c r="BZ46" s="63" t="s">
        <v>178</v>
      </c>
      <c r="CA46" s="63" t="s">
        <v>178</v>
      </c>
      <c r="CB46" s="63" t="s">
        <v>178</v>
      </c>
      <c r="CC46" s="63" t="s">
        <v>178</v>
      </c>
      <c r="CD46" s="63" t="s">
        <v>178</v>
      </c>
      <c r="CE46" s="63" t="s">
        <v>178</v>
      </c>
      <c r="CF46" s="63" t="s">
        <v>178</v>
      </c>
      <c r="CG46" s="63" t="s">
        <v>178</v>
      </c>
      <c r="CH46" s="63" t="s">
        <v>178</v>
      </c>
      <c r="CI46" s="63" t="s">
        <v>178</v>
      </c>
      <c r="CJ46" s="63" t="s">
        <v>178</v>
      </c>
      <c r="CK46" s="63" t="s">
        <v>178</v>
      </c>
      <c r="CL46" s="63" t="s">
        <v>178</v>
      </c>
      <c r="CM46" s="63" t="s">
        <v>178</v>
      </c>
      <c r="CN46" s="63" t="s">
        <v>178</v>
      </c>
      <c r="CO46" s="63" t="s">
        <v>178</v>
      </c>
      <c r="CP46" s="63" t="s">
        <v>178</v>
      </c>
      <c r="CQ46" s="63" t="s">
        <v>178</v>
      </c>
      <c r="CR46" s="63" t="s">
        <v>178</v>
      </c>
      <c r="CS46" s="63" t="s">
        <v>178</v>
      </c>
      <c r="CT46" s="63" t="s">
        <v>178</v>
      </c>
      <c r="CU46" s="63" t="s">
        <v>178</v>
      </c>
      <c r="CV46" s="63" t="s">
        <v>178</v>
      </c>
      <c r="CW46" s="63" t="s">
        <v>178</v>
      </c>
      <c r="CX46" s="63" t="s">
        <v>178</v>
      </c>
      <c r="CY46" s="63" t="s">
        <v>178</v>
      </c>
      <c r="CZ46" s="63" t="s">
        <v>178</v>
      </c>
    </row>
    <row r="47" spans="1:104" x14ac:dyDescent="0.25">
      <c r="A47" s="16" t="s">
        <v>605</v>
      </c>
      <c r="B47" s="9" t="s">
        <v>183</v>
      </c>
      <c r="C47" s="15" t="s">
        <v>253</v>
      </c>
      <c r="D47" s="15" t="s">
        <v>2</v>
      </c>
      <c r="E47" s="86" t="s">
        <v>178</v>
      </c>
      <c r="F47" s="63" t="s">
        <v>178</v>
      </c>
      <c r="G47" s="63" t="s">
        <v>178</v>
      </c>
      <c r="H47" s="63" t="s">
        <v>178</v>
      </c>
      <c r="I47" s="63" t="s">
        <v>178</v>
      </c>
      <c r="J47" s="63" t="s">
        <v>178</v>
      </c>
      <c r="K47" s="63" t="s">
        <v>178</v>
      </c>
      <c r="L47" s="63" t="s">
        <v>178</v>
      </c>
      <c r="M47" s="63" t="s">
        <v>178</v>
      </c>
      <c r="N47" s="63" t="s">
        <v>178</v>
      </c>
      <c r="O47" s="63" t="s">
        <v>178</v>
      </c>
      <c r="P47" s="63" t="s">
        <v>178</v>
      </c>
      <c r="Q47" s="63" t="s">
        <v>178</v>
      </c>
      <c r="R47" s="63" t="s">
        <v>178</v>
      </c>
      <c r="S47" s="63" t="s">
        <v>178</v>
      </c>
      <c r="T47" s="63" t="s">
        <v>178</v>
      </c>
      <c r="U47" s="63" t="s">
        <v>178</v>
      </c>
      <c r="V47" s="63" t="s">
        <v>178</v>
      </c>
      <c r="W47" s="63" t="s">
        <v>178</v>
      </c>
      <c r="X47" s="63" t="s">
        <v>178</v>
      </c>
      <c r="Y47" s="63" t="s">
        <v>178</v>
      </c>
      <c r="Z47" s="63" t="s">
        <v>178</v>
      </c>
      <c r="AA47" s="63" t="s">
        <v>178</v>
      </c>
      <c r="AB47" s="63" t="s">
        <v>178</v>
      </c>
      <c r="AC47" s="63" t="s">
        <v>178</v>
      </c>
      <c r="AD47" s="63" t="s">
        <v>178</v>
      </c>
      <c r="AE47" s="63" t="s">
        <v>178</v>
      </c>
      <c r="AF47" s="63" t="s">
        <v>178</v>
      </c>
      <c r="AG47" s="63" t="s">
        <v>178</v>
      </c>
      <c r="AH47" s="63" t="s">
        <v>178</v>
      </c>
      <c r="AI47" s="63" t="s">
        <v>178</v>
      </c>
      <c r="AJ47" s="63" t="s">
        <v>178</v>
      </c>
      <c r="AK47" s="63" t="s">
        <v>178</v>
      </c>
      <c r="AL47" s="63" t="s">
        <v>178</v>
      </c>
      <c r="AM47" s="63" t="s">
        <v>178</v>
      </c>
      <c r="AN47" s="63" t="s">
        <v>178</v>
      </c>
      <c r="AO47" s="63" t="s">
        <v>178</v>
      </c>
      <c r="AP47" s="63" t="s">
        <v>178</v>
      </c>
      <c r="AQ47" s="63" t="s">
        <v>178</v>
      </c>
      <c r="AR47" s="63" t="s">
        <v>178</v>
      </c>
      <c r="AS47" s="63" t="s">
        <v>178</v>
      </c>
      <c r="AT47" s="63" t="s">
        <v>178</v>
      </c>
      <c r="AU47" s="63" t="s">
        <v>178</v>
      </c>
      <c r="AV47" s="63" t="s">
        <v>178</v>
      </c>
      <c r="AW47" s="63" t="s">
        <v>178</v>
      </c>
      <c r="AX47" s="63" t="s">
        <v>178</v>
      </c>
      <c r="AY47" s="63" t="s">
        <v>178</v>
      </c>
      <c r="AZ47" s="63" t="s">
        <v>178</v>
      </c>
      <c r="BA47" s="63" t="s">
        <v>178</v>
      </c>
      <c r="BB47" s="63" t="s">
        <v>178</v>
      </c>
      <c r="BC47" s="63" t="s">
        <v>178</v>
      </c>
      <c r="BD47" s="63" t="s">
        <v>178</v>
      </c>
      <c r="BE47" s="63" t="s">
        <v>178</v>
      </c>
      <c r="BF47" s="63" t="s">
        <v>178</v>
      </c>
      <c r="BG47" s="63" t="s">
        <v>178</v>
      </c>
      <c r="BH47" s="63" t="s">
        <v>178</v>
      </c>
      <c r="BI47" s="63" t="s">
        <v>178</v>
      </c>
      <c r="BJ47" s="63" t="s">
        <v>178</v>
      </c>
      <c r="BK47" s="63" t="s">
        <v>178</v>
      </c>
      <c r="BL47" s="63" t="s">
        <v>178</v>
      </c>
      <c r="BM47" s="63" t="s">
        <v>178</v>
      </c>
      <c r="BN47" s="63" t="s">
        <v>178</v>
      </c>
      <c r="BO47" s="63" t="s">
        <v>178</v>
      </c>
      <c r="BP47" s="63" t="s">
        <v>178</v>
      </c>
      <c r="BQ47" s="63" t="s">
        <v>178</v>
      </c>
      <c r="BR47" s="63" t="s">
        <v>178</v>
      </c>
      <c r="BS47" s="63" t="s">
        <v>178</v>
      </c>
      <c r="BT47" s="63" t="s">
        <v>178</v>
      </c>
      <c r="BU47" s="63" t="s">
        <v>178</v>
      </c>
      <c r="BV47" s="63" t="s">
        <v>178</v>
      </c>
      <c r="BW47" s="63" t="s">
        <v>178</v>
      </c>
      <c r="BX47" s="63" t="s">
        <v>178</v>
      </c>
      <c r="BY47" s="63" t="s">
        <v>178</v>
      </c>
      <c r="BZ47" s="63" t="s">
        <v>178</v>
      </c>
      <c r="CA47" s="63" t="s">
        <v>178</v>
      </c>
      <c r="CB47" s="63" t="s">
        <v>178</v>
      </c>
      <c r="CC47" s="63" t="s">
        <v>178</v>
      </c>
      <c r="CD47" s="63" t="s">
        <v>178</v>
      </c>
      <c r="CE47" s="63" t="s">
        <v>178</v>
      </c>
      <c r="CF47" s="63" t="s">
        <v>178</v>
      </c>
      <c r="CG47" s="63" t="s">
        <v>178</v>
      </c>
      <c r="CH47" s="63" t="s">
        <v>178</v>
      </c>
      <c r="CI47" s="63" t="s">
        <v>178</v>
      </c>
      <c r="CJ47" s="63" t="s">
        <v>178</v>
      </c>
      <c r="CK47" s="63" t="s">
        <v>178</v>
      </c>
      <c r="CL47" s="63" t="s">
        <v>178</v>
      </c>
      <c r="CM47" s="63" t="s">
        <v>178</v>
      </c>
      <c r="CN47" s="63" t="s">
        <v>178</v>
      </c>
      <c r="CO47" s="63" t="s">
        <v>178</v>
      </c>
      <c r="CP47" s="63" t="s">
        <v>178</v>
      </c>
      <c r="CQ47" s="63" t="s">
        <v>178</v>
      </c>
      <c r="CR47" s="63" t="s">
        <v>178</v>
      </c>
      <c r="CS47" s="63" t="s">
        <v>178</v>
      </c>
      <c r="CT47" s="63" t="s">
        <v>178</v>
      </c>
      <c r="CU47" s="63" t="s">
        <v>178</v>
      </c>
      <c r="CV47" s="63" t="s">
        <v>178</v>
      </c>
      <c r="CW47" s="63" t="s">
        <v>178</v>
      </c>
      <c r="CX47" s="63" t="s">
        <v>178</v>
      </c>
      <c r="CY47" s="63" t="s">
        <v>178</v>
      </c>
      <c r="CZ47" s="63" t="s">
        <v>178</v>
      </c>
    </row>
    <row r="48" spans="1:104" x14ac:dyDescent="0.25">
      <c r="A48" s="16" t="s">
        <v>606</v>
      </c>
      <c r="B48" s="9" t="s">
        <v>184</v>
      </c>
      <c r="C48" s="15" t="s">
        <v>256</v>
      </c>
      <c r="D48" s="15" t="s">
        <v>2</v>
      </c>
      <c r="E48" s="86"/>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63"/>
      <c r="BG48" s="63"/>
      <c r="BH48" s="63"/>
      <c r="BI48" s="63"/>
      <c r="BJ48" s="63"/>
      <c r="BK48" s="63"/>
      <c r="BL48" s="63"/>
      <c r="BM48" s="63"/>
      <c r="BN48" s="63"/>
      <c r="BO48" s="63"/>
      <c r="BP48" s="63"/>
      <c r="BQ48" s="63"/>
      <c r="BR48" s="63"/>
      <c r="BS48" s="63"/>
      <c r="BT48" s="63"/>
      <c r="BU48" s="63"/>
      <c r="BV48" s="63"/>
      <c r="BW48" s="63"/>
      <c r="BX48" s="63"/>
      <c r="BY48" s="63"/>
      <c r="BZ48" s="63"/>
      <c r="CA48" s="63"/>
      <c r="CB48" s="63"/>
      <c r="CC48" s="63"/>
      <c r="CD48" s="63"/>
      <c r="CE48" s="63"/>
      <c r="CF48" s="63"/>
      <c r="CG48" s="63"/>
      <c r="CH48" s="63"/>
      <c r="CI48" s="63"/>
      <c r="CJ48" s="63"/>
      <c r="CK48" s="63"/>
      <c r="CL48" s="63"/>
      <c r="CM48" s="63"/>
      <c r="CN48" s="63"/>
      <c r="CO48" s="63"/>
      <c r="CP48" s="63"/>
      <c r="CQ48" s="63"/>
      <c r="CR48" s="63"/>
      <c r="CS48" s="63"/>
      <c r="CT48" s="63"/>
      <c r="CU48" s="63"/>
      <c r="CV48" s="63"/>
      <c r="CW48" s="63"/>
      <c r="CX48" s="63"/>
      <c r="CY48" s="63"/>
      <c r="CZ48" s="63"/>
    </row>
    <row r="49" spans="1:104" ht="27.6" x14ac:dyDescent="0.25">
      <c r="A49" s="16" t="s">
        <v>607</v>
      </c>
      <c r="B49" s="9" t="s">
        <v>185</v>
      </c>
      <c r="C49" s="15" t="s">
        <v>254</v>
      </c>
      <c r="D49" s="15" t="s">
        <v>68</v>
      </c>
      <c r="E49" s="91"/>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c r="AT49" s="92"/>
      <c r="AU49" s="92"/>
      <c r="AV49" s="92"/>
      <c r="AW49" s="92"/>
      <c r="AX49" s="92"/>
      <c r="AY49" s="92"/>
      <c r="AZ49" s="92"/>
      <c r="BA49" s="92"/>
      <c r="BB49" s="92"/>
      <c r="BC49" s="92"/>
      <c r="BD49" s="92"/>
      <c r="BE49" s="92"/>
      <c r="BF49" s="92"/>
      <c r="BG49" s="92"/>
      <c r="BH49" s="92"/>
      <c r="BI49" s="92"/>
      <c r="BJ49" s="92"/>
      <c r="BK49" s="92"/>
      <c r="BL49" s="92"/>
      <c r="BM49" s="92"/>
      <c r="BN49" s="92"/>
      <c r="BO49" s="92"/>
      <c r="BP49" s="92"/>
      <c r="BQ49" s="92"/>
      <c r="BR49" s="92"/>
      <c r="BS49" s="92"/>
      <c r="BT49" s="92"/>
      <c r="BU49" s="92"/>
      <c r="BV49" s="92"/>
      <c r="BW49" s="92"/>
      <c r="BX49" s="92"/>
      <c r="BY49" s="92"/>
      <c r="BZ49" s="92"/>
      <c r="CA49" s="92"/>
      <c r="CB49" s="92"/>
      <c r="CC49" s="92"/>
      <c r="CD49" s="92"/>
      <c r="CE49" s="92"/>
      <c r="CF49" s="92"/>
      <c r="CG49" s="92"/>
      <c r="CH49" s="92"/>
      <c r="CI49" s="92"/>
      <c r="CJ49" s="92"/>
      <c r="CK49" s="92"/>
      <c r="CL49" s="92"/>
      <c r="CM49" s="92"/>
      <c r="CN49" s="92"/>
      <c r="CO49" s="92"/>
      <c r="CP49" s="92"/>
      <c r="CQ49" s="92"/>
      <c r="CR49" s="92"/>
      <c r="CS49" s="92"/>
      <c r="CT49" s="92"/>
      <c r="CU49" s="92"/>
      <c r="CV49" s="92"/>
      <c r="CW49" s="92"/>
      <c r="CX49" s="92"/>
      <c r="CY49" s="92"/>
      <c r="CZ49" s="92"/>
    </row>
    <row r="50" spans="1:104" ht="106.5" hidden="1" customHeight="1" thickBot="1" x14ac:dyDescent="0.3">
      <c r="A50" s="26" t="s">
        <v>123</v>
      </c>
      <c r="B50" s="27" t="s">
        <v>122</v>
      </c>
      <c r="C50" s="27" t="s">
        <v>124</v>
      </c>
      <c r="D50" s="28" t="s">
        <v>68</v>
      </c>
      <c r="E50" s="212"/>
      <c r="F50" s="213"/>
      <c r="G50" s="213"/>
      <c r="H50" s="213"/>
      <c r="I50" s="213"/>
      <c r="J50" s="213"/>
      <c r="K50" s="213"/>
      <c r="L50" s="213"/>
      <c r="M50" s="213"/>
      <c r="N50" s="213"/>
      <c r="O50" s="213"/>
      <c r="P50" s="213"/>
      <c r="Q50" s="213"/>
      <c r="R50" s="213"/>
      <c r="S50" s="213"/>
      <c r="T50" s="213"/>
      <c r="U50" s="213"/>
      <c r="V50" s="213"/>
      <c r="W50" s="213"/>
      <c r="X50" s="213"/>
      <c r="Y50" s="213"/>
      <c r="Z50" s="213"/>
      <c r="AA50" s="213"/>
      <c r="AB50" s="213"/>
      <c r="AC50" s="213"/>
      <c r="AD50" s="213"/>
      <c r="AE50" s="213"/>
      <c r="AF50" s="213"/>
      <c r="AG50" s="213"/>
      <c r="AH50" s="213"/>
      <c r="AI50" s="213"/>
      <c r="AJ50" s="213"/>
      <c r="AK50" s="213"/>
      <c r="AL50" s="213"/>
      <c r="AM50" s="213"/>
      <c r="AN50" s="213"/>
      <c r="AO50" s="213"/>
      <c r="AP50" s="213"/>
      <c r="AQ50" s="213"/>
      <c r="AR50" s="213"/>
      <c r="AS50" s="213"/>
      <c r="AT50" s="213"/>
      <c r="AU50" s="213"/>
      <c r="AV50" s="213"/>
      <c r="AW50" s="213"/>
      <c r="AX50" s="213"/>
      <c r="AY50" s="213"/>
      <c r="AZ50" s="213"/>
      <c r="BA50" s="213"/>
      <c r="BB50" s="213"/>
      <c r="BC50" s="213"/>
      <c r="BD50" s="213"/>
      <c r="BE50" s="213"/>
      <c r="BF50" s="213"/>
      <c r="BG50" s="213"/>
      <c r="BH50" s="213"/>
      <c r="BI50" s="213"/>
      <c r="BJ50" s="213"/>
      <c r="BK50" s="213"/>
      <c r="BL50" s="213"/>
      <c r="BM50" s="213"/>
      <c r="BN50" s="213"/>
      <c r="BO50" s="213"/>
      <c r="BP50" s="213"/>
      <c r="BQ50" s="213"/>
      <c r="BR50" s="213"/>
      <c r="BS50" s="213"/>
      <c r="BT50" s="213"/>
      <c r="BU50" s="213"/>
      <c r="BV50" s="213"/>
      <c r="BW50" s="213"/>
      <c r="BX50" s="213"/>
      <c r="BY50" s="213"/>
      <c r="BZ50" s="213"/>
      <c r="CA50" s="213"/>
      <c r="CB50" s="213"/>
      <c r="CC50" s="213"/>
      <c r="CD50" s="213"/>
      <c r="CE50" s="213"/>
      <c r="CF50" s="213"/>
      <c r="CG50" s="213"/>
      <c r="CH50" s="213"/>
      <c r="CI50" s="213"/>
      <c r="CJ50" s="213"/>
      <c r="CK50" s="213"/>
      <c r="CL50" s="213"/>
      <c r="CM50" s="213"/>
      <c r="CN50" s="213"/>
      <c r="CO50" s="213"/>
      <c r="CP50" s="213"/>
      <c r="CQ50" s="213"/>
      <c r="CR50" s="213"/>
      <c r="CS50" s="213"/>
      <c r="CT50" s="213"/>
      <c r="CU50" s="213"/>
      <c r="CV50" s="213"/>
      <c r="CW50" s="213"/>
      <c r="CX50" s="213"/>
      <c r="CY50" s="213"/>
      <c r="CZ50" s="213"/>
    </row>
    <row r="51" spans="1:104" ht="21" customHeight="1" x14ac:dyDescent="0.35">
      <c r="A51" s="66"/>
      <c r="B51" s="66" t="s">
        <v>127</v>
      </c>
      <c r="E51" s="71"/>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c r="BG51" s="32"/>
      <c r="BH51" s="32"/>
      <c r="BI51" s="32"/>
      <c r="BJ51" s="32"/>
      <c r="BK51" s="32"/>
      <c r="BL51" s="32"/>
      <c r="BM51" s="32"/>
      <c r="BN51" s="32"/>
      <c r="BO51" s="32"/>
      <c r="BP51" s="32"/>
      <c r="BQ51" s="32"/>
      <c r="BR51" s="32"/>
      <c r="BS51" s="32"/>
      <c r="BT51" s="32"/>
      <c r="BU51" s="32"/>
      <c r="BV51" s="32"/>
      <c r="BW51" s="32"/>
      <c r="BX51" s="32"/>
      <c r="BY51" s="32"/>
      <c r="BZ51" s="32"/>
      <c r="CA51" s="32"/>
      <c r="CB51" s="32"/>
      <c r="CC51" s="32"/>
      <c r="CD51" s="32"/>
      <c r="CE51" s="32"/>
      <c r="CF51" s="32"/>
      <c r="CG51" s="32"/>
      <c r="CH51" s="32"/>
      <c r="CI51" s="32"/>
      <c r="CJ51" s="32"/>
      <c r="CK51" s="32"/>
      <c r="CL51" s="32"/>
      <c r="CM51" s="32"/>
      <c r="CN51" s="32"/>
      <c r="CO51" s="32"/>
      <c r="CP51" s="32"/>
      <c r="CQ51" s="32"/>
      <c r="CR51" s="32"/>
      <c r="CS51" s="32"/>
      <c r="CT51" s="32"/>
      <c r="CU51" s="32"/>
      <c r="CV51" s="32"/>
      <c r="CW51" s="32"/>
      <c r="CX51" s="32"/>
      <c r="CY51" s="32"/>
      <c r="CZ51" s="32"/>
    </row>
    <row r="52" spans="1:104" ht="40.049999999999997" customHeight="1" x14ac:dyDescent="0.25">
      <c r="A52" s="234"/>
      <c r="B52" s="222" t="s">
        <v>278</v>
      </c>
      <c r="C52" s="15" t="s">
        <v>555</v>
      </c>
      <c r="D52" s="15" t="s">
        <v>243</v>
      </c>
      <c r="E52" s="210" t="s">
        <v>100</v>
      </c>
      <c r="F52" s="211" t="s">
        <v>100</v>
      </c>
      <c r="G52" s="211" t="s">
        <v>100</v>
      </c>
      <c r="H52" s="211" t="s">
        <v>100</v>
      </c>
      <c r="I52" s="211" t="s">
        <v>100</v>
      </c>
      <c r="J52" s="211" t="s">
        <v>100</v>
      </c>
      <c r="K52" s="211" t="s">
        <v>100</v>
      </c>
      <c r="L52" s="211" t="s">
        <v>100</v>
      </c>
      <c r="M52" s="211" t="s">
        <v>100</v>
      </c>
      <c r="N52" s="211" t="s">
        <v>100</v>
      </c>
      <c r="O52" s="211" t="s">
        <v>100</v>
      </c>
      <c r="P52" s="211" t="s">
        <v>100</v>
      </c>
      <c r="Q52" s="211" t="s">
        <v>100</v>
      </c>
      <c r="R52" s="211" t="s">
        <v>100</v>
      </c>
      <c r="S52" s="211" t="s">
        <v>100</v>
      </c>
      <c r="T52" s="211" t="s">
        <v>100</v>
      </c>
      <c r="U52" s="211" t="s">
        <v>100</v>
      </c>
      <c r="V52" s="211" t="s">
        <v>100</v>
      </c>
      <c r="W52" s="211" t="s">
        <v>100</v>
      </c>
      <c r="X52" s="211" t="s">
        <v>100</v>
      </c>
      <c r="Y52" s="211" t="s">
        <v>100</v>
      </c>
      <c r="Z52" s="211" t="s">
        <v>100</v>
      </c>
      <c r="AA52" s="211" t="s">
        <v>100</v>
      </c>
      <c r="AB52" s="211" t="s">
        <v>100</v>
      </c>
      <c r="AC52" s="211" t="s">
        <v>100</v>
      </c>
      <c r="AD52" s="211" t="s">
        <v>100</v>
      </c>
      <c r="AE52" s="211" t="s">
        <v>100</v>
      </c>
      <c r="AF52" s="211" t="s">
        <v>100</v>
      </c>
      <c r="AG52" s="211" t="s">
        <v>100</v>
      </c>
      <c r="AH52" s="211" t="s">
        <v>100</v>
      </c>
      <c r="AI52" s="211" t="s">
        <v>100</v>
      </c>
      <c r="AJ52" s="211" t="s">
        <v>100</v>
      </c>
      <c r="AK52" s="211" t="s">
        <v>100</v>
      </c>
      <c r="AL52" s="211" t="s">
        <v>100</v>
      </c>
      <c r="AM52" s="211" t="s">
        <v>100</v>
      </c>
      <c r="AN52" s="211" t="s">
        <v>100</v>
      </c>
      <c r="AO52" s="211" t="s">
        <v>100</v>
      </c>
      <c r="AP52" s="211" t="s">
        <v>100</v>
      </c>
      <c r="AQ52" s="211" t="s">
        <v>100</v>
      </c>
      <c r="AR52" s="211" t="s">
        <v>100</v>
      </c>
      <c r="AS52" s="211" t="s">
        <v>100</v>
      </c>
      <c r="AT52" s="211" t="s">
        <v>100</v>
      </c>
      <c r="AU52" s="211" t="s">
        <v>100</v>
      </c>
      <c r="AV52" s="211" t="s">
        <v>100</v>
      </c>
      <c r="AW52" s="211" t="s">
        <v>100</v>
      </c>
      <c r="AX52" s="211" t="s">
        <v>100</v>
      </c>
      <c r="AY52" s="211" t="s">
        <v>100</v>
      </c>
      <c r="AZ52" s="211" t="s">
        <v>100</v>
      </c>
      <c r="BA52" s="211" t="s">
        <v>100</v>
      </c>
      <c r="BB52" s="211" t="s">
        <v>100</v>
      </c>
      <c r="BC52" s="211" t="s">
        <v>100</v>
      </c>
      <c r="BD52" s="211" t="s">
        <v>100</v>
      </c>
      <c r="BE52" s="211" t="s">
        <v>100</v>
      </c>
      <c r="BF52" s="211" t="s">
        <v>100</v>
      </c>
      <c r="BG52" s="211" t="s">
        <v>100</v>
      </c>
      <c r="BH52" s="211" t="s">
        <v>100</v>
      </c>
      <c r="BI52" s="211" t="s">
        <v>100</v>
      </c>
      <c r="BJ52" s="211" t="s">
        <v>100</v>
      </c>
      <c r="BK52" s="211" t="s">
        <v>100</v>
      </c>
      <c r="BL52" s="211" t="s">
        <v>100</v>
      </c>
      <c r="BM52" s="211" t="s">
        <v>100</v>
      </c>
      <c r="BN52" s="211" t="s">
        <v>100</v>
      </c>
      <c r="BO52" s="211" t="s">
        <v>100</v>
      </c>
      <c r="BP52" s="211" t="s">
        <v>100</v>
      </c>
      <c r="BQ52" s="211" t="s">
        <v>100</v>
      </c>
      <c r="BR52" s="211" t="s">
        <v>100</v>
      </c>
      <c r="BS52" s="211" t="s">
        <v>100</v>
      </c>
      <c r="BT52" s="211" t="s">
        <v>100</v>
      </c>
      <c r="BU52" s="211" t="s">
        <v>100</v>
      </c>
      <c r="BV52" s="211" t="s">
        <v>100</v>
      </c>
      <c r="BW52" s="211" t="s">
        <v>100</v>
      </c>
      <c r="BX52" s="211" t="s">
        <v>100</v>
      </c>
      <c r="BY52" s="211" t="s">
        <v>100</v>
      </c>
      <c r="BZ52" s="211" t="s">
        <v>100</v>
      </c>
      <c r="CA52" s="211" t="s">
        <v>100</v>
      </c>
      <c r="CB52" s="211" t="s">
        <v>100</v>
      </c>
      <c r="CC52" s="211" t="s">
        <v>100</v>
      </c>
      <c r="CD52" s="211" t="s">
        <v>100</v>
      </c>
      <c r="CE52" s="211" t="s">
        <v>100</v>
      </c>
      <c r="CF52" s="211" t="s">
        <v>100</v>
      </c>
      <c r="CG52" s="211" t="s">
        <v>100</v>
      </c>
      <c r="CH52" s="211" t="s">
        <v>100</v>
      </c>
      <c r="CI52" s="211" t="s">
        <v>100</v>
      </c>
      <c r="CJ52" s="211" t="s">
        <v>100</v>
      </c>
      <c r="CK52" s="211" t="s">
        <v>100</v>
      </c>
      <c r="CL52" s="211" t="s">
        <v>100</v>
      </c>
      <c r="CM52" s="211" t="s">
        <v>100</v>
      </c>
      <c r="CN52" s="211" t="s">
        <v>100</v>
      </c>
      <c r="CO52" s="211" t="s">
        <v>100</v>
      </c>
      <c r="CP52" s="211" t="s">
        <v>100</v>
      </c>
      <c r="CQ52" s="211" t="s">
        <v>100</v>
      </c>
      <c r="CR52" s="211" t="s">
        <v>100</v>
      </c>
      <c r="CS52" s="211" t="s">
        <v>100</v>
      </c>
      <c r="CT52" s="211" t="s">
        <v>100</v>
      </c>
      <c r="CU52" s="211" t="s">
        <v>100</v>
      </c>
      <c r="CV52" s="211" t="s">
        <v>100</v>
      </c>
      <c r="CW52" s="211" t="s">
        <v>100</v>
      </c>
      <c r="CX52" s="211" t="s">
        <v>100</v>
      </c>
      <c r="CY52" s="211" t="s">
        <v>100</v>
      </c>
      <c r="CZ52" s="211" t="s">
        <v>100</v>
      </c>
    </row>
    <row r="53" spans="1:104" x14ac:dyDescent="0.25">
      <c r="A53" s="16" t="s">
        <v>608</v>
      </c>
      <c r="B53" s="9" t="s">
        <v>180</v>
      </c>
      <c r="C53" s="15" t="s">
        <v>253</v>
      </c>
      <c r="D53" s="15" t="s">
        <v>2</v>
      </c>
      <c r="E53" s="86" t="s">
        <v>178</v>
      </c>
      <c r="F53" s="63" t="s">
        <v>178</v>
      </c>
      <c r="G53" s="63" t="s">
        <v>178</v>
      </c>
      <c r="H53" s="63" t="s">
        <v>178</v>
      </c>
      <c r="I53" s="63" t="s">
        <v>178</v>
      </c>
      <c r="J53" s="63" t="s">
        <v>178</v>
      </c>
      <c r="K53" s="63" t="s">
        <v>178</v>
      </c>
      <c r="L53" s="63" t="s">
        <v>178</v>
      </c>
      <c r="M53" s="63" t="s">
        <v>178</v>
      </c>
      <c r="N53" s="63" t="s">
        <v>178</v>
      </c>
      <c r="O53" s="63" t="s">
        <v>178</v>
      </c>
      <c r="P53" s="63" t="s">
        <v>178</v>
      </c>
      <c r="Q53" s="63" t="s">
        <v>178</v>
      </c>
      <c r="R53" s="63" t="s">
        <v>178</v>
      </c>
      <c r="S53" s="63" t="s">
        <v>178</v>
      </c>
      <c r="T53" s="63" t="s">
        <v>178</v>
      </c>
      <c r="U53" s="63" t="s">
        <v>178</v>
      </c>
      <c r="V53" s="63" t="s">
        <v>178</v>
      </c>
      <c r="W53" s="63" t="s">
        <v>178</v>
      </c>
      <c r="X53" s="63" t="s">
        <v>178</v>
      </c>
      <c r="Y53" s="63" t="s">
        <v>178</v>
      </c>
      <c r="Z53" s="63" t="s">
        <v>178</v>
      </c>
      <c r="AA53" s="63" t="s">
        <v>178</v>
      </c>
      <c r="AB53" s="63" t="s">
        <v>178</v>
      </c>
      <c r="AC53" s="63" t="s">
        <v>178</v>
      </c>
      <c r="AD53" s="63" t="s">
        <v>178</v>
      </c>
      <c r="AE53" s="63" t="s">
        <v>178</v>
      </c>
      <c r="AF53" s="63" t="s">
        <v>178</v>
      </c>
      <c r="AG53" s="63" t="s">
        <v>178</v>
      </c>
      <c r="AH53" s="63" t="s">
        <v>178</v>
      </c>
      <c r="AI53" s="63" t="s">
        <v>178</v>
      </c>
      <c r="AJ53" s="63" t="s">
        <v>178</v>
      </c>
      <c r="AK53" s="63" t="s">
        <v>178</v>
      </c>
      <c r="AL53" s="63" t="s">
        <v>178</v>
      </c>
      <c r="AM53" s="63" t="s">
        <v>178</v>
      </c>
      <c r="AN53" s="63" t="s">
        <v>178</v>
      </c>
      <c r="AO53" s="63" t="s">
        <v>178</v>
      </c>
      <c r="AP53" s="63" t="s">
        <v>178</v>
      </c>
      <c r="AQ53" s="63" t="s">
        <v>178</v>
      </c>
      <c r="AR53" s="63" t="s">
        <v>178</v>
      </c>
      <c r="AS53" s="63" t="s">
        <v>178</v>
      </c>
      <c r="AT53" s="63" t="s">
        <v>178</v>
      </c>
      <c r="AU53" s="63" t="s">
        <v>178</v>
      </c>
      <c r="AV53" s="63" t="s">
        <v>178</v>
      </c>
      <c r="AW53" s="63" t="s">
        <v>178</v>
      </c>
      <c r="AX53" s="63" t="s">
        <v>178</v>
      </c>
      <c r="AY53" s="63" t="s">
        <v>178</v>
      </c>
      <c r="AZ53" s="63" t="s">
        <v>178</v>
      </c>
      <c r="BA53" s="63" t="s">
        <v>178</v>
      </c>
      <c r="BB53" s="63" t="s">
        <v>178</v>
      </c>
      <c r="BC53" s="63" t="s">
        <v>178</v>
      </c>
      <c r="BD53" s="63" t="s">
        <v>178</v>
      </c>
      <c r="BE53" s="63" t="s">
        <v>178</v>
      </c>
      <c r="BF53" s="63" t="s">
        <v>178</v>
      </c>
      <c r="BG53" s="63" t="s">
        <v>178</v>
      </c>
      <c r="BH53" s="63" t="s">
        <v>178</v>
      </c>
      <c r="BI53" s="63" t="s">
        <v>178</v>
      </c>
      <c r="BJ53" s="63" t="s">
        <v>178</v>
      </c>
      <c r="BK53" s="63" t="s">
        <v>178</v>
      </c>
      <c r="BL53" s="63" t="s">
        <v>178</v>
      </c>
      <c r="BM53" s="63" t="s">
        <v>178</v>
      </c>
      <c r="BN53" s="63" t="s">
        <v>178</v>
      </c>
      <c r="BO53" s="63" t="s">
        <v>178</v>
      </c>
      <c r="BP53" s="63" t="s">
        <v>178</v>
      </c>
      <c r="BQ53" s="63" t="s">
        <v>178</v>
      </c>
      <c r="BR53" s="63" t="s">
        <v>178</v>
      </c>
      <c r="BS53" s="63" t="s">
        <v>178</v>
      </c>
      <c r="BT53" s="63" t="s">
        <v>178</v>
      </c>
      <c r="BU53" s="63" t="s">
        <v>178</v>
      </c>
      <c r="BV53" s="63" t="s">
        <v>178</v>
      </c>
      <c r="BW53" s="63" t="s">
        <v>178</v>
      </c>
      <c r="BX53" s="63" t="s">
        <v>178</v>
      </c>
      <c r="BY53" s="63" t="s">
        <v>178</v>
      </c>
      <c r="BZ53" s="63" t="s">
        <v>178</v>
      </c>
      <c r="CA53" s="63" t="s">
        <v>178</v>
      </c>
      <c r="CB53" s="63" t="s">
        <v>178</v>
      </c>
      <c r="CC53" s="63" t="s">
        <v>178</v>
      </c>
      <c r="CD53" s="63" t="s">
        <v>178</v>
      </c>
      <c r="CE53" s="63" t="s">
        <v>178</v>
      </c>
      <c r="CF53" s="63" t="s">
        <v>178</v>
      </c>
      <c r="CG53" s="63" t="s">
        <v>178</v>
      </c>
      <c r="CH53" s="63" t="s">
        <v>178</v>
      </c>
      <c r="CI53" s="63" t="s">
        <v>178</v>
      </c>
      <c r="CJ53" s="63" t="s">
        <v>178</v>
      </c>
      <c r="CK53" s="63" t="s">
        <v>178</v>
      </c>
      <c r="CL53" s="63" t="s">
        <v>178</v>
      </c>
      <c r="CM53" s="63" t="s">
        <v>178</v>
      </c>
      <c r="CN53" s="63" t="s">
        <v>178</v>
      </c>
      <c r="CO53" s="63" t="s">
        <v>178</v>
      </c>
      <c r="CP53" s="63" t="s">
        <v>178</v>
      </c>
      <c r="CQ53" s="63" t="s">
        <v>178</v>
      </c>
      <c r="CR53" s="63" t="s">
        <v>178</v>
      </c>
      <c r="CS53" s="63" t="s">
        <v>178</v>
      </c>
      <c r="CT53" s="63" t="s">
        <v>178</v>
      </c>
      <c r="CU53" s="63" t="s">
        <v>178</v>
      </c>
      <c r="CV53" s="63" t="s">
        <v>178</v>
      </c>
      <c r="CW53" s="63" t="s">
        <v>178</v>
      </c>
      <c r="CX53" s="63" t="s">
        <v>178</v>
      </c>
      <c r="CY53" s="63" t="s">
        <v>178</v>
      </c>
      <c r="CZ53" s="63" t="s">
        <v>178</v>
      </c>
    </row>
    <row r="54" spans="1:104" x14ac:dyDescent="0.25">
      <c r="A54" s="16" t="s">
        <v>609</v>
      </c>
      <c r="B54" s="9" t="s">
        <v>181</v>
      </c>
      <c r="C54" s="15" t="s">
        <v>253</v>
      </c>
      <c r="D54" s="15" t="s">
        <v>2</v>
      </c>
      <c r="E54" s="86" t="s">
        <v>178</v>
      </c>
      <c r="F54" s="63" t="s">
        <v>178</v>
      </c>
      <c r="G54" s="63" t="s">
        <v>178</v>
      </c>
      <c r="H54" s="63" t="s">
        <v>178</v>
      </c>
      <c r="I54" s="63" t="s">
        <v>178</v>
      </c>
      <c r="J54" s="63" t="s">
        <v>178</v>
      </c>
      <c r="K54" s="63" t="s">
        <v>178</v>
      </c>
      <c r="L54" s="63" t="s">
        <v>178</v>
      </c>
      <c r="M54" s="63" t="s">
        <v>178</v>
      </c>
      <c r="N54" s="63" t="s">
        <v>178</v>
      </c>
      <c r="O54" s="63" t="s">
        <v>178</v>
      </c>
      <c r="P54" s="63" t="s">
        <v>178</v>
      </c>
      <c r="Q54" s="63" t="s">
        <v>178</v>
      </c>
      <c r="R54" s="63" t="s">
        <v>178</v>
      </c>
      <c r="S54" s="63" t="s">
        <v>178</v>
      </c>
      <c r="T54" s="63" t="s">
        <v>178</v>
      </c>
      <c r="U54" s="63" t="s">
        <v>178</v>
      </c>
      <c r="V54" s="63" t="s">
        <v>178</v>
      </c>
      <c r="W54" s="63" t="s">
        <v>178</v>
      </c>
      <c r="X54" s="63" t="s">
        <v>178</v>
      </c>
      <c r="Y54" s="63" t="s">
        <v>178</v>
      </c>
      <c r="Z54" s="63" t="s">
        <v>178</v>
      </c>
      <c r="AA54" s="63" t="s">
        <v>178</v>
      </c>
      <c r="AB54" s="63" t="s">
        <v>178</v>
      </c>
      <c r="AC54" s="63" t="s">
        <v>178</v>
      </c>
      <c r="AD54" s="63" t="s">
        <v>178</v>
      </c>
      <c r="AE54" s="63" t="s">
        <v>178</v>
      </c>
      <c r="AF54" s="63" t="s">
        <v>178</v>
      </c>
      <c r="AG54" s="63" t="s">
        <v>178</v>
      </c>
      <c r="AH54" s="63" t="s">
        <v>178</v>
      </c>
      <c r="AI54" s="63" t="s">
        <v>178</v>
      </c>
      <c r="AJ54" s="63" t="s">
        <v>178</v>
      </c>
      <c r="AK54" s="63" t="s">
        <v>178</v>
      </c>
      <c r="AL54" s="63" t="s">
        <v>178</v>
      </c>
      <c r="AM54" s="63" t="s">
        <v>178</v>
      </c>
      <c r="AN54" s="63" t="s">
        <v>178</v>
      </c>
      <c r="AO54" s="63" t="s">
        <v>178</v>
      </c>
      <c r="AP54" s="63" t="s">
        <v>178</v>
      </c>
      <c r="AQ54" s="63" t="s">
        <v>178</v>
      </c>
      <c r="AR54" s="63" t="s">
        <v>178</v>
      </c>
      <c r="AS54" s="63" t="s">
        <v>178</v>
      </c>
      <c r="AT54" s="63" t="s">
        <v>178</v>
      </c>
      <c r="AU54" s="63" t="s">
        <v>178</v>
      </c>
      <c r="AV54" s="63" t="s">
        <v>178</v>
      </c>
      <c r="AW54" s="63" t="s">
        <v>178</v>
      </c>
      <c r="AX54" s="63" t="s">
        <v>178</v>
      </c>
      <c r="AY54" s="63" t="s">
        <v>178</v>
      </c>
      <c r="AZ54" s="63" t="s">
        <v>178</v>
      </c>
      <c r="BA54" s="63" t="s">
        <v>178</v>
      </c>
      <c r="BB54" s="63" t="s">
        <v>178</v>
      </c>
      <c r="BC54" s="63" t="s">
        <v>178</v>
      </c>
      <c r="BD54" s="63" t="s">
        <v>178</v>
      </c>
      <c r="BE54" s="63" t="s">
        <v>178</v>
      </c>
      <c r="BF54" s="63" t="s">
        <v>178</v>
      </c>
      <c r="BG54" s="63" t="s">
        <v>178</v>
      </c>
      <c r="BH54" s="63" t="s">
        <v>178</v>
      </c>
      <c r="BI54" s="63" t="s">
        <v>178</v>
      </c>
      <c r="BJ54" s="63" t="s">
        <v>178</v>
      </c>
      <c r="BK54" s="63" t="s">
        <v>178</v>
      </c>
      <c r="BL54" s="63" t="s">
        <v>178</v>
      </c>
      <c r="BM54" s="63" t="s">
        <v>178</v>
      </c>
      <c r="BN54" s="63" t="s">
        <v>178</v>
      </c>
      <c r="BO54" s="63" t="s">
        <v>178</v>
      </c>
      <c r="BP54" s="63" t="s">
        <v>178</v>
      </c>
      <c r="BQ54" s="63" t="s">
        <v>178</v>
      </c>
      <c r="BR54" s="63" t="s">
        <v>178</v>
      </c>
      <c r="BS54" s="63" t="s">
        <v>178</v>
      </c>
      <c r="BT54" s="63" t="s">
        <v>178</v>
      </c>
      <c r="BU54" s="63" t="s">
        <v>178</v>
      </c>
      <c r="BV54" s="63" t="s">
        <v>178</v>
      </c>
      <c r="BW54" s="63" t="s">
        <v>178</v>
      </c>
      <c r="BX54" s="63" t="s">
        <v>178</v>
      </c>
      <c r="BY54" s="63" t="s">
        <v>178</v>
      </c>
      <c r="BZ54" s="63" t="s">
        <v>178</v>
      </c>
      <c r="CA54" s="63" t="s">
        <v>178</v>
      </c>
      <c r="CB54" s="63" t="s">
        <v>178</v>
      </c>
      <c r="CC54" s="63" t="s">
        <v>178</v>
      </c>
      <c r="CD54" s="63" t="s">
        <v>178</v>
      </c>
      <c r="CE54" s="63" t="s">
        <v>178</v>
      </c>
      <c r="CF54" s="63" t="s">
        <v>178</v>
      </c>
      <c r="CG54" s="63" t="s">
        <v>178</v>
      </c>
      <c r="CH54" s="63" t="s">
        <v>178</v>
      </c>
      <c r="CI54" s="63" t="s">
        <v>178</v>
      </c>
      <c r="CJ54" s="63" t="s">
        <v>178</v>
      </c>
      <c r="CK54" s="63" t="s">
        <v>178</v>
      </c>
      <c r="CL54" s="63" t="s">
        <v>178</v>
      </c>
      <c r="CM54" s="63" t="s">
        <v>178</v>
      </c>
      <c r="CN54" s="63" t="s">
        <v>178</v>
      </c>
      <c r="CO54" s="63" t="s">
        <v>178</v>
      </c>
      <c r="CP54" s="63" t="s">
        <v>178</v>
      </c>
      <c r="CQ54" s="63" t="s">
        <v>178</v>
      </c>
      <c r="CR54" s="63" t="s">
        <v>178</v>
      </c>
      <c r="CS54" s="63" t="s">
        <v>178</v>
      </c>
      <c r="CT54" s="63" t="s">
        <v>178</v>
      </c>
      <c r="CU54" s="63" t="s">
        <v>178</v>
      </c>
      <c r="CV54" s="63" t="s">
        <v>178</v>
      </c>
      <c r="CW54" s="63" t="s">
        <v>178</v>
      </c>
      <c r="CX54" s="63" t="s">
        <v>178</v>
      </c>
      <c r="CY54" s="63" t="s">
        <v>178</v>
      </c>
      <c r="CZ54" s="63" t="s">
        <v>178</v>
      </c>
    </row>
    <row r="55" spans="1:104" x14ac:dyDescent="0.25">
      <c r="A55" s="16" t="s">
        <v>610</v>
      </c>
      <c r="B55" s="9" t="s">
        <v>182</v>
      </c>
      <c r="C55" s="15" t="s">
        <v>253</v>
      </c>
      <c r="D55" s="15" t="s">
        <v>2</v>
      </c>
      <c r="E55" s="86" t="s">
        <v>178</v>
      </c>
      <c r="F55" s="63" t="s">
        <v>178</v>
      </c>
      <c r="G55" s="63" t="s">
        <v>178</v>
      </c>
      <c r="H55" s="63" t="s">
        <v>178</v>
      </c>
      <c r="I55" s="63" t="s">
        <v>178</v>
      </c>
      <c r="J55" s="63" t="s">
        <v>178</v>
      </c>
      <c r="K55" s="63" t="s">
        <v>178</v>
      </c>
      <c r="L55" s="63" t="s">
        <v>178</v>
      </c>
      <c r="M55" s="63" t="s">
        <v>178</v>
      </c>
      <c r="N55" s="63" t="s">
        <v>178</v>
      </c>
      <c r="O55" s="63" t="s">
        <v>178</v>
      </c>
      <c r="P55" s="63" t="s">
        <v>178</v>
      </c>
      <c r="Q55" s="63" t="s">
        <v>178</v>
      </c>
      <c r="R55" s="63" t="s">
        <v>178</v>
      </c>
      <c r="S55" s="63" t="s">
        <v>178</v>
      </c>
      <c r="T55" s="63" t="s">
        <v>178</v>
      </c>
      <c r="U55" s="63" t="s">
        <v>178</v>
      </c>
      <c r="V55" s="63" t="s">
        <v>178</v>
      </c>
      <c r="W55" s="63" t="s">
        <v>178</v>
      </c>
      <c r="X55" s="63" t="s">
        <v>178</v>
      </c>
      <c r="Y55" s="63" t="s">
        <v>178</v>
      </c>
      <c r="Z55" s="63" t="s">
        <v>178</v>
      </c>
      <c r="AA55" s="63" t="s">
        <v>178</v>
      </c>
      <c r="AB55" s="63" t="s">
        <v>178</v>
      </c>
      <c r="AC55" s="63" t="s">
        <v>178</v>
      </c>
      <c r="AD55" s="63" t="s">
        <v>178</v>
      </c>
      <c r="AE55" s="63" t="s">
        <v>178</v>
      </c>
      <c r="AF55" s="63" t="s">
        <v>178</v>
      </c>
      <c r="AG55" s="63" t="s">
        <v>178</v>
      </c>
      <c r="AH55" s="63" t="s">
        <v>178</v>
      </c>
      <c r="AI55" s="63" t="s">
        <v>178</v>
      </c>
      <c r="AJ55" s="63" t="s">
        <v>178</v>
      </c>
      <c r="AK55" s="63" t="s">
        <v>178</v>
      </c>
      <c r="AL55" s="63" t="s">
        <v>178</v>
      </c>
      <c r="AM55" s="63" t="s">
        <v>178</v>
      </c>
      <c r="AN55" s="63" t="s">
        <v>178</v>
      </c>
      <c r="AO55" s="63" t="s">
        <v>178</v>
      </c>
      <c r="AP55" s="63" t="s">
        <v>178</v>
      </c>
      <c r="AQ55" s="63" t="s">
        <v>178</v>
      </c>
      <c r="AR55" s="63" t="s">
        <v>178</v>
      </c>
      <c r="AS55" s="63" t="s">
        <v>178</v>
      </c>
      <c r="AT55" s="63" t="s">
        <v>178</v>
      </c>
      <c r="AU55" s="63" t="s">
        <v>178</v>
      </c>
      <c r="AV55" s="63" t="s">
        <v>178</v>
      </c>
      <c r="AW55" s="63" t="s">
        <v>178</v>
      </c>
      <c r="AX55" s="63" t="s">
        <v>178</v>
      </c>
      <c r="AY55" s="63" t="s">
        <v>178</v>
      </c>
      <c r="AZ55" s="63" t="s">
        <v>178</v>
      </c>
      <c r="BA55" s="63" t="s">
        <v>178</v>
      </c>
      <c r="BB55" s="63" t="s">
        <v>178</v>
      </c>
      <c r="BC55" s="63" t="s">
        <v>178</v>
      </c>
      <c r="BD55" s="63" t="s">
        <v>178</v>
      </c>
      <c r="BE55" s="63" t="s">
        <v>178</v>
      </c>
      <c r="BF55" s="63" t="s">
        <v>178</v>
      </c>
      <c r="BG55" s="63" t="s">
        <v>178</v>
      </c>
      <c r="BH55" s="63" t="s">
        <v>178</v>
      </c>
      <c r="BI55" s="63" t="s">
        <v>178</v>
      </c>
      <c r="BJ55" s="63" t="s">
        <v>178</v>
      </c>
      <c r="BK55" s="63" t="s">
        <v>178</v>
      </c>
      <c r="BL55" s="63" t="s">
        <v>178</v>
      </c>
      <c r="BM55" s="63" t="s">
        <v>178</v>
      </c>
      <c r="BN55" s="63" t="s">
        <v>178</v>
      </c>
      <c r="BO55" s="63" t="s">
        <v>178</v>
      </c>
      <c r="BP55" s="63" t="s">
        <v>178</v>
      </c>
      <c r="BQ55" s="63" t="s">
        <v>178</v>
      </c>
      <c r="BR55" s="63" t="s">
        <v>178</v>
      </c>
      <c r="BS55" s="63" t="s">
        <v>178</v>
      </c>
      <c r="BT55" s="63" t="s">
        <v>178</v>
      </c>
      <c r="BU55" s="63" t="s">
        <v>178</v>
      </c>
      <c r="BV55" s="63" t="s">
        <v>178</v>
      </c>
      <c r="BW55" s="63" t="s">
        <v>178</v>
      </c>
      <c r="BX55" s="63" t="s">
        <v>178</v>
      </c>
      <c r="BY55" s="63" t="s">
        <v>178</v>
      </c>
      <c r="BZ55" s="63" t="s">
        <v>178</v>
      </c>
      <c r="CA55" s="63" t="s">
        <v>178</v>
      </c>
      <c r="CB55" s="63" t="s">
        <v>178</v>
      </c>
      <c r="CC55" s="63" t="s">
        <v>178</v>
      </c>
      <c r="CD55" s="63" t="s">
        <v>178</v>
      </c>
      <c r="CE55" s="63" t="s">
        <v>178</v>
      </c>
      <c r="CF55" s="63" t="s">
        <v>178</v>
      </c>
      <c r="CG55" s="63" t="s">
        <v>178</v>
      </c>
      <c r="CH55" s="63" t="s">
        <v>178</v>
      </c>
      <c r="CI55" s="63" t="s">
        <v>178</v>
      </c>
      <c r="CJ55" s="63" t="s">
        <v>178</v>
      </c>
      <c r="CK55" s="63" t="s">
        <v>178</v>
      </c>
      <c r="CL55" s="63" t="s">
        <v>178</v>
      </c>
      <c r="CM55" s="63" t="s">
        <v>178</v>
      </c>
      <c r="CN55" s="63" t="s">
        <v>178</v>
      </c>
      <c r="CO55" s="63" t="s">
        <v>178</v>
      </c>
      <c r="CP55" s="63" t="s">
        <v>178</v>
      </c>
      <c r="CQ55" s="63" t="s">
        <v>178</v>
      </c>
      <c r="CR55" s="63" t="s">
        <v>178</v>
      </c>
      <c r="CS55" s="63" t="s">
        <v>178</v>
      </c>
      <c r="CT55" s="63" t="s">
        <v>178</v>
      </c>
      <c r="CU55" s="63" t="s">
        <v>178</v>
      </c>
      <c r="CV55" s="63" t="s">
        <v>178</v>
      </c>
      <c r="CW55" s="63" t="s">
        <v>178</v>
      </c>
      <c r="CX55" s="63" t="s">
        <v>178</v>
      </c>
      <c r="CY55" s="63" t="s">
        <v>178</v>
      </c>
      <c r="CZ55" s="63" t="s">
        <v>178</v>
      </c>
    </row>
    <row r="56" spans="1:104" x14ac:dyDescent="0.25">
      <c r="A56" s="16" t="s">
        <v>611</v>
      </c>
      <c r="B56" s="9" t="s">
        <v>183</v>
      </c>
      <c r="C56" s="15" t="s">
        <v>253</v>
      </c>
      <c r="D56" s="15" t="s">
        <v>2</v>
      </c>
      <c r="E56" s="86" t="s">
        <v>178</v>
      </c>
      <c r="F56" s="63" t="s">
        <v>178</v>
      </c>
      <c r="G56" s="63" t="s">
        <v>178</v>
      </c>
      <c r="H56" s="63" t="s">
        <v>178</v>
      </c>
      <c r="I56" s="63" t="s">
        <v>178</v>
      </c>
      <c r="J56" s="63" t="s">
        <v>178</v>
      </c>
      <c r="K56" s="63" t="s">
        <v>178</v>
      </c>
      <c r="L56" s="63" t="s">
        <v>178</v>
      </c>
      <c r="M56" s="63" t="s">
        <v>178</v>
      </c>
      <c r="N56" s="63" t="s">
        <v>178</v>
      </c>
      <c r="O56" s="63" t="s">
        <v>178</v>
      </c>
      <c r="P56" s="63" t="s">
        <v>178</v>
      </c>
      <c r="Q56" s="63" t="s">
        <v>178</v>
      </c>
      <c r="R56" s="63" t="s">
        <v>178</v>
      </c>
      <c r="S56" s="63" t="s">
        <v>178</v>
      </c>
      <c r="T56" s="63" t="s">
        <v>178</v>
      </c>
      <c r="U56" s="63" t="s">
        <v>178</v>
      </c>
      <c r="V56" s="63" t="s">
        <v>178</v>
      </c>
      <c r="W56" s="63" t="s">
        <v>178</v>
      </c>
      <c r="X56" s="63" t="s">
        <v>178</v>
      </c>
      <c r="Y56" s="63" t="s">
        <v>178</v>
      </c>
      <c r="Z56" s="63" t="s">
        <v>178</v>
      </c>
      <c r="AA56" s="63" t="s">
        <v>178</v>
      </c>
      <c r="AB56" s="63" t="s">
        <v>178</v>
      </c>
      <c r="AC56" s="63" t="s">
        <v>178</v>
      </c>
      <c r="AD56" s="63" t="s">
        <v>178</v>
      </c>
      <c r="AE56" s="63" t="s">
        <v>178</v>
      </c>
      <c r="AF56" s="63" t="s">
        <v>178</v>
      </c>
      <c r="AG56" s="63" t="s">
        <v>178</v>
      </c>
      <c r="AH56" s="63" t="s">
        <v>178</v>
      </c>
      <c r="AI56" s="63" t="s">
        <v>178</v>
      </c>
      <c r="AJ56" s="63" t="s">
        <v>178</v>
      </c>
      <c r="AK56" s="63" t="s">
        <v>178</v>
      </c>
      <c r="AL56" s="63" t="s">
        <v>178</v>
      </c>
      <c r="AM56" s="63" t="s">
        <v>178</v>
      </c>
      <c r="AN56" s="63" t="s">
        <v>178</v>
      </c>
      <c r="AO56" s="63" t="s">
        <v>178</v>
      </c>
      <c r="AP56" s="63" t="s">
        <v>178</v>
      </c>
      <c r="AQ56" s="63" t="s">
        <v>178</v>
      </c>
      <c r="AR56" s="63" t="s">
        <v>178</v>
      </c>
      <c r="AS56" s="63" t="s">
        <v>178</v>
      </c>
      <c r="AT56" s="63" t="s">
        <v>178</v>
      </c>
      <c r="AU56" s="63" t="s">
        <v>178</v>
      </c>
      <c r="AV56" s="63" t="s">
        <v>178</v>
      </c>
      <c r="AW56" s="63" t="s">
        <v>178</v>
      </c>
      <c r="AX56" s="63" t="s">
        <v>178</v>
      </c>
      <c r="AY56" s="63" t="s">
        <v>178</v>
      </c>
      <c r="AZ56" s="63" t="s">
        <v>178</v>
      </c>
      <c r="BA56" s="63" t="s">
        <v>178</v>
      </c>
      <c r="BB56" s="63" t="s">
        <v>178</v>
      </c>
      <c r="BC56" s="63" t="s">
        <v>178</v>
      </c>
      <c r="BD56" s="63" t="s">
        <v>178</v>
      </c>
      <c r="BE56" s="63" t="s">
        <v>178</v>
      </c>
      <c r="BF56" s="63" t="s">
        <v>178</v>
      </c>
      <c r="BG56" s="63" t="s">
        <v>178</v>
      </c>
      <c r="BH56" s="63" t="s">
        <v>178</v>
      </c>
      <c r="BI56" s="63" t="s">
        <v>178</v>
      </c>
      <c r="BJ56" s="63" t="s">
        <v>178</v>
      </c>
      <c r="BK56" s="63" t="s">
        <v>178</v>
      </c>
      <c r="BL56" s="63" t="s">
        <v>178</v>
      </c>
      <c r="BM56" s="63" t="s">
        <v>178</v>
      </c>
      <c r="BN56" s="63" t="s">
        <v>178</v>
      </c>
      <c r="BO56" s="63" t="s">
        <v>178</v>
      </c>
      <c r="BP56" s="63" t="s">
        <v>178</v>
      </c>
      <c r="BQ56" s="63" t="s">
        <v>178</v>
      </c>
      <c r="BR56" s="63" t="s">
        <v>178</v>
      </c>
      <c r="BS56" s="63" t="s">
        <v>178</v>
      </c>
      <c r="BT56" s="63" t="s">
        <v>178</v>
      </c>
      <c r="BU56" s="63" t="s">
        <v>178</v>
      </c>
      <c r="BV56" s="63" t="s">
        <v>178</v>
      </c>
      <c r="BW56" s="63" t="s">
        <v>178</v>
      </c>
      <c r="BX56" s="63" t="s">
        <v>178</v>
      </c>
      <c r="BY56" s="63" t="s">
        <v>178</v>
      </c>
      <c r="BZ56" s="63" t="s">
        <v>178</v>
      </c>
      <c r="CA56" s="63" t="s">
        <v>178</v>
      </c>
      <c r="CB56" s="63" t="s">
        <v>178</v>
      </c>
      <c r="CC56" s="63" t="s">
        <v>178</v>
      </c>
      <c r="CD56" s="63" t="s">
        <v>178</v>
      </c>
      <c r="CE56" s="63" t="s">
        <v>178</v>
      </c>
      <c r="CF56" s="63" t="s">
        <v>178</v>
      </c>
      <c r="CG56" s="63" t="s">
        <v>178</v>
      </c>
      <c r="CH56" s="63" t="s">
        <v>178</v>
      </c>
      <c r="CI56" s="63" t="s">
        <v>178</v>
      </c>
      <c r="CJ56" s="63" t="s">
        <v>178</v>
      </c>
      <c r="CK56" s="63" t="s">
        <v>178</v>
      </c>
      <c r="CL56" s="63" t="s">
        <v>178</v>
      </c>
      <c r="CM56" s="63" t="s">
        <v>178</v>
      </c>
      <c r="CN56" s="63" t="s">
        <v>178</v>
      </c>
      <c r="CO56" s="63" t="s">
        <v>178</v>
      </c>
      <c r="CP56" s="63" t="s">
        <v>178</v>
      </c>
      <c r="CQ56" s="63" t="s">
        <v>178</v>
      </c>
      <c r="CR56" s="63" t="s">
        <v>178</v>
      </c>
      <c r="CS56" s="63" t="s">
        <v>178</v>
      </c>
      <c r="CT56" s="63" t="s">
        <v>178</v>
      </c>
      <c r="CU56" s="63" t="s">
        <v>178</v>
      </c>
      <c r="CV56" s="63" t="s">
        <v>178</v>
      </c>
      <c r="CW56" s="63" t="s">
        <v>178</v>
      </c>
      <c r="CX56" s="63" t="s">
        <v>178</v>
      </c>
      <c r="CY56" s="63" t="s">
        <v>178</v>
      </c>
      <c r="CZ56" s="63" t="s">
        <v>178</v>
      </c>
    </row>
    <row r="57" spans="1:104" x14ac:dyDescent="0.25">
      <c r="A57" s="16" t="s">
        <v>612</v>
      </c>
      <c r="B57" s="9" t="s">
        <v>184</v>
      </c>
      <c r="C57" s="15" t="s">
        <v>256</v>
      </c>
      <c r="D57" s="15" t="s">
        <v>2</v>
      </c>
      <c r="E57" s="86"/>
      <c r="F57" s="63"/>
      <c r="G57" s="63"/>
      <c r="H57" s="63"/>
      <c r="I57" s="63"/>
      <c r="J57" s="63"/>
      <c r="K57" s="63"/>
      <c r="L57" s="63"/>
      <c r="M57" s="63"/>
      <c r="N57" s="63"/>
      <c r="O57" s="63"/>
      <c r="P57" s="63"/>
      <c r="Q57" s="63"/>
      <c r="R57" s="63"/>
      <c r="S57" s="63"/>
      <c r="T57" s="63"/>
      <c r="U57" s="63"/>
      <c r="V57" s="63"/>
      <c r="W57" s="63"/>
      <c r="X57" s="63"/>
      <c r="Y57" s="63"/>
      <c r="Z57" s="63"/>
      <c r="AA57" s="63"/>
      <c r="AB57" s="63"/>
      <c r="AC57" s="63"/>
      <c r="AD57" s="63"/>
      <c r="AE57" s="63"/>
      <c r="AF57" s="63"/>
      <c r="AG57" s="63"/>
      <c r="AH57" s="63"/>
      <c r="AI57" s="63"/>
      <c r="AJ57" s="63"/>
      <c r="AK57" s="63"/>
      <c r="AL57" s="63"/>
      <c r="AM57" s="63"/>
      <c r="AN57" s="63"/>
      <c r="AO57" s="63"/>
      <c r="AP57" s="63"/>
      <c r="AQ57" s="63"/>
      <c r="AR57" s="63"/>
      <c r="AS57" s="63"/>
      <c r="AT57" s="63"/>
      <c r="AU57" s="63"/>
      <c r="AV57" s="63"/>
      <c r="AW57" s="63"/>
      <c r="AX57" s="63"/>
      <c r="AY57" s="63"/>
      <c r="AZ57" s="63"/>
      <c r="BA57" s="63"/>
      <c r="BB57" s="63"/>
      <c r="BC57" s="63"/>
      <c r="BD57" s="63"/>
      <c r="BE57" s="63"/>
      <c r="BF57" s="63"/>
      <c r="BG57" s="63"/>
      <c r="BH57" s="63"/>
      <c r="BI57" s="63"/>
      <c r="BJ57" s="63"/>
      <c r="BK57" s="63"/>
      <c r="BL57" s="63"/>
      <c r="BM57" s="63"/>
      <c r="BN57" s="63"/>
      <c r="BO57" s="63"/>
      <c r="BP57" s="63"/>
      <c r="BQ57" s="63"/>
      <c r="BR57" s="63"/>
      <c r="BS57" s="63"/>
      <c r="BT57" s="63"/>
      <c r="BU57" s="63"/>
      <c r="BV57" s="63"/>
      <c r="BW57" s="63"/>
      <c r="BX57" s="63"/>
      <c r="BY57" s="63"/>
      <c r="BZ57" s="63"/>
      <c r="CA57" s="63"/>
      <c r="CB57" s="63"/>
      <c r="CC57" s="63"/>
      <c r="CD57" s="63"/>
      <c r="CE57" s="63"/>
      <c r="CF57" s="63"/>
      <c r="CG57" s="63"/>
      <c r="CH57" s="63"/>
      <c r="CI57" s="63"/>
      <c r="CJ57" s="63"/>
      <c r="CK57" s="63"/>
      <c r="CL57" s="63"/>
      <c r="CM57" s="63"/>
      <c r="CN57" s="63"/>
      <c r="CO57" s="63"/>
      <c r="CP57" s="63"/>
      <c r="CQ57" s="63"/>
      <c r="CR57" s="63"/>
      <c r="CS57" s="63"/>
      <c r="CT57" s="63"/>
      <c r="CU57" s="63"/>
      <c r="CV57" s="63"/>
      <c r="CW57" s="63"/>
      <c r="CX57" s="63"/>
      <c r="CY57" s="63"/>
      <c r="CZ57" s="63"/>
    </row>
    <row r="58" spans="1:104" ht="27.6" x14ac:dyDescent="0.25">
      <c r="A58" s="16" t="s">
        <v>613</v>
      </c>
      <c r="B58" s="9" t="s">
        <v>185</v>
      </c>
      <c r="C58" s="15" t="s">
        <v>254</v>
      </c>
      <c r="D58" s="15" t="s">
        <v>68</v>
      </c>
      <c r="E58" s="91"/>
      <c r="F58" s="92"/>
      <c r="G58" s="92"/>
      <c r="H58" s="92"/>
      <c r="I58" s="92"/>
      <c r="J58" s="92"/>
      <c r="K58" s="92"/>
      <c r="L58" s="92"/>
      <c r="M58" s="92"/>
      <c r="N58" s="92"/>
      <c r="O58" s="92"/>
      <c r="P58" s="92"/>
      <c r="Q58" s="92"/>
      <c r="R58" s="92"/>
      <c r="S58" s="92"/>
      <c r="T58" s="92"/>
      <c r="U58" s="92"/>
      <c r="V58" s="92"/>
      <c r="W58" s="92"/>
      <c r="X58" s="92"/>
      <c r="Y58" s="92"/>
      <c r="Z58" s="92"/>
      <c r="AA58" s="92"/>
      <c r="AB58" s="92"/>
      <c r="AC58" s="92"/>
      <c r="AD58" s="92"/>
      <c r="AE58" s="92"/>
      <c r="AF58" s="92"/>
      <c r="AG58" s="92"/>
      <c r="AH58" s="92"/>
      <c r="AI58" s="92"/>
      <c r="AJ58" s="92"/>
      <c r="AK58" s="92"/>
      <c r="AL58" s="92"/>
      <c r="AM58" s="92"/>
      <c r="AN58" s="92"/>
      <c r="AO58" s="92"/>
      <c r="AP58" s="92"/>
      <c r="AQ58" s="92"/>
      <c r="AR58" s="92"/>
      <c r="AS58" s="92"/>
      <c r="AT58" s="92"/>
      <c r="AU58" s="92"/>
      <c r="AV58" s="92"/>
      <c r="AW58" s="92"/>
      <c r="AX58" s="92"/>
      <c r="AY58" s="92"/>
      <c r="AZ58" s="92"/>
      <c r="BA58" s="92"/>
      <c r="BB58" s="92"/>
      <c r="BC58" s="92"/>
      <c r="BD58" s="92"/>
      <c r="BE58" s="92"/>
      <c r="BF58" s="92"/>
      <c r="BG58" s="92"/>
      <c r="BH58" s="92"/>
      <c r="BI58" s="92"/>
      <c r="BJ58" s="92"/>
      <c r="BK58" s="92"/>
      <c r="BL58" s="92"/>
      <c r="BM58" s="92"/>
      <c r="BN58" s="92"/>
      <c r="BO58" s="92"/>
      <c r="BP58" s="92"/>
      <c r="BQ58" s="92"/>
      <c r="BR58" s="92"/>
      <c r="BS58" s="92"/>
      <c r="BT58" s="92"/>
      <c r="BU58" s="92"/>
      <c r="BV58" s="92"/>
      <c r="BW58" s="92"/>
      <c r="BX58" s="92"/>
      <c r="BY58" s="92"/>
      <c r="BZ58" s="92"/>
      <c r="CA58" s="92"/>
      <c r="CB58" s="92"/>
      <c r="CC58" s="92"/>
      <c r="CD58" s="92"/>
      <c r="CE58" s="92"/>
      <c r="CF58" s="92"/>
      <c r="CG58" s="92"/>
      <c r="CH58" s="92"/>
      <c r="CI58" s="92"/>
      <c r="CJ58" s="92"/>
      <c r="CK58" s="92"/>
      <c r="CL58" s="92"/>
      <c r="CM58" s="92"/>
      <c r="CN58" s="92"/>
      <c r="CO58" s="92"/>
      <c r="CP58" s="92"/>
      <c r="CQ58" s="92"/>
      <c r="CR58" s="92"/>
      <c r="CS58" s="92"/>
      <c r="CT58" s="92"/>
      <c r="CU58" s="92"/>
      <c r="CV58" s="92"/>
      <c r="CW58" s="92"/>
      <c r="CX58" s="92"/>
      <c r="CY58" s="92"/>
      <c r="CZ58" s="92"/>
    </row>
    <row r="59" spans="1:104" ht="40.049999999999997" customHeight="1" x14ac:dyDescent="0.25">
      <c r="A59" s="222"/>
      <c r="B59" s="222" t="s">
        <v>277</v>
      </c>
      <c r="C59" s="15" t="s">
        <v>280</v>
      </c>
      <c r="D59" s="15" t="s">
        <v>243</v>
      </c>
      <c r="E59" s="210" t="s">
        <v>100</v>
      </c>
      <c r="F59" s="211" t="s">
        <v>100</v>
      </c>
      <c r="G59" s="211" t="s">
        <v>100</v>
      </c>
      <c r="H59" s="211" t="s">
        <v>100</v>
      </c>
      <c r="I59" s="211" t="s">
        <v>100</v>
      </c>
      <c r="J59" s="211" t="s">
        <v>100</v>
      </c>
      <c r="K59" s="211" t="s">
        <v>100</v>
      </c>
      <c r="L59" s="211" t="s">
        <v>100</v>
      </c>
      <c r="M59" s="211" t="s">
        <v>100</v>
      </c>
      <c r="N59" s="211" t="s">
        <v>100</v>
      </c>
      <c r="O59" s="211" t="s">
        <v>100</v>
      </c>
      <c r="P59" s="211" t="s">
        <v>100</v>
      </c>
      <c r="Q59" s="211" t="s">
        <v>100</v>
      </c>
      <c r="R59" s="211" t="s">
        <v>100</v>
      </c>
      <c r="S59" s="211" t="s">
        <v>100</v>
      </c>
      <c r="T59" s="211" t="s">
        <v>100</v>
      </c>
      <c r="U59" s="211" t="s">
        <v>100</v>
      </c>
      <c r="V59" s="211" t="s">
        <v>100</v>
      </c>
      <c r="W59" s="211" t="s">
        <v>100</v>
      </c>
      <c r="X59" s="211" t="s">
        <v>100</v>
      </c>
      <c r="Y59" s="211" t="s">
        <v>100</v>
      </c>
      <c r="Z59" s="211" t="s">
        <v>100</v>
      </c>
      <c r="AA59" s="211" t="s">
        <v>100</v>
      </c>
      <c r="AB59" s="211" t="s">
        <v>100</v>
      </c>
      <c r="AC59" s="211" t="s">
        <v>100</v>
      </c>
      <c r="AD59" s="211" t="s">
        <v>100</v>
      </c>
      <c r="AE59" s="211" t="s">
        <v>100</v>
      </c>
      <c r="AF59" s="211" t="s">
        <v>100</v>
      </c>
      <c r="AG59" s="211" t="s">
        <v>100</v>
      </c>
      <c r="AH59" s="211" t="s">
        <v>100</v>
      </c>
      <c r="AI59" s="211" t="s">
        <v>100</v>
      </c>
      <c r="AJ59" s="211" t="s">
        <v>100</v>
      </c>
      <c r="AK59" s="211" t="s">
        <v>100</v>
      </c>
      <c r="AL59" s="211" t="s">
        <v>100</v>
      </c>
      <c r="AM59" s="211" t="s">
        <v>100</v>
      </c>
      <c r="AN59" s="211" t="s">
        <v>100</v>
      </c>
      <c r="AO59" s="211" t="s">
        <v>100</v>
      </c>
      <c r="AP59" s="211" t="s">
        <v>100</v>
      </c>
      <c r="AQ59" s="211" t="s">
        <v>100</v>
      </c>
      <c r="AR59" s="211" t="s">
        <v>100</v>
      </c>
      <c r="AS59" s="211" t="s">
        <v>100</v>
      </c>
      <c r="AT59" s="211" t="s">
        <v>100</v>
      </c>
      <c r="AU59" s="211" t="s">
        <v>100</v>
      </c>
      <c r="AV59" s="211" t="s">
        <v>100</v>
      </c>
      <c r="AW59" s="211" t="s">
        <v>100</v>
      </c>
      <c r="AX59" s="211" t="s">
        <v>100</v>
      </c>
      <c r="AY59" s="211" t="s">
        <v>100</v>
      </c>
      <c r="AZ59" s="211" t="s">
        <v>100</v>
      </c>
      <c r="BA59" s="211" t="s">
        <v>100</v>
      </c>
      <c r="BB59" s="211" t="s">
        <v>100</v>
      </c>
      <c r="BC59" s="211" t="s">
        <v>100</v>
      </c>
      <c r="BD59" s="211" t="s">
        <v>100</v>
      </c>
      <c r="BE59" s="211" t="s">
        <v>100</v>
      </c>
      <c r="BF59" s="211" t="s">
        <v>100</v>
      </c>
      <c r="BG59" s="211" t="s">
        <v>100</v>
      </c>
      <c r="BH59" s="211" t="s">
        <v>100</v>
      </c>
      <c r="BI59" s="211" t="s">
        <v>100</v>
      </c>
      <c r="BJ59" s="211" t="s">
        <v>100</v>
      </c>
      <c r="BK59" s="211" t="s">
        <v>100</v>
      </c>
      <c r="BL59" s="211" t="s">
        <v>100</v>
      </c>
      <c r="BM59" s="211" t="s">
        <v>100</v>
      </c>
      <c r="BN59" s="211" t="s">
        <v>100</v>
      </c>
      <c r="BO59" s="211" t="s">
        <v>100</v>
      </c>
      <c r="BP59" s="211" t="s">
        <v>100</v>
      </c>
      <c r="BQ59" s="211" t="s">
        <v>100</v>
      </c>
      <c r="BR59" s="211" t="s">
        <v>100</v>
      </c>
      <c r="BS59" s="211" t="s">
        <v>100</v>
      </c>
      <c r="BT59" s="211" t="s">
        <v>100</v>
      </c>
      <c r="BU59" s="211" t="s">
        <v>100</v>
      </c>
      <c r="BV59" s="211" t="s">
        <v>100</v>
      </c>
      <c r="BW59" s="211" t="s">
        <v>100</v>
      </c>
      <c r="BX59" s="211" t="s">
        <v>100</v>
      </c>
      <c r="BY59" s="211" t="s">
        <v>100</v>
      </c>
      <c r="BZ59" s="211" t="s">
        <v>100</v>
      </c>
      <c r="CA59" s="211" t="s">
        <v>100</v>
      </c>
      <c r="CB59" s="211" t="s">
        <v>100</v>
      </c>
      <c r="CC59" s="211" t="s">
        <v>100</v>
      </c>
      <c r="CD59" s="211" t="s">
        <v>100</v>
      </c>
      <c r="CE59" s="211" t="s">
        <v>100</v>
      </c>
      <c r="CF59" s="211" t="s">
        <v>100</v>
      </c>
      <c r="CG59" s="211" t="s">
        <v>100</v>
      </c>
      <c r="CH59" s="211" t="s">
        <v>100</v>
      </c>
      <c r="CI59" s="211" t="s">
        <v>100</v>
      </c>
      <c r="CJ59" s="211" t="s">
        <v>100</v>
      </c>
      <c r="CK59" s="211" t="s">
        <v>100</v>
      </c>
      <c r="CL59" s="211" t="s">
        <v>100</v>
      </c>
      <c r="CM59" s="211" t="s">
        <v>100</v>
      </c>
      <c r="CN59" s="211" t="s">
        <v>100</v>
      </c>
      <c r="CO59" s="211" t="s">
        <v>100</v>
      </c>
      <c r="CP59" s="211" t="s">
        <v>100</v>
      </c>
      <c r="CQ59" s="211" t="s">
        <v>100</v>
      </c>
      <c r="CR59" s="211" t="s">
        <v>100</v>
      </c>
      <c r="CS59" s="211" t="s">
        <v>100</v>
      </c>
      <c r="CT59" s="211" t="s">
        <v>100</v>
      </c>
      <c r="CU59" s="211" t="s">
        <v>100</v>
      </c>
      <c r="CV59" s="211" t="s">
        <v>100</v>
      </c>
      <c r="CW59" s="211" t="s">
        <v>100</v>
      </c>
      <c r="CX59" s="211" t="s">
        <v>100</v>
      </c>
      <c r="CY59" s="211" t="s">
        <v>100</v>
      </c>
      <c r="CZ59" s="211" t="s">
        <v>100</v>
      </c>
    </row>
    <row r="60" spans="1:104" x14ac:dyDescent="0.25">
      <c r="A60" s="16" t="s">
        <v>635</v>
      </c>
      <c r="B60" s="9" t="s">
        <v>180</v>
      </c>
      <c r="C60" s="15" t="s">
        <v>253</v>
      </c>
      <c r="D60" s="15" t="s">
        <v>2</v>
      </c>
      <c r="E60" s="86" t="s">
        <v>178</v>
      </c>
      <c r="F60" s="63" t="s">
        <v>178</v>
      </c>
      <c r="G60" s="63" t="s">
        <v>178</v>
      </c>
      <c r="H60" s="63" t="s">
        <v>178</v>
      </c>
      <c r="I60" s="63" t="s">
        <v>178</v>
      </c>
      <c r="J60" s="63" t="s">
        <v>178</v>
      </c>
      <c r="K60" s="63" t="s">
        <v>178</v>
      </c>
      <c r="L60" s="63" t="s">
        <v>178</v>
      </c>
      <c r="M60" s="63" t="s">
        <v>178</v>
      </c>
      <c r="N60" s="63" t="s">
        <v>178</v>
      </c>
      <c r="O60" s="63" t="s">
        <v>178</v>
      </c>
      <c r="P60" s="63" t="s">
        <v>178</v>
      </c>
      <c r="Q60" s="63" t="s">
        <v>178</v>
      </c>
      <c r="R60" s="63" t="s">
        <v>178</v>
      </c>
      <c r="S60" s="63" t="s">
        <v>178</v>
      </c>
      <c r="T60" s="63" t="s">
        <v>178</v>
      </c>
      <c r="U60" s="63" t="s">
        <v>178</v>
      </c>
      <c r="V60" s="63" t="s">
        <v>178</v>
      </c>
      <c r="W60" s="63" t="s">
        <v>178</v>
      </c>
      <c r="X60" s="63" t="s">
        <v>178</v>
      </c>
      <c r="Y60" s="63" t="s">
        <v>178</v>
      </c>
      <c r="Z60" s="63" t="s">
        <v>178</v>
      </c>
      <c r="AA60" s="63" t="s">
        <v>178</v>
      </c>
      <c r="AB60" s="63" t="s">
        <v>178</v>
      </c>
      <c r="AC60" s="63" t="s">
        <v>178</v>
      </c>
      <c r="AD60" s="63" t="s">
        <v>178</v>
      </c>
      <c r="AE60" s="63" t="s">
        <v>178</v>
      </c>
      <c r="AF60" s="63" t="s">
        <v>178</v>
      </c>
      <c r="AG60" s="63" t="s">
        <v>178</v>
      </c>
      <c r="AH60" s="63" t="s">
        <v>178</v>
      </c>
      <c r="AI60" s="63" t="s">
        <v>178</v>
      </c>
      <c r="AJ60" s="63" t="s">
        <v>178</v>
      </c>
      <c r="AK60" s="63" t="s">
        <v>178</v>
      </c>
      <c r="AL60" s="63" t="s">
        <v>178</v>
      </c>
      <c r="AM60" s="63" t="s">
        <v>178</v>
      </c>
      <c r="AN60" s="63" t="s">
        <v>178</v>
      </c>
      <c r="AO60" s="63" t="s">
        <v>178</v>
      </c>
      <c r="AP60" s="63" t="s">
        <v>178</v>
      </c>
      <c r="AQ60" s="63" t="s">
        <v>178</v>
      </c>
      <c r="AR60" s="63" t="s">
        <v>178</v>
      </c>
      <c r="AS60" s="63" t="s">
        <v>178</v>
      </c>
      <c r="AT60" s="63" t="s">
        <v>178</v>
      </c>
      <c r="AU60" s="63" t="s">
        <v>178</v>
      </c>
      <c r="AV60" s="63" t="s">
        <v>178</v>
      </c>
      <c r="AW60" s="63" t="s">
        <v>178</v>
      </c>
      <c r="AX60" s="63" t="s">
        <v>178</v>
      </c>
      <c r="AY60" s="63" t="s">
        <v>178</v>
      </c>
      <c r="AZ60" s="63" t="s">
        <v>178</v>
      </c>
      <c r="BA60" s="63" t="s">
        <v>178</v>
      </c>
      <c r="BB60" s="63" t="s">
        <v>178</v>
      </c>
      <c r="BC60" s="63" t="s">
        <v>178</v>
      </c>
      <c r="BD60" s="63" t="s">
        <v>178</v>
      </c>
      <c r="BE60" s="63" t="s">
        <v>178</v>
      </c>
      <c r="BF60" s="63" t="s">
        <v>178</v>
      </c>
      <c r="BG60" s="63" t="s">
        <v>178</v>
      </c>
      <c r="BH60" s="63" t="s">
        <v>178</v>
      </c>
      <c r="BI60" s="63" t="s">
        <v>178</v>
      </c>
      <c r="BJ60" s="63" t="s">
        <v>178</v>
      </c>
      <c r="BK60" s="63" t="s">
        <v>178</v>
      </c>
      <c r="BL60" s="63" t="s">
        <v>178</v>
      </c>
      <c r="BM60" s="63" t="s">
        <v>178</v>
      </c>
      <c r="BN60" s="63" t="s">
        <v>178</v>
      </c>
      <c r="BO60" s="63" t="s">
        <v>178</v>
      </c>
      <c r="BP60" s="63" t="s">
        <v>178</v>
      </c>
      <c r="BQ60" s="63" t="s">
        <v>178</v>
      </c>
      <c r="BR60" s="63" t="s">
        <v>178</v>
      </c>
      <c r="BS60" s="63" t="s">
        <v>178</v>
      </c>
      <c r="BT60" s="63" t="s">
        <v>178</v>
      </c>
      <c r="BU60" s="63" t="s">
        <v>178</v>
      </c>
      <c r="BV60" s="63" t="s">
        <v>178</v>
      </c>
      <c r="BW60" s="63" t="s">
        <v>178</v>
      </c>
      <c r="BX60" s="63" t="s">
        <v>178</v>
      </c>
      <c r="BY60" s="63" t="s">
        <v>178</v>
      </c>
      <c r="BZ60" s="63" t="s">
        <v>178</v>
      </c>
      <c r="CA60" s="63" t="s">
        <v>178</v>
      </c>
      <c r="CB60" s="63" t="s">
        <v>178</v>
      </c>
      <c r="CC60" s="63" t="s">
        <v>178</v>
      </c>
      <c r="CD60" s="63" t="s">
        <v>178</v>
      </c>
      <c r="CE60" s="63" t="s">
        <v>178</v>
      </c>
      <c r="CF60" s="63" t="s">
        <v>178</v>
      </c>
      <c r="CG60" s="63" t="s">
        <v>178</v>
      </c>
      <c r="CH60" s="63" t="s">
        <v>178</v>
      </c>
      <c r="CI60" s="63" t="s">
        <v>178</v>
      </c>
      <c r="CJ60" s="63" t="s">
        <v>178</v>
      </c>
      <c r="CK60" s="63" t="s">
        <v>178</v>
      </c>
      <c r="CL60" s="63" t="s">
        <v>178</v>
      </c>
      <c r="CM60" s="63" t="s">
        <v>178</v>
      </c>
      <c r="CN60" s="63" t="s">
        <v>178</v>
      </c>
      <c r="CO60" s="63" t="s">
        <v>178</v>
      </c>
      <c r="CP60" s="63" t="s">
        <v>178</v>
      </c>
      <c r="CQ60" s="63" t="s">
        <v>178</v>
      </c>
      <c r="CR60" s="63" t="s">
        <v>178</v>
      </c>
      <c r="CS60" s="63" t="s">
        <v>178</v>
      </c>
      <c r="CT60" s="63" t="s">
        <v>178</v>
      </c>
      <c r="CU60" s="63" t="s">
        <v>178</v>
      </c>
      <c r="CV60" s="63" t="s">
        <v>178</v>
      </c>
      <c r="CW60" s="63" t="s">
        <v>178</v>
      </c>
      <c r="CX60" s="63" t="s">
        <v>178</v>
      </c>
      <c r="CY60" s="63" t="s">
        <v>178</v>
      </c>
      <c r="CZ60" s="63" t="s">
        <v>178</v>
      </c>
    </row>
    <row r="61" spans="1:104" x14ac:dyDescent="0.25">
      <c r="A61" s="16" t="s">
        <v>634</v>
      </c>
      <c r="B61" s="9" t="s">
        <v>181</v>
      </c>
      <c r="C61" s="15" t="s">
        <v>253</v>
      </c>
      <c r="D61" s="15" t="s">
        <v>2</v>
      </c>
      <c r="E61" s="86" t="s">
        <v>178</v>
      </c>
      <c r="F61" s="63" t="s">
        <v>178</v>
      </c>
      <c r="G61" s="63" t="s">
        <v>178</v>
      </c>
      <c r="H61" s="63" t="s">
        <v>178</v>
      </c>
      <c r="I61" s="63" t="s">
        <v>178</v>
      </c>
      <c r="J61" s="63" t="s">
        <v>178</v>
      </c>
      <c r="K61" s="63" t="s">
        <v>178</v>
      </c>
      <c r="L61" s="63" t="s">
        <v>178</v>
      </c>
      <c r="M61" s="63" t="s">
        <v>178</v>
      </c>
      <c r="N61" s="63" t="s">
        <v>178</v>
      </c>
      <c r="O61" s="63" t="s">
        <v>178</v>
      </c>
      <c r="P61" s="63" t="s">
        <v>178</v>
      </c>
      <c r="Q61" s="63" t="s">
        <v>178</v>
      </c>
      <c r="R61" s="63" t="s">
        <v>178</v>
      </c>
      <c r="S61" s="63" t="s">
        <v>178</v>
      </c>
      <c r="T61" s="63" t="s">
        <v>178</v>
      </c>
      <c r="U61" s="63" t="s">
        <v>178</v>
      </c>
      <c r="V61" s="63" t="s">
        <v>178</v>
      </c>
      <c r="W61" s="63" t="s">
        <v>178</v>
      </c>
      <c r="X61" s="63" t="s">
        <v>178</v>
      </c>
      <c r="Y61" s="63" t="s">
        <v>178</v>
      </c>
      <c r="Z61" s="63" t="s">
        <v>178</v>
      </c>
      <c r="AA61" s="63" t="s">
        <v>178</v>
      </c>
      <c r="AB61" s="63" t="s">
        <v>178</v>
      </c>
      <c r="AC61" s="63" t="s">
        <v>178</v>
      </c>
      <c r="AD61" s="63" t="s">
        <v>178</v>
      </c>
      <c r="AE61" s="63" t="s">
        <v>178</v>
      </c>
      <c r="AF61" s="63" t="s">
        <v>178</v>
      </c>
      <c r="AG61" s="63" t="s">
        <v>178</v>
      </c>
      <c r="AH61" s="63" t="s">
        <v>178</v>
      </c>
      <c r="AI61" s="63" t="s">
        <v>178</v>
      </c>
      <c r="AJ61" s="63" t="s">
        <v>178</v>
      </c>
      <c r="AK61" s="63" t="s">
        <v>178</v>
      </c>
      <c r="AL61" s="63" t="s">
        <v>178</v>
      </c>
      <c r="AM61" s="63" t="s">
        <v>178</v>
      </c>
      <c r="AN61" s="63" t="s">
        <v>178</v>
      </c>
      <c r="AO61" s="63" t="s">
        <v>178</v>
      </c>
      <c r="AP61" s="63" t="s">
        <v>178</v>
      </c>
      <c r="AQ61" s="63" t="s">
        <v>178</v>
      </c>
      <c r="AR61" s="63" t="s">
        <v>178</v>
      </c>
      <c r="AS61" s="63" t="s">
        <v>178</v>
      </c>
      <c r="AT61" s="63" t="s">
        <v>178</v>
      </c>
      <c r="AU61" s="63" t="s">
        <v>178</v>
      </c>
      <c r="AV61" s="63" t="s">
        <v>178</v>
      </c>
      <c r="AW61" s="63" t="s">
        <v>178</v>
      </c>
      <c r="AX61" s="63" t="s">
        <v>178</v>
      </c>
      <c r="AY61" s="63" t="s">
        <v>178</v>
      </c>
      <c r="AZ61" s="63" t="s">
        <v>178</v>
      </c>
      <c r="BA61" s="63" t="s">
        <v>178</v>
      </c>
      <c r="BB61" s="63" t="s">
        <v>178</v>
      </c>
      <c r="BC61" s="63" t="s">
        <v>178</v>
      </c>
      <c r="BD61" s="63" t="s">
        <v>178</v>
      </c>
      <c r="BE61" s="63" t="s">
        <v>178</v>
      </c>
      <c r="BF61" s="63" t="s">
        <v>178</v>
      </c>
      <c r="BG61" s="63" t="s">
        <v>178</v>
      </c>
      <c r="BH61" s="63" t="s">
        <v>178</v>
      </c>
      <c r="BI61" s="63" t="s">
        <v>178</v>
      </c>
      <c r="BJ61" s="63" t="s">
        <v>178</v>
      </c>
      <c r="BK61" s="63" t="s">
        <v>178</v>
      </c>
      <c r="BL61" s="63" t="s">
        <v>178</v>
      </c>
      <c r="BM61" s="63" t="s">
        <v>178</v>
      </c>
      <c r="BN61" s="63" t="s">
        <v>178</v>
      </c>
      <c r="BO61" s="63" t="s">
        <v>178</v>
      </c>
      <c r="BP61" s="63" t="s">
        <v>178</v>
      </c>
      <c r="BQ61" s="63" t="s">
        <v>178</v>
      </c>
      <c r="BR61" s="63" t="s">
        <v>178</v>
      </c>
      <c r="BS61" s="63" t="s">
        <v>178</v>
      </c>
      <c r="BT61" s="63" t="s">
        <v>178</v>
      </c>
      <c r="BU61" s="63" t="s">
        <v>178</v>
      </c>
      <c r="BV61" s="63" t="s">
        <v>178</v>
      </c>
      <c r="BW61" s="63" t="s">
        <v>178</v>
      </c>
      <c r="BX61" s="63" t="s">
        <v>178</v>
      </c>
      <c r="BY61" s="63" t="s">
        <v>178</v>
      </c>
      <c r="BZ61" s="63" t="s">
        <v>178</v>
      </c>
      <c r="CA61" s="63" t="s">
        <v>178</v>
      </c>
      <c r="CB61" s="63" t="s">
        <v>178</v>
      </c>
      <c r="CC61" s="63" t="s">
        <v>178</v>
      </c>
      <c r="CD61" s="63" t="s">
        <v>178</v>
      </c>
      <c r="CE61" s="63" t="s">
        <v>178</v>
      </c>
      <c r="CF61" s="63" t="s">
        <v>178</v>
      </c>
      <c r="CG61" s="63" t="s">
        <v>178</v>
      </c>
      <c r="CH61" s="63" t="s">
        <v>178</v>
      </c>
      <c r="CI61" s="63" t="s">
        <v>178</v>
      </c>
      <c r="CJ61" s="63" t="s">
        <v>178</v>
      </c>
      <c r="CK61" s="63" t="s">
        <v>178</v>
      </c>
      <c r="CL61" s="63" t="s">
        <v>178</v>
      </c>
      <c r="CM61" s="63" t="s">
        <v>178</v>
      </c>
      <c r="CN61" s="63" t="s">
        <v>178</v>
      </c>
      <c r="CO61" s="63" t="s">
        <v>178</v>
      </c>
      <c r="CP61" s="63" t="s">
        <v>178</v>
      </c>
      <c r="CQ61" s="63" t="s">
        <v>178</v>
      </c>
      <c r="CR61" s="63" t="s">
        <v>178</v>
      </c>
      <c r="CS61" s="63" t="s">
        <v>178</v>
      </c>
      <c r="CT61" s="63" t="s">
        <v>178</v>
      </c>
      <c r="CU61" s="63" t="s">
        <v>178</v>
      </c>
      <c r="CV61" s="63" t="s">
        <v>178</v>
      </c>
      <c r="CW61" s="63" t="s">
        <v>178</v>
      </c>
      <c r="CX61" s="63" t="s">
        <v>178</v>
      </c>
      <c r="CY61" s="63" t="s">
        <v>178</v>
      </c>
      <c r="CZ61" s="63" t="s">
        <v>178</v>
      </c>
    </row>
    <row r="62" spans="1:104" x14ac:dyDescent="0.25">
      <c r="A62" s="16" t="s">
        <v>636</v>
      </c>
      <c r="B62" s="9" t="s">
        <v>182</v>
      </c>
      <c r="C62" s="15" t="s">
        <v>253</v>
      </c>
      <c r="D62" s="15" t="s">
        <v>2</v>
      </c>
      <c r="E62" s="86" t="s">
        <v>178</v>
      </c>
      <c r="F62" s="63" t="s">
        <v>178</v>
      </c>
      <c r="G62" s="63" t="s">
        <v>178</v>
      </c>
      <c r="H62" s="63" t="s">
        <v>178</v>
      </c>
      <c r="I62" s="63" t="s">
        <v>178</v>
      </c>
      <c r="J62" s="63" t="s">
        <v>178</v>
      </c>
      <c r="K62" s="63" t="s">
        <v>178</v>
      </c>
      <c r="L62" s="63" t="s">
        <v>178</v>
      </c>
      <c r="M62" s="63" t="s">
        <v>178</v>
      </c>
      <c r="N62" s="63" t="s">
        <v>178</v>
      </c>
      <c r="O62" s="63" t="s">
        <v>178</v>
      </c>
      <c r="P62" s="63" t="s">
        <v>178</v>
      </c>
      <c r="Q62" s="63" t="s">
        <v>178</v>
      </c>
      <c r="R62" s="63" t="s">
        <v>178</v>
      </c>
      <c r="S62" s="63" t="s">
        <v>178</v>
      </c>
      <c r="T62" s="63" t="s">
        <v>178</v>
      </c>
      <c r="U62" s="63" t="s">
        <v>178</v>
      </c>
      <c r="V62" s="63" t="s">
        <v>178</v>
      </c>
      <c r="W62" s="63" t="s">
        <v>178</v>
      </c>
      <c r="X62" s="63" t="s">
        <v>178</v>
      </c>
      <c r="Y62" s="63" t="s">
        <v>178</v>
      </c>
      <c r="Z62" s="63" t="s">
        <v>178</v>
      </c>
      <c r="AA62" s="63" t="s">
        <v>178</v>
      </c>
      <c r="AB62" s="63" t="s">
        <v>178</v>
      </c>
      <c r="AC62" s="63" t="s">
        <v>178</v>
      </c>
      <c r="AD62" s="63" t="s">
        <v>178</v>
      </c>
      <c r="AE62" s="63" t="s">
        <v>178</v>
      </c>
      <c r="AF62" s="63" t="s">
        <v>178</v>
      </c>
      <c r="AG62" s="63" t="s">
        <v>178</v>
      </c>
      <c r="AH62" s="63" t="s">
        <v>178</v>
      </c>
      <c r="AI62" s="63" t="s">
        <v>178</v>
      </c>
      <c r="AJ62" s="63" t="s">
        <v>178</v>
      </c>
      <c r="AK62" s="63" t="s">
        <v>178</v>
      </c>
      <c r="AL62" s="63" t="s">
        <v>178</v>
      </c>
      <c r="AM62" s="63" t="s">
        <v>178</v>
      </c>
      <c r="AN62" s="63" t="s">
        <v>178</v>
      </c>
      <c r="AO62" s="63" t="s">
        <v>178</v>
      </c>
      <c r="AP62" s="63" t="s">
        <v>178</v>
      </c>
      <c r="AQ62" s="63" t="s">
        <v>178</v>
      </c>
      <c r="AR62" s="63" t="s">
        <v>178</v>
      </c>
      <c r="AS62" s="63" t="s">
        <v>178</v>
      </c>
      <c r="AT62" s="63" t="s">
        <v>178</v>
      </c>
      <c r="AU62" s="63" t="s">
        <v>178</v>
      </c>
      <c r="AV62" s="63" t="s">
        <v>178</v>
      </c>
      <c r="AW62" s="63" t="s">
        <v>178</v>
      </c>
      <c r="AX62" s="63" t="s">
        <v>178</v>
      </c>
      <c r="AY62" s="63" t="s">
        <v>178</v>
      </c>
      <c r="AZ62" s="63" t="s">
        <v>178</v>
      </c>
      <c r="BA62" s="63" t="s">
        <v>178</v>
      </c>
      <c r="BB62" s="63" t="s">
        <v>178</v>
      </c>
      <c r="BC62" s="63" t="s">
        <v>178</v>
      </c>
      <c r="BD62" s="63" t="s">
        <v>178</v>
      </c>
      <c r="BE62" s="63" t="s">
        <v>178</v>
      </c>
      <c r="BF62" s="63" t="s">
        <v>178</v>
      </c>
      <c r="BG62" s="63" t="s">
        <v>178</v>
      </c>
      <c r="BH62" s="63" t="s">
        <v>178</v>
      </c>
      <c r="BI62" s="63" t="s">
        <v>178</v>
      </c>
      <c r="BJ62" s="63" t="s">
        <v>178</v>
      </c>
      <c r="BK62" s="63" t="s">
        <v>178</v>
      </c>
      <c r="BL62" s="63" t="s">
        <v>178</v>
      </c>
      <c r="BM62" s="63" t="s">
        <v>178</v>
      </c>
      <c r="BN62" s="63" t="s">
        <v>178</v>
      </c>
      <c r="BO62" s="63" t="s">
        <v>178</v>
      </c>
      <c r="BP62" s="63" t="s">
        <v>178</v>
      </c>
      <c r="BQ62" s="63" t="s">
        <v>178</v>
      </c>
      <c r="BR62" s="63" t="s">
        <v>178</v>
      </c>
      <c r="BS62" s="63" t="s">
        <v>178</v>
      </c>
      <c r="BT62" s="63" t="s">
        <v>178</v>
      </c>
      <c r="BU62" s="63" t="s">
        <v>178</v>
      </c>
      <c r="BV62" s="63" t="s">
        <v>178</v>
      </c>
      <c r="BW62" s="63" t="s">
        <v>178</v>
      </c>
      <c r="BX62" s="63" t="s">
        <v>178</v>
      </c>
      <c r="BY62" s="63" t="s">
        <v>178</v>
      </c>
      <c r="BZ62" s="63" t="s">
        <v>178</v>
      </c>
      <c r="CA62" s="63" t="s">
        <v>178</v>
      </c>
      <c r="CB62" s="63" t="s">
        <v>178</v>
      </c>
      <c r="CC62" s="63" t="s">
        <v>178</v>
      </c>
      <c r="CD62" s="63" t="s">
        <v>178</v>
      </c>
      <c r="CE62" s="63" t="s">
        <v>178</v>
      </c>
      <c r="CF62" s="63" t="s">
        <v>178</v>
      </c>
      <c r="CG62" s="63" t="s">
        <v>178</v>
      </c>
      <c r="CH62" s="63" t="s">
        <v>178</v>
      </c>
      <c r="CI62" s="63" t="s">
        <v>178</v>
      </c>
      <c r="CJ62" s="63" t="s">
        <v>178</v>
      </c>
      <c r="CK62" s="63" t="s">
        <v>178</v>
      </c>
      <c r="CL62" s="63" t="s">
        <v>178</v>
      </c>
      <c r="CM62" s="63" t="s">
        <v>178</v>
      </c>
      <c r="CN62" s="63" t="s">
        <v>178</v>
      </c>
      <c r="CO62" s="63" t="s">
        <v>178</v>
      </c>
      <c r="CP62" s="63" t="s">
        <v>178</v>
      </c>
      <c r="CQ62" s="63" t="s">
        <v>178</v>
      </c>
      <c r="CR62" s="63" t="s">
        <v>178</v>
      </c>
      <c r="CS62" s="63" t="s">
        <v>178</v>
      </c>
      <c r="CT62" s="63" t="s">
        <v>178</v>
      </c>
      <c r="CU62" s="63" t="s">
        <v>178</v>
      </c>
      <c r="CV62" s="63" t="s">
        <v>178</v>
      </c>
      <c r="CW62" s="63" t="s">
        <v>178</v>
      </c>
      <c r="CX62" s="63" t="s">
        <v>178</v>
      </c>
      <c r="CY62" s="63" t="s">
        <v>178</v>
      </c>
      <c r="CZ62" s="63" t="s">
        <v>178</v>
      </c>
    </row>
    <row r="63" spans="1:104" x14ac:dyDescent="0.25">
      <c r="A63" s="16" t="s">
        <v>637</v>
      </c>
      <c r="B63" s="9" t="s">
        <v>183</v>
      </c>
      <c r="C63" s="15" t="s">
        <v>253</v>
      </c>
      <c r="D63" s="15" t="s">
        <v>2</v>
      </c>
      <c r="E63" s="86" t="s">
        <v>178</v>
      </c>
      <c r="F63" s="63" t="s">
        <v>178</v>
      </c>
      <c r="G63" s="63" t="s">
        <v>178</v>
      </c>
      <c r="H63" s="63" t="s">
        <v>178</v>
      </c>
      <c r="I63" s="63" t="s">
        <v>178</v>
      </c>
      <c r="J63" s="63" t="s">
        <v>178</v>
      </c>
      <c r="K63" s="63" t="s">
        <v>178</v>
      </c>
      <c r="L63" s="63" t="s">
        <v>178</v>
      </c>
      <c r="M63" s="63" t="s">
        <v>178</v>
      </c>
      <c r="N63" s="63" t="s">
        <v>178</v>
      </c>
      <c r="O63" s="63" t="s">
        <v>178</v>
      </c>
      <c r="P63" s="63" t="s">
        <v>178</v>
      </c>
      <c r="Q63" s="63" t="s">
        <v>178</v>
      </c>
      <c r="R63" s="63" t="s">
        <v>178</v>
      </c>
      <c r="S63" s="63" t="s">
        <v>178</v>
      </c>
      <c r="T63" s="63" t="s">
        <v>178</v>
      </c>
      <c r="U63" s="63" t="s">
        <v>178</v>
      </c>
      <c r="V63" s="63" t="s">
        <v>178</v>
      </c>
      <c r="W63" s="63" t="s">
        <v>178</v>
      </c>
      <c r="X63" s="63" t="s">
        <v>178</v>
      </c>
      <c r="Y63" s="63" t="s">
        <v>178</v>
      </c>
      <c r="Z63" s="63" t="s">
        <v>178</v>
      </c>
      <c r="AA63" s="63" t="s">
        <v>178</v>
      </c>
      <c r="AB63" s="63" t="s">
        <v>178</v>
      </c>
      <c r="AC63" s="63" t="s">
        <v>178</v>
      </c>
      <c r="AD63" s="63" t="s">
        <v>178</v>
      </c>
      <c r="AE63" s="63" t="s">
        <v>178</v>
      </c>
      <c r="AF63" s="63" t="s">
        <v>178</v>
      </c>
      <c r="AG63" s="63" t="s">
        <v>178</v>
      </c>
      <c r="AH63" s="63" t="s">
        <v>178</v>
      </c>
      <c r="AI63" s="63" t="s">
        <v>178</v>
      </c>
      <c r="AJ63" s="63" t="s">
        <v>178</v>
      </c>
      <c r="AK63" s="63" t="s">
        <v>178</v>
      </c>
      <c r="AL63" s="63" t="s">
        <v>178</v>
      </c>
      <c r="AM63" s="63" t="s">
        <v>178</v>
      </c>
      <c r="AN63" s="63" t="s">
        <v>178</v>
      </c>
      <c r="AO63" s="63" t="s">
        <v>178</v>
      </c>
      <c r="AP63" s="63" t="s">
        <v>178</v>
      </c>
      <c r="AQ63" s="63" t="s">
        <v>178</v>
      </c>
      <c r="AR63" s="63" t="s">
        <v>178</v>
      </c>
      <c r="AS63" s="63" t="s">
        <v>178</v>
      </c>
      <c r="AT63" s="63" t="s">
        <v>178</v>
      </c>
      <c r="AU63" s="63" t="s">
        <v>178</v>
      </c>
      <c r="AV63" s="63" t="s">
        <v>178</v>
      </c>
      <c r="AW63" s="63" t="s">
        <v>178</v>
      </c>
      <c r="AX63" s="63" t="s">
        <v>178</v>
      </c>
      <c r="AY63" s="63" t="s">
        <v>178</v>
      </c>
      <c r="AZ63" s="63" t="s">
        <v>178</v>
      </c>
      <c r="BA63" s="63" t="s">
        <v>178</v>
      </c>
      <c r="BB63" s="63" t="s">
        <v>178</v>
      </c>
      <c r="BC63" s="63" t="s">
        <v>178</v>
      </c>
      <c r="BD63" s="63" t="s">
        <v>178</v>
      </c>
      <c r="BE63" s="63" t="s">
        <v>178</v>
      </c>
      <c r="BF63" s="63" t="s">
        <v>178</v>
      </c>
      <c r="BG63" s="63" t="s">
        <v>178</v>
      </c>
      <c r="BH63" s="63" t="s">
        <v>178</v>
      </c>
      <c r="BI63" s="63" t="s">
        <v>178</v>
      </c>
      <c r="BJ63" s="63" t="s">
        <v>178</v>
      </c>
      <c r="BK63" s="63" t="s">
        <v>178</v>
      </c>
      <c r="BL63" s="63" t="s">
        <v>178</v>
      </c>
      <c r="BM63" s="63" t="s">
        <v>178</v>
      </c>
      <c r="BN63" s="63" t="s">
        <v>178</v>
      </c>
      <c r="BO63" s="63" t="s">
        <v>178</v>
      </c>
      <c r="BP63" s="63" t="s">
        <v>178</v>
      </c>
      <c r="BQ63" s="63" t="s">
        <v>178</v>
      </c>
      <c r="BR63" s="63" t="s">
        <v>178</v>
      </c>
      <c r="BS63" s="63" t="s">
        <v>178</v>
      </c>
      <c r="BT63" s="63" t="s">
        <v>178</v>
      </c>
      <c r="BU63" s="63" t="s">
        <v>178</v>
      </c>
      <c r="BV63" s="63" t="s">
        <v>178</v>
      </c>
      <c r="BW63" s="63" t="s">
        <v>178</v>
      </c>
      <c r="BX63" s="63" t="s">
        <v>178</v>
      </c>
      <c r="BY63" s="63" t="s">
        <v>178</v>
      </c>
      <c r="BZ63" s="63" t="s">
        <v>178</v>
      </c>
      <c r="CA63" s="63" t="s">
        <v>178</v>
      </c>
      <c r="CB63" s="63" t="s">
        <v>178</v>
      </c>
      <c r="CC63" s="63" t="s">
        <v>178</v>
      </c>
      <c r="CD63" s="63" t="s">
        <v>178</v>
      </c>
      <c r="CE63" s="63" t="s">
        <v>178</v>
      </c>
      <c r="CF63" s="63" t="s">
        <v>178</v>
      </c>
      <c r="CG63" s="63" t="s">
        <v>178</v>
      </c>
      <c r="CH63" s="63" t="s">
        <v>178</v>
      </c>
      <c r="CI63" s="63" t="s">
        <v>178</v>
      </c>
      <c r="CJ63" s="63" t="s">
        <v>178</v>
      </c>
      <c r="CK63" s="63" t="s">
        <v>178</v>
      </c>
      <c r="CL63" s="63" t="s">
        <v>178</v>
      </c>
      <c r="CM63" s="63" t="s">
        <v>178</v>
      </c>
      <c r="CN63" s="63" t="s">
        <v>178</v>
      </c>
      <c r="CO63" s="63" t="s">
        <v>178</v>
      </c>
      <c r="CP63" s="63" t="s">
        <v>178</v>
      </c>
      <c r="CQ63" s="63" t="s">
        <v>178</v>
      </c>
      <c r="CR63" s="63" t="s">
        <v>178</v>
      </c>
      <c r="CS63" s="63" t="s">
        <v>178</v>
      </c>
      <c r="CT63" s="63" t="s">
        <v>178</v>
      </c>
      <c r="CU63" s="63" t="s">
        <v>178</v>
      </c>
      <c r="CV63" s="63" t="s">
        <v>178</v>
      </c>
      <c r="CW63" s="63" t="s">
        <v>178</v>
      </c>
      <c r="CX63" s="63" t="s">
        <v>178</v>
      </c>
      <c r="CY63" s="63" t="s">
        <v>178</v>
      </c>
      <c r="CZ63" s="63" t="s">
        <v>178</v>
      </c>
    </row>
    <row r="64" spans="1:104" x14ac:dyDescent="0.25">
      <c r="A64" s="16" t="s">
        <v>638</v>
      </c>
      <c r="B64" s="9" t="s">
        <v>184</v>
      </c>
      <c r="C64" s="15" t="s">
        <v>281</v>
      </c>
      <c r="D64" s="15" t="s">
        <v>2</v>
      </c>
      <c r="E64" s="86"/>
      <c r="F64" s="63"/>
      <c r="G64" s="63"/>
      <c r="H64" s="63"/>
      <c r="I64" s="63"/>
      <c r="J64" s="63"/>
      <c r="K64" s="63"/>
      <c r="L64" s="63"/>
      <c r="M64" s="63"/>
      <c r="N64" s="63"/>
      <c r="O64" s="63"/>
      <c r="P64" s="63"/>
      <c r="Q64" s="63"/>
      <c r="R64" s="63"/>
      <c r="S64" s="63"/>
      <c r="T64" s="63"/>
      <c r="U64" s="63"/>
      <c r="V64" s="63"/>
      <c r="W64" s="63"/>
      <c r="X64" s="63"/>
      <c r="Y64" s="63"/>
      <c r="Z64" s="63"/>
      <c r="AA64" s="63"/>
      <c r="AB64" s="63"/>
      <c r="AC64" s="63"/>
      <c r="AD64" s="63"/>
      <c r="AE64" s="63"/>
      <c r="AF64" s="63"/>
      <c r="AG64" s="63"/>
      <c r="AH64" s="63"/>
      <c r="AI64" s="63"/>
      <c r="AJ64" s="63"/>
      <c r="AK64" s="63"/>
      <c r="AL64" s="63"/>
      <c r="AM64" s="63"/>
      <c r="AN64" s="63"/>
      <c r="AO64" s="63"/>
      <c r="AP64" s="63"/>
      <c r="AQ64" s="63"/>
      <c r="AR64" s="63"/>
      <c r="AS64" s="63"/>
      <c r="AT64" s="63"/>
      <c r="AU64" s="63"/>
      <c r="AV64" s="63"/>
      <c r="AW64" s="63"/>
      <c r="AX64" s="63"/>
      <c r="AY64" s="63"/>
      <c r="AZ64" s="63"/>
      <c r="BA64" s="63"/>
      <c r="BB64" s="63"/>
      <c r="BC64" s="63"/>
      <c r="BD64" s="63"/>
      <c r="BE64" s="63"/>
      <c r="BF64" s="63"/>
      <c r="BG64" s="63"/>
      <c r="BH64" s="63"/>
      <c r="BI64" s="63"/>
      <c r="BJ64" s="63"/>
      <c r="BK64" s="63"/>
      <c r="BL64" s="63"/>
      <c r="BM64" s="63"/>
      <c r="BN64" s="63"/>
      <c r="BO64" s="63"/>
      <c r="BP64" s="63"/>
      <c r="BQ64" s="63"/>
      <c r="BR64" s="63"/>
      <c r="BS64" s="63"/>
      <c r="BT64" s="63"/>
      <c r="BU64" s="63"/>
      <c r="BV64" s="63"/>
      <c r="BW64" s="63"/>
      <c r="BX64" s="63"/>
      <c r="BY64" s="63"/>
      <c r="BZ64" s="63"/>
      <c r="CA64" s="63"/>
      <c r="CB64" s="63"/>
      <c r="CC64" s="63"/>
      <c r="CD64" s="63"/>
      <c r="CE64" s="63"/>
      <c r="CF64" s="63"/>
      <c r="CG64" s="63"/>
      <c r="CH64" s="63"/>
      <c r="CI64" s="63"/>
      <c r="CJ64" s="63"/>
      <c r="CK64" s="63"/>
      <c r="CL64" s="63"/>
      <c r="CM64" s="63"/>
      <c r="CN64" s="63"/>
      <c r="CO64" s="63"/>
      <c r="CP64" s="63"/>
      <c r="CQ64" s="63"/>
      <c r="CR64" s="63"/>
      <c r="CS64" s="63"/>
      <c r="CT64" s="63"/>
      <c r="CU64" s="63"/>
      <c r="CV64" s="63"/>
      <c r="CW64" s="63"/>
      <c r="CX64" s="63"/>
      <c r="CY64" s="63"/>
      <c r="CZ64" s="63"/>
    </row>
    <row r="65" spans="1:104" ht="27.6" x14ac:dyDescent="0.25">
      <c r="A65" s="16" t="s">
        <v>639</v>
      </c>
      <c r="B65" s="9" t="s">
        <v>185</v>
      </c>
      <c r="C65" s="15" t="s">
        <v>254</v>
      </c>
      <c r="D65" s="15" t="s">
        <v>68</v>
      </c>
      <c r="E65" s="91"/>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c r="AT65" s="92"/>
      <c r="AU65" s="92"/>
      <c r="AV65" s="92"/>
      <c r="AW65" s="92"/>
      <c r="AX65" s="92"/>
      <c r="AY65" s="92"/>
      <c r="AZ65" s="92"/>
      <c r="BA65" s="92"/>
      <c r="BB65" s="92"/>
      <c r="BC65" s="92"/>
      <c r="BD65" s="92"/>
      <c r="BE65" s="92"/>
      <c r="BF65" s="92"/>
      <c r="BG65" s="92"/>
      <c r="BH65" s="92"/>
      <c r="BI65" s="92"/>
      <c r="BJ65" s="92"/>
      <c r="BK65" s="92"/>
      <c r="BL65" s="92"/>
      <c r="BM65" s="92"/>
      <c r="BN65" s="92"/>
      <c r="BO65" s="92"/>
      <c r="BP65" s="92"/>
      <c r="BQ65" s="92"/>
      <c r="BR65" s="92"/>
      <c r="BS65" s="92"/>
      <c r="BT65" s="92"/>
      <c r="BU65" s="92"/>
      <c r="BV65" s="92"/>
      <c r="BW65" s="92"/>
      <c r="BX65" s="92"/>
      <c r="BY65" s="92"/>
      <c r="BZ65" s="92"/>
      <c r="CA65" s="92"/>
      <c r="CB65" s="92"/>
      <c r="CC65" s="92"/>
      <c r="CD65" s="92"/>
      <c r="CE65" s="92"/>
      <c r="CF65" s="92"/>
      <c r="CG65" s="92"/>
      <c r="CH65" s="92"/>
      <c r="CI65" s="92"/>
      <c r="CJ65" s="92"/>
      <c r="CK65" s="92"/>
      <c r="CL65" s="92"/>
      <c r="CM65" s="92"/>
      <c r="CN65" s="92"/>
      <c r="CO65" s="92"/>
      <c r="CP65" s="92"/>
      <c r="CQ65" s="92"/>
      <c r="CR65" s="92"/>
      <c r="CS65" s="92"/>
      <c r="CT65" s="92"/>
      <c r="CU65" s="92"/>
      <c r="CV65" s="92"/>
      <c r="CW65" s="92"/>
      <c r="CX65" s="92"/>
      <c r="CY65" s="92"/>
      <c r="CZ65" s="92"/>
    </row>
    <row r="66" spans="1:104" ht="23.4" customHeight="1" x14ac:dyDescent="0.35">
      <c r="A66" s="66"/>
      <c r="B66" s="66" t="s">
        <v>106</v>
      </c>
      <c r="E66" s="71"/>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c r="BB66" s="32"/>
      <c r="BC66" s="32"/>
      <c r="BD66" s="32"/>
      <c r="BE66" s="32"/>
      <c r="BF66" s="32"/>
      <c r="BG66" s="32"/>
      <c r="BH66" s="32"/>
      <c r="BI66" s="32"/>
      <c r="BJ66" s="32"/>
      <c r="BK66" s="32"/>
      <c r="BL66" s="32"/>
      <c r="BM66" s="32"/>
      <c r="BN66" s="32"/>
      <c r="BO66" s="32"/>
      <c r="BP66" s="32"/>
      <c r="BQ66" s="32"/>
      <c r="BR66" s="32"/>
      <c r="BS66" s="32"/>
      <c r="BT66" s="32"/>
      <c r="BU66" s="32"/>
      <c r="BV66" s="32"/>
      <c r="BW66" s="32"/>
      <c r="BX66" s="32"/>
      <c r="BY66" s="32"/>
      <c r="BZ66" s="32"/>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row>
    <row r="67" spans="1:104" ht="40.049999999999997" customHeight="1" x14ac:dyDescent="0.25">
      <c r="A67" s="222"/>
      <c r="B67" s="222" t="s">
        <v>279</v>
      </c>
      <c r="C67" s="15" t="s">
        <v>556</v>
      </c>
      <c r="D67" s="15" t="s">
        <v>243</v>
      </c>
      <c r="E67" s="210" t="s">
        <v>100</v>
      </c>
      <c r="F67" s="211" t="s">
        <v>100</v>
      </c>
      <c r="G67" s="211" t="s">
        <v>100</v>
      </c>
      <c r="H67" s="211" t="s">
        <v>100</v>
      </c>
      <c r="I67" s="211" t="s">
        <v>100</v>
      </c>
      <c r="J67" s="211" t="s">
        <v>100</v>
      </c>
      <c r="K67" s="211" t="s">
        <v>100</v>
      </c>
      <c r="L67" s="211" t="s">
        <v>100</v>
      </c>
      <c r="M67" s="211" t="s">
        <v>100</v>
      </c>
      <c r="N67" s="211" t="s">
        <v>100</v>
      </c>
      <c r="O67" s="211" t="s">
        <v>100</v>
      </c>
      <c r="P67" s="211" t="s">
        <v>100</v>
      </c>
      <c r="Q67" s="211" t="s">
        <v>100</v>
      </c>
      <c r="R67" s="211" t="s">
        <v>100</v>
      </c>
      <c r="S67" s="211" t="s">
        <v>100</v>
      </c>
      <c r="T67" s="211" t="s">
        <v>100</v>
      </c>
      <c r="U67" s="211" t="s">
        <v>100</v>
      </c>
      <c r="V67" s="211" t="s">
        <v>100</v>
      </c>
      <c r="W67" s="211" t="s">
        <v>100</v>
      </c>
      <c r="X67" s="211" t="s">
        <v>100</v>
      </c>
      <c r="Y67" s="211" t="s">
        <v>100</v>
      </c>
      <c r="Z67" s="211" t="s">
        <v>100</v>
      </c>
      <c r="AA67" s="211" t="s">
        <v>100</v>
      </c>
      <c r="AB67" s="211" t="s">
        <v>100</v>
      </c>
      <c r="AC67" s="211" t="s">
        <v>100</v>
      </c>
      <c r="AD67" s="211" t="s">
        <v>100</v>
      </c>
      <c r="AE67" s="211" t="s">
        <v>100</v>
      </c>
      <c r="AF67" s="211" t="s">
        <v>100</v>
      </c>
      <c r="AG67" s="211" t="s">
        <v>100</v>
      </c>
      <c r="AH67" s="211" t="s">
        <v>100</v>
      </c>
      <c r="AI67" s="211" t="s">
        <v>100</v>
      </c>
      <c r="AJ67" s="211" t="s">
        <v>100</v>
      </c>
      <c r="AK67" s="211" t="s">
        <v>100</v>
      </c>
      <c r="AL67" s="211" t="s">
        <v>100</v>
      </c>
      <c r="AM67" s="211" t="s">
        <v>100</v>
      </c>
      <c r="AN67" s="211" t="s">
        <v>100</v>
      </c>
      <c r="AO67" s="211" t="s">
        <v>100</v>
      </c>
      <c r="AP67" s="211" t="s">
        <v>100</v>
      </c>
      <c r="AQ67" s="211" t="s">
        <v>100</v>
      </c>
      <c r="AR67" s="211" t="s">
        <v>100</v>
      </c>
      <c r="AS67" s="211" t="s">
        <v>100</v>
      </c>
      <c r="AT67" s="211" t="s">
        <v>100</v>
      </c>
      <c r="AU67" s="211" t="s">
        <v>100</v>
      </c>
      <c r="AV67" s="211" t="s">
        <v>100</v>
      </c>
      <c r="AW67" s="211" t="s">
        <v>100</v>
      </c>
      <c r="AX67" s="211" t="s">
        <v>100</v>
      </c>
      <c r="AY67" s="211" t="s">
        <v>100</v>
      </c>
      <c r="AZ67" s="211" t="s">
        <v>100</v>
      </c>
      <c r="BA67" s="211" t="s">
        <v>100</v>
      </c>
      <c r="BB67" s="211" t="s">
        <v>100</v>
      </c>
      <c r="BC67" s="211" t="s">
        <v>100</v>
      </c>
      <c r="BD67" s="211" t="s">
        <v>100</v>
      </c>
      <c r="BE67" s="211" t="s">
        <v>100</v>
      </c>
      <c r="BF67" s="211" t="s">
        <v>100</v>
      </c>
      <c r="BG67" s="211" t="s">
        <v>100</v>
      </c>
      <c r="BH67" s="211" t="s">
        <v>100</v>
      </c>
      <c r="BI67" s="211" t="s">
        <v>100</v>
      </c>
      <c r="BJ67" s="211" t="s">
        <v>100</v>
      </c>
      <c r="BK67" s="211" t="s">
        <v>100</v>
      </c>
      <c r="BL67" s="211" t="s">
        <v>100</v>
      </c>
      <c r="BM67" s="211" t="s">
        <v>100</v>
      </c>
      <c r="BN67" s="211" t="s">
        <v>100</v>
      </c>
      <c r="BO67" s="211" t="s">
        <v>100</v>
      </c>
      <c r="BP67" s="211" t="s">
        <v>100</v>
      </c>
      <c r="BQ67" s="211" t="s">
        <v>100</v>
      </c>
      <c r="BR67" s="211" t="s">
        <v>100</v>
      </c>
      <c r="BS67" s="211" t="s">
        <v>100</v>
      </c>
      <c r="BT67" s="211" t="s">
        <v>100</v>
      </c>
      <c r="BU67" s="211" t="s">
        <v>100</v>
      </c>
      <c r="BV67" s="211" t="s">
        <v>100</v>
      </c>
      <c r="BW67" s="211" t="s">
        <v>100</v>
      </c>
      <c r="BX67" s="211" t="s">
        <v>100</v>
      </c>
      <c r="BY67" s="211" t="s">
        <v>100</v>
      </c>
      <c r="BZ67" s="211" t="s">
        <v>100</v>
      </c>
      <c r="CA67" s="211" t="s">
        <v>100</v>
      </c>
      <c r="CB67" s="211" t="s">
        <v>100</v>
      </c>
      <c r="CC67" s="211" t="s">
        <v>100</v>
      </c>
      <c r="CD67" s="211" t="s">
        <v>100</v>
      </c>
      <c r="CE67" s="211" t="s">
        <v>100</v>
      </c>
      <c r="CF67" s="211" t="s">
        <v>100</v>
      </c>
      <c r="CG67" s="211" t="s">
        <v>100</v>
      </c>
      <c r="CH67" s="211" t="s">
        <v>100</v>
      </c>
      <c r="CI67" s="211" t="s">
        <v>100</v>
      </c>
      <c r="CJ67" s="211" t="s">
        <v>100</v>
      </c>
      <c r="CK67" s="211" t="s">
        <v>100</v>
      </c>
      <c r="CL67" s="211" t="s">
        <v>100</v>
      </c>
      <c r="CM67" s="211" t="s">
        <v>100</v>
      </c>
      <c r="CN67" s="211" t="s">
        <v>100</v>
      </c>
      <c r="CO67" s="211" t="s">
        <v>100</v>
      </c>
      <c r="CP67" s="211" t="s">
        <v>100</v>
      </c>
      <c r="CQ67" s="211" t="s">
        <v>100</v>
      </c>
      <c r="CR67" s="211" t="s">
        <v>100</v>
      </c>
      <c r="CS67" s="211" t="s">
        <v>100</v>
      </c>
      <c r="CT67" s="211" t="s">
        <v>100</v>
      </c>
      <c r="CU67" s="211" t="s">
        <v>100</v>
      </c>
      <c r="CV67" s="211" t="s">
        <v>100</v>
      </c>
      <c r="CW67" s="211" t="s">
        <v>100</v>
      </c>
      <c r="CX67" s="211" t="s">
        <v>100</v>
      </c>
      <c r="CY67" s="211" t="s">
        <v>100</v>
      </c>
      <c r="CZ67" s="211" t="s">
        <v>100</v>
      </c>
    </row>
    <row r="68" spans="1:104" x14ac:dyDescent="0.25">
      <c r="A68" s="16" t="s">
        <v>614</v>
      </c>
      <c r="B68" s="9" t="s">
        <v>180</v>
      </c>
      <c r="C68" s="15" t="s">
        <v>253</v>
      </c>
      <c r="D68" s="15" t="s">
        <v>2</v>
      </c>
      <c r="E68" s="86" t="s">
        <v>178</v>
      </c>
      <c r="F68" s="63" t="s">
        <v>178</v>
      </c>
      <c r="G68" s="63" t="s">
        <v>178</v>
      </c>
      <c r="H68" s="63" t="s">
        <v>178</v>
      </c>
      <c r="I68" s="63" t="s">
        <v>178</v>
      </c>
      <c r="J68" s="63" t="s">
        <v>178</v>
      </c>
      <c r="K68" s="63" t="s">
        <v>178</v>
      </c>
      <c r="L68" s="63" t="s">
        <v>178</v>
      </c>
      <c r="M68" s="63" t="s">
        <v>178</v>
      </c>
      <c r="N68" s="63" t="s">
        <v>178</v>
      </c>
      <c r="O68" s="63" t="s">
        <v>178</v>
      </c>
      <c r="P68" s="63" t="s">
        <v>178</v>
      </c>
      <c r="Q68" s="63" t="s">
        <v>178</v>
      </c>
      <c r="R68" s="63" t="s">
        <v>178</v>
      </c>
      <c r="S68" s="63" t="s">
        <v>178</v>
      </c>
      <c r="T68" s="63" t="s">
        <v>178</v>
      </c>
      <c r="U68" s="63" t="s">
        <v>178</v>
      </c>
      <c r="V68" s="63" t="s">
        <v>178</v>
      </c>
      <c r="W68" s="63" t="s">
        <v>178</v>
      </c>
      <c r="X68" s="63" t="s">
        <v>178</v>
      </c>
      <c r="Y68" s="63" t="s">
        <v>178</v>
      </c>
      <c r="Z68" s="63" t="s">
        <v>178</v>
      </c>
      <c r="AA68" s="63" t="s">
        <v>178</v>
      </c>
      <c r="AB68" s="63" t="s">
        <v>178</v>
      </c>
      <c r="AC68" s="63" t="s">
        <v>178</v>
      </c>
      <c r="AD68" s="63" t="s">
        <v>178</v>
      </c>
      <c r="AE68" s="63" t="s">
        <v>178</v>
      </c>
      <c r="AF68" s="63" t="s">
        <v>178</v>
      </c>
      <c r="AG68" s="63" t="s">
        <v>178</v>
      </c>
      <c r="AH68" s="63" t="s">
        <v>178</v>
      </c>
      <c r="AI68" s="63" t="s">
        <v>178</v>
      </c>
      <c r="AJ68" s="63" t="s">
        <v>178</v>
      </c>
      <c r="AK68" s="63" t="s">
        <v>178</v>
      </c>
      <c r="AL68" s="63" t="s">
        <v>178</v>
      </c>
      <c r="AM68" s="63" t="s">
        <v>178</v>
      </c>
      <c r="AN68" s="63" t="s">
        <v>178</v>
      </c>
      <c r="AO68" s="63" t="s">
        <v>178</v>
      </c>
      <c r="AP68" s="63" t="s">
        <v>178</v>
      </c>
      <c r="AQ68" s="63" t="s">
        <v>178</v>
      </c>
      <c r="AR68" s="63" t="s">
        <v>178</v>
      </c>
      <c r="AS68" s="63" t="s">
        <v>178</v>
      </c>
      <c r="AT68" s="63" t="s">
        <v>178</v>
      </c>
      <c r="AU68" s="63" t="s">
        <v>178</v>
      </c>
      <c r="AV68" s="63" t="s">
        <v>178</v>
      </c>
      <c r="AW68" s="63" t="s">
        <v>178</v>
      </c>
      <c r="AX68" s="63" t="s">
        <v>178</v>
      </c>
      <c r="AY68" s="63" t="s">
        <v>178</v>
      </c>
      <c r="AZ68" s="63" t="s">
        <v>178</v>
      </c>
      <c r="BA68" s="63" t="s">
        <v>178</v>
      </c>
      <c r="BB68" s="63" t="s">
        <v>178</v>
      </c>
      <c r="BC68" s="63" t="s">
        <v>178</v>
      </c>
      <c r="BD68" s="63" t="s">
        <v>178</v>
      </c>
      <c r="BE68" s="63" t="s">
        <v>178</v>
      </c>
      <c r="BF68" s="63" t="s">
        <v>178</v>
      </c>
      <c r="BG68" s="63" t="s">
        <v>178</v>
      </c>
      <c r="BH68" s="63" t="s">
        <v>178</v>
      </c>
      <c r="BI68" s="63" t="s">
        <v>178</v>
      </c>
      <c r="BJ68" s="63" t="s">
        <v>178</v>
      </c>
      <c r="BK68" s="63" t="s">
        <v>178</v>
      </c>
      <c r="BL68" s="63" t="s">
        <v>178</v>
      </c>
      <c r="BM68" s="63" t="s">
        <v>178</v>
      </c>
      <c r="BN68" s="63" t="s">
        <v>178</v>
      </c>
      <c r="BO68" s="63" t="s">
        <v>178</v>
      </c>
      <c r="BP68" s="63" t="s">
        <v>178</v>
      </c>
      <c r="BQ68" s="63" t="s">
        <v>178</v>
      </c>
      <c r="BR68" s="63" t="s">
        <v>178</v>
      </c>
      <c r="BS68" s="63" t="s">
        <v>178</v>
      </c>
      <c r="BT68" s="63" t="s">
        <v>178</v>
      </c>
      <c r="BU68" s="63" t="s">
        <v>178</v>
      </c>
      <c r="BV68" s="63" t="s">
        <v>178</v>
      </c>
      <c r="BW68" s="63" t="s">
        <v>178</v>
      </c>
      <c r="BX68" s="63" t="s">
        <v>178</v>
      </c>
      <c r="BY68" s="63" t="s">
        <v>178</v>
      </c>
      <c r="BZ68" s="63" t="s">
        <v>178</v>
      </c>
      <c r="CA68" s="63" t="s">
        <v>178</v>
      </c>
      <c r="CB68" s="63" t="s">
        <v>178</v>
      </c>
      <c r="CC68" s="63" t="s">
        <v>178</v>
      </c>
      <c r="CD68" s="63" t="s">
        <v>178</v>
      </c>
      <c r="CE68" s="63" t="s">
        <v>178</v>
      </c>
      <c r="CF68" s="63" t="s">
        <v>178</v>
      </c>
      <c r="CG68" s="63" t="s">
        <v>178</v>
      </c>
      <c r="CH68" s="63" t="s">
        <v>178</v>
      </c>
      <c r="CI68" s="63" t="s">
        <v>178</v>
      </c>
      <c r="CJ68" s="63" t="s">
        <v>178</v>
      </c>
      <c r="CK68" s="63" t="s">
        <v>178</v>
      </c>
      <c r="CL68" s="63" t="s">
        <v>178</v>
      </c>
      <c r="CM68" s="63" t="s">
        <v>178</v>
      </c>
      <c r="CN68" s="63" t="s">
        <v>178</v>
      </c>
      <c r="CO68" s="63" t="s">
        <v>178</v>
      </c>
      <c r="CP68" s="63" t="s">
        <v>178</v>
      </c>
      <c r="CQ68" s="63" t="s">
        <v>178</v>
      </c>
      <c r="CR68" s="63" t="s">
        <v>178</v>
      </c>
      <c r="CS68" s="63" t="s">
        <v>178</v>
      </c>
      <c r="CT68" s="63" t="s">
        <v>178</v>
      </c>
      <c r="CU68" s="63" t="s">
        <v>178</v>
      </c>
      <c r="CV68" s="63" t="s">
        <v>178</v>
      </c>
      <c r="CW68" s="63" t="s">
        <v>178</v>
      </c>
      <c r="CX68" s="63" t="s">
        <v>178</v>
      </c>
      <c r="CY68" s="63" t="s">
        <v>178</v>
      </c>
      <c r="CZ68" s="63" t="s">
        <v>178</v>
      </c>
    </row>
    <row r="69" spans="1:104" x14ac:dyDescent="0.25">
      <c r="A69" s="16" t="s">
        <v>615</v>
      </c>
      <c r="B69" s="9" t="s">
        <v>181</v>
      </c>
      <c r="C69" s="15" t="s">
        <v>253</v>
      </c>
      <c r="D69" s="15" t="s">
        <v>2</v>
      </c>
      <c r="E69" s="86" t="s">
        <v>178</v>
      </c>
      <c r="F69" s="63" t="s">
        <v>178</v>
      </c>
      <c r="G69" s="63" t="s">
        <v>178</v>
      </c>
      <c r="H69" s="63" t="s">
        <v>178</v>
      </c>
      <c r="I69" s="63" t="s">
        <v>178</v>
      </c>
      <c r="J69" s="63" t="s">
        <v>178</v>
      </c>
      <c r="K69" s="63" t="s">
        <v>178</v>
      </c>
      <c r="L69" s="63" t="s">
        <v>178</v>
      </c>
      <c r="M69" s="63" t="s">
        <v>178</v>
      </c>
      <c r="N69" s="63" t="s">
        <v>178</v>
      </c>
      <c r="O69" s="63" t="s">
        <v>178</v>
      </c>
      <c r="P69" s="63" t="s">
        <v>178</v>
      </c>
      <c r="Q69" s="63" t="s">
        <v>178</v>
      </c>
      <c r="R69" s="63" t="s">
        <v>178</v>
      </c>
      <c r="S69" s="63" t="s">
        <v>178</v>
      </c>
      <c r="T69" s="63" t="s">
        <v>178</v>
      </c>
      <c r="U69" s="63" t="s">
        <v>178</v>
      </c>
      <c r="V69" s="63" t="s">
        <v>178</v>
      </c>
      <c r="W69" s="63" t="s">
        <v>178</v>
      </c>
      <c r="X69" s="63" t="s">
        <v>178</v>
      </c>
      <c r="Y69" s="63" t="s">
        <v>178</v>
      </c>
      <c r="Z69" s="63" t="s">
        <v>178</v>
      </c>
      <c r="AA69" s="63" t="s">
        <v>178</v>
      </c>
      <c r="AB69" s="63" t="s">
        <v>178</v>
      </c>
      <c r="AC69" s="63" t="s">
        <v>178</v>
      </c>
      <c r="AD69" s="63" t="s">
        <v>178</v>
      </c>
      <c r="AE69" s="63" t="s">
        <v>178</v>
      </c>
      <c r="AF69" s="63" t="s">
        <v>178</v>
      </c>
      <c r="AG69" s="63" t="s">
        <v>178</v>
      </c>
      <c r="AH69" s="63" t="s">
        <v>178</v>
      </c>
      <c r="AI69" s="63" t="s">
        <v>178</v>
      </c>
      <c r="AJ69" s="63" t="s">
        <v>178</v>
      </c>
      <c r="AK69" s="63" t="s">
        <v>178</v>
      </c>
      <c r="AL69" s="63" t="s">
        <v>178</v>
      </c>
      <c r="AM69" s="63" t="s">
        <v>178</v>
      </c>
      <c r="AN69" s="63" t="s">
        <v>178</v>
      </c>
      <c r="AO69" s="63" t="s">
        <v>178</v>
      </c>
      <c r="AP69" s="63" t="s">
        <v>178</v>
      </c>
      <c r="AQ69" s="63" t="s">
        <v>178</v>
      </c>
      <c r="AR69" s="63" t="s">
        <v>178</v>
      </c>
      <c r="AS69" s="63" t="s">
        <v>178</v>
      </c>
      <c r="AT69" s="63" t="s">
        <v>178</v>
      </c>
      <c r="AU69" s="63" t="s">
        <v>178</v>
      </c>
      <c r="AV69" s="63" t="s">
        <v>178</v>
      </c>
      <c r="AW69" s="63" t="s">
        <v>178</v>
      </c>
      <c r="AX69" s="63" t="s">
        <v>178</v>
      </c>
      <c r="AY69" s="63" t="s">
        <v>178</v>
      </c>
      <c r="AZ69" s="63" t="s">
        <v>178</v>
      </c>
      <c r="BA69" s="63" t="s">
        <v>178</v>
      </c>
      <c r="BB69" s="63" t="s">
        <v>178</v>
      </c>
      <c r="BC69" s="63" t="s">
        <v>178</v>
      </c>
      <c r="BD69" s="63" t="s">
        <v>178</v>
      </c>
      <c r="BE69" s="63" t="s">
        <v>178</v>
      </c>
      <c r="BF69" s="63" t="s">
        <v>178</v>
      </c>
      <c r="BG69" s="63" t="s">
        <v>178</v>
      </c>
      <c r="BH69" s="63" t="s">
        <v>178</v>
      </c>
      <c r="BI69" s="63" t="s">
        <v>178</v>
      </c>
      <c r="BJ69" s="63" t="s">
        <v>178</v>
      </c>
      <c r="BK69" s="63" t="s">
        <v>178</v>
      </c>
      <c r="BL69" s="63" t="s">
        <v>178</v>
      </c>
      <c r="BM69" s="63" t="s">
        <v>178</v>
      </c>
      <c r="BN69" s="63" t="s">
        <v>178</v>
      </c>
      <c r="BO69" s="63" t="s">
        <v>178</v>
      </c>
      <c r="BP69" s="63" t="s">
        <v>178</v>
      </c>
      <c r="BQ69" s="63" t="s">
        <v>178</v>
      </c>
      <c r="BR69" s="63" t="s">
        <v>178</v>
      </c>
      <c r="BS69" s="63" t="s">
        <v>178</v>
      </c>
      <c r="BT69" s="63" t="s">
        <v>178</v>
      </c>
      <c r="BU69" s="63" t="s">
        <v>178</v>
      </c>
      <c r="BV69" s="63" t="s">
        <v>178</v>
      </c>
      <c r="BW69" s="63" t="s">
        <v>178</v>
      </c>
      <c r="BX69" s="63" t="s">
        <v>178</v>
      </c>
      <c r="BY69" s="63" t="s">
        <v>178</v>
      </c>
      <c r="BZ69" s="63" t="s">
        <v>178</v>
      </c>
      <c r="CA69" s="63" t="s">
        <v>178</v>
      </c>
      <c r="CB69" s="63" t="s">
        <v>178</v>
      </c>
      <c r="CC69" s="63" t="s">
        <v>178</v>
      </c>
      <c r="CD69" s="63" t="s">
        <v>178</v>
      </c>
      <c r="CE69" s="63" t="s">
        <v>178</v>
      </c>
      <c r="CF69" s="63" t="s">
        <v>178</v>
      </c>
      <c r="CG69" s="63" t="s">
        <v>178</v>
      </c>
      <c r="CH69" s="63" t="s">
        <v>178</v>
      </c>
      <c r="CI69" s="63" t="s">
        <v>178</v>
      </c>
      <c r="CJ69" s="63" t="s">
        <v>178</v>
      </c>
      <c r="CK69" s="63" t="s">
        <v>178</v>
      </c>
      <c r="CL69" s="63" t="s">
        <v>178</v>
      </c>
      <c r="CM69" s="63" t="s">
        <v>178</v>
      </c>
      <c r="CN69" s="63" t="s">
        <v>178</v>
      </c>
      <c r="CO69" s="63" t="s">
        <v>178</v>
      </c>
      <c r="CP69" s="63" t="s">
        <v>178</v>
      </c>
      <c r="CQ69" s="63" t="s">
        <v>178</v>
      </c>
      <c r="CR69" s="63" t="s">
        <v>178</v>
      </c>
      <c r="CS69" s="63" t="s">
        <v>178</v>
      </c>
      <c r="CT69" s="63" t="s">
        <v>178</v>
      </c>
      <c r="CU69" s="63" t="s">
        <v>178</v>
      </c>
      <c r="CV69" s="63" t="s">
        <v>178</v>
      </c>
      <c r="CW69" s="63" t="s">
        <v>178</v>
      </c>
      <c r="CX69" s="63" t="s">
        <v>178</v>
      </c>
      <c r="CY69" s="63" t="s">
        <v>178</v>
      </c>
      <c r="CZ69" s="63" t="s">
        <v>178</v>
      </c>
    </row>
    <row r="70" spans="1:104" x14ac:dyDescent="0.25">
      <c r="A70" s="16" t="s">
        <v>616</v>
      </c>
      <c r="B70" s="9" t="s">
        <v>182</v>
      </c>
      <c r="C70" s="15" t="s">
        <v>253</v>
      </c>
      <c r="D70" s="15" t="s">
        <v>2</v>
      </c>
      <c r="E70" s="86" t="s">
        <v>178</v>
      </c>
      <c r="F70" s="63" t="s">
        <v>178</v>
      </c>
      <c r="G70" s="63" t="s">
        <v>178</v>
      </c>
      <c r="H70" s="63" t="s">
        <v>178</v>
      </c>
      <c r="I70" s="63" t="s">
        <v>178</v>
      </c>
      <c r="J70" s="63" t="s">
        <v>178</v>
      </c>
      <c r="K70" s="63" t="s">
        <v>178</v>
      </c>
      <c r="L70" s="63" t="s">
        <v>178</v>
      </c>
      <c r="M70" s="63" t="s">
        <v>178</v>
      </c>
      <c r="N70" s="63" t="s">
        <v>178</v>
      </c>
      <c r="O70" s="63" t="s">
        <v>178</v>
      </c>
      <c r="P70" s="63" t="s">
        <v>178</v>
      </c>
      <c r="Q70" s="63" t="s">
        <v>178</v>
      </c>
      <c r="R70" s="63" t="s">
        <v>178</v>
      </c>
      <c r="S70" s="63" t="s">
        <v>178</v>
      </c>
      <c r="T70" s="63" t="s">
        <v>178</v>
      </c>
      <c r="U70" s="63" t="s">
        <v>178</v>
      </c>
      <c r="V70" s="63" t="s">
        <v>178</v>
      </c>
      <c r="W70" s="63" t="s">
        <v>178</v>
      </c>
      <c r="X70" s="63" t="s">
        <v>178</v>
      </c>
      <c r="Y70" s="63" t="s">
        <v>178</v>
      </c>
      <c r="Z70" s="63" t="s">
        <v>178</v>
      </c>
      <c r="AA70" s="63" t="s">
        <v>178</v>
      </c>
      <c r="AB70" s="63" t="s">
        <v>178</v>
      </c>
      <c r="AC70" s="63" t="s">
        <v>178</v>
      </c>
      <c r="AD70" s="63" t="s">
        <v>178</v>
      </c>
      <c r="AE70" s="63" t="s">
        <v>178</v>
      </c>
      <c r="AF70" s="63" t="s">
        <v>178</v>
      </c>
      <c r="AG70" s="63" t="s">
        <v>178</v>
      </c>
      <c r="AH70" s="63" t="s">
        <v>178</v>
      </c>
      <c r="AI70" s="63" t="s">
        <v>178</v>
      </c>
      <c r="AJ70" s="63" t="s">
        <v>178</v>
      </c>
      <c r="AK70" s="63" t="s">
        <v>178</v>
      </c>
      <c r="AL70" s="63" t="s">
        <v>178</v>
      </c>
      <c r="AM70" s="63" t="s">
        <v>178</v>
      </c>
      <c r="AN70" s="63" t="s">
        <v>178</v>
      </c>
      <c r="AO70" s="63" t="s">
        <v>178</v>
      </c>
      <c r="AP70" s="63" t="s">
        <v>178</v>
      </c>
      <c r="AQ70" s="63" t="s">
        <v>178</v>
      </c>
      <c r="AR70" s="63" t="s">
        <v>178</v>
      </c>
      <c r="AS70" s="63" t="s">
        <v>178</v>
      </c>
      <c r="AT70" s="63" t="s">
        <v>178</v>
      </c>
      <c r="AU70" s="63" t="s">
        <v>178</v>
      </c>
      <c r="AV70" s="63" t="s">
        <v>178</v>
      </c>
      <c r="AW70" s="63" t="s">
        <v>178</v>
      </c>
      <c r="AX70" s="63" t="s">
        <v>178</v>
      </c>
      <c r="AY70" s="63" t="s">
        <v>178</v>
      </c>
      <c r="AZ70" s="63" t="s">
        <v>178</v>
      </c>
      <c r="BA70" s="63" t="s">
        <v>178</v>
      </c>
      <c r="BB70" s="63" t="s">
        <v>178</v>
      </c>
      <c r="BC70" s="63" t="s">
        <v>178</v>
      </c>
      <c r="BD70" s="63" t="s">
        <v>178</v>
      </c>
      <c r="BE70" s="63" t="s">
        <v>178</v>
      </c>
      <c r="BF70" s="63" t="s">
        <v>178</v>
      </c>
      <c r="BG70" s="63" t="s">
        <v>178</v>
      </c>
      <c r="BH70" s="63" t="s">
        <v>178</v>
      </c>
      <c r="BI70" s="63" t="s">
        <v>178</v>
      </c>
      <c r="BJ70" s="63" t="s">
        <v>178</v>
      </c>
      <c r="BK70" s="63" t="s">
        <v>178</v>
      </c>
      <c r="BL70" s="63" t="s">
        <v>178</v>
      </c>
      <c r="BM70" s="63" t="s">
        <v>178</v>
      </c>
      <c r="BN70" s="63" t="s">
        <v>178</v>
      </c>
      <c r="BO70" s="63" t="s">
        <v>178</v>
      </c>
      <c r="BP70" s="63" t="s">
        <v>178</v>
      </c>
      <c r="BQ70" s="63" t="s">
        <v>178</v>
      </c>
      <c r="BR70" s="63" t="s">
        <v>178</v>
      </c>
      <c r="BS70" s="63" t="s">
        <v>178</v>
      </c>
      <c r="BT70" s="63" t="s">
        <v>178</v>
      </c>
      <c r="BU70" s="63" t="s">
        <v>178</v>
      </c>
      <c r="BV70" s="63" t="s">
        <v>178</v>
      </c>
      <c r="BW70" s="63" t="s">
        <v>178</v>
      </c>
      <c r="BX70" s="63" t="s">
        <v>178</v>
      </c>
      <c r="BY70" s="63" t="s">
        <v>178</v>
      </c>
      <c r="BZ70" s="63" t="s">
        <v>178</v>
      </c>
      <c r="CA70" s="63" t="s">
        <v>178</v>
      </c>
      <c r="CB70" s="63" t="s">
        <v>178</v>
      </c>
      <c r="CC70" s="63" t="s">
        <v>178</v>
      </c>
      <c r="CD70" s="63" t="s">
        <v>178</v>
      </c>
      <c r="CE70" s="63" t="s">
        <v>178</v>
      </c>
      <c r="CF70" s="63" t="s">
        <v>178</v>
      </c>
      <c r="CG70" s="63" t="s">
        <v>178</v>
      </c>
      <c r="CH70" s="63" t="s">
        <v>178</v>
      </c>
      <c r="CI70" s="63" t="s">
        <v>178</v>
      </c>
      <c r="CJ70" s="63" t="s">
        <v>178</v>
      </c>
      <c r="CK70" s="63" t="s">
        <v>178</v>
      </c>
      <c r="CL70" s="63" t="s">
        <v>178</v>
      </c>
      <c r="CM70" s="63" t="s">
        <v>178</v>
      </c>
      <c r="CN70" s="63" t="s">
        <v>178</v>
      </c>
      <c r="CO70" s="63" t="s">
        <v>178</v>
      </c>
      <c r="CP70" s="63" t="s">
        <v>178</v>
      </c>
      <c r="CQ70" s="63" t="s">
        <v>178</v>
      </c>
      <c r="CR70" s="63" t="s">
        <v>178</v>
      </c>
      <c r="CS70" s="63" t="s">
        <v>178</v>
      </c>
      <c r="CT70" s="63" t="s">
        <v>178</v>
      </c>
      <c r="CU70" s="63" t="s">
        <v>178</v>
      </c>
      <c r="CV70" s="63" t="s">
        <v>178</v>
      </c>
      <c r="CW70" s="63" t="s">
        <v>178</v>
      </c>
      <c r="CX70" s="63" t="s">
        <v>178</v>
      </c>
      <c r="CY70" s="63" t="s">
        <v>178</v>
      </c>
      <c r="CZ70" s="63" t="s">
        <v>178</v>
      </c>
    </row>
    <row r="71" spans="1:104" x14ac:dyDescent="0.25">
      <c r="A71" s="16" t="s">
        <v>617</v>
      </c>
      <c r="B71" s="9" t="s">
        <v>183</v>
      </c>
      <c r="C71" s="15" t="s">
        <v>253</v>
      </c>
      <c r="D71" s="15" t="s">
        <v>2</v>
      </c>
      <c r="E71" s="86" t="s">
        <v>178</v>
      </c>
      <c r="F71" s="63" t="s">
        <v>178</v>
      </c>
      <c r="G71" s="63" t="s">
        <v>178</v>
      </c>
      <c r="H71" s="63" t="s">
        <v>178</v>
      </c>
      <c r="I71" s="63" t="s">
        <v>178</v>
      </c>
      <c r="J71" s="63" t="s">
        <v>178</v>
      </c>
      <c r="K71" s="63" t="s">
        <v>178</v>
      </c>
      <c r="L71" s="63" t="s">
        <v>178</v>
      </c>
      <c r="M71" s="63" t="s">
        <v>178</v>
      </c>
      <c r="N71" s="63" t="s">
        <v>178</v>
      </c>
      <c r="O71" s="63" t="s">
        <v>178</v>
      </c>
      <c r="P71" s="63" t="s">
        <v>178</v>
      </c>
      <c r="Q71" s="63" t="s">
        <v>178</v>
      </c>
      <c r="R71" s="63" t="s">
        <v>178</v>
      </c>
      <c r="S71" s="63" t="s">
        <v>178</v>
      </c>
      <c r="T71" s="63" t="s">
        <v>178</v>
      </c>
      <c r="U71" s="63" t="s">
        <v>178</v>
      </c>
      <c r="V71" s="63" t="s">
        <v>178</v>
      </c>
      <c r="W71" s="63" t="s">
        <v>178</v>
      </c>
      <c r="X71" s="63" t="s">
        <v>178</v>
      </c>
      <c r="Y71" s="63" t="s">
        <v>178</v>
      </c>
      <c r="Z71" s="63" t="s">
        <v>178</v>
      </c>
      <c r="AA71" s="63" t="s">
        <v>178</v>
      </c>
      <c r="AB71" s="63" t="s">
        <v>178</v>
      </c>
      <c r="AC71" s="63" t="s">
        <v>178</v>
      </c>
      <c r="AD71" s="63" t="s">
        <v>178</v>
      </c>
      <c r="AE71" s="63" t="s">
        <v>178</v>
      </c>
      <c r="AF71" s="63" t="s">
        <v>178</v>
      </c>
      <c r="AG71" s="63" t="s">
        <v>178</v>
      </c>
      <c r="AH71" s="63" t="s">
        <v>178</v>
      </c>
      <c r="AI71" s="63" t="s">
        <v>178</v>
      </c>
      <c r="AJ71" s="63" t="s">
        <v>178</v>
      </c>
      <c r="AK71" s="63" t="s">
        <v>178</v>
      </c>
      <c r="AL71" s="63" t="s">
        <v>178</v>
      </c>
      <c r="AM71" s="63" t="s">
        <v>178</v>
      </c>
      <c r="AN71" s="63" t="s">
        <v>178</v>
      </c>
      <c r="AO71" s="63" t="s">
        <v>178</v>
      </c>
      <c r="AP71" s="63" t="s">
        <v>178</v>
      </c>
      <c r="AQ71" s="63" t="s">
        <v>178</v>
      </c>
      <c r="AR71" s="63" t="s">
        <v>178</v>
      </c>
      <c r="AS71" s="63" t="s">
        <v>178</v>
      </c>
      <c r="AT71" s="63" t="s">
        <v>178</v>
      </c>
      <c r="AU71" s="63" t="s">
        <v>178</v>
      </c>
      <c r="AV71" s="63" t="s">
        <v>178</v>
      </c>
      <c r="AW71" s="63" t="s">
        <v>178</v>
      </c>
      <c r="AX71" s="63" t="s">
        <v>178</v>
      </c>
      <c r="AY71" s="63" t="s">
        <v>178</v>
      </c>
      <c r="AZ71" s="63" t="s">
        <v>178</v>
      </c>
      <c r="BA71" s="63" t="s">
        <v>178</v>
      </c>
      <c r="BB71" s="63" t="s">
        <v>178</v>
      </c>
      <c r="BC71" s="63" t="s">
        <v>178</v>
      </c>
      <c r="BD71" s="63" t="s">
        <v>178</v>
      </c>
      <c r="BE71" s="63" t="s">
        <v>178</v>
      </c>
      <c r="BF71" s="63" t="s">
        <v>178</v>
      </c>
      <c r="BG71" s="63" t="s">
        <v>178</v>
      </c>
      <c r="BH71" s="63" t="s">
        <v>178</v>
      </c>
      <c r="BI71" s="63" t="s">
        <v>178</v>
      </c>
      <c r="BJ71" s="63" t="s">
        <v>178</v>
      </c>
      <c r="BK71" s="63" t="s">
        <v>178</v>
      </c>
      <c r="BL71" s="63" t="s">
        <v>178</v>
      </c>
      <c r="BM71" s="63" t="s">
        <v>178</v>
      </c>
      <c r="BN71" s="63" t="s">
        <v>178</v>
      </c>
      <c r="BO71" s="63" t="s">
        <v>178</v>
      </c>
      <c r="BP71" s="63" t="s">
        <v>178</v>
      </c>
      <c r="BQ71" s="63" t="s">
        <v>178</v>
      </c>
      <c r="BR71" s="63" t="s">
        <v>178</v>
      </c>
      <c r="BS71" s="63" t="s">
        <v>178</v>
      </c>
      <c r="BT71" s="63" t="s">
        <v>178</v>
      </c>
      <c r="BU71" s="63" t="s">
        <v>178</v>
      </c>
      <c r="BV71" s="63" t="s">
        <v>178</v>
      </c>
      <c r="BW71" s="63" t="s">
        <v>178</v>
      </c>
      <c r="BX71" s="63" t="s">
        <v>178</v>
      </c>
      <c r="BY71" s="63" t="s">
        <v>178</v>
      </c>
      <c r="BZ71" s="63" t="s">
        <v>178</v>
      </c>
      <c r="CA71" s="63" t="s">
        <v>178</v>
      </c>
      <c r="CB71" s="63" t="s">
        <v>178</v>
      </c>
      <c r="CC71" s="63" t="s">
        <v>178</v>
      </c>
      <c r="CD71" s="63" t="s">
        <v>178</v>
      </c>
      <c r="CE71" s="63" t="s">
        <v>178</v>
      </c>
      <c r="CF71" s="63" t="s">
        <v>178</v>
      </c>
      <c r="CG71" s="63" t="s">
        <v>178</v>
      </c>
      <c r="CH71" s="63" t="s">
        <v>178</v>
      </c>
      <c r="CI71" s="63" t="s">
        <v>178</v>
      </c>
      <c r="CJ71" s="63" t="s">
        <v>178</v>
      </c>
      <c r="CK71" s="63" t="s">
        <v>178</v>
      </c>
      <c r="CL71" s="63" t="s">
        <v>178</v>
      </c>
      <c r="CM71" s="63" t="s">
        <v>178</v>
      </c>
      <c r="CN71" s="63" t="s">
        <v>178</v>
      </c>
      <c r="CO71" s="63" t="s">
        <v>178</v>
      </c>
      <c r="CP71" s="63" t="s">
        <v>178</v>
      </c>
      <c r="CQ71" s="63" t="s">
        <v>178</v>
      </c>
      <c r="CR71" s="63" t="s">
        <v>178</v>
      </c>
      <c r="CS71" s="63" t="s">
        <v>178</v>
      </c>
      <c r="CT71" s="63" t="s">
        <v>178</v>
      </c>
      <c r="CU71" s="63" t="s">
        <v>178</v>
      </c>
      <c r="CV71" s="63" t="s">
        <v>178</v>
      </c>
      <c r="CW71" s="63" t="s">
        <v>178</v>
      </c>
      <c r="CX71" s="63" t="s">
        <v>178</v>
      </c>
      <c r="CY71" s="63" t="s">
        <v>178</v>
      </c>
      <c r="CZ71" s="63" t="s">
        <v>178</v>
      </c>
    </row>
    <row r="72" spans="1:104" x14ac:dyDescent="0.25">
      <c r="A72" s="16" t="s">
        <v>618</v>
      </c>
      <c r="B72" s="9" t="s">
        <v>184</v>
      </c>
      <c r="C72" s="15" t="s">
        <v>256</v>
      </c>
      <c r="D72" s="15" t="s">
        <v>2</v>
      </c>
      <c r="E72" s="86"/>
      <c r="F72" s="63"/>
      <c r="G72" s="63"/>
      <c r="H72" s="63"/>
      <c r="I72" s="63"/>
      <c r="J72" s="63"/>
      <c r="K72" s="63"/>
      <c r="L72" s="63"/>
      <c r="M72" s="63"/>
      <c r="N72" s="63"/>
      <c r="O72" s="63"/>
      <c r="P72" s="63"/>
      <c r="Q72" s="63"/>
      <c r="R72" s="63"/>
      <c r="S72" s="63"/>
      <c r="T72" s="63"/>
      <c r="U72" s="63"/>
      <c r="V72" s="63"/>
      <c r="W72" s="63"/>
      <c r="X72" s="63"/>
      <c r="Y72" s="63"/>
      <c r="Z72" s="63"/>
      <c r="AA72" s="63"/>
      <c r="AB72" s="63"/>
      <c r="AC72" s="63"/>
      <c r="AD72" s="63"/>
      <c r="AE72" s="63"/>
      <c r="AF72" s="63"/>
      <c r="AG72" s="63"/>
      <c r="AH72" s="63"/>
      <c r="AI72" s="63"/>
      <c r="AJ72" s="63"/>
      <c r="AK72" s="63"/>
      <c r="AL72" s="63"/>
      <c r="AM72" s="63"/>
      <c r="AN72" s="63"/>
      <c r="AO72" s="63"/>
      <c r="AP72" s="63"/>
      <c r="AQ72" s="63"/>
      <c r="AR72" s="63"/>
      <c r="AS72" s="63"/>
      <c r="AT72" s="63"/>
      <c r="AU72" s="63"/>
      <c r="AV72" s="63"/>
      <c r="AW72" s="63"/>
      <c r="AX72" s="63"/>
      <c r="AY72" s="63"/>
      <c r="AZ72" s="63"/>
      <c r="BA72" s="63"/>
      <c r="BB72" s="63"/>
      <c r="BC72" s="63"/>
      <c r="BD72" s="63"/>
      <c r="BE72" s="63"/>
      <c r="BF72" s="63"/>
      <c r="BG72" s="63"/>
      <c r="BH72" s="63"/>
      <c r="BI72" s="63"/>
      <c r="BJ72" s="63"/>
      <c r="BK72" s="63"/>
      <c r="BL72" s="63"/>
      <c r="BM72" s="63"/>
      <c r="BN72" s="63"/>
      <c r="BO72" s="63"/>
      <c r="BP72" s="63"/>
      <c r="BQ72" s="63"/>
      <c r="BR72" s="63"/>
      <c r="BS72" s="63"/>
      <c r="BT72" s="63"/>
      <c r="BU72" s="63"/>
      <c r="BV72" s="63"/>
      <c r="BW72" s="63"/>
      <c r="BX72" s="63"/>
      <c r="BY72" s="63"/>
      <c r="BZ72" s="63"/>
      <c r="CA72" s="63"/>
      <c r="CB72" s="63"/>
      <c r="CC72" s="63"/>
      <c r="CD72" s="63"/>
      <c r="CE72" s="63"/>
      <c r="CF72" s="63"/>
      <c r="CG72" s="63"/>
      <c r="CH72" s="63"/>
      <c r="CI72" s="63"/>
      <c r="CJ72" s="63"/>
      <c r="CK72" s="63"/>
      <c r="CL72" s="63"/>
      <c r="CM72" s="63"/>
      <c r="CN72" s="63"/>
      <c r="CO72" s="63"/>
      <c r="CP72" s="63"/>
      <c r="CQ72" s="63"/>
      <c r="CR72" s="63"/>
      <c r="CS72" s="63"/>
      <c r="CT72" s="63"/>
      <c r="CU72" s="63"/>
      <c r="CV72" s="63"/>
      <c r="CW72" s="63"/>
      <c r="CX72" s="63"/>
      <c r="CY72" s="63"/>
      <c r="CZ72" s="63"/>
    </row>
    <row r="73" spans="1:104" ht="27.6" x14ac:dyDescent="0.25">
      <c r="A73" s="16" t="s">
        <v>619</v>
      </c>
      <c r="B73" s="9" t="s">
        <v>185</v>
      </c>
      <c r="C73" s="15" t="s">
        <v>255</v>
      </c>
      <c r="D73" s="15" t="s">
        <v>68</v>
      </c>
      <c r="E73" s="91"/>
      <c r="F73" s="92"/>
      <c r="G73" s="92"/>
      <c r="H73" s="92"/>
      <c r="I73" s="92"/>
      <c r="J73" s="92"/>
      <c r="K73" s="92"/>
      <c r="L73" s="92"/>
      <c r="M73" s="92"/>
      <c r="N73" s="92"/>
      <c r="O73" s="92"/>
      <c r="P73" s="92"/>
      <c r="Q73" s="92"/>
      <c r="R73" s="92"/>
      <c r="S73" s="92"/>
      <c r="T73" s="92"/>
      <c r="U73" s="92"/>
      <c r="V73" s="92"/>
      <c r="W73" s="92"/>
      <c r="X73" s="92"/>
      <c r="Y73" s="92"/>
      <c r="Z73" s="92"/>
      <c r="AA73" s="92"/>
      <c r="AB73" s="92"/>
      <c r="AC73" s="92"/>
      <c r="AD73" s="92"/>
      <c r="AE73" s="92"/>
      <c r="AF73" s="92"/>
      <c r="AG73" s="92"/>
      <c r="AH73" s="92"/>
      <c r="AI73" s="92"/>
      <c r="AJ73" s="92"/>
      <c r="AK73" s="92"/>
      <c r="AL73" s="92"/>
      <c r="AM73" s="92"/>
      <c r="AN73" s="92"/>
      <c r="AO73" s="92"/>
      <c r="AP73" s="92"/>
      <c r="AQ73" s="92"/>
      <c r="AR73" s="92"/>
      <c r="AS73" s="92"/>
      <c r="AT73" s="92"/>
      <c r="AU73" s="92"/>
      <c r="AV73" s="92"/>
      <c r="AW73" s="92"/>
      <c r="AX73" s="92"/>
      <c r="AY73" s="92"/>
      <c r="AZ73" s="92"/>
      <c r="BA73" s="92"/>
      <c r="BB73" s="92"/>
      <c r="BC73" s="92"/>
      <c r="BD73" s="92"/>
      <c r="BE73" s="92"/>
      <c r="BF73" s="92"/>
      <c r="BG73" s="92"/>
      <c r="BH73" s="92"/>
      <c r="BI73" s="92"/>
      <c r="BJ73" s="92"/>
      <c r="BK73" s="92"/>
      <c r="BL73" s="92"/>
      <c r="BM73" s="92"/>
      <c r="BN73" s="92"/>
      <c r="BO73" s="92"/>
      <c r="BP73" s="92"/>
      <c r="BQ73" s="92"/>
      <c r="BR73" s="92"/>
      <c r="BS73" s="92"/>
      <c r="BT73" s="92"/>
      <c r="BU73" s="92"/>
      <c r="BV73" s="92"/>
      <c r="BW73" s="92"/>
      <c r="BX73" s="92"/>
      <c r="BY73" s="92"/>
      <c r="BZ73" s="92"/>
      <c r="CA73" s="92"/>
      <c r="CB73" s="92"/>
      <c r="CC73" s="92"/>
      <c r="CD73" s="92"/>
      <c r="CE73" s="92"/>
      <c r="CF73" s="92"/>
      <c r="CG73" s="92"/>
      <c r="CH73" s="92"/>
      <c r="CI73" s="92"/>
      <c r="CJ73" s="92"/>
      <c r="CK73" s="92"/>
      <c r="CL73" s="92"/>
      <c r="CM73" s="92"/>
      <c r="CN73" s="92"/>
      <c r="CO73" s="92"/>
      <c r="CP73" s="92"/>
      <c r="CQ73" s="92"/>
      <c r="CR73" s="92"/>
      <c r="CS73" s="92"/>
      <c r="CT73" s="92"/>
      <c r="CU73" s="92"/>
      <c r="CV73" s="92"/>
      <c r="CW73" s="92"/>
      <c r="CX73" s="92"/>
      <c r="CY73" s="92"/>
      <c r="CZ73" s="92"/>
    </row>
    <row r="75" spans="1:104" s="73" customFormat="1" ht="17.399999999999999" x14ac:dyDescent="0.3">
      <c r="A75" s="72"/>
      <c r="C75" s="74"/>
      <c r="D75" s="74"/>
    </row>
    <row r="76" spans="1:104" ht="14.25" customHeight="1" x14ac:dyDescent="0.25"/>
    <row r="77" spans="1:104" ht="14.25" customHeight="1" x14ac:dyDescent="0.25"/>
    <row r="78" spans="1:104" ht="14.25" customHeight="1" x14ac:dyDescent="0.25"/>
    <row r="79" spans="1:104" ht="14.25" customHeight="1" x14ac:dyDescent="0.25"/>
    <row r="80" spans="1:104"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sheetData>
  <sheetProtection algorithmName="SHA-512" hashValue="jDTGz4kLcr32SgZMFTcMdfxRJAzBzAjpW8rzUnGZLFrWYEnYt554tcAeVGJc/D7RrL/Ip462i4CkzOzyEl2FSA==" saltValue="2cXH4JQPTqmon9wgocOsaw==" spinCount="100000" sheet="1" objects="1" scenarios="1"/>
  <mergeCells count="5">
    <mergeCell ref="A3:C3"/>
    <mergeCell ref="A10:C10"/>
    <mergeCell ref="B13:C13"/>
    <mergeCell ref="B14:C14"/>
    <mergeCell ref="A24:D24"/>
  </mergeCells>
  <conditionalFormatting sqref="A9:A26">
    <cfRule type="expression" dxfId="63" priority="3">
      <formula>$D$5="Yes, the plan complies based on all analyses"</formula>
    </cfRule>
  </conditionalFormatting>
  <conditionalFormatting sqref="B9:D9 E9:CZ24 D10 B11:D23 A27:CZ73">
    <cfRule type="expression" dxfId="59" priority="4">
      <formula>$D$5="Yes, the plan complies based on all analyses"</formula>
    </cfRule>
  </conditionalFormatting>
  <conditionalFormatting sqref="B25:CZ26">
    <cfRule type="expression" dxfId="58" priority="1">
      <formula>$D$5="Yes, the plan complies based on all analyses"</formula>
    </cfRule>
  </conditionalFormatting>
  <dataValidations count="2">
    <dataValidation allowBlank="1" sqref="E30:CZ35" xr:uid="{926F0BD3-46D5-4DED-8D87-B6E90AC2F2FB}"/>
    <dataValidation allowBlank="1" prompt="To enter free text, select cell and type - do not click into cell" sqref="E37:CZ42 E44:CZ49 E68:CZ73 E60:CZ65 E53:CZ58" xr:uid="{374C7D54-B974-4B88-87C0-5CCD27F8180C}"/>
  </dataValidations>
  <hyperlinks>
    <hyperlink ref="B14" location="SectionE_AnalysisMethods" display="Return to the Analysis Methods section in the &quot;State and program information&quot; tab to change whether a method is used." xr:uid="{C342238B-4FD8-4E5B-8D6A-A9958D7BB95F}"/>
    <hyperlink ref="A8" location="'III_Plan comp 438.206 All plans'!A1" display="Click to go to section B: Assurance of plan compliance for 42 C.F.R. § 438.206" xr:uid="{5FD7DC64-571A-4002-A998-4A9A76C59898}"/>
    <hyperlink ref="A26" location="SectionE_AnalysisMethods" display="Click to return to the Analysis Methods section in the &quot;State and Program Information&quot; tab to change whether a method is used." xr:uid="{E637C4A4-5251-4B57-B648-6CCEA4D922B8}"/>
  </hyperlink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7" id="{AE365CB2-ED78-4EA5-BD18-F78A89EC355C}">
            <xm:f>OR(ISBLANK('I_State and program information'!$E$50),'I_State and program information'!$E$50="No")</xm:f>
            <x14:dxf>
              <fill>
                <patternFill patternType="lightUp"/>
              </fill>
            </x14:dxf>
          </x14:cfRule>
          <xm:sqref>A28:CZ49</xm:sqref>
        </x14:conditionalFormatting>
        <x14:conditionalFormatting xmlns:xm="http://schemas.microsoft.com/office/excel/2006/main">
          <x14:cfRule type="expression" priority="6" id="{49264396-8EE4-4CA9-A1B8-580C5E56DC2F}">
            <xm:f>OR(ISBLANK('I_State and program information'!$E$54),'I_State and program information'!$E$54="No")</xm:f>
            <x14:dxf>
              <fill>
                <patternFill patternType="lightUp"/>
              </fill>
            </x14:dxf>
          </x14:cfRule>
          <xm:sqref>A51:CZ65</xm:sqref>
        </x14:conditionalFormatting>
        <x14:conditionalFormatting xmlns:xm="http://schemas.microsoft.com/office/excel/2006/main">
          <x14:cfRule type="expression" priority="5" id="{59D2CF76-768F-450A-8D5B-C49E892ACC42}">
            <xm:f>OR(ISBLANK('I_State and program information'!$E$62),'I_State and program information'!$E$62="No")</xm:f>
            <x14:dxf>
              <fill>
                <patternFill patternType="lightUp"/>
              </fill>
            </x14:dxf>
          </x14:cfRule>
          <xm:sqref>A66:CZ73</xm:sqref>
        </x14:conditionalFormatting>
      </x14:conditionalFormattings>
    </ext>
    <ext xmlns:x14="http://schemas.microsoft.com/office/spreadsheetml/2009/9/main" uri="{CCE6A557-97BC-4b89-ADB6-D9C93CAAB3DF}">
      <x14:dataValidations xmlns:xm="http://schemas.microsoft.com/office/excel/2006/main" count="103">
        <x14:dataValidation type="list" allowBlank="1" showInputMessage="1" showErrorMessage="1" xr:uid="{297701DB-B48A-4390-98A9-AC5D52A90CA3}">
          <x14:formula1>
            <xm:f>'Set Values'!$FG$28:$FG$37</xm:f>
          </x14:formula1>
          <xm:sqref>CZ15</xm:sqref>
        </x14:dataValidation>
        <x14:dataValidation type="list" allowBlank="1" showInputMessage="1" showErrorMessage="1" xr:uid="{7B6652DE-C615-4943-B6F1-0692CF4E96FA}">
          <x14:formula1>
            <xm:f>'Set Values'!$FF$28:$FF$37</xm:f>
          </x14:formula1>
          <xm:sqref>CY15</xm:sqref>
        </x14:dataValidation>
        <x14:dataValidation type="list" allowBlank="1" showInputMessage="1" showErrorMessage="1" xr:uid="{CBACC7AE-F9C0-4A32-A230-4223FEDA8CE8}">
          <x14:formula1>
            <xm:f>'Set Values'!$FE$28:$FE$37</xm:f>
          </x14:formula1>
          <xm:sqref>CX15</xm:sqref>
        </x14:dataValidation>
        <x14:dataValidation type="list" allowBlank="1" showInputMessage="1" showErrorMessage="1" xr:uid="{051BE0A3-C584-49EA-8ED2-D62BB6E9A4F9}">
          <x14:formula1>
            <xm:f>'Set Values'!$FD$28:$FD$37</xm:f>
          </x14:formula1>
          <xm:sqref>CW15</xm:sqref>
        </x14:dataValidation>
        <x14:dataValidation type="list" allowBlank="1" showInputMessage="1" showErrorMessage="1" xr:uid="{472991FE-B652-455C-803B-F1C268C46161}">
          <x14:formula1>
            <xm:f>'Set Values'!$FC$28:$FC$37</xm:f>
          </x14:formula1>
          <xm:sqref>CV15</xm:sqref>
        </x14:dataValidation>
        <x14:dataValidation type="list" allowBlank="1" showInputMessage="1" showErrorMessage="1" xr:uid="{FDE5F86F-78CE-4649-B5E2-4F0D68923F4E}">
          <x14:formula1>
            <xm:f>'Set Values'!$FB$28:$FB$37</xm:f>
          </x14:formula1>
          <xm:sqref>CU15</xm:sqref>
        </x14:dataValidation>
        <x14:dataValidation type="list" allowBlank="1" showInputMessage="1" showErrorMessage="1" xr:uid="{D39201B0-D618-478F-955F-8CA37A3146B2}">
          <x14:formula1>
            <xm:f>'Set Values'!$FA$28:$FA$37</xm:f>
          </x14:formula1>
          <xm:sqref>CT15</xm:sqref>
        </x14:dataValidation>
        <x14:dataValidation type="list" allowBlank="1" showInputMessage="1" showErrorMessage="1" xr:uid="{B1224F00-7AC0-41CF-87B2-78504D8D43C0}">
          <x14:formula1>
            <xm:f>'Set Values'!$EZ$28:$EZ$37</xm:f>
          </x14:formula1>
          <xm:sqref>CS15</xm:sqref>
        </x14:dataValidation>
        <x14:dataValidation type="list" allowBlank="1" showInputMessage="1" showErrorMessage="1" xr:uid="{7D75722F-943C-4FC3-8C6D-BBA5D2C6E48B}">
          <x14:formula1>
            <xm:f>'Set Values'!$EY$28:$EY$37</xm:f>
          </x14:formula1>
          <xm:sqref>CR15</xm:sqref>
        </x14:dataValidation>
        <x14:dataValidation type="list" allowBlank="1" showInputMessage="1" showErrorMessage="1" xr:uid="{BFF05335-A35E-47FA-ABEE-EFA600707E4D}">
          <x14:formula1>
            <xm:f>'Set Values'!$EX$28:$EX$37</xm:f>
          </x14:formula1>
          <xm:sqref>CQ15</xm:sqref>
        </x14:dataValidation>
        <x14:dataValidation type="list" allowBlank="1" showInputMessage="1" showErrorMessage="1" xr:uid="{C6095917-2E78-4446-8233-69EAC6428656}">
          <x14:formula1>
            <xm:f>'Set Values'!$EW$28:$EW$37</xm:f>
          </x14:formula1>
          <xm:sqref>CP15</xm:sqref>
        </x14:dataValidation>
        <x14:dataValidation type="list" allowBlank="1" showInputMessage="1" showErrorMessage="1" xr:uid="{9E4F9410-BB54-4277-AE50-7BA6C50CCD0D}">
          <x14:formula1>
            <xm:f>'Set Values'!$EV$28:$EV$37</xm:f>
          </x14:formula1>
          <xm:sqref>CO15</xm:sqref>
        </x14:dataValidation>
        <x14:dataValidation type="list" allowBlank="1" showInputMessage="1" showErrorMessage="1" xr:uid="{59DEA908-FF80-4DDC-91E3-0A470FC94EA5}">
          <x14:formula1>
            <xm:f>'Set Values'!$EU$28:$EU$37</xm:f>
          </x14:formula1>
          <xm:sqref>CN15</xm:sqref>
        </x14:dataValidation>
        <x14:dataValidation type="list" allowBlank="1" showInputMessage="1" showErrorMessage="1" xr:uid="{82D43095-9F79-485F-AD2E-0D77BF5133BB}">
          <x14:formula1>
            <xm:f>'Set Values'!$ET$28:$ET$37</xm:f>
          </x14:formula1>
          <xm:sqref>CM15</xm:sqref>
        </x14:dataValidation>
        <x14:dataValidation type="list" allowBlank="1" showInputMessage="1" showErrorMessage="1" xr:uid="{F17E3E1D-EE47-4B6B-8910-9011FB7CB492}">
          <x14:formula1>
            <xm:f>'Set Values'!$ES$28:$ES$37</xm:f>
          </x14:formula1>
          <xm:sqref>CL15</xm:sqref>
        </x14:dataValidation>
        <x14:dataValidation type="list" allowBlank="1" showInputMessage="1" showErrorMessage="1" xr:uid="{550FC938-DE11-4536-851F-680414C085C6}">
          <x14:formula1>
            <xm:f>'Set Values'!$ER$28:$ER$37</xm:f>
          </x14:formula1>
          <xm:sqref>CK15</xm:sqref>
        </x14:dataValidation>
        <x14:dataValidation type="list" allowBlank="1" showInputMessage="1" showErrorMessage="1" xr:uid="{5780176F-2211-4EC1-B317-B74805D6E0DB}">
          <x14:formula1>
            <xm:f>'Set Values'!$EQ$28:$EQ$37</xm:f>
          </x14:formula1>
          <xm:sqref>CJ15</xm:sqref>
        </x14:dataValidation>
        <x14:dataValidation type="list" allowBlank="1" showInputMessage="1" showErrorMessage="1" xr:uid="{C2DC29AF-46D8-405C-981F-09D959F0AC37}">
          <x14:formula1>
            <xm:f>'Set Values'!$EP$28:$EP$37</xm:f>
          </x14:formula1>
          <xm:sqref>CI15</xm:sqref>
        </x14:dataValidation>
        <x14:dataValidation type="list" allowBlank="1" showInputMessage="1" showErrorMessage="1" xr:uid="{9DDF04D5-499A-48EA-8BDF-0C1E7C44B392}">
          <x14:formula1>
            <xm:f>'Set Values'!$EO$28:$EO$37</xm:f>
          </x14:formula1>
          <xm:sqref>CH15</xm:sqref>
        </x14:dataValidation>
        <x14:dataValidation type="list" allowBlank="1" showInputMessage="1" showErrorMessage="1" xr:uid="{D4234054-CC80-407D-9891-B9C397BC65FE}">
          <x14:formula1>
            <xm:f>'Set Values'!$EN$28:$EN$37</xm:f>
          </x14:formula1>
          <xm:sqref>CG15</xm:sqref>
        </x14:dataValidation>
        <x14:dataValidation type="list" allowBlank="1" showInputMessage="1" showErrorMessage="1" xr:uid="{5EF039DB-EE06-430D-A0EB-0A188DB070E5}">
          <x14:formula1>
            <xm:f>'Set Values'!$EM$28:$EM$37</xm:f>
          </x14:formula1>
          <xm:sqref>CF15</xm:sqref>
        </x14:dataValidation>
        <x14:dataValidation type="list" allowBlank="1" showInputMessage="1" showErrorMessage="1" xr:uid="{D9CA55AD-48B5-4AA7-9AE1-3F4008C9951C}">
          <x14:formula1>
            <xm:f>'Set Values'!$EL$28:$EL$37</xm:f>
          </x14:formula1>
          <xm:sqref>CE15</xm:sqref>
        </x14:dataValidation>
        <x14:dataValidation type="list" allowBlank="1" showInputMessage="1" showErrorMessage="1" xr:uid="{C09FA1D5-65EA-4503-9737-83E7053045E9}">
          <x14:formula1>
            <xm:f>'Set Values'!$EK$28:$EK$37</xm:f>
          </x14:formula1>
          <xm:sqref>CD15</xm:sqref>
        </x14:dataValidation>
        <x14:dataValidation type="list" allowBlank="1" showInputMessage="1" showErrorMessage="1" xr:uid="{C1CF2E23-8362-4F4F-9AB1-2ED9220D50A2}">
          <x14:formula1>
            <xm:f>'Set Values'!$EJ$28:$EJ$37</xm:f>
          </x14:formula1>
          <xm:sqref>CC15</xm:sqref>
        </x14:dataValidation>
        <x14:dataValidation type="list" allowBlank="1" showInputMessage="1" showErrorMessage="1" xr:uid="{7B917A97-A8B0-462A-A754-830B9D037857}">
          <x14:formula1>
            <xm:f>'Set Values'!$EI$28:$EI$37</xm:f>
          </x14:formula1>
          <xm:sqref>CB15</xm:sqref>
        </x14:dataValidation>
        <x14:dataValidation type="list" allowBlank="1" showInputMessage="1" showErrorMessage="1" xr:uid="{89489B5A-1862-4F24-AF32-3894B9BBC370}">
          <x14:formula1>
            <xm:f>'Set Values'!$EH$28:$EH$37</xm:f>
          </x14:formula1>
          <xm:sqref>CA15</xm:sqref>
        </x14:dataValidation>
        <x14:dataValidation type="list" allowBlank="1" showInputMessage="1" showErrorMessage="1" xr:uid="{D83757E8-7163-4390-8988-F9531062C425}">
          <x14:formula1>
            <xm:f>'Set Values'!$EG$28:$EG$37</xm:f>
          </x14:formula1>
          <xm:sqref>BZ15</xm:sqref>
        </x14:dataValidation>
        <x14:dataValidation type="list" allowBlank="1" showInputMessage="1" showErrorMessage="1" xr:uid="{1A4C79AC-AC10-49B6-A854-18455618E91F}">
          <x14:formula1>
            <xm:f>'Set Values'!$EF$28:$EF$37</xm:f>
          </x14:formula1>
          <xm:sqref>BY15</xm:sqref>
        </x14:dataValidation>
        <x14:dataValidation type="list" allowBlank="1" showInputMessage="1" showErrorMessage="1" xr:uid="{EA590759-B8BC-42A2-B814-5081762BC471}">
          <x14:formula1>
            <xm:f>'Set Values'!$EE$28:$EE$37</xm:f>
          </x14:formula1>
          <xm:sqref>BX15</xm:sqref>
        </x14:dataValidation>
        <x14:dataValidation type="list" allowBlank="1" showInputMessage="1" showErrorMessage="1" xr:uid="{D1A07988-A6C6-40DC-A144-DEC466460D49}">
          <x14:formula1>
            <xm:f>'Set Values'!$ED$28:$ED$37</xm:f>
          </x14:formula1>
          <xm:sqref>BW15</xm:sqref>
        </x14:dataValidation>
        <x14:dataValidation type="list" allowBlank="1" showInputMessage="1" showErrorMessage="1" xr:uid="{CF353913-1F49-4A32-A9DA-B13CC64BAE49}">
          <x14:formula1>
            <xm:f>'Set Values'!$EC$28:$EC$37</xm:f>
          </x14:formula1>
          <xm:sqref>BV15</xm:sqref>
        </x14:dataValidation>
        <x14:dataValidation type="list" allowBlank="1" showInputMessage="1" showErrorMessage="1" xr:uid="{62F6973A-A3E0-4D4A-A650-09DCEB7ABD28}">
          <x14:formula1>
            <xm:f>'Set Values'!$EB$28:$EB$37</xm:f>
          </x14:formula1>
          <xm:sqref>BU15</xm:sqref>
        </x14:dataValidation>
        <x14:dataValidation type="list" allowBlank="1" showInputMessage="1" showErrorMessage="1" xr:uid="{FD6C3FBD-56D0-4B01-B24F-D7C8D9706F89}">
          <x14:formula1>
            <xm:f>'Set Values'!$EA$28:$EA$37</xm:f>
          </x14:formula1>
          <xm:sqref>BT15</xm:sqref>
        </x14:dataValidation>
        <x14:dataValidation type="list" allowBlank="1" showInputMessage="1" showErrorMessage="1" xr:uid="{2D317350-342B-4F7D-B7C3-5D0A755D7989}">
          <x14:formula1>
            <xm:f>'Set Values'!$DZ$28:$DZ$37</xm:f>
          </x14:formula1>
          <xm:sqref>BS15</xm:sqref>
        </x14:dataValidation>
        <x14:dataValidation type="list" allowBlank="1" showInputMessage="1" showErrorMessage="1" xr:uid="{BB2F11CD-280F-4A08-AD59-9C10DABDA285}">
          <x14:formula1>
            <xm:f>'Set Values'!$DY$28:$DY$37</xm:f>
          </x14:formula1>
          <xm:sqref>BR15</xm:sqref>
        </x14:dataValidation>
        <x14:dataValidation type="list" allowBlank="1" showInputMessage="1" showErrorMessage="1" xr:uid="{FB77BDE2-6018-4680-9DEB-594DCA7F8B55}">
          <x14:formula1>
            <xm:f>'Set Values'!$DX$28:$DX$37</xm:f>
          </x14:formula1>
          <xm:sqref>BQ15</xm:sqref>
        </x14:dataValidation>
        <x14:dataValidation type="list" allowBlank="1" showInputMessage="1" showErrorMessage="1" xr:uid="{15016BE9-2C90-4CE2-9954-5E2DB3E55EE9}">
          <x14:formula1>
            <xm:f>'Set Values'!$DW$28:$DW$37</xm:f>
          </x14:formula1>
          <xm:sqref>BP15</xm:sqref>
        </x14:dataValidation>
        <x14:dataValidation type="list" allowBlank="1" showInputMessage="1" showErrorMessage="1" xr:uid="{78DB906B-1A43-4568-8F45-255B9E92EE5A}">
          <x14:formula1>
            <xm:f>'Set Values'!$DV$28:$DV$37</xm:f>
          </x14:formula1>
          <xm:sqref>BO15</xm:sqref>
        </x14:dataValidation>
        <x14:dataValidation type="list" allowBlank="1" showInputMessage="1" showErrorMessage="1" xr:uid="{7E2517A6-CDC8-4389-8513-995F7B518B73}">
          <x14:formula1>
            <xm:f>'Set Values'!$DU$28:$DU$37</xm:f>
          </x14:formula1>
          <xm:sqref>BN15</xm:sqref>
        </x14:dataValidation>
        <x14:dataValidation type="list" allowBlank="1" showInputMessage="1" showErrorMessage="1" xr:uid="{107ABFA9-4A07-4E68-8DFF-EBD35FA08830}">
          <x14:formula1>
            <xm:f>'Set Values'!$DT$28:$DT$37</xm:f>
          </x14:formula1>
          <xm:sqref>BM15</xm:sqref>
        </x14:dataValidation>
        <x14:dataValidation type="list" allowBlank="1" showInputMessage="1" showErrorMessage="1" xr:uid="{F23296EC-862F-44BE-956E-E913DB8FFADD}">
          <x14:formula1>
            <xm:f>'Set Values'!$DS$28:$DS$37</xm:f>
          </x14:formula1>
          <xm:sqref>BL15</xm:sqref>
        </x14:dataValidation>
        <x14:dataValidation type="list" allowBlank="1" showInputMessage="1" showErrorMessage="1" xr:uid="{F461ADC2-119E-4D6B-AD20-3B4A8A2BDA72}">
          <x14:formula1>
            <xm:f>'Set Values'!$DR$28:$DR$37</xm:f>
          </x14:formula1>
          <xm:sqref>BK15</xm:sqref>
        </x14:dataValidation>
        <x14:dataValidation type="list" allowBlank="1" showInputMessage="1" showErrorMessage="1" xr:uid="{F7DD76A0-F701-44D5-B6F4-D88574EB7CEA}">
          <x14:formula1>
            <xm:f>'Set Values'!$DQ$28:$DQ$37</xm:f>
          </x14:formula1>
          <xm:sqref>BJ15</xm:sqref>
        </x14:dataValidation>
        <x14:dataValidation type="list" allowBlank="1" showInputMessage="1" showErrorMessage="1" xr:uid="{979C9FB3-0D24-4BD8-9B98-F20FB0B86479}">
          <x14:formula1>
            <xm:f>'Set Values'!$DP$28:$DP$37</xm:f>
          </x14:formula1>
          <xm:sqref>BI15</xm:sqref>
        </x14:dataValidation>
        <x14:dataValidation type="list" allowBlank="1" showInputMessage="1" showErrorMessage="1" xr:uid="{89041257-E8EE-4C03-901D-1C3CED1A58C1}">
          <x14:formula1>
            <xm:f>'Set Values'!$DO$28:$DO$37</xm:f>
          </x14:formula1>
          <xm:sqref>BH15</xm:sqref>
        </x14:dataValidation>
        <x14:dataValidation type="list" allowBlank="1" showInputMessage="1" showErrorMessage="1" xr:uid="{083D31DD-9D22-4051-9337-D284852A5323}">
          <x14:formula1>
            <xm:f>'Set Values'!$DN$28:$DN$37</xm:f>
          </x14:formula1>
          <xm:sqref>BG15</xm:sqref>
        </x14:dataValidation>
        <x14:dataValidation type="list" allowBlank="1" showInputMessage="1" showErrorMessage="1" xr:uid="{DB36C09A-2E68-4825-94AB-2AB06E78AFD9}">
          <x14:formula1>
            <xm:f>'Set Values'!$DM$28:$DM$37</xm:f>
          </x14:formula1>
          <xm:sqref>BF15</xm:sqref>
        </x14:dataValidation>
        <x14:dataValidation type="list" allowBlank="1" showInputMessage="1" showErrorMessage="1" xr:uid="{279D63B9-4207-486B-9F43-053EF4FBFC33}">
          <x14:formula1>
            <xm:f>'Set Values'!$DL$28:$DL$37</xm:f>
          </x14:formula1>
          <xm:sqref>BE15</xm:sqref>
        </x14:dataValidation>
        <x14:dataValidation type="list" allowBlank="1" showInputMessage="1" showErrorMessage="1" xr:uid="{A6AC6158-0934-424C-A4F7-0B3BA32CB9FD}">
          <x14:formula1>
            <xm:f>'Set Values'!$DK$28:$DK$37</xm:f>
          </x14:formula1>
          <xm:sqref>BD15</xm:sqref>
        </x14:dataValidation>
        <x14:dataValidation type="list" allowBlank="1" showInputMessage="1" showErrorMessage="1" xr:uid="{2B560560-BAD4-4A9B-915B-59381EE201A8}">
          <x14:formula1>
            <xm:f>'Set Values'!$DJ$28:$DJ$37</xm:f>
          </x14:formula1>
          <xm:sqref>BC15</xm:sqref>
        </x14:dataValidation>
        <x14:dataValidation type="list" allowBlank="1" showInputMessage="1" showErrorMessage="1" xr:uid="{5D1A2912-6C7F-48B8-B8D8-A0571F7ABC39}">
          <x14:formula1>
            <xm:f>'Set Values'!$DI$28:$DI$37</xm:f>
          </x14:formula1>
          <xm:sqref>BB15</xm:sqref>
        </x14:dataValidation>
        <x14:dataValidation type="list" allowBlank="1" showInputMessage="1" showErrorMessage="1" xr:uid="{B6FE661C-A911-4B89-BC41-13995EA00355}">
          <x14:formula1>
            <xm:f>'Set Values'!$DH$28:$DH$37</xm:f>
          </x14:formula1>
          <xm:sqref>BA15</xm:sqref>
        </x14:dataValidation>
        <x14:dataValidation type="list" allowBlank="1" showInputMessage="1" showErrorMessage="1" xr:uid="{CFA57C7C-1DD7-4EA2-AE04-D80E525DBA26}">
          <x14:formula1>
            <xm:f>'Set Values'!$DG$28:$DG$37</xm:f>
          </x14:formula1>
          <xm:sqref>AZ15</xm:sqref>
        </x14:dataValidation>
        <x14:dataValidation type="list" allowBlank="1" showInputMessage="1" showErrorMessage="1" xr:uid="{53EBD8A5-E8B8-4A83-A2D4-16A6F3EAA088}">
          <x14:formula1>
            <xm:f>'Set Values'!$DF$28:$DF$37</xm:f>
          </x14:formula1>
          <xm:sqref>AY15</xm:sqref>
        </x14:dataValidation>
        <x14:dataValidation type="list" allowBlank="1" showInputMessage="1" showErrorMessage="1" xr:uid="{024F0FAD-E6D9-49CF-A4AC-40108C5E5FE5}">
          <x14:formula1>
            <xm:f>'Set Values'!$DE$28:$DE$37</xm:f>
          </x14:formula1>
          <xm:sqref>AX15</xm:sqref>
        </x14:dataValidation>
        <x14:dataValidation type="list" allowBlank="1" showInputMessage="1" showErrorMessage="1" xr:uid="{5EB4BD58-8A57-4356-8BF0-01968436A608}">
          <x14:formula1>
            <xm:f>'Set Values'!$DD$28:$DD$37</xm:f>
          </x14:formula1>
          <xm:sqref>AW15</xm:sqref>
        </x14:dataValidation>
        <x14:dataValidation type="list" allowBlank="1" showInputMessage="1" showErrorMessage="1" xr:uid="{76073922-F751-408C-A86F-19F33B3CFACB}">
          <x14:formula1>
            <xm:f>'Set Values'!$DC$28:$DC$37</xm:f>
          </x14:formula1>
          <xm:sqref>AV15</xm:sqref>
        </x14:dataValidation>
        <x14:dataValidation type="list" allowBlank="1" showInputMessage="1" showErrorMessage="1" xr:uid="{F633E3E8-3AF1-4EB7-8421-FFFC1C2B97DC}">
          <x14:formula1>
            <xm:f>'Set Values'!$DB$28:$DB$37</xm:f>
          </x14:formula1>
          <xm:sqref>AU15</xm:sqref>
        </x14:dataValidation>
        <x14:dataValidation type="list" allowBlank="1" showInputMessage="1" showErrorMessage="1" xr:uid="{B3E422AC-FBE9-401F-BE7A-FA184E0A9FAA}">
          <x14:formula1>
            <xm:f>'Set Values'!$DA$28:$DA$37</xm:f>
          </x14:formula1>
          <xm:sqref>AT15</xm:sqref>
        </x14:dataValidation>
        <x14:dataValidation type="list" allowBlank="1" showInputMessage="1" showErrorMessage="1" xr:uid="{21F9C231-C198-460E-BAA0-A7692DE43D5A}">
          <x14:formula1>
            <xm:f>'Set Values'!$CZ$28:$CZ$37</xm:f>
          </x14:formula1>
          <xm:sqref>AS15</xm:sqref>
        </x14:dataValidation>
        <x14:dataValidation type="list" allowBlank="1" showInputMessage="1" showErrorMessage="1" xr:uid="{6F52497A-F48B-4FFE-BB86-DFBFE40228F2}">
          <x14:formula1>
            <xm:f>'Set Values'!$CY$28:$CY$37</xm:f>
          </x14:formula1>
          <xm:sqref>AR15</xm:sqref>
        </x14:dataValidation>
        <x14:dataValidation type="list" allowBlank="1" showInputMessage="1" showErrorMessage="1" xr:uid="{15654325-B752-4DD9-ABDE-AD8B482EE75E}">
          <x14:formula1>
            <xm:f>'Set Values'!$CX$28:$CX$37</xm:f>
          </x14:formula1>
          <xm:sqref>AQ15</xm:sqref>
        </x14:dataValidation>
        <x14:dataValidation type="list" allowBlank="1" showInputMessage="1" showErrorMessage="1" xr:uid="{03D85AA4-681C-4777-8E26-B08CD55EE250}">
          <x14:formula1>
            <xm:f>'Set Values'!$CW$28:$CW$37</xm:f>
          </x14:formula1>
          <xm:sqref>AP15</xm:sqref>
        </x14:dataValidation>
        <x14:dataValidation type="list" allowBlank="1" showInputMessage="1" showErrorMessage="1" xr:uid="{BB0D2380-851B-4548-81D7-FBFDADF7AE3D}">
          <x14:formula1>
            <xm:f>'Set Values'!$CV$28:$CV$37</xm:f>
          </x14:formula1>
          <xm:sqref>AO15</xm:sqref>
        </x14:dataValidation>
        <x14:dataValidation type="list" allowBlank="1" showInputMessage="1" showErrorMessage="1" xr:uid="{C777F386-761B-4B84-B2FB-D5CDC2D20772}">
          <x14:formula1>
            <xm:f>'Set Values'!$CU$28:$CU$37</xm:f>
          </x14:formula1>
          <xm:sqref>AN15</xm:sqref>
        </x14:dataValidation>
        <x14:dataValidation type="list" allowBlank="1" showInputMessage="1" showErrorMessage="1" xr:uid="{27D17133-235A-4427-A509-A8E194DF0EC8}">
          <x14:formula1>
            <xm:f>'Set Values'!$CT$28:$CT$37</xm:f>
          </x14:formula1>
          <xm:sqref>AM15</xm:sqref>
        </x14:dataValidation>
        <x14:dataValidation type="list" allowBlank="1" showInputMessage="1" showErrorMessage="1" xr:uid="{79C03014-6D8D-4467-B250-9C506DBE2918}">
          <x14:formula1>
            <xm:f>'Set Values'!$CS$28:$CS$37</xm:f>
          </x14:formula1>
          <xm:sqref>AL15</xm:sqref>
        </x14:dataValidation>
        <x14:dataValidation type="list" allowBlank="1" showInputMessage="1" showErrorMessage="1" xr:uid="{66579ACB-C139-44FA-BF19-1224096D15B1}">
          <x14:formula1>
            <xm:f>'Set Values'!$CR$28:$CR$37</xm:f>
          </x14:formula1>
          <xm:sqref>AK15</xm:sqref>
        </x14:dataValidation>
        <x14:dataValidation type="list" allowBlank="1" showInputMessage="1" showErrorMessage="1" xr:uid="{C42D9480-9069-4FC4-B722-E901C4595DF9}">
          <x14:formula1>
            <xm:f>'Set Values'!$CQ$28:$CQ$37</xm:f>
          </x14:formula1>
          <xm:sqref>AJ15</xm:sqref>
        </x14:dataValidation>
        <x14:dataValidation type="list" allowBlank="1" showInputMessage="1" showErrorMessage="1" xr:uid="{28291694-DB90-4E67-A003-496636E8B575}">
          <x14:formula1>
            <xm:f>'Set Values'!$CP$28:$CP$37</xm:f>
          </x14:formula1>
          <xm:sqref>AI15</xm:sqref>
        </x14:dataValidation>
        <x14:dataValidation type="list" allowBlank="1" showInputMessage="1" showErrorMessage="1" xr:uid="{FA7FFD51-12FC-451E-9395-65032EF36B96}">
          <x14:formula1>
            <xm:f>'Set Values'!$CO$28:$CO$37</xm:f>
          </x14:formula1>
          <xm:sqref>AH15</xm:sqref>
        </x14:dataValidation>
        <x14:dataValidation type="list" allowBlank="1" showInputMessage="1" showErrorMessage="1" xr:uid="{41A3491E-D88A-4FDD-A2FF-A64854A8F427}">
          <x14:formula1>
            <xm:f>'Set Values'!$CN$28:$CN$37</xm:f>
          </x14:formula1>
          <xm:sqref>AG15</xm:sqref>
        </x14:dataValidation>
        <x14:dataValidation type="list" allowBlank="1" showInputMessage="1" showErrorMessage="1" xr:uid="{AF99DCF6-C285-44BD-AE87-B08BD7DECE34}">
          <x14:formula1>
            <xm:f>'Set Values'!$CM$28:$CM$37</xm:f>
          </x14:formula1>
          <xm:sqref>AF15</xm:sqref>
        </x14:dataValidation>
        <x14:dataValidation type="list" allowBlank="1" showInputMessage="1" showErrorMessage="1" xr:uid="{BA261190-891A-483A-B651-28DEF365303C}">
          <x14:formula1>
            <xm:f>'Set Values'!$CL$28:$CL$37</xm:f>
          </x14:formula1>
          <xm:sqref>AE15</xm:sqref>
        </x14:dataValidation>
        <x14:dataValidation type="list" allowBlank="1" showInputMessage="1" showErrorMessage="1" xr:uid="{3A940C86-357F-4439-8C89-C613E68442E8}">
          <x14:formula1>
            <xm:f>'Set Values'!$CK$28:$CK$37</xm:f>
          </x14:formula1>
          <xm:sqref>AD15</xm:sqref>
        </x14:dataValidation>
        <x14:dataValidation type="list" allowBlank="1" showInputMessage="1" showErrorMessage="1" xr:uid="{AA1D8E75-8DB4-4867-8626-EA7875259444}">
          <x14:formula1>
            <xm:f>'Set Values'!$CJ$28:$CJ$37</xm:f>
          </x14:formula1>
          <xm:sqref>AC15</xm:sqref>
        </x14:dataValidation>
        <x14:dataValidation type="list" allowBlank="1" showInputMessage="1" showErrorMessage="1" xr:uid="{FF387B8A-4684-4A00-BB62-ECFFB760FBEB}">
          <x14:formula1>
            <xm:f>'Set Values'!$CI$28:$CI$37</xm:f>
          </x14:formula1>
          <xm:sqref>AB15</xm:sqref>
        </x14:dataValidation>
        <x14:dataValidation type="list" allowBlank="1" showInputMessage="1" showErrorMessage="1" xr:uid="{6F40B025-638F-41A5-B242-A8242DAE1370}">
          <x14:formula1>
            <xm:f>'Set Values'!$CH$28:$CH$37</xm:f>
          </x14:formula1>
          <xm:sqref>AA15</xm:sqref>
        </x14:dataValidation>
        <x14:dataValidation type="list" allowBlank="1" showInputMessage="1" showErrorMessage="1" xr:uid="{6F3284B8-8182-4CAE-9B65-F89DA186799C}">
          <x14:formula1>
            <xm:f>'Set Values'!$CG$28:$CG$37</xm:f>
          </x14:formula1>
          <xm:sqref>Z15</xm:sqref>
        </x14:dataValidation>
        <x14:dataValidation type="list" allowBlank="1" showInputMessage="1" showErrorMessage="1" xr:uid="{01C8A158-6E53-48E5-B937-A0BFAE5B8ED9}">
          <x14:formula1>
            <xm:f>'Set Values'!$CF$28:$CF$37</xm:f>
          </x14:formula1>
          <xm:sqref>Y15</xm:sqref>
        </x14:dataValidation>
        <x14:dataValidation type="list" allowBlank="1" showInputMessage="1" showErrorMessage="1" xr:uid="{A4CC193D-53C8-4D4D-ACB1-E3CF36CB97C8}">
          <x14:formula1>
            <xm:f>'Set Values'!$CE$28:$CE$37</xm:f>
          </x14:formula1>
          <xm:sqref>X15</xm:sqref>
        </x14:dataValidation>
        <x14:dataValidation type="list" allowBlank="1" showInputMessage="1" showErrorMessage="1" xr:uid="{9BBEC300-4D8B-4490-8C3E-8E1C8D1D7A8F}">
          <x14:formula1>
            <xm:f>'Set Values'!$AA$3</xm:f>
          </x14:formula1>
          <xm:sqref>E12:CZ12</xm:sqref>
        </x14:dataValidation>
        <x14:dataValidation type="list" allowBlank="1" showInputMessage="1" showErrorMessage="1" xr:uid="{E330ED2E-1D0E-4C19-B80B-C3EAD0663EEB}">
          <x14:formula1>
            <xm:f>'Set Values'!$CD$28:$CD$37</xm:f>
          </x14:formula1>
          <xm:sqref>W15</xm:sqref>
        </x14:dataValidation>
        <x14:dataValidation type="list" allowBlank="1" showInputMessage="1" showErrorMessage="1" xr:uid="{45A34F4E-C7E0-4BE5-9320-F8CDE29104F2}">
          <x14:formula1>
            <xm:f>'Set Values'!$CC$28:$CC$37</xm:f>
          </x14:formula1>
          <xm:sqref>V15</xm:sqref>
        </x14:dataValidation>
        <x14:dataValidation type="list" allowBlank="1" showInputMessage="1" showErrorMessage="1" xr:uid="{1CBF93FD-73BE-4CBD-9A90-168F9343902C}">
          <x14:formula1>
            <xm:f>'Set Values'!$CB$28:$CB$37</xm:f>
          </x14:formula1>
          <xm:sqref>U15</xm:sqref>
        </x14:dataValidation>
        <x14:dataValidation type="list" allowBlank="1" showInputMessage="1" showErrorMessage="1" xr:uid="{3F1242A1-A195-4A5D-9281-CDB32DC0290A}">
          <x14:formula1>
            <xm:f>'Set Values'!$CA$28:$CA$37</xm:f>
          </x14:formula1>
          <xm:sqref>T15</xm:sqref>
        </x14:dataValidation>
        <x14:dataValidation type="list" allowBlank="1" showInputMessage="1" showErrorMessage="1" xr:uid="{59B9B43A-E5D2-4A22-A442-4482054C25D8}">
          <x14:formula1>
            <xm:f>'Set Values'!$BZ$28:$BZ$37</xm:f>
          </x14:formula1>
          <xm:sqref>S15</xm:sqref>
        </x14:dataValidation>
        <x14:dataValidation type="list" allowBlank="1" showInputMessage="1" showErrorMessage="1" xr:uid="{A3617457-91AE-48D7-84C7-F110DB99C66C}">
          <x14:formula1>
            <xm:f>'Set Values'!$BY$28:$BY$37</xm:f>
          </x14:formula1>
          <xm:sqref>R15</xm:sqref>
        </x14:dataValidation>
        <x14:dataValidation type="list" allowBlank="1" showInputMessage="1" showErrorMessage="1" xr:uid="{137E05AE-7CD3-4445-A843-AF8A6B20905D}">
          <x14:formula1>
            <xm:f>'Set Values'!$BX$28:$BX$37</xm:f>
          </x14:formula1>
          <xm:sqref>Q15</xm:sqref>
        </x14:dataValidation>
        <x14:dataValidation type="list" allowBlank="1" showInputMessage="1" showErrorMessage="1" xr:uid="{624C4A84-2B3E-47DD-BFC6-E1A818072AAE}">
          <x14:formula1>
            <xm:f>'Set Values'!$BW$28:$BW$37</xm:f>
          </x14:formula1>
          <xm:sqref>P15</xm:sqref>
        </x14:dataValidation>
        <x14:dataValidation type="list" allowBlank="1" showInputMessage="1" showErrorMessage="1" xr:uid="{CAF83AC8-AB9B-48C5-AB30-1BA37B12B3C7}">
          <x14:formula1>
            <xm:f>'Set Values'!$BV$28:$BV$37</xm:f>
          </x14:formula1>
          <xm:sqref>O15</xm:sqref>
        </x14:dataValidation>
        <x14:dataValidation type="list" allowBlank="1" showInputMessage="1" showErrorMessage="1" xr:uid="{92238C46-7AA9-4DE1-B0D5-5288945C641C}">
          <x14:formula1>
            <xm:f>'Set Values'!$BU$28:$BU$37</xm:f>
          </x14:formula1>
          <xm:sqref>N15</xm:sqref>
        </x14:dataValidation>
        <x14:dataValidation type="list" allowBlank="1" showInputMessage="1" showErrorMessage="1" xr:uid="{0B13D272-BE26-4673-8378-361CB1F75443}">
          <x14:formula1>
            <xm:f>'Set Values'!$BT$28:$BT$37</xm:f>
          </x14:formula1>
          <xm:sqref>M15</xm:sqref>
        </x14:dataValidation>
        <x14:dataValidation type="list" allowBlank="1" showInputMessage="1" showErrorMessage="1" xr:uid="{5ABCCC40-C56A-4A55-8216-B47798FD25CB}">
          <x14:formula1>
            <xm:f>'Set Values'!$BS$28:$BS$37</xm:f>
          </x14:formula1>
          <xm:sqref>L15</xm:sqref>
        </x14:dataValidation>
        <x14:dataValidation type="list" allowBlank="1" showInputMessage="1" showErrorMessage="1" xr:uid="{8D4A1D15-C603-4F41-B574-397F610555F2}">
          <x14:formula1>
            <xm:f>'Set Values'!$BR$28:$BR$37</xm:f>
          </x14:formula1>
          <xm:sqref>K15</xm:sqref>
        </x14:dataValidation>
        <x14:dataValidation type="list" allowBlank="1" showInputMessage="1" showErrorMessage="1" xr:uid="{26639C82-466F-4D1A-89D2-2E5824825ACA}">
          <x14:formula1>
            <xm:f>'Set Values'!$BQ$28:$BQ$37</xm:f>
          </x14:formula1>
          <xm:sqref>J15</xm:sqref>
        </x14:dataValidation>
        <x14:dataValidation type="list" allowBlank="1" showInputMessage="1" showErrorMessage="1" xr:uid="{D3121A8F-15EE-4FC2-8FF5-F2097D194841}">
          <x14:formula1>
            <xm:f>'Set Values'!$BP$28:$BP$37</xm:f>
          </x14:formula1>
          <xm:sqref>I15</xm:sqref>
        </x14:dataValidation>
        <x14:dataValidation type="list" allowBlank="1" showInputMessage="1" showErrorMessage="1" xr:uid="{342E54A2-57D4-4C91-9F79-99A40B6AFD8C}">
          <x14:formula1>
            <xm:f>'Set Values'!$BO$28:$BO$37</xm:f>
          </x14:formula1>
          <xm:sqref>H15</xm:sqref>
        </x14:dataValidation>
        <x14:dataValidation type="list" allowBlank="1" showInputMessage="1" showErrorMessage="1" xr:uid="{F2725DDB-0EC5-4EE1-9BCF-345EBCB2FC94}">
          <x14:formula1>
            <xm:f>'Set Values'!$BN$28:$BN$37</xm:f>
          </x14:formula1>
          <xm:sqref>G15</xm:sqref>
        </x14:dataValidation>
        <x14:dataValidation type="list" allowBlank="1" showInputMessage="1" showErrorMessage="1" xr:uid="{5CA952A1-8CE5-4C46-94D9-886BBDAA7879}">
          <x14:formula1>
            <xm:f>'Set Values'!$BL$28:$BL$37</xm:f>
          </x14:formula1>
          <xm:sqref>E15</xm:sqref>
        </x14:dataValidation>
        <x14:dataValidation type="list" allowBlank="1" showInputMessage="1" showErrorMessage="1" xr:uid="{89887B69-18A6-4B87-BB7A-D714D0568F33}">
          <x14:formula1>
            <xm:f>'Set Values'!$BM$28:$BM$37</xm:f>
          </x14:formula1>
          <xm:sqref>F15</xm:sqref>
        </x14:dataValidation>
        <x14:dataValidation type="list" allowBlank="1" showInputMessage="1" showErrorMessage="1" xr:uid="{C3C51744-5F7D-4930-8CEF-E49294CC95BF}">
          <x14:formula1>
            <xm:f>'Set Values'!$Z$3:$Z$4</xm:f>
          </x14:formula1>
          <xm:sqref>D5</xm:sqref>
        </x14:dataValidation>
        <x14:dataValidation type="list" allowBlank="1" showInputMessage="1" showErrorMessage="1" xr:uid="{6D0E26AC-89DB-44AE-B9D7-DAF59C3A586A}">
          <x14:formula1>
            <xm:f>'Set Values'!$AB$3:$AB$4</xm:f>
          </x14:formula1>
          <xm:sqref>E20:CZ20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E6EF9-2C53-43AE-8FAB-B16DD26F0221}">
  <dimension ref="A1:CZ108"/>
  <sheetViews>
    <sheetView showGridLines="0" zoomScale="70" zoomScaleNormal="70" workbookViewId="0">
      <pane xSplit="4" ySplit="11" topLeftCell="E12" activePane="bottomRight" state="frozen"/>
      <selection activeCell="D20" sqref="D20"/>
      <selection pane="topRight" activeCell="D20" sqref="D20"/>
      <selection pane="bottomLeft" activeCell="D20" sqref="D20"/>
      <selection pane="bottomRight"/>
    </sheetView>
  </sheetViews>
  <sheetFormatPr defaultColWidth="9.21875" defaultRowHeight="13.8" x14ac:dyDescent="0.25"/>
  <cols>
    <col min="1" max="1" width="9.33203125" style="2" customWidth="1"/>
    <col min="2" max="2" width="39.5546875" style="2" customWidth="1"/>
    <col min="3" max="3" width="71.5546875" style="5" customWidth="1"/>
    <col min="4" max="4" width="30.77734375" style="5" customWidth="1"/>
    <col min="5" max="104" width="40.77734375" style="2" customWidth="1"/>
    <col min="105" max="16384" width="9.21875" style="2"/>
  </cols>
  <sheetData>
    <row r="1" spans="1:104" s="78" customFormat="1" ht="21" x14ac:dyDescent="0.35">
      <c r="A1" s="75" t="s">
        <v>585</v>
      </c>
      <c r="B1" s="75"/>
      <c r="C1" s="76"/>
      <c r="D1" s="77"/>
      <c r="E1" s="75" t="s">
        <v>401</v>
      </c>
      <c r="F1" s="75" t="s">
        <v>402</v>
      </c>
      <c r="G1" s="75" t="s">
        <v>403</v>
      </c>
      <c r="H1" s="75" t="s">
        <v>404</v>
      </c>
      <c r="I1" s="75" t="s">
        <v>405</v>
      </c>
      <c r="J1" s="75" t="s">
        <v>406</v>
      </c>
      <c r="K1" s="75" t="s">
        <v>407</v>
      </c>
      <c r="L1" s="75" t="s">
        <v>408</v>
      </c>
      <c r="M1" s="75" t="s">
        <v>409</v>
      </c>
      <c r="N1" s="75" t="s">
        <v>410</v>
      </c>
      <c r="O1" s="75" t="s">
        <v>411</v>
      </c>
      <c r="P1" s="75" t="s">
        <v>412</v>
      </c>
      <c r="Q1" s="75" t="s">
        <v>413</v>
      </c>
      <c r="R1" s="75" t="s">
        <v>414</v>
      </c>
      <c r="S1" s="75" t="s">
        <v>415</v>
      </c>
      <c r="T1" s="75" t="s">
        <v>416</v>
      </c>
      <c r="U1" s="75" t="s">
        <v>417</v>
      </c>
      <c r="V1" s="75" t="s">
        <v>418</v>
      </c>
      <c r="W1" s="75" t="s">
        <v>419</v>
      </c>
      <c r="X1" s="75" t="s">
        <v>420</v>
      </c>
      <c r="Y1" s="75" t="s">
        <v>421</v>
      </c>
      <c r="Z1" s="75" t="s">
        <v>422</v>
      </c>
      <c r="AA1" s="75" t="s">
        <v>423</v>
      </c>
      <c r="AB1" s="75" t="s">
        <v>424</v>
      </c>
      <c r="AC1" s="75" t="s">
        <v>425</v>
      </c>
      <c r="AD1" s="75" t="s">
        <v>426</v>
      </c>
      <c r="AE1" s="75" t="s">
        <v>427</v>
      </c>
      <c r="AF1" s="75" t="s">
        <v>428</v>
      </c>
      <c r="AG1" s="75" t="s">
        <v>429</v>
      </c>
      <c r="AH1" s="75" t="s">
        <v>430</v>
      </c>
      <c r="AI1" s="75" t="s">
        <v>431</v>
      </c>
      <c r="AJ1" s="75" t="s">
        <v>432</v>
      </c>
      <c r="AK1" s="75" t="s">
        <v>433</v>
      </c>
      <c r="AL1" s="75" t="s">
        <v>434</v>
      </c>
      <c r="AM1" s="75" t="s">
        <v>435</v>
      </c>
      <c r="AN1" s="75" t="s">
        <v>436</v>
      </c>
      <c r="AO1" s="75" t="s">
        <v>437</v>
      </c>
      <c r="AP1" s="75" t="s">
        <v>438</v>
      </c>
      <c r="AQ1" s="75" t="s">
        <v>439</v>
      </c>
      <c r="AR1" s="75" t="s">
        <v>440</v>
      </c>
      <c r="AS1" s="75" t="s">
        <v>441</v>
      </c>
      <c r="AT1" s="75" t="s">
        <v>442</v>
      </c>
      <c r="AU1" s="75" t="s">
        <v>443</v>
      </c>
      <c r="AV1" s="75" t="s">
        <v>444</v>
      </c>
      <c r="AW1" s="75" t="s">
        <v>445</v>
      </c>
      <c r="AX1" s="75" t="s">
        <v>446</v>
      </c>
      <c r="AY1" s="75" t="s">
        <v>447</v>
      </c>
      <c r="AZ1" s="75" t="s">
        <v>448</v>
      </c>
      <c r="BA1" s="75" t="s">
        <v>449</v>
      </c>
      <c r="BB1" s="75" t="s">
        <v>450</v>
      </c>
      <c r="BC1" s="75" t="s">
        <v>451</v>
      </c>
      <c r="BD1" s="75" t="s">
        <v>452</v>
      </c>
      <c r="BE1" s="75" t="s">
        <v>453</v>
      </c>
      <c r="BF1" s="75" t="s">
        <v>454</v>
      </c>
      <c r="BG1" s="75" t="s">
        <v>455</v>
      </c>
      <c r="BH1" s="75" t="s">
        <v>456</v>
      </c>
      <c r="BI1" s="75" t="s">
        <v>457</v>
      </c>
      <c r="BJ1" s="75" t="s">
        <v>458</v>
      </c>
      <c r="BK1" s="75" t="s">
        <v>459</v>
      </c>
      <c r="BL1" s="75" t="s">
        <v>460</v>
      </c>
      <c r="BM1" s="75" t="s">
        <v>461</v>
      </c>
      <c r="BN1" s="75" t="s">
        <v>462</v>
      </c>
      <c r="BO1" s="75" t="s">
        <v>463</v>
      </c>
      <c r="BP1" s="75" t="s">
        <v>464</v>
      </c>
      <c r="BQ1" s="75" t="s">
        <v>465</v>
      </c>
      <c r="BR1" s="75" t="s">
        <v>466</v>
      </c>
      <c r="BS1" s="75" t="s">
        <v>467</v>
      </c>
      <c r="BT1" s="75" t="s">
        <v>468</v>
      </c>
      <c r="BU1" s="75" t="s">
        <v>469</v>
      </c>
      <c r="BV1" s="75" t="s">
        <v>470</v>
      </c>
      <c r="BW1" s="75" t="s">
        <v>471</v>
      </c>
      <c r="BX1" s="75" t="s">
        <v>472</v>
      </c>
      <c r="BY1" s="75" t="s">
        <v>473</v>
      </c>
      <c r="BZ1" s="75" t="s">
        <v>474</v>
      </c>
      <c r="CA1" s="75" t="s">
        <v>475</v>
      </c>
      <c r="CB1" s="75" t="s">
        <v>476</v>
      </c>
      <c r="CC1" s="75" t="s">
        <v>477</v>
      </c>
      <c r="CD1" s="75" t="s">
        <v>478</v>
      </c>
      <c r="CE1" s="75" t="s">
        <v>479</v>
      </c>
      <c r="CF1" s="75" t="s">
        <v>480</v>
      </c>
      <c r="CG1" s="75" t="s">
        <v>481</v>
      </c>
      <c r="CH1" s="75" t="s">
        <v>482</v>
      </c>
      <c r="CI1" s="75" t="s">
        <v>483</v>
      </c>
      <c r="CJ1" s="75" t="s">
        <v>484</v>
      </c>
      <c r="CK1" s="75" t="s">
        <v>485</v>
      </c>
      <c r="CL1" s="75" t="s">
        <v>486</v>
      </c>
      <c r="CM1" s="75" t="s">
        <v>487</v>
      </c>
      <c r="CN1" s="75" t="s">
        <v>488</v>
      </c>
      <c r="CO1" s="75" t="s">
        <v>489</v>
      </c>
      <c r="CP1" s="75" t="s">
        <v>490</v>
      </c>
      <c r="CQ1" s="75" t="s">
        <v>491</v>
      </c>
      <c r="CR1" s="75" t="s">
        <v>492</v>
      </c>
      <c r="CS1" s="75" t="s">
        <v>493</v>
      </c>
      <c r="CT1" s="75" t="s">
        <v>494</v>
      </c>
      <c r="CU1" s="75" t="s">
        <v>495</v>
      </c>
      <c r="CV1" s="75" t="s">
        <v>496</v>
      </c>
      <c r="CW1" s="75" t="s">
        <v>497</v>
      </c>
      <c r="CX1" s="75" t="s">
        <v>498</v>
      </c>
      <c r="CY1" s="75" t="s">
        <v>499</v>
      </c>
      <c r="CZ1" s="75" t="s">
        <v>500</v>
      </c>
    </row>
    <row r="2" spans="1:104" ht="28.5" customHeight="1" x14ac:dyDescent="0.4">
      <c r="A2" s="24" t="s">
        <v>672</v>
      </c>
      <c r="C2" s="24"/>
      <c r="D2" s="1"/>
    </row>
    <row r="3" spans="1:104" ht="31.2" customHeight="1" x14ac:dyDescent="0.25">
      <c r="A3" s="301" t="s">
        <v>673</v>
      </c>
      <c r="B3" s="302"/>
      <c r="C3" s="302"/>
      <c r="D3" s="58"/>
    </row>
    <row r="4" spans="1:104" x14ac:dyDescent="0.25">
      <c r="A4" s="55" t="s">
        <v>0</v>
      </c>
      <c r="B4" s="56" t="s">
        <v>1</v>
      </c>
      <c r="C4" s="56" t="s">
        <v>5</v>
      </c>
      <c r="D4" s="89" t="str">
        <f>IF('I_State and program information'!E27="","[Plan 3]",'I_State and program information'!E27)</f>
        <v>[Plan 3]</v>
      </c>
    </row>
    <row r="5" spans="1:104" ht="55.2" x14ac:dyDescent="0.25">
      <c r="A5" s="16" t="s">
        <v>579</v>
      </c>
      <c r="B5" s="84" t="s">
        <v>118</v>
      </c>
      <c r="C5" s="15" t="s">
        <v>273</v>
      </c>
      <c r="D5" s="57"/>
    </row>
    <row r="6" spans="1:104" ht="15" customHeight="1" x14ac:dyDescent="0.25">
      <c r="A6" s="62"/>
      <c r="B6" s="62"/>
      <c r="C6" s="62"/>
      <c r="D6" s="62"/>
    </row>
    <row r="7" spans="1:104" ht="15" customHeight="1" x14ac:dyDescent="0.25">
      <c r="A7" s="263" t="s">
        <v>644</v>
      </c>
      <c r="B7" s="62"/>
      <c r="C7" s="62"/>
      <c r="D7" s="62"/>
    </row>
    <row r="8" spans="1:104" ht="15" customHeight="1" x14ac:dyDescent="0.25">
      <c r="A8" s="259" t="s">
        <v>674</v>
      </c>
      <c r="B8" s="62"/>
      <c r="C8" s="62"/>
      <c r="D8" s="62"/>
    </row>
    <row r="9" spans="1:104" ht="35.4" customHeight="1" x14ac:dyDescent="0.4">
      <c r="A9" s="24" t="s">
        <v>647</v>
      </c>
      <c r="B9" s="24"/>
      <c r="D9" s="2"/>
    </row>
    <row r="10" spans="1:104" ht="39.6" customHeight="1" x14ac:dyDescent="0.25">
      <c r="A10" s="282" t="s">
        <v>586</v>
      </c>
      <c r="B10" s="283"/>
      <c r="C10" s="283"/>
      <c r="D10" s="230"/>
    </row>
    <row r="11" spans="1:104" ht="41.4" x14ac:dyDescent="0.25">
      <c r="A11" s="49" t="s">
        <v>0</v>
      </c>
      <c r="B11" s="47" t="s">
        <v>1</v>
      </c>
      <c r="C11" s="47" t="s">
        <v>5</v>
      </c>
      <c r="D11" s="244" t="s">
        <v>65</v>
      </c>
      <c r="E11" s="240" t="str">
        <f>"Standard #1:"&amp;CHAR(10)&amp;CHAR(10)&amp;IF('II_Program-level standards'!E7="","",'II_Program-level standards'!E7&amp;"; "&amp;CHAR(10)&amp;'II_Program-level standards'!E9&amp;"; "&amp;CHAR(10)&amp;'II_Program-level standards'!E14&amp;"; "&amp;CHAR(10)&amp;'II_Program-level standards'!E15)</f>
        <v xml:space="preserve">Standard #1:
</v>
      </c>
      <c r="F11" s="87" t="str">
        <f>"Standard #2:"&amp;CHAR(10)&amp;CHAR(10)&amp;IF('II_Program-level standards'!F7="","",'II_Program-level standards'!F7&amp;"; "&amp;CHAR(10)&amp;'II_Program-level standards'!F9&amp;"; "&amp;CHAR(10)&amp;'II_Program-level standards'!F14&amp;"; "&amp;CHAR(10)&amp;'II_Program-level standards'!F15)</f>
        <v xml:space="preserve">Standard #2:
</v>
      </c>
      <c r="G11" s="87" t="str">
        <f>"Standard #3:"&amp;CHAR(10)&amp;CHAR(10)&amp;IF('II_Program-level standards'!G7="","",'II_Program-level standards'!G7&amp;"; "&amp;CHAR(10)&amp;'II_Program-level standards'!G9&amp;"; "&amp;CHAR(10)&amp;'II_Program-level standards'!G14&amp;"; "&amp;CHAR(10)&amp;'II_Program-level standards'!G15)</f>
        <v xml:space="preserve">Standard #3:
</v>
      </c>
      <c r="H11" s="87" t="str">
        <f>"Standard #4:"&amp;CHAR(10)&amp;CHAR(10)&amp;IF('II_Program-level standards'!H7="","",'II_Program-level standards'!H7&amp;"; "&amp;CHAR(10)&amp;'II_Program-level standards'!H9&amp;"; "&amp;CHAR(10)&amp;'II_Program-level standards'!H14&amp;"; "&amp;CHAR(10)&amp;'II_Program-level standards'!H15)</f>
        <v xml:space="preserve">Standard #4:
</v>
      </c>
      <c r="I11" s="87" t="str">
        <f>"Standard #5:"&amp;CHAR(10)&amp;CHAR(10)&amp;IF('II_Program-level standards'!I7="","",'II_Program-level standards'!I7&amp;"; "&amp;CHAR(10)&amp;'II_Program-level standards'!I9&amp;"; "&amp;CHAR(10)&amp;'II_Program-level standards'!I14&amp;"; "&amp;CHAR(10)&amp;'II_Program-level standards'!I15)</f>
        <v xml:space="preserve">Standard #5:
</v>
      </c>
      <c r="J11" s="87" t="str">
        <f>"Standard #6:"&amp;CHAR(10)&amp;CHAR(10)&amp;IF('II_Program-level standards'!J7="","",'II_Program-level standards'!J7&amp;"; "&amp;CHAR(10)&amp;'II_Program-level standards'!J9&amp;"; "&amp;CHAR(10)&amp;'II_Program-level standards'!J14&amp;"; "&amp;CHAR(10)&amp;'II_Program-level standards'!J15)</f>
        <v xml:space="preserve">Standard #6:
</v>
      </c>
      <c r="K11" s="87" t="str">
        <f>"Standard #7:"&amp;CHAR(10)&amp;CHAR(10)&amp;IF('II_Program-level standards'!K7="","",'II_Program-level standards'!K7&amp;"; "&amp;CHAR(10)&amp;'II_Program-level standards'!K9&amp;"; "&amp;CHAR(10)&amp;'II_Program-level standards'!K14&amp;"; "&amp;CHAR(10)&amp;'II_Program-level standards'!K15)</f>
        <v xml:space="preserve">Standard #7:
</v>
      </c>
      <c r="L11" s="87" t="str">
        <f>"Standard #8:"&amp;CHAR(10)&amp;CHAR(10)&amp;IF('II_Program-level standards'!L7="","",'II_Program-level standards'!L7&amp;"; "&amp;CHAR(10)&amp;'II_Program-level standards'!L9&amp;"; "&amp;CHAR(10)&amp;'II_Program-level standards'!L14&amp;"; "&amp;CHAR(10)&amp;'II_Program-level standards'!L15)</f>
        <v xml:space="preserve">Standard #8:
</v>
      </c>
      <c r="M11" s="87" t="str">
        <f>"Standard #9:"&amp;CHAR(10)&amp;CHAR(10)&amp;IF('II_Program-level standards'!M7="","",'II_Program-level standards'!M7&amp;"; "&amp;CHAR(10)&amp;'II_Program-level standards'!M9&amp;"; "&amp;CHAR(10)&amp;'II_Program-level standards'!M14&amp;"; "&amp;CHAR(10)&amp;'II_Program-level standards'!M15)</f>
        <v xml:space="preserve">Standard #9:
</v>
      </c>
      <c r="N11" s="87" t="str">
        <f>"Standard #10:"&amp;CHAR(10)&amp;CHAR(10)&amp;IF('II_Program-level standards'!N7="","",'II_Program-level standards'!N7&amp;"; "&amp;CHAR(10)&amp;'II_Program-level standards'!N9&amp;"; "&amp;CHAR(10)&amp;'II_Program-level standards'!N14&amp;"; "&amp;CHAR(10)&amp;'II_Program-level standards'!N15)</f>
        <v xml:space="preserve">Standard #10:
</v>
      </c>
      <c r="O11" s="87" t="str">
        <f>"Standard #11:"&amp;CHAR(10)&amp;CHAR(10)&amp;IF('II_Program-level standards'!O7="","",'II_Program-level standards'!O7&amp;"; "&amp;CHAR(10)&amp;'II_Program-level standards'!O9&amp;"; "&amp;CHAR(10)&amp;'II_Program-level standards'!O14&amp;"; "&amp;CHAR(10)&amp;'II_Program-level standards'!O15)</f>
        <v xml:space="preserve">Standard #11:
</v>
      </c>
      <c r="P11" s="87" t="str">
        <f>"Standard #12:"&amp;CHAR(10)&amp;CHAR(10)&amp;IF('II_Program-level standards'!P7="","",'II_Program-level standards'!P7&amp;"; "&amp;CHAR(10)&amp;'II_Program-level standards'!P9&amp;"; "&amp;CHAR(10)&amp;'II_Program-level standards'!P14&amp;"; "&amp;CHAR(10)&amp;'II_Program-level standards'!P15)</f>
        <v xml:space="preserve">Standard #12:
</v>
      </c>
      <c r="Q11" s="87" t="str">
        <f>"Standard #13:"&amp;CHAR(10)&amp;CHAR(10)&amp;IF('II_Program-level standards'!Q7="","",'II_Program-level standards'!Q7&amp;"; "&amp;CHAR(10)&amp;'II_Program-level standards'!Q9&amp;"; "&amp;CHAR(10)&amp;'II_Program-level standards'!Q14&amp;"; "&amp;CHAR(10)&amp;'II_Program-level standards'!Q15)</f>
        <v xml:space="preserve">Standard #13:
</v>
      </c>
      <c r="R11" s="87" t="str">
        <f>"Standard #14:"&amp;CHAR(10)&amp;CHAR(10)&amp;IF('II_Program-level standards'!R7="","",'II_Program-level standards'!R7&amp;"; "&amp;CHAR(10)&amp;'II_Program-level standards'!R9&amp;"; "&amp;CHAR(10)&amp;'II_Program-level standards'!R14&amp;"; "&amp;CHAR(10)&amp;'II_Program-level standards'!R15)</f>
        <v xml:space="preserve">Standard #14:
</v>
      </c>
      <c r="S11" s="87" t="str">
        <f>"Standard #15:"&amp;CHAR(10)&amp;CHAR(10)&amp;IF('II_Program-level standards'!S7="","",'II_Program-level standards'!S7&amp;"; "&amp;CHAR(10)&amp;'II_Program-level standards'!S9&amp;"; "&amp;CHAR(10)&amp;'II_Program-level standards'!S14&amp;"; "&amp;CHAR(10)&amp;'II_Program-level standards'!S15)</f>
        <v xml:space="preserve">Standard #15:
</v>
      </c>
      <c r="T11" s="87" t="str">
        <f>"Standard #16:"&amp;CHAR(10)&amp;CHAR(10)&amp;IF('II_Program-level standards'!T7="","",'II_Program-level standards'!T7&amp;"; "&amp;CHAR(10)&amp;'II_Program-level standards'!T9&amp;"; "&amp;CHAR(10)&amp;'II_Program-level standards'!T14&amp;"; "&amp;CHAR(10)&amp;'II_Program-level standards'!T15)</f>
        <v xml:space="preserve">Standard #16:
</v>
      </c>
      <c r="U11" s="87" t="str">
        <f>"Standard #17:"&amp;CHAR(10)&amp;CHAR(10)&amp;IF('II_Program-level standards'!U7="","",'II_Program-level standards'!U7&amp;"; "&amp;CHAR(10)&amp;'II_Program-level standards'!U9&amp;"; "&amp;CHAR(10)&amp;'II_Program-level standards'!U14&amp;"; "&amp;CHAR(10)&amp;'II_Program-level standards'!U15)</f>
        <v xml:space="preserve">Standard #17:
</v>
      </c>
      <c r="V11" s="87" t="str">
        <f>"Standard #18:"&amp;CHAR(10)&amp;CHAR(10)&amp;IF('II_Program-level standards'!V7="","",'II_Program-level standards'!V7&amp;"; "&amp;CHAR(10)&amp;'II_Program-level standards'!V9&amp;"; "&amp;CHAR(10)&amp;'II_Program-level standards'!V14&amp;"; "&amp;CHAR(10)&amp;'II_Program-level standards'!V15)</f>
        <v xml:space="preserve">Standard #18:
</v>
      </c>
      <c r="W11" s="87" t="str">
        <f>"Standard #19:"&amp;CHAR(10)&amp;CHAR(10)&amp;IF('II_Program-level standards'!W7="","",'II_Program-level standards'!W7&amp;"; "&amp;CHAR(10)&amp;'II_Program-level standards'!W9&amp;"; "&amp;CHAR(10)&amp;'II_Program-level standards'!W14&amp;"; "&amp;CHAR(10)&amp;'II_Program-level standards'!W15)</f>
        <v xml:space="preserve">Standard #19:
</v>
      </c>
      <c r="X11" s="87" t="str">
        <f>"Standard #20:"&amp;CHAR(10)&amp;CHAR(10)&amp;IF('II_Program-level standards'!X7="","",'II_Program-level standards'!X7&amp;"; "&amp;CHAR(10)&amp;'II_Program-level standards'!X9&amp;"; "&amp;CHAR(10)&amp;'II_Program-level standards'!X14&amp;"; "&amp;CHAR(10)&amp;'II_Program-level standards'!X15)</f>
        <v xml:space="preserve">Standard #20:
</v>
      </c>
      <c r="Y11" s="87" t="str">
        <f>"Standard #21:"&amp;CHAR(10)&amp;CHAR(10)&amp;IF('II_Program-level standards'!Y7="","",'II_Program-level standards'!Y7&amp;"; "&amp;CHAR(10)&amp;'II_Program-level standards'!Y9&amp;"; "&amp;CHAR(10)&amp;'II_Program-level standards'!Y14&amp;"; "&amp;CHAR(10)&amp;'II_Program-level standards'!Y15)</f>
        <v xml:space="preserve">Standard #21:
</v>
      </c>
      <c r="Z11" s="87" t="str">
        <f>"Standard #22:"&amp;CHAR(10)&amp;CHAR(10)&amp;IF('II_Program-level standards'!Z7="","",'II_Program-level standards'!Z7&amp;"; "&amp;CHAR(10)&amp;'II_Program-level standards'!Z9&amp;"; "&amp;CHAR(10)&amp;'II_Program-level standards'!Z14&amp;"; "&amp;CHAR(10)&amp;'II_Program-level standards'!Z15)</f>
        <v xml:space="preserve">Standard #22:
</v>
      </c>
      <c r="AA11" s="87" t="str">
        <f>"Standard #23:"&amp;CHAR(10)&amp;CHAR(10)&amp;IF('II_Program-level standards'!AA7="","",'II_Program-level standards'!AA7&amp;"; "&amp;CHAR(10)&amp;'II_Program-level standards'!AA9&amp;"; "&amp;CHAR(10)&amp;'II_Program-level standards'!AA14&amp;"; "&amp;CHAR(10)&amp;'II_Program-level standards'!AA15)</f>
        <v xml:space="preserve">Standard #23:
</v>
      </c>
      <c r="AB11" s="87" t="str">
        <f>"Standard #24:"&amp;CHAR(10)&amp;CHAR(10)&amp;IF('II_Program-level standards'!AB7="","",'II_Program-level standards'!AB7&amp;"; "&amp;CHAR(10)&amp;'II_Program-level standards'!AB9&amp;"; "&amp;CHAR(10)&amp;'II_Program-level standards'!AB14&amp;"; "&amp;CHAR(10)&amp;'II_Program-level standards'!AB15)</f>
        <v xml:space="preserve">Standard #24:
</v>
      </c>
      <c r="AC11" s="87" t="str">
        <f>"Standard #25:"&amp;CHAR(10)&amp;CHAR(10)&amp;IF('II_Program-level standards'!AC7="","",'II_Program-level standards'!AC7&amp;"; "&amp;CHAR(10)&amp;'II_Program-level standards'!AC9&amp;"; "&amp;CHAR(10)&amp;'II_Program-level standards'!AC14&amp;"; "&amp;CHAR(10)&amp;'II_Program-level standards'!AC15)</f>
        <v xml:space="preserve">Standard #25:
</v>
      </c>
      <c r="AD11" s="87" t="str">
        <f>"Standard #26:"&amp;CHAR(10)&amp;CHAR(10)&amp;IF('II_Program-level standards'!AD7="","",'II_Program-level standards'!AD7&amp;"; "&amp;CHAR(10)&amp;'II_Program-level standards'!AD9&amp;"; "&amp;CHAR(10)&amp;'II_Program-level standards'!AD14&amp;"; "&amp;CHAR(10)&amp;'II_Program-level standards'!AD15)</f>
        <v xml:space="preserve">Standard #26:
</v>
      </c>
      <c r="AE11" s="87" t="str">
        <f>"Standard #27:"&amp;CHAR(10)&amp;CHAR(10)&amp;IF('II_Program-level standards'!AE7="","",'II_Program-level standards'!AE7&amp;"; "&amp;CHAR(10)&amp;'II_Program-level standards'!AE9&amp;"; "&amp;CHAR(10)&amp;'II_Program-level standards'!AE14&amp;"; "&amp;CHAR(10)&amp;'II_Program-level standards'!AE15)</f>
        <v xml:space="preserve">Standard #27:
</v>
      </c>
      <c r="AF11" s="87" t="str">
        <f>"Standard #28:"&amp;CHAR(10)&amp;CHAR(10)&amp;IF('II_Program-level standards'!AF7="","",'II_Program-level standards'!AF7&amp;"; "&amp;CHAR(10)&amp;'II_Program-level standards'!AF9&amp;"; "&amp;CHAR(10)&amp;'II_Program-level standards'!AF14&amp;"; "&amp;CHAR(10)&amp;'II_Program-level standards'!AF15)</f>
        <v xml:space="preserve">Standard #28:
</v>
      </c>
      <c r="AG11" s="87" t="str">
        <f>"Standard #29:"&amp;CHAR(10)&amp;CHAR(10)&amp;IF('II_Program-level standards'!AG7="","",'II_Program-level standards'!AG7&amp;"; "&amp;CHAR(10)&amp;'II_Program-level standards'!AG9&amp;"; "&amp;CHAR(10)&amp;'II_Program-level standards'!AG14&amp;"; "&amp;CHAR(10)&amp;'II_Program-level standards'!AG15)</f>
        <v xml:space="preserve">Standard #29:
</v>
      </c>
      <c r="AH11" s="87" t="str">
        <f>"Standard #30:"&amp;CHAR(10)&amp;CHAR(10)&amp;IF('II_Program-level standards'!AH7="","",'II_Program-level standards'!AH7&amp;"; "&amp;CHAR(10)&amp;'II_Program-level standards'!AH9&amp;"; "&amp;CHAR(10)&amp;'II_Program-level standards'!AH14&amp;"; "&amp;CHAR(10)&amp;'II_Program-level standards'!AH15)</f>
        <v xml:space="preserve">Standard #30:
</v>
      </c>
      <c r="AI11" s="87" t="str">
        <f>"Standard #31:"&amp;CHAR(10)&amp;CHAR(10)&amp;IF('II_Program-level standards'!AI7="","",'II_Program-level standards'!AI7&amp;"; "&amp;CHAR(10)&amp;'II_Program-level standards'!AI9&amp;"; "&amp;CHAR(10)&amp;'II_Program-level standards'!AI14&amp;"; "&amp;CHAR(10)&amp;'II_Program-level standards'!AI15)</f>
        <v xml:space="preserve">Standard #31:
</v>
      </c>
      <c r="AJ11" s="87" t="str">
        <f>"Standard #32:"&amp;CHAR(10)&amp;CHAR(10)&amp;IF('II_Program-level standards'!AJ7="","",'II_Program-level standards'!AJ7&amp;"; "&amp;CHAR(10)&amp;'II_Program-level standards'!AJ9&amp;"; "&amp;CHAR(10)&amp;'II_Program-level standards'!AJ14&amp;"; "&amp;CHAR(10)&amp;'II_Program-level standards'!AJ15)</f>
        <v xml:space="preserve">Standard #32:
</v>
      </c>
      <c r="AK11" s="87" t="str">
        <f>"Standard #33:"&amp;CHAR(10)&amp;CHAR(10)&amp;IF('II_Program-level standards'!AK7="","",'II_Program-level standards'!AK7&amp;"; "&amp;CHAR(10)&amp;'II_Program-level standards'!AK9&amp;"; "&amp;CHAR(10)&amp;'II_Program-level standards'!AK14&amp;"; "&amp;CHAR(10)&amp;'II_Program-level standards'!AK15)</f>
        <v xml:space="preserve">Standard #33:
</v>
      </c>
      <c r="AL11" s="87" t="str">
        <f>"Standard #34:"&amp;CHAR(10)&amp;CHAR(10)&amp;IF('II_Program-level standards'!AL7="","",'II_Program-level standards'!AL7&amp;"; "&amp;CHAR(10)&amp;'II_Program-level standards'!AL9&amp;"; "&amp;CHAR(10)&amp;'II_Program-level standards'!AL14&amp;"; "&amp;CHAR(10)&amp;'II_Program-level standards'!AL15)</f>
        <v xml:space="preserve">Standard #34:
</v>
      </c>
      <c r="AM11" s="87" t="str">
        <f>"Standard #35:"&amp;CHAR(10)&amp;CHAR(10)&amp;IF('II_Program-level standards'!AM7="","",'II_Program-level standards'!AM7&amp;"; "&amp;CHAR(10)&amp;'II_Program-level standards'!AM9&amp;"; "&amp;CHAR(10)&amp;'II_Program-level standards'!AM14&amp;"; "&amp;CHAR(10)&amp;'II_Program-level standards'!AM15)</f>
        <v xml:space="preserve">Standard #35:
</v>
      </c>
      <c r="AN11" s="87" t="str">
        <f>"Standard #36:"&amp;CHAR(10)&amp;CHAR(10)&amp;IF('II_Program-level standards'!AN7="","",'II_Program-level standards'!AN7&amp;"; "&amp;CHAR(10)&amp;'II_Program-level standards'!AN9&amp;"; "&amp;CHAR(10)&amp;'II_Program-level standards'!AN14&amp;"; "&amp;CHAR(10)&amp;'II_Program-level standards'!AN15)</f>
        <v xml:space="preserve">Standard #36:
</v>
      </c>
      <c r="AO11" s="87" t="str">
        <f>"Standard #37:"&amp;CHAR(10)&amp;CHAR(10)&amp;IF('II_Program-level standards'!AO7="","",'II_Program-level standards'!AO7&amp;"; "&amp;CHAR(10)&amp;'II_Program-level standards'!AO9&amp;"; "&amp;CHAR(10)&amp;'II_Program-level standards'!AO14&amp;"; "&amp;CHAR(10)&amp;'II_Program-level standards'!AO15)</f>
        <v xml:space="preserve">Standard #37:
</v>
      </c>
      <c r="AP11" s="87" t="str">
        <f>"Standard #38:"&amp;CHAR(10)&amp;CHAR(10)&amp;IF('II_Program-level standards'!AP7="","",'II_Program-level standards'!AP7&amp;"; "&amp;CHAR(10)&amp;'II_Program-level standards'!AP9&amp;"; "&amp;CHAR(10)&amp;'II_Program-level standards'!AP14&amp;"; "&amp;CHAR(10)&amp;'II_Program-level standards'!AP15)</f>
        <v xml:space="preserve">Standard #38:
</v>
      </c>
      <c r="AQ11" s="87" t="str">
        <f>"Standard #39:"&amp;CHAR(10)&amp;CHAR(10)&amp;IF('II_Program-level standards'!AQ7="","",'II_Program-level standards'!AQ7&amp;"; "&amp;CHAR(10)&amp;'II_Program-level standards'!AQ9&amp;"; "&amp;CHAR(10)&amp;'II_Program-level standards'!AQ14&amp;"; "&amp;CHAR(10)&amp;'II_Program-level standards'!AQ15)</f>
        <v xml:space="preserve">Standard #39:
</v>
      </c>
      <c r="AR11" s="87" t="str">
        <f>"Standard #40:"&amp;CHAR(10)&amp;CHAR(10)&amp;IF('II_Program-level standards'!AR7="","",'II_Program-level standards'!AR7&amp;"; "&amp;CHAR(10)&amp;'II_Program-level standards'!AR9&amp;"; "&amp;CHAR(10)&amp;'II_Program-level standards'!AR14&amp;"; "&amp;CHAR(10)&amp;'II_Program-level standards'!AR15)</f>
        <v xml:space="preserve">Standard #40:
</v>
      </c>
      <c r="AS11" s="87" t="str">
        <f>"Standard #41:"&amp;CHAR(10)&amp;CHAR(10)&amp;IF('II_Program-level standards'!AS7="","",'II_Program-level standards'!AS7&amp;"; "&amp;CHAR(10)&amp;'II_Program-level standards'!AS9&amp;"; "&amp;CHAR(10)&amp;'II_Program-level standards'!AS14&amp;"; "&amp;CHAR(10)&amp;'II_Program-level standards'!AS15)</f>
        <v xml:space="preserve">Standard #41:
</v>
      </c>
      <c r="AT11" s="87" t="str">
        <f>"Standard #42:"&amp;CHAR(10)&amp;CHAR(10)&amp;IF('II_Program-level standards'!AT7="","",'II_Program-level standards'!AT7&amp;"; "&amp;CHAR(10)&amp;'II_Program-level standards'!AT9&amp;"; "&amp;CHAR(10)&amp;'II_Program-level standards'!AT14&amp;"; "&amp;CHAR(10)&amp;'II_Program-level standards'!AT15)</f>
        <v xml:space="preserve">Standard #42:
</v>
      </c>
      <c r="AU11" s="87" t="str">
        <f>"Standard #43:"&amp;CHAR(10)&amp;CHAR(10)&amp;IF('II_Program-level standards'!AU7="","",'II_Program-level standards'!AU7&amp;"; "&amp;CHAR(10)&amp;'II_Program-level standards'!AU9&amp;"; "&amp;CHAR(10)&amp;'II_Program-level standards'!AU14&amp;"; "&amp;CHAR(10)&amp;'II_Program-level standards'!AU15)</f>
        <v xml:space="preserve">Standard #43:
</v>
      </c>
      <c r="AV11" s="87" t="str">
        <f>"Standard #44:"&amp;CHAR(10)&amp;CHAR(10)&amp;IF('II_Program-level standards'!AV7="","",'II_Program-level standards'!AV7&amp;"; "&amp;CHAR(10)&amp;'II_Program-level standards'!AV9&amp;"; "&amp;CHAR(10)&amp;'II_Program-level standards'!AV14&amp;"; "&amp;CHAR(10)&amp;'II_Program-level standards'!AV15)</f>
        <v xml:space="preserve">Standard #44:
</v>
      </c>
      <c r="AW11" s="87" t="str">
        <f>"Standard #45:"&amp;CHAR(10)&amp;CHAR(10)&amp;IF('II_Program-level standards'!AW7="","",'II_Program-level standards'!AW7&amp;"; "&amp;CHAR(10)&amp;'II_Program-level standards'!AW9&amp;"; "&amp;CHAR(10)&amp;'II_Program-level standards'!AW14&amp;"; "&amp;CHAR(10)&amp;'II_Program-level standards'!AW15)</f>
        <v xml:space="preserve">Standard #45:
</v>
      </c>
      <c r="AX11" s="87" t="str">
        <f>"Standard #46:"&amp;CHAR(10)&amp;CHAR(10)&amp;IF('II_Program-level standards'!AX7="","",'II_Program-level standards'!AX7&amp;"; "&amp;CHAR(10)&amp;'II_Program-level standards'!AX9&amp;"; "&amp;CHAR(10)&amp;'II_Program-level standards'!AX14&amp;"; "&amp;CHAR(10)&amp;'II_Program-level standards'!AX15)</f>
        <v xml:space="preserve">Standard #46:
</v>
      </c>
      <c r="AY11" s="87" t="str">
        <f>"Standard #47:"&amp;CHAR(10)&amp;CHAR(10)&amp;IF('II_Program-level standards'!AY7="","",'II_Program-level standards'!AY7&amp;"; "&amp;CHAR(10)&amp;'II_Program-level standards'!AY9&amp;"; "&amp;CHAR(10)&amp;'II_Program-level standards'!AY14&amp;"; "&amp;CHAR(10)&amp;'II_Program-level standards'!AY15)</f>
        <v xml:space="preserve">Standard #47:
</v>
      </c>
      <c r="AZ11" s="87" t="str">
        <f>"Standard #48:"&amp;CHAR(10)&amp;CHAR(10)&amp;IF('II_Program-level standards'!AZ7="","",'II_Program-level standards'!AZ7&amp;"; "&amp;CHAR(10)&amp;'II_Program-level standards'!AZ9&amp;"; "&amp;CHAR(10)&amp;'II_Program-level standards'!AZ14&amp;"; "&amp;CHAR(10)&amp;'II_Program-level standards'!AZ15)</f>
        <v xml:space="preserve">Standard #48:
</v>
      </c>
      <c r="BA11" s="87" t="str">
        <f>"Standard #49:"&amp;CHAR(10)&amp;CHAR(10)&amp;IF('II_Program-level standards'!BA7="","",'II_Program-level standards'!BA7&amp;"; "&amp;CHAR(10)&amp;'II_Program-level standards'!BA9&amp;"; "&amp;CHAR(10)&amp;'II_Program-level standards'!BA14&amp;"; "&amp;CHAR(10)&amp;'II_Program-level standards'!BA15)</f>
        <v xml:space="preserve">Standard #49:
</v>
      </c>
      <c r="BB11" s="87" t="str">
        <f>"Standard #50:"&amp;CHAR(10)&amp;CHAR(10)&amp;IF('II_Program-level standards'!BB7="","",'II_Program-level standards'!BB7&amp;"; "&amp;CHAR(10)&amp;'II_Program-level standards'!BB9&amp;"; "&amp;CHAR(10)&amp;'II_Program-level standards'!BB14&amp;"; "&amp;CHAR(10)&amp;'II_Program-level standards'!BB15)</f>
        <v xml:space="preserve">Standard #50:
</v>
      </c>
      <c r="BC11" s="87" t="str">
        <f>"Standard #51:"&amp;CHAR(10)&amp;CHAR(10)&amp;IF('II_Program-level standards'!BC7="","",'II_Program-level standards'!BC7&amp;"; "&amp;CHAR(10)&amp;'II_Program-level standards'!BC9&amp;"; "&amp;CHAR(10)&amp;'II_Program-level standards'!BC14&amp;"; "&amp;CHAR(10)&amp;'II_Program-level standards'!BC15)</f>
        <v xml:space="preserve">Standard #51:
</v>
      </c>
      <c r="BD11" s="87" t="str">
        <f>"Standard #52:"&amp;CHAR(10)&amp;CHAR(10)&amp;IF('II_Program-level standards'!BD7="","",'II_Program-level standards'!BD7&amp;"; "&amp;CHAR(10)&amp;'II_Program-level standards'!BD9&amp;"; "&amp;CHAR(10)&amp;'II_Program-level standards'!BD14&amp;"; "&amp;CHAR(10)&amp;'II_Program-level standards'!BD15)</f>
        <v xml:space="preserve">Standard #52:
</v>
      </c>
      <c r="BE11" s="87" t="str">
        <f>"Standard #53:"&amp;CHAR(10)&amp;CHAR(10)&amp;IF('II_Program-level standards'!BE7="","",'II_Program-level standards'!BE7&amp;"; "&amp;CHAR(10)&amp;'II_Program-level standards'!BE9&amp;"; "&amp;CHAR(10)&amp;'II_Program-level standards'!BE14&amp;"; "&amp;CHAR(10)&amp;'II_Program-level standards'!BE15)</f>
        <v xml:space="preserve">Standard #53:
</v>
      </c>
      <c r="BF11" s="87" t="str">
        <f>"Standard #54:"&amp;CHAR(10)&amp;CHAR(10)&amp;IF('II_Program-level standards'!BF7="","",'II_Program-level standards'!BF7&amp;"; "&amp;CHAR(10)&amp;'II_Program-level standards'!BF9&amp;"; "&amp;CHAR(10)&amp;'II_Program-level standards'!BF14&amp;"; "&amp;CHAR(10)&amp;'II_Program-level standards'!BF15)</f>
        <v xml:space="preserve">Standard #54:
</v>
      </c>
      <c r="BG11" s="87" t="str">
        <f>"Standard #55:"&amp;CHAR(10)&amp;CHAR(10)&amp;IF('II_Program-level standards'!BG7="","",'II_Program-level standards'!BG7&amp;"; "&amp;CHAR(10)&amp;'II_Program-level standards'!BG9&amp;"; "&amp;CHAR(10)&amp;'II_Program-level standards'!BG14&amp;"; "&amp;CHAR(10)&amp;'II_Program-level standards'!BG15)</f>
        <v xml:space="preserve">Standard #55:
</v>
      </c>
      <c r="BH11" s="87" t="str">
        <f>"Standard #56:"&amp;CHAR(10)&amp;CHAR(10)&amp;IF('II_Program-level standards'!BH7="","",'II_Program-level standards'!BH7&amp;"; "&amp;CHAR(10)&amp;'II_Program-level standards'!BH9&amp;"; "&amp;CHAR(10)&amp;'II_Program-level standards'!BH14&amp;"; "&amp;CHAR(10)&amp;'II_Program-level standards'!BH15)</f>
        <v xml:space="preserve">Standard #56:
</v>
      </c>
      <c r="BI11" s="87" t="str">
        <f>"Standard #57:"&amp;CHAR(10)&amp;CHAR(10)&amp;IF('II_Program-level standards'!BI7="","",'II_Program-level standards'!BI7&amp;"; "&amp;CHAR(10)&amp;'II_Program-level standards'!BI9&amp;"; "&amp;CHAR(10)&amp;'II_Program-level standards'!BI14&amp;"; "&amp;CHAR(10)&amp;'II_Program-level standards'!BI15)</f>
        <v xml:space="preserve">Standard #57:
</v>
      </c>
      <c r="BJ11" s="87" t="str">
        <f>"Standard #58:"&amp;CHAR(10)&amp;CHAR(10)&amp;IF('II_Program-level standards'!BJ7="","",'II_Program-level standards'!BJ7&amp;"; "&amp;CHAR(10)&amp;'II_Program-level standards'!BJ9&amp;"; "&amp;CHAR(10)&amp;'II_Program-level standards'!BJ14&amp;"; "&amp;CHAR(10)&amp;'II_Program-level standards'!BJ15)</f>
        <v xml:space="preserve">Standard #58:
</v>
      </c>
      <c r="BK11" s="87" t="str">
        <f>"Standard #59:"&amp;CHAR(10)&amp;CHAR(10)&amp;IF('II_Program-level standards'!BK7="","",'II_Program-level standards'!BK7&amp;"; "&amp;CHAR(10)&amp;'II_Program-level standards'!BK9&amp;"; "&amp;CHAR(10)&amp;'II_Program-level standards'!BK14&amp;"; "&amp;CHAR(10)&amp;'II_Program-level standards'!BK15)</f>
        <v xml:space="preserve">Standard #59:
</v>
      </c>
      <c r="BL11" s="87" t="str">
        <f>"Standard #60:"&amp;CHAR(10)&amp;CHAR(10)&amp;IF('II_Program-level standards'!BL7="","",'II_Program-level standards'!BL7&amp;"; "&amp;CHAR(10)&amp;'II_Program-level standards'!BL9&amp;"; "&amp;CHAR(10)&amp;'II_Program-level standards'!BL14&amp;"; "&amp;CHAR(10)&amp;'II_Program-level standards'!BL15)</f>
        <v xml:space="preserve">Standard #60:
</v>
      </c>
      <c r="BM11" s="87" t="str">
        <f>"Standard #61:"&amp;CHAR(10)&amp;CHAR(10)&amp;IF('II_Program-level standards'!BM7="","",'II_Program-level standards'!BM7&amp;"; "&amp;CHAR(10)&amp;'II_Program-level standards'!BM9&amp;"; "&amp;CHAR(10)&amp;'II_Program-level standards'!BM14&amp;"; "&amp;CHAR(10)&amp;'II_Program-level standards'!BM15)</f>
        <v xml:space="preserve">Standard #61:
</v>
      </c>
      <c r="BN11" s="87" t="str">
        <f>"Standard #62:"&amp;CHAR(10)&amp;CHAR(10)&amp;IF('II_Program-level standards'!BN7="","",'II_Program-level standards'!BN7&amp;"; "&amp;CHAR(10)&amp;'II_Program-level standards'!BN9&amp;"; "&amp;CHAR(10)&amp;'II_Program-level standards'!BN14&amp;"; "&amp;CHAR(10)&amp;'II_Program-level standards'!BN15)</f>
        <v xml:space="preserve">Standard #62:
</v>
      </c>
      <c r="BO11" s="87" t="str">
        <f>"Standard #63:"&amp;CHAR(10)&amp;CHAR(10)&amp;IF('II_Program-level standards'!BO7="","",'II_Program-level standards'!BO7&amp;"; "&amp;CHAR(10)&amp;'II_Program-level standards'!BO9&amp;"; "&amp;CHAR(10)&amp;'II_Program-level standards'!BO14&amp;"; "&amp;CHAR(10)&amp;'II_Program-level standards'!BO15)</f>
        <v xml:space="preserve">Standard #63:
</v>
      </c>
      <c r="BP11" s="87" t="str">
        <f>"Standard #64:"&amp;CHAR(10)&amp;CHAR(10)&amp;IF('II_Program-level standards'!BP7="","",'II_Program-level standards'!BP7&amp;"; "&amp;CHAR(10)&amp;'II_Program-level standards'!BP9&amp;"; "&amp;CHAR(10)&amp;'II_Program-level standards'!BP14&amp;"; "&amp;CHAR(10)&amp;'II_Program-level standards'!BP15)</f>
        <v xml:space="preserve">Standard #64:
</v>
      </c>
      <c r="BQ11" s="87" t="str">
        <f>"Standard #65:"&amp;CHAR(10)&amp;CHAR(10)&amp;IF('II_Program-level standards'!BQ7="","",'II_Program-level standards'!BQ7&amp;"; "&amp;CHAR(10)&amp;'II_Program-level standards'!BQ9&amp;"; "&amp;CHAR(10)&amp;'II_Program-level standards'!BQ14&amp;"; "&amp;CHAR(10)&amp;'II_Program-level standards'!BQ15)</f>
        <v xml:space="preserve">Standard #65:
</v>
      </c>
      <c r="BR11" s="87" t="str">
        <f>"Standard #66:"&amp;CHAR(10)&amp;CHAR(10)&amp;IF('II_Program-level standards'!BR7="","",'II_Program-level standards'!BR7&amp;"; "&amp;CHAR(10)&amp;'II_Program-level standards'!BR9&amp;"; "&amp;CHAR(10)&amp;'II_Program-level standards'!BR14&amp;"; "&amp;CHAR(10)&amp;'II_Program-level standards'!BR15)</f>
        <v xml:space="preserve">Standard #66:
</v>
      </c>
      <c r="BS11" s="87" t="str">
        <f>"Standard #67:"&amp;CHAR(10)&amp;CHAR(10)&amp;IF('II_Program-level standards'!BS7="","",'II_Program-level standards'!BS7&amp;"; "&amp;CHAR(10)&amp;'II_Program-level standards'!BS9&amp;"; "&amp;CHAR(10)&amp;'II_Program-level standards'!BS14&amp;"; "&amp;CHAR(10)&amp;'II_Program-level standards'!BS15)</f>
        <v xml:space="preserve">Standard #67:
</v>
      </c>
      <c r="BT11" s="87" t="str">
        <f>"Standard #68:"&amp;CHAR(10)&amp;CHAR(10)&amp;IF('II_Program-level standards'!BT7="","",'II_Program-level standards'!BT7&amp;"; "&amp;CHAR(10)&amp;'II_Program-level standards'!BT9&amp;"; "&amp;CHAR(10)&amp;'II_Program-level standards'!BT14&amp;"; "&amp;CHAR(10)&amp;'II_Program-level standards'!BT15)</f>
        <v xml:space="preserve">Standard #68:
</v>
      </c>
      <c r="BU11" s="87" t="str">
        <f>"Standard #69:"&amp;CHAR(10)&amp;CHAR(10)&amp;IF('II_Program-level standards'!BU7="","",'II_Program-level standards'!BU7&amp;"; "&amp;CHAR(10)&amp;'II_Program-level standards'!BU9&amp;"; "&amp;CHAR(10)&amp;'II_Program-level standards'!BU14&amp;"; "&amp;CHAR(10)&amp;'II_Program-level standards'!BU15)</f>
        <v xml:space="preserve">Standard #69:
</v>
      </c>
      <c r="BV11" s="87" t="str">
        <f>"Standard #70:"&amp;CHAR(10)&amp;CHAR(10)&amp;IF('II_Program-level standards'!BV7="","",'II_Program-level standards'!BV7&amp;"; "&amp;CHAR(10)&amp;'II_Program-level standards'!BV9&amp;"; "&amp;CHAR(10)&amp;'II_Program-level standards'!BV14&amp;"; "&amp;CHAR(10)&amp;'II_Program-level standards'!BV15)</f>
        <v xml:space="preserve">Standard #70:
</v>
      </c>
      <c r="BW11" s="87" t="str">
        <f>"Standard #71:"&amp;CHAR(10)&amp;CHAR(10)&amp;IF('II_Program-level standards'!BW7="","",'II_Program-level standards'!BW7&amp;"; "&amp;CHAR(10)&amp;'II_Program-level standards'!BW9&amp;"; "&amp;CHAR(10)&amp;'II_Program-level standards'!BW14&amp;"; "&amp;CHAR(10)&amp;'II_Program-level standards'!BW15)</f>
        <v xml:space="preserve">Standard #71:
</v>
      </c>
      <c r="BX11" s="87" t="str">
        <f>"Standard #72:"&amp;CHAR(10)&amp;CHAR(10)&amp;IF('II_Program-level standards'!BX7="","",'II_Program-level standards'!BX7&amp;"; "&amp;CHAR(10)&amp;'II_Program-level standards'!BX9&amp;"; "&amp;CHAR(10)&amp;'II_Program-level standards'!BX14&amp;"; "&amp;CHAR(10)&amp;'II_Program-level standards'!BX15)</f>
        <v xml:space="preserve">Standard #72:
</v>
      </c>
      <c r="BY11" s="87" t="str">
        <f>"Standard #73:"&amp;CHAR(10)&amp;CHAR(10)&amp;IF('II_Program-level standards'!BY7="","",'II_Program-level standards'!BY7&amp;"; "&amp;CHAR(10)&amp;'II_Program-level standards'!BY9&amp;"; "&amp;CHAR(10)&amp;'II_Program-level standards'!BY14&amp;"; "&amp;CHAR(10)&amp;'II_Program-level standards'!BY15)</f>
        <v xml:space="preserve">Standard #73:
</v>
      </c>
      <c r="BZ11" s="87" t="str">
        <f>"Standard #74:"&amp;CHAR(10)&amp;CHAR(10)&amp;IF('II_Program-level standards'!BZ7="","",'II_Program-level standards'!BZ7&amp;"; "&amp;CHAR(10)&amp;'II_Program-level standards'!BZ9&amp;"; "&amp;CHAR(10)&amp;'II_Program-level standards'!BZ14&amp;"; "&amp;CHAR(10)&amp;'II_Program-level standards'!BZ15)</f>
        <v xml:space="preserve">Standard #74:
</v>
      </c>
      <c r="CA11" s="87" t="str">
        <f>"Standard #75:"&amp;CHAR(10)&amp;CHAR(10)&amp;IF('II_Program-level standards'!CA7="","",'II_Program-level standards'!CA7&amp;"; "&amp;CHAR(10)&amp;'II_Program-level standards'!CA9&amp;"; "&amp;CHAR(10)&amp;'II_Program-level standards'!CA14&amp;"; "&amp;CHAR(10)&amp;'II_Program-level standards'!CA15)</f>
        <v xml:space="preserve">Standard #75:
</v>
      </c>
      <c r="CB11" s="87" t="str">
        <f>"Standard #76:"&amp;CHAR(10)&amp;CHAR(10)&amp;IF('II_Program-level standards'!CB7="","",'II_Program-level standards'!CB7&amp;"; "&amp;CHAR(10)&amp;'II_Program-level standards'!CB9&amp;"; "&amp;CHAR(10)&amp;'II_Program-level standards'!CB14&amp;"; "&amp;CHAR(10)&amp;'II_Program-level standards'!CB15)</f>
        <v xml:space="preserve">Standard #76:
</v>
      </c>
      <c r="CC11" s="87" t="str">
        <f>"Standard #77:"&amp;CHAR(10)&amp;CHAR(10)&amp;IF('II_Program-level standards'!CC7="","",'II_Program-level standards'!CC7&amp;"; "&amp;CHAR(10)&amp;'II_Program-level standards'!CC9&amp;"; "&amp;CHAR(10)&amp;'II_Program-level standards'!CC14&amp;"; "&amp;CHAR(10)&amp;'II_Program-level standards'!CC15)</f>
        <v xml:space="preserve">Standard #77:
</v>
      </c>
      <c r="CD11" s="87" t="str">
        <f>"Standard #78:"&amp;CHAR(10)&amp;CHAR(10)&amp;IF('II_Program-level standards'!CD7="","",'II_Program-level standards'!CD7&amp;"; "&amp;CHAR(10)&amp;'II_Program-level standards'!CD9&amp;"; "&amp;CHAR(10)&amp;'II_Program-level standards'!CD14&amp;"; "&amp;CHAR(10)&amp;'II_Program-level standards'!CD15)</f>
        <v xml:space="preserve">Standard #78:
</v>
      </c>
      <c r="CE11" s="87" t="str">
        <f>"Standard #79:"&amp;CHAR(10)&amp;CHAR(10)&amp;IF('II_Program-level standards'!CE7="","",'II_Program-level standards'!CE7&amp;"; "&amp;CHAR(10)&amp;'II_Program-level standards'!CE9&amp;"; "&amp;CHAR(10)&amp;'II_Program-level standards'!CE14&amp;"; "&amp;CHAR(10)&amp;'II_Program-level standards'!CE15)</f>
        <v xml:space="preserve">Standard #79:
</v>
      </c>
      <c r="CF11" s="87" t="str">
        <f>"Standard #80:"&amp;CHAR(10)&amp;CHAR(10)&amp;IF('II_Program-level standards'!CF7="","",'II_Program-level standards'!CF7&amp;"; "&amp;CHAR(10)&amp;'II_Program-level standards'!CF9&amp;"; "&amp;CHAR(10)&amp;'II_Program-level standards'!CF14&amp;"; "&amp;CHAR(10)&amp;'II_Program-level standards'!CF15)</f>
        <v xml:space="preserve">Standard #80:
</v>
      </c>
      <c r="CG11" s="87" t="str">
        <f>"Standard #81:"&amp;CHAR(10)&amp;CHAR(10)&amp;IF('II_Program-level standards'!CG7="","",'II_Program-level standards'!CG7&amp;"; "&amp;CHAR(10)&amp;'II_Program-level standards'!CG9&amp;"; "&amp;CHAR(10)&amp;'II_Program-level standards'!CG14&amp;"; "&amp;CHAR(10)&amp;'II_Program-level standards'!CG15)</f>
        <v xml:space="preserve">Standard #81:
</v>
      </c>
      <c r="CH11" s="87" t="str">
        <f>"Standard #82:"&amp;CHAR(10)&amp;CHAR(10)&amp;IF('II_Program-level standards'!CH7="","",'II_Program-level standards'!CH7&amp;"; "&amp;CHAR(10)&amp;'II_Program-level standards'!CH9&amp;"; "&amp;CHAR(10)&amp;'II_Program-level standards'!CH14&amp;"; "&amp;CHAR(10)&amp;'II_Program-level standards'!CH15)</f>
        <v xml:space="preserve">Standard #82:
</v>
      </c>
      <c r="CI11" s="87" t="str">
        <f>"Standard #83:"&amp;CHAR(10)&amp;CHAR(10)&amp;IF('II_Program-level standards'!CI7="","",'II_Program-level standards'!CI7&amp;"; "&amp;CHAR(10)&amp;'II_Program-level standards'!CI9&amp;"; "&amp;CHAR(10)&amp;'II_Program-level standards'!CI14&amp;"; "&amp;CHAR(10)&amp;'II_Program-level standards'!CI15)</f>
        <v xml:space="preserve">Standard #83:
</v>
      </c>
      <c r="CJ11" s="87" t="str">
        <f>"Standard #84:"&amp;CHAR(10)&amp;CHAR(10)&amp;IF('II_Program-level standards'!CJ7="","",'II_Program-level standards'!CJ7&amp;"; "&amp;CHAR(10)&amp;'II_Program-level standards'!CJ9&amp;"; "&amp;CHAR(10)&amp;'II_Program-level standards'!CJ14&amp;"; "&amp;CHAR(10)&amp;'II_Program-level standards'!CJ15)</f>
        <v xml:space="preserve">Standard #84:
</v>
      </c>
      <c r="CK11" s="87" t="str">
        <f>"Standard #85:"&amp;CHAR(10)&amp;CHAR(10)&amp;IF('II_Program-level standards'!CK7="","",'II_Program-level standards'!CK7&amp;"; "&amp;CHAR(10)&amp;'II_Program-level standards'!CK9&amp;"; "&amp;CHAR(10)&amp;'II_Program-level standards'!CK14&amp;"; "&amp;CHAR(10)&amp;'II_Program-level standards'!CK15)</f>
        <v xml:space="preserve">Standard #85:
</v>
      </c>
      <c r="CL11" s="87" t="str">
        <f>"Standard #86:"&amp;CHAR(10)&amp;CHAR(10)&amp;IF('II_Program-level standards'!CL7="","",'II_Program-level standards'!CL7&amp;"; "&amp;CHAR(10)&amp;'II_Program-level standards'!CL9&amp;"; "&amp;CHAR(10)&amp;'II_Program-level standards'!CL14&amp;"; "&amp;CHAR(10)&amp;'II_Program-level standards'!CL15)</f>
        <v xml:space="preserve">Standard #86:
</v>
      </c>
      <c r="CM11" s="87" t="str">
        <f>"Standard #87:"&amp;CHAR(10)&amp;CHAR(10)&amp;IF('II_Program-level standards'!CM7="","",'II_Program-level standards'!CM7&amp;"; "&amp;CHAR(10)&amp;'II_Program-level standards'!CM9&amp;"; "&amp;CHAR(10)&amp;'II_Program-level standards'!CM14&amp;"; "&amp;CHAR(10)&amp;'II_Program-level standards'!CM15)</f>
        <v xml:space="preserve">Standard #87:
</v>
      </c>
      <c r="CN11" s="87" t="str">
        <f>"Standard #88:"&amp;CHAR(10)&amp;CHAR(10)&amp;IF('II_Program-level standards'!CN7="","",'II_Program-level standards'!CN7&amp;"; "&amp;CHAR(10)&amp;'II_Program-level standards'!CN9&amp;"; "&amp;CHAR(10)&amp;'II_Program-level standards'!CN14&amp;"; "&amp;CHAR(10)&amp;'II_Program-level standards'!CN15)</f>
        <v xml:space="preserve">Standard #88:
</v>
      </c>
      <c r="CO11" s="87" t="str">
        <f>"Standard #89:"&amp;CHAR(10)&amp;CHAR(10)&amp;IF('II_Program-level standards'!CO7="","",'II_Program-level standards'!CO7&amp;"; "&amp;CHAR(10)&amp;'II_Program-level standards'!CO9&amp;"; "&amp;CHAR(10)&amp;'II_Program-level standards'!CO14&amp;"; "&amp;CHAR(10)&amp;'II_Program-level standards'!CO15)</f>
        <v xml:space="preserve">Standard #89:
</v>
      </c>
      <c r="CP11" s="87" t="str">
        <f>"Standard #90:"&amp;CHAR(10)&amp;CHAR(10)&amp;IF('II_Program-level standards'!CP7="","",'II_Program-level standards'!CP7&amp;"; "&amp;CHAR(10)&amp;'II_Program-level standards'!CP9&amp;"; "&amp;CHAR(10)&amp;'II_Program-level standards'!CP14&amp;"; "&amp;CHAR(10)&amp;'II_Program-level standards'!CP15)</f>
        <v xml:space="preserve">Standard #90:
</v>
      </c>
      <c r="CQ11" s="87" t="str">
        <f>"Standard #91:"&amp;CHAR(10)&amp;CHAR(10)&amp;IF('II_Program-level standards'!CQ7="","",'II_Program-level standards'!CQ7&amp;"; "&amp;CHAR(10)&amp;'II_Program-level standards'!CQ9&amp;"; "&amp;CHAR(10)&amp;'II_Program-level standards'!CQ14&amp;"; "&amp;CHAR(10)&amp;'II_Program-level standards'!CQ15)</f>
        <v xml:space="preserve">Standard #91:
</v>
      </c>
      <c r="CR11" s="87" t="str">
        <f>"Standard #92:"&amp;CHAR(10)&amp;CHAR(10)&amp;IF('II_Program-level standards'!CR7="","",'II_Program-level standards'!CR7&amp;"; "&amp;CHAR(10)&amp;'II_Program-level standards'!CR9&amp;"; "&amp;CHAR(10)&amp;'II_Program-level standards'!CR14&amp;"; "&amp;CHAR(10)&amp;'II_Program-level standards'!CR15)</f>
        <v xml:space="preserve">Standard #92:
</v>
      </c>
      <c r="CS11" s="87" t="str">
        <f>"Standard #93:"&amp;CHAR(10)&amp;CHAR(10)&amp;IF('II_Program-level standards'!CS7="","",'II_Program-level standards'!CS7&amp;"; "&amp;CHAR(10)&amp;'II_Program-level standards'!CS9&amp;"; "&amp;CHAR(10)&amp;'II_Program-level standards'!CS14&amp;"; "&amp;CHAR(10)&amp;'II_Program-level standards'!CS15)</f>
        <v xml:space="preserve">Standard #93:
</v>
      </c>
      <c r="CT11" s="87" t="str">
        <f>"Standard #94:"&amp;CHAR(10)&amp;CHAR(10)&amp;IF('II_Program-level standards'!CT7="","",'II_Program-level standards'!CT7&amp;"; "&amp;CHAR(10)&amp;'II_Program-level standards'!CT9&amp;"; "&amp;CHAR(10)&amp;'II_Program-level standards'!CT14&amp;"; "&amp;CHAR(10)&amp;'II_Program-level standards'!CT15)</f>
        <v xml:space="preserve">Standard #94:
</v>
      </c>
      <c r="CU11" s="87" t="str">
        <f>"Standard #95:"&amp;CHAR(10)&amp;CHAR(10)&amp;IF('II_Program-level standards'!CU7="","",'II_Program-level standards'!CU7&amp;"; "&amp;CHAR(10)&amp;'II_Program-level standards'!CU9&amp;"; "&amp;CHAR(10)&amp;'II_Program-level standards'!CU14&amp;"; "&amp;CHAR(10)&amp;'II_Program-level standards'!CU15)</f>
        <v xml:space="preserve">Standard #95:
</v>
      </c>
      <c r="CV11" s="87" t="str">
        <f>"Standard #96:"&amp;CHAR(10)&amp;CHAR(10)&amp;IF('II_Program-level standards'!CV7="","",'II_Program-level standards'!CV7&amp;"; "&amp;CHAR(10)&amp;'II_Program-level standards'!CV9&amp;"; "&amp;CHAR(10)&amp;'II_Program-level standards'!CV14&amp;"; "&amp;CHAR(10)&amp;'II_Program-level standards'!CV15)</f>
        <v xml:space="preserve">Standard #96:
</v>
      </c>
      <c r="CW11" s="87" t="str">
        <f>"Standard #97:"&amp;CHAR(10)&amp;CHAR(10)&amp;IF('II_Program-level standards'!CW7="","",'II_Program-level standards'!CW7&amp;"; "&amp;CHAR(10)&amp;'II_Program-level standards'!CW9&amp;"; "&amp;CHAR(10)&amp;'II_Program-level standards'!CW14&amp;"; "&amp;CHAR(10)&amp;'II_Program-level standards'!CW15)</f>
        <v xml:space="preserve">Standard #97:
</v>
      </c>
      <c r="CX11" s="87" t="str">
        <f>"Standard #98:"&amp;CHAR(10)&amp;CHAR(10)&amp;IF('II_Program-level standards'!CX7="","",'II_Program-level standards'!CX7&amp;"; "&amp;CHAR(10)&amp;'II_Program-level standards'!CX9&amp;"; "&amp;CHAR(10)&amp;'II_Program-level standards'!CX14&amp;"; "&amp;CHAR(10)&amp;'II_Program-level standards'!CX15)</f>
        <v xml:space="preserve">Standard #98:
</v>
      </c>
      <c r="CY11" s="87" t="str">
        <f>"Standard #99:"&amp;CHAR(10)&amp;CHAR(10)&amp;IF('II_Program-level standards'!CY7="","",'II_Program-level standards'!CY7&amp;"; "&amp;CHAR(10)&amp;'II_Program-level standards'!CY9&amp;"; "&amp;CHAR(10)&amp;'II_Program-level standards'!CY14&amp;"; "&amp;CHAR(10)&amp;'II_Program-level standards'!CY15)</f>
        <v xml:space="preserve">Standard #99:
</v>
      </c>
      <c r="CZ11" s="87" t="str">
        <f>"Standard #100:"&amp;CHAR(10)&amp;CHAR(10)&amp;IF('II_Program-level standards'!CZ7="","",'II_Program-level standards'!CZ7&amp;"; "&amp;CHAR(10)&amp;'II_Program-level standards'!CZ9&amp;"; "&amp;CHAR(10)&amp;'II_Program-level standards'!CZ14&amp;"; "&amp;CHAR(10)&amp;'II_Program-level standards'!CZ15)</f>
        <v xml:space="preserve">Standard #100:
</v>
      </c>
    </row>
    <row r="12" spans="1:104" ht="27.6" x14ac:dyDescent="0.25">
      <c r="A12" s="16" t="s">
        <v>587</v>
      </c>
      <c r="B12" s="9" t="s">
        <v>561</v>
      </c>
      <c r="C12" s="15" t="s">
        <v>562</v>
      </c>
      <c r="D12" s="134" t="s">
        <v>103</v>
      </c>
      <c r="E12" s="241"/>
      <c r="F12" s="50"/>
      <c r="G12" s="50"/>
      <c r="H12" s="50"/>
      <c r="I12" s="50"/>
      <c r="J12" s="50"/>
      <c r="K12" s="50"/>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50"/>
      <c r="BN12" s="50"/>
      <c r="BO12" s="50"/>
      <c r="BP12" s="50"/>
      <c r="BQ12" s="50"/>
      <c r="BR12" s="50"/>
      <c r="BS12" s="50"/>
      <c r="BT12" s="50"/>
      <c r="BU12" s="50"/>
      <c r="BV12" s="50"/>
      <c r="BW12" s="50"/>
      <c r="BX12" s="50"/>
      <c r="BY12" s="50"/>
      <c r="BZ12" s="50"/>
      <c r="CA12" s="50"/>
      <c r="CB12" s="50"/>
      <c r="CC12" s="50"/>
      <c r="CD12" s="50"/>
      <c r="CE12" s="50"/>
      <c r="CF12" s="50"/>
      <c r="CG12" s="50"/>
      <c r="CH12" s="50"/>
      <c r="CI12" s="50"/>
      <c r="CJ12" s="50"/>
      <c r="CK12" s="50"/>
      <c r="CL12" s="50"/>
      <c r="CM12" s="50"/>
      <c r="CN12" s="50"/>
      <c r="CO12" s="50"/>
      <c r="CP12" s="50"/>
      <c r="CQ12" s="50"/>
      <c r="CR12" s="50"/>
      <c r="CS12" s="50"/>
      <c r="CT12" s="50"/>
      <c r="CU12" s="50"/>
      <c r="CV12" s="50"/>
      <c r="CW12" s="50"/>
      <c r="CX12" s="50"/>
      <c r="CY12" s="50"/>
      <c r="CZ12" s="50"/>
    </row>
    <row r="13" spans="1:104" ht="40.799999999999997" customHeight="1" x14ac:dyDescent="0.25">
      <c r="A13" s="225"/>
      <c r="B13" s="304" t="s">
        <v>651</v>
      </c>
      <c r="C13" s="305"/>
      <c r="D13" s="246" t="s">
        <v>100</v>
      </c>
      <c r="E13" s="247" t="s">
        <v>100</v>
      </c>
      <c r="F13" s="247" t="s">
        <v>100</v>
      </c>
      <c r="G13" s="247" t="s">
        <v>100</v>
      </c>
      <c r="H13" s="247" t="s">
        <v>100</v>
      </c>
      <c r="I13" s="247" t="s">
        <v>100</v>
      </c>
      <c r="J13" s="247" t="s">
        <v>100</v>
      </c>
      <c r="K13" s="247" t="s">
        <v>100</v>
      </c>
      <c r="L13" s="247" t="s">
        <v>100</v>
      </c>
      <c r="M13" s="247" t="s">
        <v>100</v>
      </c>
      <c r="N13" s="247" t="s">
        <v>100</v>
      </c>
      <c r="O13" s="247" t="s">
        <v>100</v>
      </c>
      <c r="P13" s="247" t="s">
        <v>100</v>
      </c>
      <c r="Q13" s="247" t="s">
        <v>100</v>
      </c>
      <c r="R13" s="247" t="s">
        <v>100</v>
      </c>
      <c r="S13" s="247" t="s">
        <v>100</v>
      </c>
      <c r="T13" s="247" t="s">
        <v>100</v>
      </c>
      <c r="U13" s="247" t="s">
        <v>100</v>
      </c>
      <c r="V13" s="247" t="s">
        <v>100</v>
      </c>
      <c r="W13" s="247" t="s">
        <v>100</v>
      </c>
      <c r="X13" s="247" t="s">
        <v>100</v>
      </c>
      <c r="Y13" s="247" t="s">
        <v>100</v>
      </c>
      <c r="Z13" s="247" t="s">
        <v>100</v>
      </c>
      <c r="AA13" s="247" t="s">
        <v>100</v>
      </c>
      <c r="AB13" s="247" t="s">
        <v>100</v>
      </c>
      <c r="AC13" s="247" t="s">
        <v>100</v>
      </c>
      <c r="AD13" s="247" t="s">
        <v>100</v>
      </c>
      <c r="AE13" s="247" t="s">
        <v>100</v>
      </c>
      <c r="AF13" s="247" t="s">
        <v>100</v>
      </c>
      <c r="AG13" s="247" t="s">
        <v>100</v>
      </c>
      <c r="AH13" s="247" t="s">
        <v>100</v>
      </c>
      <c r="AI13" s="247" t="s">
        <v>100</v>
      </c>
      <c r="AJ13" s="247" t="s">
        <v>100</v>
      </c>
      <c r="AK13" s="247" t="s">
        <v>100</v>
      </c>
      <c r="AL13" s="247" t="s">
        <v>100</v>
      </c>
      <c r="AM13" s="247" t="s">
        <v>100</v>
      </c>
      <c r="AN13" s="247" t="s">
        <v>100</v>
      </c>
      <c r="AO13" s="247" t="s">
        <v>100</v>
      </c>
      <c r="AP13" s="247" t="s">
        <v>100</v>
      </c>
      <c r="AQ13" s="247" t="s">
        <v>100</v>
      </c>
      <c r="AR13" s="247" t="s">
        <v>100</v>
      </c>
      <c r="AS13" s="247" t="s">
        <v>100</v>
      </c>
      <c r="AT13" s="247" t="s">
        <v>100</v>
      </c>
      <c r="AU13" s="247" t="s">
        <v>100</v>
      </c>
      <c r="AV13" s="247" t="s">
        <v>100</v>
      </c>
      <c r="AW13" s="247" t="s">
        <v>100</v>
      </c>
      <c r="AX13" s="247" t="s">
        <v>100</v>
      </c>
      <c r="AY13" s="247" t="s">
        <v>100</v>
      </c>
      <c r="AZ13" s="247" t="s">
        <v>100</v>
      </c>
      <c r="BA13" s="247" t="s">
        <v>100</v>
      </c>
      <c r="BB13" s="247" t="s">
        <v>100</v>
      </c>
      <c r="BC13" s="247" t="s">
        <v>100</v>
      </c>
      <c r="BD13" s="247" t="s">
        <v>100</v>
      </c>
      <c r="BE13" s="247" t="s">
        <v>100</v>
      </c>
      <c r="BF13" s="247" t="s">
        <v>100</v>
      </c>
      <c r="BG13" s="247" t="s">
        <v>100</v>
      </c>
      <c r="BH13" s="247" t="s">
        <v>100</v>
      </c>
      <c r="BI13" s="247" t="s">
        <v>100</v>
      </c>
      <c r="BJ13" s="247" t="s">
        <v>100</v>
      </c>
      <c r="BK13" s="247" t="s">
        <v>100</v>
      </c>
      <c r="BL13" s="247" t="s">
        <v>100</v>
      </c>
      <c r="BM13" s="247" t="s">
        <v>100</v>
      </c>
      <c r="BN13" s="247" t="s">
        <v>100</v>
      </c>
      <c r="BO13" s="247" t="s">
        <v>100</v>
      </c>
      <c r="BP13" s="247" t="s">
        <v>100</v>
      </c>
      <c r="BQ13" s="247" t="s">
        <v>100</v>
      </c>
      <c r="BR13" s="247" t="s">
        <v>100</v>
      </c>
      <c r="BS13" s="247" t="s">
        <v>100</v>
      </c>
      <c r="BT13" s="247" t="s">
        <v>100</v>
      </c>
      <c r="BU13" s="247" t="s">
        <v>100</v>
      </c>
      <c r="BV13" s="247" t="s">
        <v>100</v>
      </c>
      <c r="BW13" s="247" t="s">
        <v>100</v>
      </c>
      <c r="BX13" s="247" t="s">
        <v>100</v>
      </c>
      <c r="BY13" s="247" t="s">
        <v>100</v>
      </c>
      <c r="BZ13" s="247" t="s">
        <v>100</v>
      </c>
      <c r="CA13" s="247" t="s">
        <v>100</v>
      </c>
      <c r="CB13" s="247" t="s">
        <v>100</v>
      </c>
      <c r="CC13" s="247" t="s">
        <v>100</v>
      </c>
      <c r="CD13" s="247" t="s">
        <v>100</v>
      </c>
      <c r="CE13" s="247" t="s">
        <v>100</v>
      </c>
      <c r="CF13" s="247" t="s">
        <v>100</v>
      </c>
      <c r="CG13" s="247" t="s">
        <v>100</v>
      </c>
      <c r="CH13" s="247" t="s">
        <v>100</v>
      </c>
      <c r="CI13" s="247" t="s">
        <v>100</v>
      </c>
      <c r="CJ13" s="247" t="s">
        <v>100</v>
      </c>
      <c r="CK13" s="247" t="s">
        <v>100</v>
      </c>
      <c r="CL13" s="247" t="s">
        <v>100</v>
      </c>
      <c r="CM13" s="247" t="s">
        <v>100</v>
      </c>
      <c r="CN13" s="247" t="s">
        <v>100</v>
      </c>
      <c r="CO13" s="247" t="s">
        <v>100</v>
      </c>
      <c r="CP13" s="247" t="s">
        <v>100</v>
      </c>
      <c r="CQ13" s="247" t="s">
        <v>100</v>
      </c>
      <c r="CR13" s="247" t="s">
        <v>100</v>
      </c>
      <c r="CS13" s="247" t="s">
        <v>100</v>
      </c>
      <c r="CT13" s="247" t="s">
        <v>100</v>
      </c>
      <c r="CU13" s="247" t="s">
        <v>100</v>
      </c>
      <c r="CV13" s="247" t="s">
        <v>100</v>
      </c>
      <c r="CW13" s="247" t="s">
        <v>100</v>
      </c>
      <c r="CX13" s="247" t="s">
        <v>100</v>
      </c>
      <c r="CY13" s="247" t="s">
        <v>100</v>
      </c>
      <c r="CZ13" s="248" t="s">
        <v>100</v>
      </c>
    </row>
    <row r="14" spans="1:104" ht="29.4" customHeight="1" x14ac:dyDescent="0.25">
      <c r="A14" s="48"/>
      <c r="B14" s="295" t="s">
        <v>501</v>
      </c>
      <c r="C14" s="296"/>
      <c r="D14" s="245"/>
      <c r="E14" s="264"/>
      <c r="F14" s="264"/>
      <c r="G14" s="264"/>
      <c r="H14" s="264"/>
      <c r="I14" s="264"/>
      <c r="J14" s="264"/>
      <c r="K14" s="264"/>
      <c r="L14" s="264"/>
      <c r="M14" s="264"/>
      <c r="N14" s="264"/>
      <c r="O14" s="264"/>
      <c r="P14" s="264"/>
      <c r="Q14" s="264"/>
      <c r="R14" s="264"/>
      <c r="S14" s="264"/>
      <c r="T14" s="264"/>
      <c r="U14" s="264"/>
      <c r="V14" s="264"/>
      <c r="W14" s="264"/>
      <c r="X14" s="264"/>
      <c r="Y14" s="264"/>
      <c r="Z14" s="264"/>
      <c r="AA14" s="264"/>
      <c r="AB14" s="264"/>
      <c r="AC14" s="264"/>
      <c r="AD14" s="264"/>
      <c r="AE14" s="264"/>
      <c r="AF14" s="264"/>
      <c r="AG14" s="264"/>
      <c r="AH14" s="264"/>
      <c r="AI14" s="264"/>
      <c r="AJ14" s="264"/>
      <c r="AK14" s="264"/>
      <c r="AL14" s="264"/>
      <c r="AM14" s="264"/>
      <c r="AN14" s="264"/>
      <c r="AO14" s="264"/>
      <c r="AP14" s="264"/>
      <c r="AQ14" s="264"/>
      <c r="AR14" s="264"/>
      <c r="AS14" s="264"/>
      <c r="AT14" s="264"/>
      <c r="AU14" s="264"/>
      <c r="AV14" s="264"/>
      <c r="AW14" s="264"/>
      <c r="AX14" s="264"/>
      <c r="AY14" s="264"/>
      <c r="AZ14" s="264"/>
      <c r="BA14" s="264"/>
      <c r="BB14" s="264"/>
      <c r="BC14" s="264"/>
      <c r="BD14" s="264"/>
      <c r="BE14" s="264"/>
      <c r="BF14" s="264"/>
      <c r="BG14" s="264"/>
      <c r="BH14" s="264"/>
      <c r="BI14" s="264"/>
      <c r="BJ14" s="264"/>
      <c r="BK14" s="264"/>
      <c r="BL14" s="264"/>
      <c r="BM14" s="264"/>
      <c r="BN14" s="264"/>
      <c r="BO14" s="264"/>
      <c r="BP14" s="264"/>
      <c r="BQ14" s="264"/>
      <c r="BR14" s="264"/>
      <c r="BS14" s="264"/>
      <c r="BT14" s="264"/>
      <c r="BU14" s="264"/>
      <c r="BV14" s="264"/>
      <c r="BW14" s="264"/>
      <c r="BX14" s="264"/>
      <c r="BY14" s="264"/>
      <c r="BZ14" s="264"/>
      <c r="CA14" s="264"/>
      <c r="CB14" s="264"/>
      <c r="CC14" s="264"/>
      <c r="CD14" s="264"/>
      <c r="CE14" s="264"/>
      <c r="CF14" s="264"/>
      <c r="CG14" s="264"/>
      <c r="CH14" s="264"/>
      <c r="CI14" s="264"/>
      <c r="CJ14" s="264"/>
      <c r="CK14" s="264"/>
      <c r="CL14" s="264"/>
      <c r="CM14" s="264"/>
      <c r="CN14" s="264"/>
      <c r="CO14" s="264"/>
      <c r="CP14" s="264"/>
      <c r="CQ14" s="264"/>
      <c r="CR14" s="264"/>
      <c r="CS14" s="264"/>
      <c r="CT14" s="264"/>
      <c r="CU14" s="264"/>
      <c r="CV14" s="264"/>
      <c r="CW14" s="264"/>
      <c r="CX14" s="264"/>
      <c r="CY14" s="264"/>
      <c r="CZ14" s="265"/>
    </row>
    <row r="15" spans="1:104" x14ac:dyDescent="0.25">
      <c r="A15" s="16" t="s">
        <v>589</v>
      </c>
      <c r="B15" s="9" t="s">
        <v>640</v>
      </c>
      <c r="C15" s="214" t="s">
        <v>652</v>
      </c>
      <c r="D15" s="134" t="s">
        <v>103</v>
      </c>
      <c r="E15" s="241"/>
      <c r="F15" s="50"/>
      <c r="G15" s="50"/>
      <c r="H15" s="50"/>
      <c r="I15" s="50"/>
      <c r="J15" s="50"/>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c r="BP15" s="50"/>
      <c r="BQ15" s="50"/>
      <c r="BR15" s="50"/>
      <c r="BS15" s="50"/>
      <c r="BT15" s="50"/>
      <c r="BU15" s="50"/>
      <c r="BV15" s="50"/>
      <c r="BW15" s="50"/>
      <c r="BX15" s="50"/>
      <c r="BY15" s="50"/>
      <c r="BZ15" s="50"/>
      <c r="CA15" s="50"/>
      <c r="CB15" s="50"/>
      <c r="CC15" s="50"/>
      <c r="CD15" s="50"/>
      <c r="CE15" s="50"/>
      <c r="CF15" s="50"/>
      <c r="CG15" s="50"/>
      <c r="CH15" s="50"/>
      <c r="CI15" s="50"/>
      <c r="CJ15" s="50"/>
      <c r="CK15" s="50"/>
      <c r="CL15" s="50"/>
      <c r="CM15" s="50"/>
      <c r="CN15" s="50"/>
      <c r="CO15" s="50"/>
      <c r="CP15" s="50"/>
      <c r="CQ15" s="50"/>
      <c r="CR15" s="50"/>
      <c r="CS15" s="50"/>
      <c r="CT15" s="50"/>
      <c r="CU15" s="50"/>
      <c r="CV15" s="50"/>
      <c r="CW15" s="50"/>
      <c r="CX15" s="50"/>
      <c r="CY15" s="50"/>
      <c r="CZ15" s="50"/>
    </row>
    <row r="16" spans="1:104" ht="41.4" x14ac:dyDescent="0.25">
      <c r="A16" s="16" t="s">
        <v>590</v>
      </c>
      <c r="B16" s="9" t="s">
        <v>245</v>
      </c>
      <c r="C16" s="29" t="s">
        <v>550</v>
      </c>
      <c r="D16" s="134" t="s">
        <v>2</v>
      </c>
      <c r="E16" s="241"/>
      <c r="F16" s="50"/>
      <c r="G16" s="50"/>
      <c r="H16" s="50"/>
      <c r="I16" s="50"/>
      <c r="J16" s="50"/>
      <c r="K16" s="50"/>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c r="BP16" s="50"/>
      <c r="BQ16" s="50"/>
      <c r="BR16" s="50"/>
      <c r="BS16" s="50"/>
      <c r="BT16" s="50"/>
      <c r="BU16" s="50"/>
      <c r="BV16" s="50"/>
      <c r="BW16" s="50"/>
      <c r="BX16" s="50"/>
      <c r="BY16" s="50"/>
      <c r="BZ16" s="50"/>
      <c r="CA16" s="50"/>
      <c r="CB16" s="50"/>
      <c r="CC16" s="50"/>
      <c r="CD16" s="50"/>
      <c r="CE16" s="50"/>
      <c r="CF16" s="50"/>
      <c r="CG16" s="50"/>
      <c r="CH16" s="50"/>
      <c r="CI16" s="50"/>
      <c r="CJ16" s="50"/>
      <c r="CK16" s="50"/>
      <c r="CL16" s="50"/>
      <c r="CM16" s="50"/>
      <c r="CN16" s="50"/>
      <c r="CO16" s="50"/>
      <c r="CP16" s="50"/>
      <c r="CQ16" s="50"/>
      <c r="CR16" s="50"/>
      <c r="CS16" s="50"/>
      <c r="CT16" s="50"/>
      <c r="CU16" s="50"/>
      <c r="CV16" s="50"/>
      <c r="CW16" s="50"/>
      <c r="CX16" s="50"/>
      <c r="CY16" s="50"/>
      <c r="CZ16" s="50"/>
    </row>
    <row r="17" spans="1:104" ht="27.6" x14ac:dyDescent="0.25">
      <c r="A17" s="16" t="s">
        <v>591</v>
      </c>
      <c r="B17" s="9" t="s">
        <v>246</v>
      </c>
      <c r="C17" s="15" t="s">
        <v>248</v>
      </c>
      <c r="D17" s="134" t="s">
        <v>2</v>
      </c>
      <c r="E17" s="241"/>
      <c r="F17" s="50"/>
      <c r="G17" s="50"/>
      <c r="H17" s="50"/>
      <c r="I17" s="50"/>
      <c r="J17" s="50"/>
      <c r="K17" s="50"/>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c r="BP17" s="50"/>
      <c r="BQ17" s="50"/>
      <c r="BR17" s="50"/>
      <c r="BS17" s="50"/>
      <c r="BT17" s="50"/>
      <c r="BU17" s="50"/>
      <c r="BV17" s="50"/>
      <c r="BW17" s="50"/>
      <c r="BX17" s="50"/>
      <c r="BY17" s="50"/>
      <c r="BZ17" s="50"/>
      <c r="CA17" s="50"/>
      <c r="CB17" s="50"/>
      <c r="CC17" s="50"/>
      <c r="CD17" s="50"/>
      <c r="CE17" s="50"/>
      <c r="CF17" s="50"/>
      <c r="CG17" s="50"/>
      <c r="CH17" s="50"/>
      <c r="CI17" s="50"/>
      <c r="CJ17" s="50"/>
      <c r="CK17" s="50"/>
      <c r="CL17" s="50"/>
      <c r="CM17" s="50"/>
      <c r="CN17" s="50"/>
      <c r="CO17" s="50"/>
      <c r="CP17" s="50"/>
      <c r="CQ17" s="50"/>
      <c r="CR17" s="50"/>
      <c r="CS17" s="50"/>
      <c r="CT17" s="50"/>
      <c r="CU17" s="50"/>
      <c r="CV17" s="50"/>
      <c r="CW17" s="50"/>
      <c r="CX17" s="50"/>
      <c r="CY17" s="50"/>
      <c r="CZ17" s="50"/>
    </row>
    <row r="18" spans="1:104" x14ac:dyDescent="0.25">
      <c r="A18" s="16" t="s">
        <v>592</v>
      </c>
      <c r="B18" s="9" t="s">
        <v>247</v>
      </c>
      <c r="C18" s="9" t="s">
        <v>249</v>
      </c>
      <c r="D18" s="134" t="s">
        <v>2</v>
      </c>
      <c r="E18" s="241"/>
      <c r="F18" s="50"/>
      <c r="G18" s="50"/>
      <c r="H18" s="50"/>
      <c r="I18" s="50"/>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c r="BP18" s="50"/>
      <c r="BQ18" s="50"/>
      <c r="BR18" s="50"/>
      <c r="BS18" s="50"/>
      <c r="BT18" s="50"/>
      <c r="BU18" s="50"/>
      <c r="BV18" s="50"/>
      <c r="BW18" s="50"/>
      <c r="BX18" s="50"/>
      <c r="BY18" s="50"/>
      <c r="BZ18" s="50"/>
      <c r="CA18" s="50"/>
      <c r="CB18" s="50"/>
      <c r="CC18" s="50"/>
      <c r="CD18" s="50"/>
      <c r="CE18" s="50"/>
      <c r="CF18" s="50"/>
      <c r="CG18" s="50"/>
      <c r="CH18" s="50"/>
      <c r="CI18" s="50"/>
      <c r="CJ18" s="50"/>
      <c r="CK18" s="50"/>
      <c r="CL18" s="50"/>
      <c r="CM18" s="50"/>
      <c r="CN18" s="50"/>
      <c r="CO18" s="50"/>
      <c r="CP18" s="50"/>
      <c r="CQ18" s="50"/>
      <c r="CR18" s="50"/>
      <c r="CS18" s="50"/>
      <c r="CT18" s="50"/>
      <c r="CU18" s="50"/>
      <c r="CV18" s="50"/>
      <c r="CW18" s="50"/>
      <c r="CX18" s="50"/>
      <c r="CY18" s="50"/>
      <c r="CZ18" s="50"/>
    </row>
    <row r="19" spans="1:104" ht="27.6" x14ac:dyDescent="0.25">
      <c r="A19" s="16" t="s">
        <v>641</v>
      </c>
      <c r="B19" s="9" t="s">
        <v>251</v>
      </c>
      <c r="C19" s="9" t="s">
        <v>250</v>
      </c>
      <c r="D19" s="134" t="s">
        <v>68</v>
      </c>
      <c r="E19" s="242"/>
      <c r="F19" s="53"/>
      <c r="G19" s="53"/>
      <c r="H19" s="53"/>
      <c r="I19" s="53"/>
      <c r="J19" s="53"/>
      <c r="K19" s="53"/>
      <c r="L19" s="53"/>
      <c r="M19" s="53"/>
      <c r="N19" s="53"/>
      <c r="O19" s="53"/>
      <c r="P19" s="53"/>
      <c r="Q19" s="53"/>
      <c r="R19" s="53"/>
      <c r="S19" s="53"/>
      <c r="T19" s="53"/>
      <c r="U19" s="53"/>
      <c r="V19" s="53"/>
      <c r="W19" s="53"/>
      <c r="X19" s="53"/>
      <c r="Y19" s="53"/>
      <c r="Z19" s="53"/>
      <c r="AA19" s="53"/>
      <c r="AB19" s="53"/>
      <c r="AC19" s="53"/>
      <c r="AD19" s="53"/>
      <c r="AE19" s="53"/>
      <c r="AF19" s="53"/>
      <c r="AG19" s="53"/>
      <c r="AH19" s="53"/>
      <c r="AI19" s="53"/>
      <c r="AJ19" s="53"/>
      <c r="AK19" s="53"/>
      <c r="AL19" s="53"/>
      <c r="AM19" s="53"/>
      <c r="AN19" s="53"/>
      <c r="AO19" s="53"/>
      <c r="AP19" s="53"/>
      <c r="AQ19" s="53"/>
      <c r="AR19" s="53"/>
      <c r="AS19" s="53"/>
      <c r="AT19" s="53"/>
      <c r="AU19" s="53"/>
      <c r="AV19" s="53"/>
      <c r="AW19" s="53"/>
      <c r="AX19" s="53"/>
      <c r="AY19" s="53"/>
      <c r="AZ19" s="53"/>
      <c r="BA19" s="53"/>
      <c r="BB19" s="53"/>
      <c r="BC19" s="53"/>
      <c r="BD19" s="53"/>
      <c r="BE19" s="53"/>
      <c r="BF19" s="53"/>
      <c r="BG19" s="53"/>
      <c r="BH19" s="53"/>
      <c r="BI19" s="53"/>
      <c r="BJ19" s="53"/>
      <c r="BK19" s="53"/>
      <c r="BL19" s="53"/>
      <c r="BM19" s="53"/>
      <c r="BN19" s="53"/>
      <c r="BO19" s="53"/>
      <c r="BP19" s="53"/>
      <c r="BQ19" s="53"/>
      <c r="BR19" s="53"/>
      <c r="BS19" s="53"/>
      <c r="BT19" s="53"/>
      <c r="BU19" s="53"/>
      <c r="BV19" s="53"/>
      <c r="BW19" s="53"/>
      <c r="BX19" s="53"/>
      <c r="BY19" s="53"/>
      <c r="BZ19" s="53"/>
      <c r="CA19" s="53"/>
      <c r="CB19" s="53"/>
      <c r="CC19" s="53"/>
      <c r="CD19" s="53"/>
      <c r="CE19" s="53"/>
      <c r="CF19" s="53"/>
      <c r="CG19" s="53"/>
      <c r="CH19" s="53"/>
      <c r="CI19" s="53"/>
      <c r="CJ19" s="53"/>
      <c r="CK19" s="53"/>
      <c r="CL19" s="53"/>
      <c r="CM19" s="53"/>
      <c r="CN19" s="53"/>
      <c r="CO19" s="53"/>
      <c r="CP19" s="53"/>
      <c r="CQ19" s="53"/>
      <c r="CR19" s="53"/>
      <c r="CS19" s="53"/>
      <c r="CT19" s="53"/>
      <c r="CU19" s="53"/>
      <c r="CV19" s="53"/>
      <c r="CW19" s="53"/>
      <c r="CX19" s="53"/>
      <c r="CY19" s="53"/>
      <c r="CZ19" s="53"/>
    </row>
    <row r="20" spans="1:104" ht="27.6" x14ac:dyDescent="0.25">
      <c r="A20" s="16" t="s">
        <v>593</v>
      </c>
      <c r="B20" s="9" t="s">
        <v>120</v>
      </c>
      <c r="C20" s="9" t="s">
        <v>259</v>
      </c>
      <c r="D20" s="134" t="s">
        <v>103</v>
      </c>
      <c r="E20" s="243"/>
      <c r="F20" s="52"/>
      <c r="G20" s="52"/>
      <c r="H20" s="52"/>
      <c r="I20" s="52"/>
      <c r="J20" s="52"/>
      <c r="K20" s="52"/>
      <c r="L20" s="52"/>
      <c r="M20" s="52"/>
      <c r="N20" s="52"/>
      <c r="O20" s="52"/>
      <c r="P20" s="52"/>
      <c r="Q20" s="52"/>
      <c r="R20" s="52"/>
      <c r="S20" s="52"/>
      <c r="T20" s="52"/>
      <c r="U20" s="52"/>
      <c r="V20" s="52"/>
      <c r="W20" s="52"/>
      <c r="X20" s="52"/>
      <c r="Y20" s="52"/>
      <c r="Z20" s="52"/>
      <c r="AA20" s="52"/>
      <c r="AB20" s="52"/>
      <c r="AC20" s="52"/>
      <c r="AD20" s="52"/>
      <c r="AE20" s="52"/>
      <c r="AF20" s="52"/>
      <c r="AG20" s="52"/>
      <c r="AH20" s="52"/>
      <c r="AI20" s="52"/>
      <c r="AJ20" s="52"/>
      <c r="AK20" s="52"/>
      <c r="AL20" s="52"/>
      <c r="AM20" s="52"/>
      <c r="AN20" s="52"/>
      <c r="AO20" s="52"/>
      <c r="AP20" s="52"/>
      <c r="AQ20" s="52"/>
      <c r="AR20" s="52"/>
      <c r="AS20" s="52"/>
      <c r="AT20" s="52"/>
      <c r="AU20" s="52"/>
      <c r="AV20" s="52"/>
      <c r="AW20" s="52"/>
      <c r="AX20" s="52"/>
      <c r="AY20" s="52"/>
      <c r="AZ20" s="52"/>
      <c r="BA20" s="52"/>
      <c r="BB20" s="52"/>
      <c r="BC20" s="52"/>
      <c r="BD20" s="52"/>
      <c r="BE20" s="52"/>
      <c r="BF20" s="52"/>
      <c r="BG20" s="52"/>
      <c r="BH20" s="52"/>
      <c r="BI20" s="52"/>
      <c r="BJ20" s="52"/>
      <c r="BK20" s="52"/>
      <c r="BL20" s="52"/>
      <c r="BM20" s="52"/>
      <c r="BN20" s="52"/>
      <c r="BO20" s="52"/>
      <c r="BP20" s="52"/>
      <c r="BQ20" s="52"/>
      <c r="BR20" s="52"/>
      <c r="BS20" s="52"/>
      <c r="BT20" s="52"/>
      <c r="BU20" s="52"/>
      <c r="BV20" s="52"/>
      <c r="BW20" s="52"/>
      <c r="BX20" s="52"/>
      <c r="BY20" s="52"/>
      <c r="BZ20" s="52"/>
      <c r="CA20" s="52"/>
      <c r="CB20" s="52"/>
      <c r="CC20" s="52"/>
      <c r="CD20" s="52"/>
      <c r="CE20" s="52"/>
      <c r="CF20" s="52"/>
      <c r="CG20" s="52"/>
      <c r="CH20" s="52"/>
      <c r="CI20" s="52"/>
      <c r="CJ20" s="52"/>
      <c r="CK20" s="52"/>
      <c r="CL20" s="52"/>
      <c r="CM20" s="52"/>
      <c r="CN20" s="52"/>
      <c r="CO20" s="52"/>
      <c r="CP20" s="52"/>
      <c r="CQ20" s="52"/>
      <c r="CR20" s="52"/>
      <c r="CS20" s="52"/>
      <c r="CT20" s="52"/>
      <c r="CU20" s="52"/>
      <c r="CV20" s="52"/>
      <c r="CW20" s="52"/>
      <c r="CX20" s="52"/>
      <c r="CY20" s="52"/>
      <c r="CZ20" s="52"/>
    </row>
    <row r="21" spans="1:104" ht="41.4" x14ac:dyDescent="0.25">
      <c r="A21" s="16" t="s">
        <v>594</v>
      </c>
      <c r="B21" s="9" t="s">
        <v>563</v>
      </c>
      <c r="C21" s="9" t="s">
        <v>564</v>
      </c>
      <c r="D21" s="134" t="s">
        <v>2</v>
      </c>
      <c r="E21" s="241"/>
      <c r="F21" s="50"/>
      <c r="G21" s="50"/>
      <c r="H21" s="50"/>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c r="BM21" s="50"/>
      <c r="BN21" s="50"/>
      <c r="BO21" s="50"/>
      <c r="BP21" s="50"/>
      <c r="BQ21" s="50"/>
      <c r="BR21" s="50"/>
      <c r="BS21" s="50"/>
      <c r="BT21" s="50"/>
      <c r="BU21" s="50"/>
      <c r="BV21" s="50"/>
      <c r="BW21" s="50"/>
      <c r="BX21" s="50"/>
      <c r="BY21" s="50"/>
      <c r="BZ21" s="50"/>
      <c r="CA21" s="50"/>
      <c r="CB21" s="50"/>
      <c r="CC21" s="50"/>
      <c r="CD21" s="50"/>
      <c r="CE21" s="50"/>
      <c r="CF21" s="50"/>
      <c r="CG21" s="50"/>
      <c r="CH21" s="50"/>
      <c r="CI21" s="50"/>
      <c r="CJ21" s="50"/>
      <c r="CK21" s="50"/>
      <c r="CL21" s="50"/>
      <c r="CM21" s="50"/>
      <c r="CN21" s="50"/>
      <c r="CO21" s="50"/>
      <c r="CP21" s="50"/>
      <c r="CQ21" s="50"/>
      <c r="CR21" s="50"/>
      <c r="CS21" s="50"/>
      <c r="CT21" s="50"/>
      <c r="CU21" s="50"/>
      <c r="CV21" s="50"/>
      <c r="CW21" s="50"/>
      <c r="CX21" s="50"/>
      <c r="CY21" s="50"/>
      <c r="CZ21" s="50"/>
    </row>
    <row r="22" spans="1:104" ht="27.6" x14ac:dyDescent="0.25">
      <c r="A22" s="16" t="s">
        <v>595</v>
      </c>
      <c r="B22" s="9" t="s">
        <v>565</v>
      </c>
      <c r="C22" s="9" t="s">
        <v>258</v>
      </c>
      <c r="D22" s="134" t="s">
        <v>2</v>
      </c>
      <c r="E22" s="241"/>
      <c r="F22" s="50"/>
      <c r="G22" s="50"/>
      <c r="H22" s="50"/>
      <c r="I22" s="50"/>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c r="BM22" s="50"/>
      <c r="BN22" s="50"/>
      <c r="BO22" s="50"/>
      <c r="BP22" s="50"/>
      <c r="BQ22" s="50"/>
      <c r="BR22" s="50"/>
      <c r="BS22" s="50"/>
      <c r="BT22" s="50"/>
      <c r="BU22" s="50"/>
      <c r="BV22" s="50"/>
      <c r="BW22" s="50"/>
      <c r="BX22" s="50"/>
      <c r="BY22" s="50"/>
      <c r="BZ22" s="50"/>
      <c r="CA22" s="50"/>
      <c r="CB22" s="50"/>
      <c r="CC22" s="50"/>
      <c r="CD22" s="50"/>
      <c r="CE22" s="50"/>
      <c r="CF22" s="50"/>
      <c r="CG22" s="50"/>
      <c r="CH22" s="50"/>
      <c r="CI22" s="50"/>
      <c r="CJ22" s="50"/>
      <c r="CK22" s="50"/>
      <c r="CL22" s="50"/>
      <c r="CM22" s="50"/>
      <c r="CN22" s="50"/>
      <c r="CO22" s="50"/>
      <c r="CP22" s="50"/>
      <c r="CQ22" s="50"/>
      <c r="CR22" s="50"/>
      <c r="CS22" s="50"/>
      <c r="CT22" s="50"/>
      <c r="CU22" s="50"/>
      <c r="CV22" s="50"/>
      <c r="CW22" s="50"/>
      <c r="CX22" s="50"/>
      <c r="CY22" s="50"/>
      <c r="CZ22" s="50"/>
    </row>
    <row r="23" spans="1:104" ht="42" customHeight="1" x14ac:dyDescent="0.4">
      <c r="A23" s="24" t="s">
        <v>648</v>
      </c>
      <c r="B23" s="24"/>
      <c r="D23" s="65"/>
    </row>
    <row r="24" spans="1:104" s="68" customFormat="1" ht="61.8" customHeight="1" x14ac:dyDescent="0.3">
      <c r="A24" s="303" t="s">
        <v>675</v>
      </c>
      <c r="B24" s="303"/>
      <c r="C24" s="303"/>
      <c r="D24" s="303"/>
    </row>
    <row r="25" spans="1:104" s="68" customFormat="1" ht="26.4" customHeight="1" x14ac:dyDescent="0.3">
      <c r="A25" s="88" t="s">
        <v>514</v>
      </c>
      <c r="B25" s="88"/>
      <c r="C25" s="62"/>
      <c r="D25" s="209"/>
    </row>
    <row r="26" spans="1:104" s="68" customFormat="1" ht="15" customHeight="1" x14ac:dyDescent="0.3">
      <c r="A26" s="267" t="s">
        <v>676</v>
      </c>
      <c r="B26" s="88"/>
      <c r="C26" s="62"/>
      <c r="D26" s="209"/>
    </row>
    <row r="27" spans="1:104" ht="23.4" customHeight="1" x14ac:dyDescent="0.25">
      <c r="A27" s="49" t="s">
        <v>0</v>
      </c>
      <c r="B27" s="47" t="s">
        <v>1</v>
      </c>
      <c r="C27" s="47" t="s">
        <v>5</v>
      </c>
      <c r="D27" s="59" t="s">
        <v>65</v>
      </c>
      <c r="E27" s="85"/>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60"/>
      <c r="AU27" s="60"/>
      <c r="AV27" s="60"/>
      <c r="AW27" s="60"/>
      <c r="AX27" s="60"/>
      <c r="AY27" s="60"/>
      <c r="AZ27" s="60"/>
      <c r="BA27" s="60"/>
      <c r="BB27" s="60"/>
      <c r="BC27" s="60"/>
      <c r="BD27" s="60"/>
      <c r="BE27" s="60"/>
      <c r="BF27" s="60"/>
      <c r="BG27" s="60"/>
      <c r="BH27" s="60"/>
      <c r="BI27" s="60"/>
      <c r="BJ27" s="60"/>
      <c r="BK27" s="60"/>
      <c r="BL27" s="60"/>
      <c r="BM27" s="60"/>
      <c r="BN27" s="60"/>
      <c r="BO27" s="60"/>
      <c r="BP27" s="60"/>
      <c r="BQ27" s="60"/>
      <c r="BR27" s="60"/>
      <c r="BS27" s="60"/>
      <c r="BT27" s="60"/>
      <c r="BU27" s="60"/>
      <c r="BV27" s="60"/>
      <c r="BW27" s="60"/>
      <c r="BX27" s="60"/>
      <c r="BY27" s="60"/>
      <c r="BZ27" s="60"/>
      <c r="CA27" s="60"/>
      <c r="CB27" s="60"/>
      <c r="CC27" s="60"/>
      <c r="CD27" s="60"/>
      <c r="CE27" s="60"/>
      <c r="CF27" s="60"/>
      <c r="CG27" s="60"/>
      <c r="CH27" s="60"/>
      <c r="CI27" s="60"/>
      <c r="CJ27" s="60"/>
      <c r="CK27" s="60"/>
      <c r="CL27" s="60"/>
      <c r="CM27" s="60"/>
      <c r="CN27" s="60"/>
      <c r="CO27" s="60"/>
      <c r="CP27" s="60"/>
      <c r="CQ27" s="60"/>
      <c r="CR27" s="60"/>
      <c r="CS27" s="60"/>
      <c r="CT27" s="60"/>
      <c r="CU27" s="60"/>
      <c r="CV27" s="60"/>
      <c r="CW27" s="60"/>
      <c r="CX27" s="60"/>
      <c r="CY27" s="60"/>
      <c r="CZ27" s="60"/>
    </row>
    <row r="28" spans="1:104" ht="22.2" customHeight="1" x14ac:dyDescent="0.4">
      <c r="A28" s="232"/>
      <c r="B28" s="233" t="s">
        <v>677</v>
      </c>
      <c r="C28" s="231"/>
      <c r="D28" s="67"/>
      <c r="E28" s="210"/>
      <c r="F28" s="211"/>
      <c r="G28" s="211"/>
      <c r="H28" s="211"/>
      <c r="I28" s="211"/>
      <c r="J28" s="211"/>
      <c r="K28" s="211"/>
      <c r="L28" s="211"/>
      <c r="M28" s="211"/>
      <c r="N28" s="211"/>
      <c r="O28" s="211"/>
      <c r="P28" s="211"/>
      <c r="Q28" s="211"/>
      <c r="R28" s="211"/>
      <c r="S28" s="211"/>
      <c r="T28" s="211"/>
      <c r="U28" s="211"/>
      <c r="V28" s="211"/>
      <c r="W28" s="211"/>
      <c r="X28" s="211"/>
      <c r="Y28" s="211"/>
      <c r="Z28" s="211"/>
      <c r="AA28" s="211"/>
      <c r="AB28" s="211"/>
      <c r="AC28" s="211"/>
      <c r="AD28" s="211"/>
      <c r="AE28" s="211"/>
      <c r="AF28" s="211"/>
      <c r="AG28" s="211"/>
      <c r="AH28" s="211"/>
      <c r="AI28" s="211"/>
      <c r="AJ28" s="211"/>
      <c r="AK28" s="211"/>
      <c r="AL28" s="211"/>
      <c r="AM28" s="211"/>
      <c r="AN28" s="211"/>
      <c r="AO28" s="211"/>
      <c r="AP28" s="211"/>
      <c r="AQ28" s="211"/>
      <c r="AR28" s="211"/>
      <c r="AS28" s="211"/>
      <c r="AT28" s="211"/>
      <c r="AU28" s="211"/>
      <c r="AV28" s="211"/>
      <c r="AW28" s="211"/>
      <c r="AX28" s="211"/>
      <c r="AY28" s="211"/>
      <c r="AZ28" s="211"/>
      <c r="BA28" s="211"/>
      <c r="BB28" s="211"/>
      <c r="BC28" s="211"/>
      <c r="BD28" s="211"/>
      <c r="BE28" s="211"/>
      <c r="BF28" s="211"/>
      <c r="BG28" s="211"/>
      <c r="BH28" s="211"/>
      <c r="BI28" s="211"/>
      <c r="BJ28" s="211"/>
      <c r="BK28" s="211"/>
      <c r="BL28" s="211"/>
      <c r="BM28" s="211"/>
      <c r="BN28" s="211"/>
      <c r="BO28" s="211"/>
      <c r="BP28" s="211"/>
      <c r="BQ28" s="211"/>
      <c r="BR28" s="211"/>
      <c r="BS28" s="211"/>
      <c r="BT28" s="211"/>
      <c r="BU28" s="211"/>
      <c r="BV28" s="211"/>
      <c r="BW28" s="211"/>
      <c r="BX28" s="211"/>
      <c r="BY28" s="211"/>
      <c r="BZ28" s="211"/>
      <c r="CA28" s="211"/>
      <c r="CB28" s="211"/>
      <c r="CC28" s="211"/>
      <c r="CD28" s="211"/>
      <c r="CE28" s="211"/>
      <c r="CF28" s="211"/>
      <c r="CG28" s="211"/>
      <c r="CH28" s="211"/>
      <c r="CI28" s="211"/>
      <c r="CJ28" s="211"/>
      <c r="CK28" s="211"/>
      <c r="CL28" s="211"/>
      <c r="CM28" s="211"/>
      <c r="CN28" s="211"/>
      <c r="CO28" s="211"/>
      <c r="CP28" s="211"/>
      <c r="CQ28" s="211"/>
      <c r="CR28" s="211"/>
      <c r="CS28" s="211"/>
      <c r="CT28" s="211"/>
      <c r="CU28" s="211"/>
      <c r="CV28" s="211"/>
      <c r="CW28" s="211"/>
      <c r="CX28" s="211"/>
      <c r="CY28" s="211"/>
      <c r="CZ28" s="211"/>
    </row>
    <row r="29" spans="1:104" ht="40.049999999999997" customHeight="1" x14ac:dyDescent="0.25">
      <c r="A29" s="48"/>
      <c r="B29" s="222" t="s">
        <v>275</v>
      </c>
      <c r="C29" s="15" t="s">
        <v>276</v>
      </c>
      <c r="D29" s="15" t="s">
        <v>243</v>
      </c>
      <c r="E29" s="210" t="s">
        <v>100</v>
      </c>
      <c r="F29" s="211" t="s">
        <v>100</v>
      </c>
      <c r="G29" s="211" t="s">
        <v>100</v>
      </c>
      <c r="H29" s="211" t="s">
        <v>100</v>
      </c>
      <c r="I29" s="211" t="s">
        <v>100</v>
      </c>
      <c r="J29" s="211" t="s">
        <v>100</v>
      </c>
      <c r="K29" s="211" t="s">
        <v>100</v>
      </c>
      <c r="L29" s="211" t="s">
        <v>100</v>
      </c>
      <c r="M29" s="211" t="s">
        <v>100</v>
      </c>
      <c r="N29" s="211" t="s">
        <v>100</v>
      </c>
      <c r="O29" s="211" t="s">
        <v>100</v>
      </c>
      <c r="P29" s="211" t="s">
        <v>100</v>
      </c>
      <c r="Q29" s="211" t="s">
        <v>100</v>
      </c>
      <c r="R29" s="211" t="s">
        <v>100</v>
      </c>
      <c r="S29" s="211" t="s">
        <v>100</v>
      </c>
      <c r="T29" s="211" t="s">
        <v>100</v>
      </c>
      <c r="U29" s="211" t="s">
        <v>100</v>
      </c>
      <c r="V29" s="211" t="s">
        <v>100</v>
      </c>
      <c r="W29" s="211" t="s">
        <v>100</v>
      </c>
      <c r="X29" s="211" t="s">
        <v>100</v>
      </c>
      <c r="Y29" s="211" t="s">
        <v>100</v>
      </c>
      <c r="Z29" s="211" t="s">
        <v>100</v>
      </c>
      <c r="AA29" s="211" t="s">
        <v>100</v>
      </c>
      <c r="AB29" s="211" t="s">
        <v>100</v>
      </c>
      <c r="AC29" s="211" t="s">
        <v>100</v>
      </c>
      <c r="AD29" s="211" t="s">
        <v>100</v>
      </c>
      <c r="AE29" s="211" t="s">
        <v>100</v>
      </c>
      <c r="AF29" s="211" t="s">
        <v>100</v>
      </c>
      <c r="AG29" s="211" t="s">
        <v>100</v>
      </c>
      <c r="AH29" s="211" t="s">
        <v>100</v>
      </c>
      <c r="AI29" s="211" t="s">
        <v>100</v>
      </c>
      <c r="AJ29" s="211" t="s">
        <v>100</v>
      </c>
      <c r="AK29" s="211" t="s">
        <v>100</v>
      </c>
      <c r="AL29" s="211" t="s">
        <v>100</v>
      </c>
      <c r="AM29" s="211" t="s">
        <v>100</v>
      </c>
      <c r="AN29" s="211" t="s">
        <v>100</v>
      </c>
      <c r="AO29" s="211" t="s">
        <v>100</v>
      </c>
      <c r="AP29" s="211" t="s">
        <v>100</v>
      </c>
      <c r="AQ29" s="211" t="s">
        <v>100</v>
      </c>
      <c r="AR29" s="211" t="s">
        <v>100</v>
      </c>
      <c r="AS29" s="211" t="s">
        <v>100</v>
      </c>
      <c r="AT29" s="211" t="s">
        <v>100</v>
      </c>
      <c r="AU29" s="211" t="s">
        <v>100</v>
      </c>
      <c r="AV29" s="211" t="s">
        <v>100</v>
      </c>
      <c r="AW29" s="211" t="s">
        <v>100</v>
      </c>
      <c r="AX29" s="211" t="s">
        <v>100</v>
      </c>
      <c r="AY29" s="211" t="s">
        <v>100</v>
      </c>
      <c r="AZ29" s="211" t="s">
        <v>100</v>
      </c>
      <c r="BA29" s="211" t="s">
        <v>100</v>
      </c>
      <c r="BB29" s="211" t="s">
        <v>100</v>
      </c>
      <c r="BC29" s="211" t="s">
        <v>100</v>
      </c>
      <c r="BD29" s="211" t="s">
        <v>100</v>
      </c>
      <c r="BE29" s="211" t="s">
        <v>100</v>
      </c>
      <c r="BF29" s="211" t="s">
        <v>100</v>
      </c>
      <c r="BG29" s="211" t="s">
        <v>100</v>
      </c>
      <c r="BH29" s="211" t="s">
        <v>100</v>
      </c>
      <c r="BI29" s="211" t="s">
        <v>100</v>
      </c>
      <c r="BJ29" s="211" t="s">
        <v>100</v>
      </c>
      <c r="BK29" s="211" t="s">
        <v>100</v>
      </c>
      <c r="BL29" s="211" t="s">
        <v>100</v>
      </c>
      <c r="BM29" s="211" t="s">
        <v>100</v>
      </c>
      <c r="BN29" s="211" t="s">
        <v>100</v>
      </c>
      <c r="BO29" s="211" t="s">
        <v>100</v>
      </c>
      <c r="BP29" s="211" t="s">
        <v>100</v>
      </c>
      <c r="BQ29" s="211" t="s">
        <v>100</v>
      </c>
      <c r="BR29" s="211" t="s">
        <v>100</v>
      </c>
      <c r="BS29" s="211" t="s">
        <v>100</v>
      </c>
      <c r="BT29" s="211" t="s">
        <v>100</v>
      </c>
      <c r="BU29" s="211" t="s">
        <v>100</v>
      </c>
      <c r="BV29" s="211" t="s">
        <v>100</v>
      </c>
      <c r="BW29" s="211" t="s">
        <v>100</v>
      </c>
      <c r="BX29" s="211" t="s">
        <v>100</v>
      </c>
      <c r="BY29" s="211" t="s">
        <v>100</v>
      </c>
      <c r="BZ29" s="211" t="s">
        <v>100</v>
      </c>
      <c r="CA29" s="211" t="s">
        <v>100</v>
      </c>
      <c r="CB29" s="211" t="s">
        <v>100</v>
      </c>
      <c r="CC29" s="211" t="s">
        <v>100</v>
      </c>
      <c r="CD29" s="211" t="s">
        <v>100</v>
      </c>
      <c r="CE29" s="211" t="s">
        <v>100</v>
      </c>
      <c r="CF29" s="211" t="s">
        <v>100</v>
      </c>
      <c r="CG29" s="211" t="s">
        <v>100</v>
      </c>
      <c r="CH29" s="211" t="s">
        <v>100</v>
      </c>
      <c r="CI29" s="211" t="s">
        <v>100</v>
      </c>
      <c r="CJ29" s="211" t="s">
        <v>100</v>
      </c>
      <c r="CK29" s="211" t="s">
        <v>100</v>
      </c>
      <c r="CL29" s="211" t="s">
        <v>100</v>
      </c>
      <c r="CM29" s="211" t="s">
        <v>100</v>
      </c>
      <c r="CN29" s="211" t="s">
        <v>100</v>
      </c>
      <c r="CO29" s="211" t="s">
        <v>100</v>
      </c>
      <c r="CP29" s="211" t="s">
        <v>100</v>
      </c>
      <c r="CQ29" s="211" t="s">
        <v>100</v>
      </c>
      <c r="CR29" s="211" t="s">
        <v>100</v>
      </c>
      <c r="CS29" s="211" t="s">
        <v>100</v>
      </c>
      <c r="CT29" s="211" t="s">
        <v>100</v>
      </c>
      <c r="CU29" s="211" t="s">
        <v>100</v>
      </c>
      <c r="CV29" s="211" t="s">
        <v>100</v>
      </c>
      <c r="CW29" s="211" t="s">
        <v>100</v>
      </c>
      <c r="CX29" s="211" t="s">
        <v>100</v>
      </c>
      <c r="CY29" s="211" t="s">
        <v>100</v>
      </c>
      <c r="CZ29" s="211" t="s">
        <v>100</v>
      </c>
    </row>
    <row r="30" spans="1:104" x14ac:dyDescent="0.25">
      <c r="A30" s="16" t="s">
        <v>628</v>
      </c>
      <c r="B30" s="9" t="s">
        <v>180</v>
      </c>
      <c r="C30" s="15" t="s">
        <v>253</v>
      </c>
      <c r="D30" s="15" t="s">
        <v>2</v>
      </c>
      <c r="E30" s="86" t="s">
        <v>178</v>
      </c>
      <c r="F30" s="63" t="s">
        <v>178</v>
      </c>
      <c r="G30" s="63" t="s">
        <v>178</v>
      </c>
      <c r="H30" s="63" t="s">
        <v>178</v>
      </c>
      <c r="I30" s="63" t="s">
        <v>178</v>
      </c>
      <c r="J30" s="63" t="s">
        <v>178</v>
      </c>
      <c r="K30" s="63" t="s">
        <v>178</v>
      </c>
      <c r="L30" s="63" t="s">
        <v>178</v>
      </c>
      <c r="M30" s="63" t="s">
        <v>178</v>
      </c>
      <c r="N30" s="63" t="s">
        <v>178</v>
      </c>
      <c r="O30" s="63" t="s">
        <v>178</v>
      </c>
      <c r="P30" s="63" t="s">
        <v>178</v>
      </c>
      <c r="Q30" s="63" t="s">
        <v>178</v>
      </c>
      <c r="R30" s="63" t="s">
        <v>178</v>
      </c>
      <c r="S30" s="63" t="s">
        <v>178</v>
      </c>
      <c r="T30" s="63" t="s">
        <v>178</v>
      </c>
      <c r="U30" s="63" t="s">
        <v>178</v>
      </c>
      <c r="V30" s="63" t="s">
        <v>178</v>
      </c>
      <c r="W30" s="63" t="s">
        <v>178</v>
      </c>
      <c r="X30" s="63" t="s">
        <v>178</v>
      </c>
      <c r="Y30" s="63" t="s">
        <v>178</v>
      </c>
      <c r="Z30" s="63" t="s">
        <v>178</v>
      </c>
      <c r="AA30" s="63" t="s">
        <v>178</v>
      </c>
      <c r="AB30" s="63" t="s">
        <v>178</v>
      </c>
      <c r="AC30" s="63" t="s">
        <v>178</v>
      </c>
      <c r="AD30" s="63" t="s">
        <v>178</v>
      </c>
      <c r="AE30" s="63" t="s">
        <v>178</v>
      </c>
      <c r="AF30" s="63" t="s">
        <v>178</v>
      </c>
      <c r="AG30" s="63" t="s">
        <v>178</v>
      </c>
      <c r="AH30" s="63" t="s">
        <v>178</v>
      </c>
      <c r="AI30" s="63" t="s">
        <v>178</v>
      </c>
      <c r="AJ30" s="63" t="s">
        <v>178</v>
      </c>
      <c r="AK30" s="63" t="s">
        <v>178</v>
      </c>
      <c r="AL30" s="63" t="s">
        <v>178</v>
      </c>
      <c r="AM30" s="63" t="s">
        <v>178</v>
      </c>
      <c r="AN30" s="63" t="s">
        <v>178</v>
      </c>
      <c r="AO30" s="63" t="s">
        <v>178</v>
      </c>
      <c r="AP30" s="63" t="s">
        <v>178</v>
      </c>
      <c r="AQ30" s="63" t="s">
        <v>178</v>
      </c>
      <c r="AR30" s="63" t="s">
        <v>178</v>
      </c>
      <c r="AS30" s="63" t="s">
        <v>178</v>
      </c>
      <c r="AT30" s="63" t="s">
        <v>178</v>
      </c>
      <c r="AU30" s="63" t="s">
        <v>178</v>
      </c>
      <c r="AV30" s="63" t="s">
        <v>178</v>
      </c>
      <c r="AW30" s="63" t="s">
        <v>178</v>
      </c>
      <c r="AX30" s="63" t="s">
        <v>178</v>
      </c>
      <c r="AY30" s="63" t="s">
        <v>178</v>
      </c>
      <c r="AZ30" s="63" t="s">
        <v>178</v>
      </c>
      <c r="BA30" s="63" t="s">
        <v>178</v>
      </c>
      <c r="BB30" s="63" t="s">
        <v>178</v>
      </c>
      <c r="BC30" s="63" t="s">
        <v>178</v>
      </c>
      <c r="BD30" s="63" t="s">
        <v>178</v>
      </c>
      <c r="BE30" s="63" t="s">
        <v>178</v>
      </c>
      <c r="BF30" s="63" t="s">
        <v>178</v>
      </c>
      <c r="BG30" s="63" t="s">
        <v>178</v>
      </c>
      <c r="BH30" s="63" t="s">
        <v>178</v>
      </c>
      <c r="BI30" s="63" t="s">
        <v>178</v>
      </c>
      <c r="BJ30" s="63" t="s">
        <v>178</v>
      </c>
      <c r="BK30" s="63" t="s">
        <v>178</v>
      </c>
      <c r="BL30" s="63" t="s">
        <v>178</v>
      </c>
      <c r="BM30" s="63" t="s">
        <v>178</v>
      </c>
      <c r="BN30" s="63" t="s">
        <v>178</v>
      </c>
      <c r="BO30" s="63" t="s">
        <v>178</v>
      </c>
      <c r="BP30" s="63" t="s">
        <v>178</v>
      </c>
      <c r="BQ30" s="63" t="s">
        <v>178</v>
      </c>
      <c r="BR30" s="63" t="s">
        <v>178</v>
      </c>
      <c r="BS30" s="63" t="s">
        <v>178</v>
      </c>
      <c r="BT30" s="63" t="s">
        <v>178</v>
      </c>
      <c r="BU30" s="63" t="s">
        <v>178</v>
      </c>
      <c r="BV30" s="63" t="s">
        <v>178</v>
      </c>
      <c r="BW30" s="63" t="s">
        <v>178</v>
      </c>
      <c r="BX30" s="63" t="s">
        <v>178</v>
      </c>
      <c r="BY30" s="63" t="s">
        <v>178</v>
      </c>
      <c r="BZ30" s="63" t="s">
        <v>178</v>
      </c>
      <c r="CA30" s="63" t="s">
        <v>178</v>
      </c>
      <c r="CB30" s="63" t="s">
        <v>178</v>
      </c>
      <c r="CC30" s="63" t="s">
        <v>178</v>
      </c>
      <c r="CD30" s="63" t="s">
        <v>178</v>
      </c>
      <c r="CE30" s="63" t="s">
        <v>178</v>
      </c>
      <c r="CF30" s="63" t="s">
        <v>178</v>
      </c>
      <c r="CG30" s="63" t="s">
        <v>178</v>
      </c>
      <c r="CH30" s="63" t="s">
        <v>178</v>
      </c>
      <c r="CI30" s="63" t="s">
        <v>178</v>
      </c>
      <c r="CJ30" s="63" t="s">
        <v>178</v>
      </c>
      <c r="CK30" s="63" t="s">
        <v>178</v>
      </c>
      <c r="CL30" s="63" t="s">
        <v>178</v>
      </c>
      <c r="CM30" s="63" t="s">
        <v>178</v>
      </c>
      <c r="CN30" s="63" t="s">
        <v>178</v>
      </c>
      <c r="CO30" s="63" t="s">
        <v>178</v>
      </c>
      <c r="CP30" s="63" t="s">
        <v>178</v>
      </c>
      <c r="CQ30" s="63" t="s">
        <v>178</v>
      </c>
      <c r="CR30" s="63" t="s">
        <v>178</v>
      </c>
      <c r="CS30" s="63" t="s">
        <v>178</v>
      </c>
      <c r="CT30" s="63" t="s">
        <v>178</v>
      </c>
      <c r="CU30" s="63" t="s">
        <v>178</v>
      </c>
      <c r="CV30" s="63" t="s">
        <v>178</v>
      </c>
      <c r="CW30" s="63" t="s">
        <v>178</v>
      </c>
      <c r="CX30" s="63" t="s">
        <v>178</v>
      </c>
      <c r="CY30" s="63" t="s">
        <v>178</v>
      </c>
      <c r="CZ30" s="63" t="s">
        <v>178</v>
      </c>
    </row>
    <row r="31" spans="1:104" x14ac:dyDescent="0.25">
      <c r="A31" s="16" t="s">
        <v>629</v>
      </c>
      <c r="B31" s="9" t="s">
        <v>181</v>
      </c>
      <c r="C31" s="15" t="s">
        <v>253</v>
      </c>
      <c r="D31" s="15" t="s">
        <v>2</v>
      </c>
      <c r="E31" s="86" t="s">
        <v>178</v>
      </c>
      <c r="F31" s="63" t="s">
        <v>178</v>
      </c>
      <c r="G31" s="63" t="s">
        <v>178</v>
      </c>
      <c r="H31" s="63" t="s">
        <v>178</v>
      </c>
      <c r="I31" s="63" t="s">
        <v>178</v>
      </c>
      <c r="J31" s="63" t="s">
        <v>178</v>
      </c>
      <c r="K31" s="63" t="s">
        <v>178</v>
      </c>
      <c r="L31" s="63" t="s">
        <v>178</v>
      </c>
      <c r="M31" s="63" t="s">
        <v>178</v>
      </c>
      <c r="N31" s="63" t="s">
        <v>178</v>
      </c>
      <c r="O31" s="63" t="s">
        <v>178</v>
      </c>
      <c r="P31" s="63" t="s">
        <v>178</v>
      </c>
      <c r="Q31" s="63" t="s">
        <v>178</v>
      </c>
      <c r="R31" s="63" t="s">
        <v>178</v>
      </c>
      <c r="S31" s="63" t="s">
        <v>178</v>
      </c>
      <c r="T31" s="63" t="s">
        <v>178</v>
      </c>
      <c r="U31" s="63" t="s">
        <v>178</v>
      </c>
      <c r="V31" s="63" t="s">
        <v>178</v>
      </c>
      <c r="W31" s="63" t="s">
        <v>178</v>
      </c>
      <c r="X31" s="63" t="s">
        <v>178</v>
      </c>
      <c r="Y31" s="63" t="s">
        <v>178</v>
      </c>
      <c r="Z31" s="63" t="s">
        <v>178</v>
      </c>
      <c r="AA31" s="63" t="s">
        <v>178</v>
      </c>
      <c r="AB31" s="63" t="s">
        <v>178</v>
      </c>
      <c r="AC31" s="63" t="s">
        <v>178</v>
      </c>
      <c r="AD31" s="63" t="s">
        <v>178</v>
      </c>
      <c r="AE31" s="63" t="s">
        <v>178</v>
      </c>
      <c r="AF31" s="63" t="s">
        <v>178</v>
      </c>
      <c r="AG31" s="63" t="s">
        <v>178</v>
      </c>
      <c r="AH31" s="63" t="s">
        <v>178</v>
      </c>
      <c r="AI31" s="63" t="s">
        <v>178</v>
      </c>
      <c r="AJ31" s="63" t="s">
        <v>178</v>
      </c>
      <c r="AK31" s="63" t="s">
        <v>178</v>
      </c>
      <c r="AL31" s="63" t="s">
        <v>178</v>
      </c>
      <c r="AM31" s="63" t="s">
        <v>178</v>
      </c>
      <c r="AN31" s="63" t="s">
        <v>178</v>
      </c>
      <c r="AO31" s="63" t="s">
        <v>178</v>
      </c>
      <c r="AP31" s="63" t="s">
        <v>178</v>
      </c>
      <c r="AQ31" s="63" t="s">
        <v>178</v>
      </c>
      <c r="AR31" s="63" t="s">
        <v>178</v>
      </c>
      <c r="AS31" s="63" t="s">
        <v>178</v>
      </c>
      <c r="AT31" s="63" t="s">
        <v>178</v>
      </c>
      <c r="AU31" s="63" t="s">
        <v>178</v>
      </c>
      <c r="AV31" s="63" t="s">
        <v>178</v>
      </c>
      <c r="AW31" s="63" t="s">
        <v>178</v>
      </c>
      <c r="AX31" s="63" t="s">
        <v>178</v>
      </c>
      <c r="AY31" s="63" t="s">
        <v>178</v>
      </c>
      <c r="AZ31" s="63" t="s">
        <v>178</v>
      </c>
      <c r="BA31" s="63" t="s">
        <v>178</v>
      </c>
      <c r="BB31" s="63" t="s">
        <v>178</v>
      </c>
      <c r="BC31" s="63" t="s">
        <v>178</v>
      </c>
      <c r="BD31" s="63" t="s">
        <v>178</v>
      </c>
      <c r="BE31" s="63" t="s">
        <v>178</v>
      </c>
      <c r="BF31" s="63" t="s">
        <v>178</v>
      </c>
      <c r="BG31" s="63" t="s">
        <v>178</v>
      </c>
      <c r="BH31" s="63" t="s">
        <v>178</v>
      </c>
      <c r="BI31" s="63" t="s">
        <v>178</v>
      </c>
      <c r="BJ31" s="63" t="s">
        <v>178</v>
      </c>
      <c r="BK31" s="63" t="s">
        <v>178</v>
      </c>
      <c r="BL31" s="63" t="s">
        <v>178</v>
      </c>
      <c r="BM31" s="63" t="s">
        <v>178</v>
      </c>
      <c r="BN31" s="63" t="s">
        <v>178</v>
      </c>
      <c r="BO31" s="63" t="s">
        <v>178</v>
      </c>
      <c r="BP31" s="63" t="s">
        <v>178</v>
      </c>
      <c r="BQ31" s="63" t="s">
        <v>178</v>
      </c>
      <c r="BR31" s="63" t="s">
        <v>178</v>
      </c>
      <c r="BS31" s="63" t="s">
        <v>178</v>
      </c>
      <c r="BT31" s="63" t="s">
        <v>178</v>
      </c>
      <c r="BU31" s="63" t="s">
        <v>178</v>
      </c>
      <c r="BV31" s="63" t="s">
        <v>178</v>
      </c>
      <c r="BW31" s="63" t="s">
        <v>178</v>
      </c>
      <c r="BX31" s="63" t="s">
        <v>178</v>
      </c>
      <c r="BY31" s="63" t="s">
        <v>178</v>
      </c>
      <c r="BZ31" s="63" t="s">
        <v>178</v>
      </c>
      <c r="CA31" s="63" t="s">
        <v>178</v>
      </c>
      <c r="CB31" s="63" t="s">
        <v>178</v>
      </c>
      <c r="CC31" s="63" t="s">
        <v>178</v>
      </c>
      <c r="CD31" s="63" t="s">
        <v>178</v>
      </c>
      <c r="CE31" s="63" t="s">
        <v>178</v>
      </c>
      <c r="CF31" s="63" t="s">
        <v>178</v>
      </c>
      <c r="CG31" s="63" t="s">
        <v>178</v>
      </c>
      <c r="CH31" s="63" t="s">
        <v>178</v>
      </c>
      <c r="CI31" s="63" t="s">
        <v>178</v>
      </c>
      <c r="CJ31" s="63" t="s">
        <v>178</v>
      </c>
      <c r="CK31" s="63" t="s">
        <v>178</v>
      </c>
      <c r="CL31" s="63" t="s">
        <v>178</v>
      </c>
      <c r="CM31" s="63" t="s">
        <v>178</v>
      </c>
      <c r="CN31" s="63" t="s">
        <v>178</v>
      </c>
      <c r="CO31" s="63" t="s">
        <v>178</v>
      </c>
      <c r="CP31" s="63" t="s">
        <v>178</v>
      </c>
      <c r="CQ31" s="63" t="s">
        <v>178</v>
      </c>
      <c r="CR31" s="63" t="s">
        <v>178</v>
      </c>
      <c r="CS31" s="63" t="s">
        <v>178</v>
      </c>
      <c r="CT31" s="63" t="s">
        <v>178</v>
      </c>
      <c r="CU31" s="63" t="s">
        <v>178</v>
      </c>
      <c r="CV31" s="63" t="s">
        <v>178</v>
      </c>
      <c r="CW31" s="63" t="s">
        <v>178</v>
      </c>
      <c r="CX31" s="63" t="s">
        <v>178</v>
      </c>
      <c r="CY31" s="63" t="s">
        <v>178</v>
      </c>
      <c r="CZ31" s="63" t="s">
        <v>178</v>
      </c>
    </row>
    <row r="32" spans="1:104" x14ac:dyDescent="0.25">
      <c r="A32" s="16" t="s">
        <v>630</v>
      </c>
      <c r="B32" s="9" t="s">
        <v>182</v>
      </c>
      <c r="C32" s="15" t="s">
        <v>253</v>
      </c>
      <c r="D32" s="15" t="s">
        <v>2</v>
      </c>
      <c r="E32" s="86" t="s">
        <v>178</v>
      </c>
      <c r="F32" s="63" t="s">
        <v>178</v>
      </c>
      <c r="G32" s="63" t="s">
        <v>178</v>
      </c>
      <c r="H32" s="63" t="s">
        <v>178</v>
      </c>
      <c r="I32" s="63" t="s">
        <v>178</v>
      </c>
      <c r="J32" s="63" t="s">
        <v>178</v>
      </c>
      <c r="K32" s="63" t="s">
        <v>178</v>
      </c>
      <c r="L32" s="63" t="s">
        <v>178</v>
      </c>
      <c r="M32" s="63" t="s">
        <v>178</v>
      </c>
      <c r="N32" s="63" t="s">
        <v>178</v>
      </c>
      <c r="O32" s="63" t="s">
        <v>178</v>
      </c>
      <c r="P32" s="63" t="s">
        <v>178</v>
      </c>
      <c r="Q32" s="63" t="s">
        <v>178</v>
      </c>
      <c r="R32" s="63" t="s">
        <v>178</v>
      </c>
      <c r="S32" s="63" t="s">
        <v>178</v>
      </c>
      <c r="T32" s="63" t="s">
        <v>178</v>
      </c>
      <c r="U32" s="63" t="s">
        <v>178</v>
      </c>
      <c r="V32" s="63" t="s">
        <v>178</v>
      </c>
      <c r="W32" s="63" t="s">
        <v>178</v>
      </c>
      <c r="X32" s="63" t="s">
        <v>178</v>
      </c>
      <c r="Y32" s="63" t="s">
        <v>178</v>
      </c>
      <c r="Z32" s="63" t="s">
        <v>178</v>
      </c>
      <c r="AA32" s="63" t="s">
        <v>178</v>
      </c>
      <c r="AB32" s="63" t="s">
        <v>178</v>
      </c>
      <c r="AC32" s="63" t="s">
        <v>178</v>
      </c>
      <c r="AD32" s="63" t="s">
        <v>178</v>
      </c>
      <c r="AE32" s="63" t="s">
        <v>178</v>
      </c>
      <c r="AF32" s="63" t="s">
        <v>178</v>
      </c>
      <c r="AG32" s="63" t="s">
        <v>178</v>
      </c>
      <c r="AH32" s="63" t="s">
        <v>178</v>
      </c>
      <c r="AI32" s="63" t="s">
        <v>178</v>
      </c>
      <c r="AJ32" s="63" t="s">
        <v>178</v>
      </c>
      <c r="AK32" s="63" t="s">
        <v>178</v>
      </c>
      <c r="AL32" s="63" t="s">
        <v>178</v>
      </c>
      <c r="AM32" s="63" t="s">
        <v>178</v>
      </c>
      <c r="AN32" s="63" t="s">
        <v>178</v>
      </c>
      <c r="AO32" s="63" t="s">
        <v>178</v>
      </c>
      <c r="AP32" s="63" t="s">
        <v>178</v>
      </c>
      <c r="AQ32" s="63" t="s">
        <v>178</v>
      </c>
      <c r="AR32" s="63" t="s">
        <v>178</v>
      </c>
      <c r="AS32" s="63" t="s">
        <v>178</v>
      </c>
      <c r="AT32" s="63" t="s">
        <v>178</v>
      </c>
      <c r="AU32" s="63" t="s">
        <v>178</v>
      </c>
      <c r="AV32" s="63" t="s">
        <v>178</v>
      </c>
      <c r="AW32" s="63" t="s">
        <v>178</v>
      </c>
      <c r="AX32" s="63" t="s">
        <v>178</v>
      </c>
      <c r="AY32" s="63" t="s">
        <v>178</v>
      </c>
      <c r="AZ32" s="63" t="s">
        <v>178</v>
      </c>
      <c r="BA32" s="63" t="s">
        <v>178</v>
      </c>
      <c r="BB32" s="63" t="s">
        <v>178</v>
      </c>
      <c r="BC32" s="63" t="s">
        <v>178</v>
      </c>
      <c r="BD32" s="63" t="s">
        <v>178</v>
      </c>
      <c r="BE32" s="63" t="s">
        <v>178</v>
      </c>
      <c r="BF32" s="63" t="s">
        <v>178</v>
      </c>
      <c r="BG32" s="63" t="s">
        <v>178</v>
      </c>
      <c r="BH32" s="63" t="s">
        <v>178</v>
      </c>
      <c r="BI32" s="63" t="s">
        <v>178</v>
      </c>
      <c r="BJ32" s="63" t="s">
        <v>178</v>
      </c>
      <c r="BK32" s="63" t="s">
        <v>178</v>
      </c>
      <c r="BL32" s="63" t="s">
        <v>178</v>
      </c>
      <c r="BM32" s="63" t="s">
        <v>178</v>
      </c>
      <c r="BN32" s="63" t="s">
        <v>178</v>
      </c>
      <c r="BO32" s="63" t="s">
        <v>178</v>
      </c>
      <c r="BP32" s="63" t="s">
        <v>178</v>
      </c>
      <c r="BQ32" s="63" t="s">
        <v>178</v>
      </c>
      <c r="BR32" s="63" t="s">
        <v>178</v>
      </c>
      <c r="BS32" s="63" t="s">
        <v>178</v>
      </c>
      <c r="BT32" s="63" t="s">
        <v>178</v>
      </c>
      <c r="BU32" s="63" t="s">
        <v>178</v>
      </c>
      <c r="BV32" s="63" t="s">
        <v>178</v>
      </c>
      <c r="BW32" s="63" t="s">
        <v>178</v>
      </c>
      <c r="BX32" s="63" t="s">
        <v>178</v>
      </c>
      <c r="BY32" s="63" t="s">
        <v>178</v>
      </c>
      <c r="BZ32" s="63" t="s">
        <v>178</v>
      </c>
      <c r="CA32" s="63" t="s">
        <v>178</v>
      </c>
      <c r="CB32" s="63" t="s">
        <v>178</v>
      </c>
      <c r="CC32" s="63" t="s">
        <v>178</v>
      </c>
      <c r="CD32" s="63" t="s">
        <v>178</v>
      </c>
      <c r="CE32" s="63" t="s">
        <v>178</v>
      </c>
      <c r="CF32" s="63" t="s">
        <v>178</v>
      </c>
      <c r="CG32" s="63" t="s">
        <v>178</v>
      </c>
      <c r="CH32" s="63" t="s">
        <v>178</v>
      </c>
      <c r="CI32" s="63" t="s">
        <v>178</v>
      </c>
      <c r="CJ32" s="63" t="s">
        <v>178</v>
      </c>
      <c r="CK32" s="63" t="s">
        <v>178</v>
      </c>
      <c r="CL32" s="63" t="s">
        <v>178</v>
      </c>
      <c r="CM32" s="63" t="s">
        <v>178</v>
      </c>
      <c r="CN32" s="63" t="s">
        <v>178</v>
      </c>
      <c r="CO32" s="63" t="s">
        <v>178</v>
      </c>
      <c r="CP32" s="63" t="s">
        <v>178</v>
      </c>
      <c r="CQ32" s="63" t="s">
        <v>178</v>
      </c>
      <c r="CR32" s="63" t="s">
        <v>178</v>
      </c>
      <c r="CS32" s="63" t="s">
        <v>178</v>
      </c>
      <c r="CT32" s="63" t="s">
        <v>178</v>
      </c>
      <c r="CU32" s="63" t="s">
        <v>178</v>
      </c>
      <c r="CV32" s="63" t="s">
        <v>178</v>
      </c>
      <c r="CW32" s="63" t="s">
        <v>178</v>
      </c>
      <c r="CX32" s="63" t="s">
        <v>178</v>
      </c>
      <c r="CY32" s="63" t="s">
        <v>178</v>
      </c>
      <c r="CZ32" s="63" t="s">
        <v>178</v>
      </c>
    </row>
    <row r="33" spans="1:104" x14ac:dyDescent="0.25">
      <c r="A33" s="16" t="s">
        <v>631</v>
      </c>
      <c r="B33" s="9" t="s">
        <v>183</v>
      </c>
      <c r="C33" s="15" t="s">
        <v>253</v>
      </c>
      <c r="D33" s="15" t="s">
        <v>2</v>
      </c>
      <c r="E33" s="86" t="s">
        <v>178</v>
      </c>
      <c r="F33" s="63" t="s">
        <v>178</v>
      </c>
      <c r="G33" s="63" t="s">
        <v>178</v>
      </c>
      <c r="H33" s="63" t="s">
        <v>178</v>
      </c>
      <c r="I33" s="63" t="s">
        <v>178</v>
      </c>
      <c r="J33" s="63" t="s">
        <v>178</v>
      </c>
      <c r="K33" s="63" t="s">
        <v>178</v>
      </c>
      <c r="L33" s="63" t="s">
        <v>178</v>
      </c>
      <c r="M33" s="63" t="s">
        <v>178</v>
      </c>
      <c r="N33" s="63" t="s">
        <v>178</v>
      </c>
      <c r="O33" s="63" t="s">
        <v>178</v>
      </c>
      <c r="P33" s="63" t="s">
        <v>178</v>
      </c>
      <c r="Q33" s="63" t="s">
        <v>178</v>
      </c>
      <c r="R33" s="63" t="s">
        <v>178</v>
      </c>
      <c r="S33" s="63" t="s">
        <v>178</v>
      </c>
      <c r="T33" s="63" t="s">
        <v>178</v>
      </c>
      <c r="U33" s="63" t="s">
        <v>178</v>
      </c>
      <c r="V33" s="63" t="s">
        <v>178</v>
      </c>
      <c r="W33" s="63" t="s">
        <v>178</v>
      </c>
      <c r="X33" s="63" t="s">
        <v>178</v>
      </c>
      <c r="Y33" s="63" t="s">
        <v>178</v>
      </c>
      <c r="Z33" s="63" t="s">
        <v>178</v>
      </c>
      <c r="AA33" s="63" t="s">
        <v>178</v>
      </c>
      <c r="AB33" s="63" t="s">
        <v>178</v>
      </c>
      <c r="AC33" s="63" t="s">
        <v>178</v>
      </c>
      <c r="AD33" s="63" t="s">
        <v>178</v>
      </c>
      <c r="AE33" s="63" t="s">
        <v>178</v>
      </c>
      <c r="AF33" s="63" t="s">
        <v>178</v>
      </c>
      <c r="AG33" s="63" t="s">
        <v>178</v>
      </c>
      <c r="AH33" s="63" t="s">
        <v>178</v>
      </c>
      <c r="AI33" s="63" t="s">
        <v>178</v>
      </c>
      <c r="AJ33" s="63" t="s">
        <v>178</v>
      </c>
      <c r="AK33" s="63" t="s">
        <v>178</v>
      </c>
      <c r="AL33" s="63" t="s">
        <v>178</v>
      </c>
      <c r="AM33" s="63" t="s">
        <v>178</v>
      </c>
      <c r="AN33" s="63" t="s">
        <v>178</v>
      </c>
      <c r="AO33" s="63" t="s">
        <v>178</v>
      </c>
      <c r="AP33" s="63" t="s">
        <v>178</v>
      </c>
      <c r="AQ33" s="63" t="s">
        <v>178</v>
      </c>
      <c r="AR33" s="63" t="s">
        <v>178</v>
      </c>
      <c r="AS33" s="63" t="s">
        <v>178</v>
      </c>
      <c r="AT33" s="63" t="s">
        <v>178</v>
      </c>
      <c r="AU33" s="63" t="s">
        <v>178</v>
      </c>
      <c r="AV33" s="63" t="s">
        <v>178</v>
      </c>
      <c r="AW33" s="63" t="s">
        <v>178</v>
      </c>
      <c r="AX33" s="63" t="s">
        <v>178</v>
      </c>
      <c r="AY33" s="63" t="s">
        <v>178</v>
      </c>
      <c r="AZ33" s="63" t="s">
        <v>178</v>
      </c>
      <c r="BA33" s="63" t="s">
        <v>178</v>
      </c>
      <c r="BB33" s="63" t="s">
        <v>178</v>
      </c>
      <c r="BC33" s="63" t="s">
        <v>178</v>
      </c>
      <c r="BD33" s="63" t="s">
        <v>178</v>
      </c>
      <c r="BE33" s="63" t="s">
        <v>178</v>
      </c>
      <c r="BF33" s="63" t="s">
        <v>178</v>
      </c>
      <c r="BG33" s="63" t="s">
        <v>178</v>
      </c>
      <c r="BH33" s="63" t="s">
        <v>178</v>
      </c>
      <c r="BI33" s="63" t="s">
        <v>178</v>
      </c>
      <c r="BJ33" s="63" t="s">
        <v>178</v>
      </c>
      <c r="BK33" s="63" t="s">
        <v>178</v>
      </c>
      <c r="BL33" s="63" t="s">
        <v>178</v>
      </c>
      <c r="BM33" s="63" t="s">
        <v>178</v>
      </c>
      <c r="BN33" s="63" t="s">
        <v>178</v>
      </c>
      <c r="BO33" s="63" t="s">
        <v>178</v>
      </c>
      <c r="BP33" s="63" t="s">
        <v>178</v>
      </c>
      <c r="BQ33" s="63" t="s">
        <v>178</v>
      </c>
      <c r="BR33" s="63" t="s">
        <v>178</v>
      </c>
      <c r="BS33" s="63" t="s">
        <v>178</v>
      </c>
      <c r="BT33" s="63" t="s">
        <v>178</v>
      </c>
      <c r="BU33" s="63" t="s">
        <v>178</v>
      </c>
      <c r="BV33" s="63" t="s">
        <v>178</v>
      </c>
      <c r="BW33" s="63" t="s">
        <v>178</v>
      </c>
      <c r="BX33" s="63" t="s">
        <v>178</v>
      </c>
      <c r="BY33" s="63" t="s">
        <v>178</v>
      </c>
      <c r="BZ33" s="63" t="s">
        <v>178</v>
      </c>
      <c r="CA33" s="63" t="s">
        <v>178</v>
      </c>
      <c r="CB33" s="63" t="s">
        <v>178</v>
      </c>
      <c r="CC33" s="63" t="s">
        <v>178</v>
      </c>
      <c r="CD33" s="63" t="s">
        <v>178</v>
      </c>
      <c r="CE33" s="63" t="s">
        <v>178</v>
      </c>
      <c r="CF33" s="63" t="s">
        <v>178</v>
      </c>
      <c r="CG33" s="63" t="s">
        <v>178</v>
      </c>
      <c r="CH33" s="63" t="s">
        <v>178</v>
      </c>
      <c r="CI33" s="63" t="s">
        <v>178</v>
      </c>
      <c r="CJ33" s="63" t="s">
        <v>178</v>
      </c>
      <c r="CK33" s="63" t="s">
        <v>178</v>
      </c>
      <c r="CL33" s="63" t="s">
        <v>178</v>
      </c>
      <c r="CM33" s="63" t="s">
        <v>178</v>
      </c>
      <c r="CN33" s="63" t="s">
        <v>178</v>
      </c>
      <c r="CO33" s="63" t="s">
        <v>178</v>
      </c>
      <c r="CP33" s="63" t="s">
        <v>178</v>
      </c>
      <c r="CQ33" s="63" t="s">
        <v>178</v>
      </c>
      <c r="CR33" s="63" t="s">
        <v>178</v>
      </c>
      <c r="CS33" s="63" t="s">
        <v>178</v>
      </c>
      <c r="CT33" s="63" t="s">
        <v>178</v>
      </c>
      <c r="CU33" s="63" t="s">
        <v>178</v>
      </c>
      <c r="CV33" s="63" t="s">
        <v>178</v>
      </c>
      <c r="CW33" s="63" t="s">
        <v>178</v>
      </c>
      <c r="CX33" s="63" t="s">
        <v>178</v>
      </c>
      <c r="CY33" s="63" t="s">
        <v>178</v>
      </c>
      <c r="CZ33" s="63" t="s">
        <v>178</v>
      </c>
    </row>
    <row r="34" spans="1:104" x14ac:dyDescent="0.25">
      <c r="A34" s="16" t="s">
        <v>632</v>
      </c>
      <c r="B34" s="9" t="s">
        <v>184</v>
      </c>
      <c r="C34" s="15" t="s">
        <v>256</v>
      </c>
      <c r="D34" s="15" t="s">
        <v>2</v>
      </c>
      <c r="E34" s="86"/>
      <c r="F34" s="63"/>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c r="AG34" s="63"/>
      <c r="AH34" s="63"/>
      <c r="AI34" s="63"/>
      <c r="AJ34" s="63"/>
      <c r="AK34" s="63"/>
      <c r="AL34" s="63"/>
      <c r="AM34" s="63"/>
      <c r="AN34" s="63"/>
      <c r="AO34" s="63"/>
      <c r="AP34" s="63"/>
      <c r="AQ34" s="63"/>
      <c r="AR34" s="63"/>
      <c r="AS34" s="63"/>
      <c r="AT34" s="63"/>
      <c r="AU34" s="63"/>
      <c r="AV34" s="63"/>
      <c r="AW34" s="63"/>
      <c r="AX34" s="63"/>
      <c r="AY34" s="63"/>
      <c r="AZ34" s="63"/>
      <c r="BA34" s="63"/>
      <c r="BB34" s="63"/>
      <c r="BC34" s="63"/>
      <c r="BD34" s="63"/>
      <c r="BE34" s="63"/>
      <c r="BF34" s="63"/>
      <c r="BG34" s="63"/>
      <c r="BH34" s="63"/>
      <c r="BI34" s="63"/>
      <c r="BJ34" s="63"/>
      <c r="BK34" s="63"/>
      <c r="BL34" s="63"/>
      <c r="BM34" s="63"/>
      <c r="BN34" s="63"/>
      <c r="BO34" s="63"/>
      <c r="BP34" s="63"/>
      <c r="BQ34" s="63"/>
      <c r="BR34" s="63"/>
      <c r="BS34" s="63"/>
      <c r="BT34" s="63"/>
      <c r="BU34" s="63"/>
      <c r="BV34" s="63"/>
      <c r="BW34" s="63"/>
      <c r="BX34" s="63"/>
      <c r="BY34" s="63"/>
      <c r="BZ34" s="63"/>
      <c r="CA34" s="63"/>
      <c r="CB34" s="63"/>
      <c r="CC34" s="63"/>
      <c r="CD34" s="63"/>
      <c r="CE34" s="63"/>
      <c r="CF34" s="63"/>
      <c r="CG34" s="63"/>
      <c r="CH34" s="63"/>
      <c r="CI34" s="63"/>
      <c r="CJ34" s="63"/>
      <c r="CK34" s="63"/>
      <c r="CL34" s="63"/>
      <c r="CM34" s="63"/>
      <c r="CN34" s="63"/>
      <c r="CO34" s="63"/>
      <c r="CP34" s="63"/>
      <c r="CQ34" s="63"/>
      <c r="CR34" s="63"/>
      <c r="CS34" s="63"/>
      <c r="CT34" s="63"/>
      <c r="CU34" s="63"/>
      <c r="CV34" s="63"/>
      <c r="CW34" s="63"/>
      <c r="CX34" s="63"/>
      <c r="CY34" s="63"/>
      <c r="CZ34" s="63"/>
    </row>
    <row r="35" spans="1:104" ht="27.6" x14ac:dyDescent="0.25">
      <c r="A35" s="16" t="s">
        <v>633</v>
      </c>
      <c r="B35" s="9" t="s">
        <v>185</v>
      </c>
      <c r="C35" s="15" t="s">
        <v>254</v>
      </c>
      <c r="D35" s="15" t="s">
        <v>68</v>
      </c>
      <c r="E35" s="91"/>
      <c r="F35" s="92"/>
      <c r="G35" s="92"/>
      <c r="H35" s="92"/>
      <c r="I35" s="92"/>
      <c r="J35" s="92"/>
      <c r="K35" s="92"/>
      <c r="L35" s="92"/>
      <c r="M35" s="92"/>
      <c r="N35" s="92"/>
      <c r="O35" s="92"/>
      <c r="P35" s="92"/>
      <c r="Q35" s="92"/>
      <c r="R35" s="92"/>
      <c r="S35" s="92"/>
      <c r="T35" s="92"/>
      <c r="U35" s="92"/>
      <c r="V35" s="92"/>
      <c r="W35" s="92"/>
      <c r="X35" s="92"/>
      <c r="Y35" s="92"/>
      <c r="Z35" s="92"/>
      <c r="AA35" s="92"/>
      <c r="AB35" s="92"/>
      <c r="AC35" s="92"/>
      <c r="AD35" s="92"/>
      <c r="AE35" s="92"/>
      <c r="AF35" s="92"/>
      <c r="AG35" s="92"/>
      <c r="AH35" s="92"/>
      <c r="AI35" s="92"/>
      <c r="AJ35" s="92"/>
      <c r="AK35" s="92"/>
      <c r="AL35" s="92"/>
      <c r="AM35" s="92"/>
      <c r="AN35" s="92"/>
      <c r="AO35" s="92"/>
      <c r="AP35" s="92"/>
      <c r="AQ35" s="92"/>
      <c r="AR35" s="92"/>
      <c r="AS35" s="92"/>
      <c r="AT35" s="92"/>
      <c r="AU35" s="92"/>
      <c r="AV35" s="92"/>
      <c r="AW35" s="92"/>
      <c r="AX35" s="92"/>
      <c r="AY35" s="92"/>
      <c r="AZ35" s="92"/>
      <c r="BA35" s="92"/>
      <c r="BB35" s="92"/>
      <c r="BC35" s="92"/>
      <c r="BD35" s="92"/>
      <c r="BE35" s="92"/>
      <c r="BF35" s="92"/>
      <c r="BG35" s="92"/>
      <c r="BH35" s="92"/>
      <c r="BI35" s="92"/>
      <c r="BJ35" s="92"/>
      <c r="BK35" s="92"/>
      <c r="BL35" s="92"/>
      <c r="BM35" s="92"/>
      <c r="BN35" s="92"/>
      <c r="BO35" s="92"/>
      <c r="BP35" s="92"/>
      <c r="BQ35" s="92"/>
      <c r="BR35" s="92"/>
      <c r="BS35" s="92"/>
      <c r="BT35" s="92"/>
      <c r="BU35" s="92"/>
      <c r="BV35" s="92"/>
      <c r="BW35" s="92"/>
      <c r="BX35" s="92"/>
      <c r="BY35" s="92"/>
      <c r="BZ35" s="92"/>
      <c r="CA35" s="92"/>
      <c r="CB35" s="92"/>
      <c r="CC35" s="92"/>
      <c r="CD35" s="92"/>
      <c r="CE35" s="92"/>
      <c r="CF35" s="92"/>
      <c r="CG35" s="92"/>
      <c r="CH35" s="92"/>
      <c r="CI35" s="92"/>
      <c r="CJ35" s="92"/>
      <c r="CK35" s="92"/>
      <c r="CL35" s="92"/>
      <c r="CM35" s="92"/>
      <c r="CN35" s="92"/>
      <c r="CO35" s="92"/>
      <c r="CP35" s="92"/>
      <c r="CQ35" s="92"/>
      <c r="CR35" s="92"/>
      <c r="CS35" s="92"/>
      <c r="CT35" s="92"/>
      <c r="CU35" s="92"/>
      <c r="CV35" s="92"/>
      <c r="CW35" s="92"/>
      <c r="CX35" s="92"/>
      <c r="CY35" s="92"/>
      <c r="CZ35" s="92"/>
    </row>
    <row r="36" spans="1:104" ht="40.049999999999997" customHeight="1" x14ac:dyDescent="0.25">
      <c r="A36" s="16"/>
      <c r="B36" s="222" t="s">
        <v>551</v>
      </c>
      <c r="C36" s="15" t="s">
        <v>552</v>
      </c>
      <c r="D36" s="15" t="s">
        <v>243</v>
      </c>
      <c r="E36" s="210" t="s">
        <v>100</v>
      </c>
      <c r="F36" s="211" t="s">
        <v>100</v>
      </c>
      <c r="G36" s="211" t="s">
        <v>100</v>
      </c>
      <c r="H36" s="211" t="s">
        <v>100</v>
      </c>
      <c r="I36" s="211" t="s">
        <v>100</v>
      </c>
      <c r="J36" s="211" t="s">
        <v>100</v>
      </c>
      <c r="K36" s="211" t="s">
        <v>100</v>
      </c>
      <c r="L36" s="211" t="s">
        <v>100</v>
      </c>
      <c r="M36" s="211" t="s">
        <v>100</v>
      </c>
      <c r="N36" s="211" t="s">
        <v>100</v>
      </c>
      <c r="O36" s="211" t="s">
        <v>100</v>
      </c>
      <c r="P36" s="211" t="s">
        <v>100</v>
      </c>
      <c r="Q36" s="211" t="s">
        <v>100</v>
      </c>
      <c r="R36" s="211" t="s">
        <v>100</v>
      </c>
      <c r="S36" s="211" t="s">
        <v>100</v>
      </c>
      <c r="T36" s="211" t="s">
        <v>100</v>
      </c>
      <c r="U36" s="211" t="s">
        <v>100</v>
      </c>
      <c r="V36" s="211" t="s">
        <v>100</v>
      </c>
      <c r="W36" s="211" t="s">
        <v>100</v>
      </c>
      <c r="X36" s="211" t="s">
        <v>100</v>
      </c>
      <c r="Y36" s="211" t="s">
        <v>100</v>
      </c>
      <c r="Z36" s="211" t="s">
        <v>100</v>
      </c>
      <c r="AA36" s="211" t="s">
        <v>100</v>
      </c>
      <c r="AB36" s="211" t="s">
        <v>100</v>
      </c>
      <c r="AC36" s="211" t="s">
        <v>100</v>
      </c>
      <c r="AD36" s="211" t="s">
        <v>100</v>
      </c>
      <c r="AE36" s="211" t="s">
        <v>100</v>
      </c>
      <c r="AF36" s="211" t="s">
        <v>100</v>
      </c>
      <c r="AG36" s="211" t="s">
        <v>100</v>
      </c>
      <c r="AH36" s="211" t="s">
        <v>100</v>
      </c>
      <c r="AI36" s="211" t="s">
        <v>100</v>
      </c>
      <c r="AJ36" s="211" t="s">
        <v>100</v>
      </c>
      <c r="AK36" s="211" t="s">
        <v>100</v>
      </c>
      <c r="AL36" s="211" t="s">
        <v>100</v>
      </c>
      <c r="AM36" s="211" t="s">
        <v>100</v>
      </c>
      <c r="AN36" s="211" t="s">
        <v>100</v>
      </c>
      <c r="AO36" s="211" t="s">
        <v>100</v>
      </c>
      <c r="AP36" s="211" t="s">
        <v>100</v>
      </c>
      <c r="AQ36" s="211" t="s">
        <v>100</v>
      </c>
      <c r="AR36" s="211" t="s">
        <v>100</v>
      </c>
      <c r="AS36" s="211" t="s">
        <v>100</v>
      </c>
      <c r="AT36" s="211" t="s">
        <v>100</v>
      </c>
      <c r="AU36" s="211" t="s">
        <v>100</v>
      </c>
      <c r="AV36" s="211" t="s">
        <v>100</v>
      </c>
      <c r="AW36" s="211" t="s">
        <v>100</v>
      </c>
      <c r="AX36" s="211" t="s">
        <v>100</v>
      </c>
      <c r="AY36" s="211" t="s">
        <v>100</v>
      </c>
      <c r="AZ36" s="211" t="s">
        <v>100</v>
      </c>
      <c r="BA36" s="211" t="s">
        <v>100</v>
      </c>
      <c r="BB36" s="211" t="s">
        <v>100</v>
      </c>
      <c r="BC36" s="211" t="s">
        <v>100</v>
      </c>
      <c r="BD36" s="211" t="s">
        <v>100</v>
      </c>
      <c r="BE36" s="211" t="s">
        <v>100</v>
      </c>
      <c r="BF36" s="211" t="s">
        <v>100</v>
      </c>
      <c r="BG36" s="211" t="s">
        <v>100</v>
      </c>
      <c r="BH36" s="211" t="s">
        <v>100</v>
      </c>
      <c r="BI36" s="211" t="s">
        <v>100</v>
      </c>
      <c r="BJ36" s="211" t="s">
        <v>100</v>
      </c>
      <c r="BK36" s="211" t="s">
        <v>100</v>
      </c>
      <c r="BL36" s="211" t="s">
        <v>100</v>
      </c>
      <c r="BM36" s="211" t="s">
        <v>100</v>
      </c>
      <c r="BN36" s="211" t="s">
        <v>100</v>
      </c>
      <c r="BO36" s="211" t="s">
        <v>100</v>
      </c>
      <c r="BP36" s="211" t="s">
        <v>100</v>
      </c>
      <c r="BQ36" s="211" t="s">
        <v>100</v>
      </c>
      <c r="BR36" s="211" t="s">
        <v>100</v>
      </c>
      <c r="BS36" s="211" t="s">
        <v>100</v>
      </c>
      <c r="BT36" s="211" t="s">
        <v>100</v>
      </c>
      <c r="BU36" s="211" t="s">
        <v>100</v>
      </c>
      <c r="BV36" s="211" t="s">
        <v>100</v>
      </c>
      <c r="BW36" s="211" t="s">
        <v>100</v>
      </c>
      <c r="BX36" s="211" t="s">
        <v>100</v>
      </c>
      <c r="BY36" s="211" t="s">
        <v>100</v>
      </c>
      <c r="BZ36" s="211" t="s">
        <v>100</v>
      </c>
      <c r="CA36" s="211" t="s">
        <v>100</v>
      </c>
      <c r="CB36" s="211" t="s">
        <v>100</v>
      </c>
      <c r="CC36" s="211" t="s">
        <v>100</v>
      </c>
      <c r="CD36" s="211" t="s">
        <v>100</v>
      </c>
      <c r="CE36" s="211" t="s">
        <v>100</v>
      </c>
      <c r="CF36" s="211" t="s">
        <v>100</v>
      </c>
      <c r="CG36" s="211" t="s">
        <v>100</v>
      </c>
      <c r="CH36" s="211" t="s">
        <v>100</v>
      </c>
      <c r="CI36" s="211" t="s">
        <v>100</v>
      </c>
      <c r="CJ36" s="211" t="s">
        <v>100</v>
      </c>
      <c r="CK36" s="211" t="s">
        <v>100</v>
      </c>
      <c r="CL36" s="211" t="s">
        <v>100</v>
      </c>
      <c r="CM36" s="211" t="s">
        <v>100</v>
      </c>
      <c r="CN36" s="211" t="s">
        <v>100</v>
      </c>
      <c r="CO36" s="211" t="s">
        <v>100</v>
      </c>
      <c r="CP36" s="211" t="s">
        <v>100</v>
      </c>
      <c r="CQ36" s="211" t="s">
        <v>100</v>
      </c>
      <c r="CR36" s="211" t="s">
        <v>100</v>
      </c>
      <c r="CS36" s="211" t="s">
        <v>100</v>
      </c>
      <c r="CT36" s="211" t="s">
        <v>100</v>
      </c>
      <c r="CU36" s="211" t="s">
        <v>100</v>
      </c>
      <c r="CV36" s="211" t="s">
        <v>100</v>
      </c>
      <c r="CW36" s="211" t="s">
        <v>100</v>
      </c>
      <c r="CX36" s="211" t="s">
        <v>100</v>
      </c>
      <c r="CY36" s="211" t="s">
        <v>100</v>
      </c>
      <c r="CZ36" s="211" t="s">
        <v>100</v>
      </c>
    </row>
    <row r="37" spans="1:104" x14ac:dyDescent="0.25">
      <c r="A37" s="16" t="s">
        <v>597</v>
      </c>
      <c r="B37" s="9" t="s">
        <v>180</v>
      </c>
      <c r="C37" s="15" t="s">
        <v>253</v>
      </c>
      <c r="D37" s="15" t="s">
        <v>2</v>
      </c>
      <c r="E37" s="86" t="s">
        <v>178</v>
      </c>
      <c r="F37" s="63" t="s">
        <v>178</v>
      </c>
      <c r="G37" s="63" t="s">
        <v>178</v>
      </c>
      <c r="H37" s="63" t="s">
        <v>178</v>
      </c>
      <c r="I37" s="63" t="s">
        <v>178</v>
      </c>
      <c r="J37" s="63" t="s">
        <v>178</v>
      </c>
      <c r="K37" s="63" t="s">
        <v>178</v>
      </c>
      <c r="L37" s="63" t="s">
        <v>178</v>
      </c>
      <c r="M37" s="63" t="s">
        <v>178</v>
      </c>
      <c r="N37" s="63" t="s">
        <v>178</v>
      </c>
      <c r="O37" s="63" t="s">
        <v>178</v>
      </c>
      <c r="P37" s="63" t="s">
        <v>178</v>
      </c>
      <c r="Q37" s="63" t="s">
        <v>178</v>
      </c>
      <c r="R37" s="63" t="s">
        <v>178</v>
      </c>
      <c r="S37" s="63" t="s">
        <v>178</v>
      </c>
      <c r="T37" s="63" t="s">
        <v>178</v>
      </c>
      <c r="U37" s="63" t="s">
        <v>178</v>
      </c>
      <c r="V37" s="63" t="s">
        <v>178</v>
      </c>
      <c r="W37" s="63" t="s">
        <v>178</v>
      </c>
      <c r="X37" s="63" t="s">
        <v>178</v>
      </c>
      <c r="Y37" s="63" t="s">
        <v>178</v>
      </c>
      <c r="Z37" s="63" t="s">
        <v>178</v>
      </c>
      <c r="AA37" s="63" t="s">
        <v>178</v>
      </c>
      <c r="AB37" s="63" t="s">
        <v>178</v>
      </c>
      <c r="AC37" s="63" t="s">
        <v>178</v>
      </c>
      <c r="AD37" s="63" t="s">
        <v>178</v>
      </c>
      <c r="AE37" s="63" t="s">
        <v>178</v>
      </c>
      <c r="AF37" s="63" t="s">
        <v>178</v>
      </c>
      <c r="AG37" s="63" t="s">
        <v>178</v>
      </c>
      <c r="AH37" s="63" t="s">
        <v>178</v>
      </c>
      <c r="AI37" s="63" t="s">
        <v>178</v>
      </c>
      <c r="AJ37" s="63" t="s">
        <v>178</v>
      </c>
      <c r="AK37" s="63" t="s">
        <v>178</v>
      </c>
      <c r="AL37" s="63" t="s">
        <v>178</v>
      </c>
      <c r="AM37" s="63" t="s">
        <v>178</v>
      </c>
      <c r="AN37" s="63" t="s">
        <v>178</v>
      </c>
      <c r="AO37" s="63" t="s">
        <v>178</v>
      </c>
      <c r="AP37" s="63" t="s">
        <v>178</v>
      </c>
      <c r="AQ37" s="63" t="s">
        <v>178</v>
      </c>
      <c r="AR37" s="63" t="s">
        <v>178</v>
      </c>
      <c r="AS37" s="63" t="s">
        <v>178</v>
      </c>
      <c r="AT37" s="63" t="s">
        <v>178</v>
      </c>
      <c r="AU37" s="63" t="s">
        <v>178</v>
      </c>
      <c r="AV37" s="63" t="s">
        <v>178</v>
      </c>
      <c r="AW37" s="63" t="s">
        <v>178</v>
      </c>
      <c r="AX37" s="63" t="s">
        <v>178</v>
      </c>
      <c r="AY37" s="63" t="s">
        <v>178</v>
      </c>
      <c r="AZ37" s="63" t="s">
        <v>178</v>
      </c>
      <c r="BA37" s="63" t="s">
        <v>178</v>
      </c>
      <c r="BB37" s="63" t="s">
        <v>178</v>
      </c>
      <c r="BC37" s="63" t="s">
        <v>178</v>
      </c>
      <c r="BD37" s="63" t="s">
        <v>178</v>
      </c>
      <c r="BE37" s="63" t="s">
        <v>178</v>
      </c>
      <c r="BF37" s="63" t="s">
        <v>178</v>
      </c>
      <c r="BG37" s="63" t="s">
        <v>178</v>
      </c>
      <c r="BH37" s="63" t="s">
        <v>178</v>
      </c>
      <c r="BI37" s="63" t="s">
        <v>178</v>
      </c>
      <c r="BJ37" s="63" t="s">
        <v>178</v>
      </c>
      <c r="BK37" s="63" t="s">
        <v>178</v>
      </c>
      <c r="BL37" s="63" t="s">
        <v>178</v>
      </c>
      <c r="BM37" s="63" t="s">
        <v>178</v>
      </c>
      <c r="BN37" s="63" t="s">
        <v>178</v>
      </c>
      <c r="BO37" s="63" t="s">
        <v>178</v>
      </c>
      <c r="BP37" s="63" t="s">
        <v>178</v>
      </c>
      <c r="BQ37" s="63" t="s">
        <v>178</v>
      </c>
      <c r="BR37" s="63" t="s">
        <v>178</v>
      </c>
      <c r="BS37" s="63" t="s">
        <v>178</v>
      </c>
      <c r="BT37" s="63" t="s">
        <v>178</v>
      </c>
      <c r="BU37" s="63" t="s">
        <v>178</v>
      </c>
      <c r="BV37" s="63" t="s">
        <v>178</v>
      </c>
      <c r="BW37" s="63" t="s">
        <v>178</v>
      </c>
      <c r="BX37" s="63" t="s">
        <v>178</v>
      </c>
      <c r="BY37" s="63" t="s">
        <v>178</v>
      </c>
      <c r="BZ37" s="63" t="s">
        <v>178</v>
      </c>
      <c r="CA37" s="63" t="s">
        <v>178</v>
      </c>
      <c r="CB37" s="63" t="s">
        <v>178</v>
      </c>
      <c r="CC37" s="63" t="s">
        <v>178</v>
      </c>
      <c r="CD37" s="63" t="s">
        <v>178</v>
      </c>
      <c r="CE37" s="63" t="s">
        <v>178</v>
      </c>
      <c r="CF37" s="63" t="s">
        <v>178</v>
      </c>
      <c r="CG37" s="63" t="s">
        <v>178</v>
      </c>
      <c r="CH37" s="63" t="s">
        <v>178</v>
      </c>
      <c r="CI37" s="63" t="s">
        <v>178</v>
      </c>
      <c r="CJ37" s="63" t="s">
        <v>178</v>
      </c>
      <c r="CK37" s="63" t="s">
        <v>178</v>
      </c>
      <c r="CL37" s="63" t="s">
        <v>178</v>
      </c>
      <c r="CM37" s="63" t="s">
        <v>178</v>
      </c>
      <c r="CN37" s="63" t="s">
        <v>178</v>
      </c>
      <c r="CO37" s="63" t="s">
        <v>178</v>
      </c>
      <c r="CP37" s="63" t="s">
        <v>178</v>
      </c>
      <c r="CQ37" s="63" t="s">
        <v>178</v>
      </c>
      <c r="CR37" s="63" t="s">
        <v>178</v>
      </c>
      <c r="CS37" s="63" t="s">
        <v>178</v>
      </c>
      <c r="CT37" s="63" t="s">
        <v>178</v>
      </c>
      <c r="CU37" s="63" t="s">
        <v>178</v>
      </c>
      <c r="CV37" s="63" t="s">
        <v>178</v>
      </c>
      <c r="CW37" s="63" t="s">
        <v>178</v>
      </c>
      <c r="CX37" s="63" t="s">
        <v>178</v>
      </c>
      <c r="CY37" s="63" t="s">
        <v>178</v>
      </c>
      <c r="CZ37" s="63" t="s">
        <v>178</v>
      </c>
    </row>
    <row r="38" spans="1:104" x14ac:dyDescent="0.25">
      <c r="A38" s="16" t="s">
        <v>598</v>
      </c>
      <c r="B38" s="9" t="s">
        <v>181</v>
      </c>
      <c r="C38" s="15" t="s">
        <v>253</v>
      </c>
      <c r="D38" s="15" t="s">
        <v>2</v>
      </c>
      <c r="E38" s="86" t="s">
        <v>178</v>
      </c>
      <c r="F38" s="63" t="s">
        <v>178</v>
      </c>
      <c r="G38" s="63" t="s">
        <v>178</v>
      </c>
      <c r="H38" s="63" t="s">
        <v>178</v>
      </c>
      <c r="I38" s="63" t="s">
        <v>178</v>
      </c>
      <c r="J38" s="63" t="s">
        <v>178</v>
      </c>
      <c r="K38" s="63" t="s">
        <v>178</v>
      </c>
      <c r="L38" s="63" t="s">
        <v>178</v>
      </c>
      <c r="M38" s="63" t="s">
        <v>178</v>
      </c>
      <c r="N38" s="63" t="s">
        <v>178</v>
      </c>
      <c r="O38" s="63" t="s">
        <v>178</v>
      </c>
      <c r="P38" s="63" t="s">
        <v>178</v>
      </c>
      <c r="Q38" s="63" t="s">
        <v>178</v>
      </c>
      <c r="R38" s="63" t="s">
        <v>178</v>
      </c>
      <c r="S38" s="63" t="s">
        <v>178</v>
      </c>
      <c r="T38" s="63" t="s">
        <v>178</v>
      </c>
      <c r="U38" s="63" t="s">
        <v>178</v>
      </c>
      <c r="V38" s="63" t="s">
        <v>178</v>
      </c>
      <c r="W38" s="63" t="s">
        <v>178</v>
      </c>
      <c r="X38" s="63" t="s">
        <v>178</v>
      </c>
      <c r="Y38" s="63" t="s">
        <v>178</v>
      </c>
      <c r="Z38" s="63" t="s">
        <v>178</v>
      </c>
      <c r="AA38" s="63" t="s">
        <v>178</v>
      </c>
      <c r="AB38" s="63" t="s">
        <v>178</v>
      </c>
      <c r="AC38" s="63" t="s">
        <v>178</v>
      </c>
      <c r="AD38" s="63" t="s">
        <v>178</v>
      </c>
      <c r="AE38" s="63" t="s">
        <v>178</v>
      </c>
      <c r="AF38" s="63" t="s">
        <v>178</v>
      </c>
      <c r="AG38" s="63" t="s">
        <v>178</v>
      </c>
      <c r="AH38" s="63" t="s">
        <v>178</v>
      </c>
      <c r="AI38" s="63" t="s">
        <v>178</v>
      </c>
      <c r="AJ38" s="63" t="s">
        <v>178</v>
      </c>
      <c r="AK38" s="63" t="s">
        <v>178</v>
      </c>
      <c r="AL38" s="63" t="s">
        <v>178</v>
      </c>
      <c r="AM38" s="63" t="s">
        <v>178</v>
      </c>
      <c r="AN38" s="63" t="s">
        <v>178</v>
      </c>
      <c r="AO38" s="63" t="s">
        <v>178</v>
      </c>
      <c r="AP38" s="63" t="s">
        <v>178</v>
      </c>
      <c r="AQ38" s="63" t="s">
        <v>178</v>
      </c>
      <c r="AR38" s="63" t="s">
        <v>178</v>
      </c>
      <c r="AS38" s="63" t="s">
        <v>178</v>
      </c>
      <c r="AT38" s="63" t="s">
        <v>178</v>
      </c>
      <c r="AU38" s="63" t="s">
        <v>178</v>
      </c>
      <c r="AV38" s="63" t="s">
        <v>178</v>
      </c>
      <c r="AW38" s="63" t="s">
        <v>178</v>
      </c>
      <c r="AX38" s="63" t="s">
        <v>178</v>
      </c>
      <c r="AY38" s="63" t="s">
        <v>178</v>
      </c>
      <c r="AZ38" s="63" t="s">
        <v>178</v>
      </c>
      <c r="BA38" s="63" t="s">
        <v>178</v>
      </c>
      <c r="BB38" s="63" t="s">
        <v>178</v>
      </c>
      <c r="BC38" s="63" t="s">
        <v>178</v>
      </c>
      <c r="BD38" s="63" t="s">
        <v>178</v>
      </c>
      <c r="BE38" s="63" t="s">
        <v>178</v>
      </c>
      <c r="BF38" s="63" t="s">
        <v>178</v>
      </c>
      <c r="BG38" s="63" t="s">
        <v>178</v>
      </c>
      <c r="BH38" s="63" t="s">
        <v>178</v>
      </c>
      <c r="BI38" s="63" t="s">
        <v>178</v>
      </c>
      <c r="BJ38" s="63" t="s">
        <v>178</v>
      </c>
      <c r="BK38" s="63" t="s">
        <v>178</v>
      </c>
      <c r="BL38" s="63" t="s">
        <v>178</v>
      </c>
      <c r="BM38" s="63" t="s">
        <v>178</v>
      </c>
      <c r="BN38" s="63" t="s">
        <v>178</v>
      </c>
      <c r="BO38" s="63" t="s">
        <v>178</v>
      </c>
      <c r="BP38" s="63" t="s">
        <v>178</v>
      </c>
      <c r="BQ38" s="63" t="s">
        <v>178</v>
      </c>
      <c r="BR38" s="63" t="s">
        <v>178</v>
      </c>
      <c r="BS38" s="63" t="s">
        <v>178</v>
      </c>
      <c r="BT38" s="63" t="s">
        <v>178</v>
      </c>
      <c r="BU38" s="63" t="s">
        <v>178</v>
      </c>
      <c r="BV38" s="63" t="s">
        <v>178</v>
      </c>
      <c r="BW38" s="63" t="s">
        <v>178</v>
      </c>
      <c r="BX38" s="63" t="s">
        <v>178</v>
      </c>
      <c r="BY38" s="63" t="s">
        <v>178</v>
      </c>
      <c r="BZ38" s="63" t="s">
        <v>178</v>
      </c>
      <c r="CA38" s="63" t="s">
        <v>178</v>
      </c>
      <c r="CB38" s="63" t="s">
        <v>178</v>
      </c>
      <c r="CC38" s="63" t="s">
        <v>178</v>
      </c>
      <c r="CD38" s="63" t="s">
        <v>178</v>
      </c>
      <c r="CE38" s="63" t="s">
        <v>178</v>
      </c>
      <c r="CF38" s="63" t="s">
        <v>178</v>
      </c>
      <c r="CG38" s="63" t="s">
        <v>178</v>
      </c>
      <c r="CH38" s="63" t="s">
        <v>178</v>
      </c>
      <c r="CI38" s="63" t="s">
        <v>178</v>
      </c>
      <c r="CJ38" s="63" t="s">
        <v>178</v>
      </c>
      <c r="CK38" s="63" t="s">
        <v>178</v>
      </c>
      <c r="CL38" s="63" t="s">
        <v>178</v>
      </c>
      <c r="CM38" s="63" t="s">
        <v>178</v>
      </c>
      <c r="CN38" s="63" t="s">
        <v>178</v>
      </c>
      <c r="CO38" s="63" t="s">
        <v>178</v>
      </c>
      <c r="CP38" s="63" t="s">
        <v>178</v>
      </c>
      <c r="CQ38" s="63" t="s">
        <v>178</v>
      </c>
      <c r="CR38" s="63" t="s">
        <v>178</v>
      </c>
      <c r="CS38" s="63" t="s">
        <v>178</v>
      </c>
      <c r="CT38" s="63" t="s">
        <v>178</v>
      </c>
      <c r="CU38" s="63" t="s">
        <v>178</v>
      </c>
      <c r="CV38" s="63" t="s">
        <v>178</v>
      </c>
      <c r="CW38" s="63" t="s">
        <v>178</v>
      </c>
      <c r="CX38" s="63" t="s">
        <v>178</v>
      </c>
      <c r="CY38" s="63" t="s">
        <v>178</v>
      </c>
      <c r="CZ38" s="63" t="s">
        <v>178</v>
      </c>
    </row>
    <row r="39" spans="1:104" x14ac:dyDescent="0.25">
      <c r="A39" s="16" t="s">
        <v>599</v>
      </c>
      <c r="B39" s="9" t="s">
        <v>182</v>
      </c>
      <c r="C39" s="15" t="s">
        <v>253</v>
      </c>
      <c r="D39" s="15" t="s">
        <v>2</v>
      </c>
      <c r="E39" s="86" t="s">
        <v>178</v>
      </c>
      <c r="F39" s="63" t="s">
        <v>178</v>
      </c>
      <c r="G39" s="63" t="s">
        <v>178</v>
      </c>
      <c r="H39" s="63" t="s">
        <v>178</v>
      </c>
      <c r="I39" s="63" t="s">
        <v>178</v>
      </c>
      <c r="J39" s="63" t="s">
        <v>178</v>
      </c>
      <c r="K39" s="63" t="s">
        <v>178</v>
      </c>
      <c r="L39" s="63" t="s">
        <v>178</v>
      </c>
      <c r="M39" s="63" t="s">
        <v>178</v>
      </c>
      <c r="N39" s="63" t="s">
        <v>178</v>
      </c>
      <c r="O39" s="63" t="s">
        <v>178</v>
      </c>
      <c r="P39" s="63" t="s">
        <v>178</v>
      </c>
      <c r="Q39" s="63" t="s">
        <v>178</v>
      </c>
      <c r="R39" s="63" t="s">
        <v>178</v>
      </c>
      <c r="S39" s="63" t="s">
        <v>178</v>
      </c>
      <c r="T39" s="63" t="s">
        <v>178</v>
      </c>
      <c r="U39" s="63" t="s">
        <v>178</v>
      </c>
      <c r="V39" s="63" t="s">
        <v>178</v>
      </c>
      <c r="W39" s="63" t="s">
        <v>178</v>
      </c>
      <c r="X39" s="63" t="s">
        <v>178</v>
      </c>
      <c r="Y39" s="63" t="s">
        <v>178</v>
      </c>
      <c r="Z39" s="63" t="s">
        <v>178</v>
      </c>
      <c r="AA39" s="63" t="s">
        <v>178</v>
      </c>
      <c r="AB39" s="63" t="s">
        <v>178</v>
      </c>
      <c r="AC39" s="63" t="s">
        <v>178</v>
      </c>
      <c r="AD39" s="63" t="s">
        <v>178</v>
      </c>
      <c r="AE39" s="63" t="s">
        <v>178</v>
      </c>
      <c r="AF39" s="63" t="s">
        <v>178</v>
      </c>
      <c r="AG39" s="63" t="s">
        <v>178</v>
      </c>
      <c r="AH39" s="63" t="s">
        <v>178</v>
      </c>
      <c r="AI39" s="63" t="s">
        <v>178</v>
      </c>
      <c r="AJ39" s="63" t="s">
        <v>178</v>
      </c>
      <c r="AK39" s="63" t="s">
        <v>178</v>
      </c>
      <c r="AL39" s="63" t="s">
        <v>178</v>
      </c>
      <c r="AM39" s="63" t="s">
        <v>178</v>
      </c>
      <c r="AN39" s="63" t="s">
        <v>178</v>
      </c>
      <c r="AO39" s="63" t="s">
        <v>178</v>
      </c>
      <c r="AP39" s="63" t="s">
        <v>178</v>
      </c>
      <c r="AQ39" s="63" t="s">
        <v>178</v>
      </c>
      <c r="AR39" s="63" t="s">
        <v>178</v>
      </c>
      <c r="AS39" s="63" t="s">
        <v>178</v>
      </c>
      <c r="AT39" s="63" t="s">
        <v>178</v>
      </c>
      <c r="AU39" s="63" t="s">
        <v>178</v>
      </c>
      <c r="AV39" s="63" t="s">
        <v>178</v>
      </c>
      <c r="AW39" s="63" t="s">
        <v>178</v>
      </c>
      <c r="AX39" s="63" t="s">
        <v>178</v>
      </c>
      <c r="AY39" s="63" t="s">
        <v>178</v>
      </c>
      <c r="AZ39" s="63" t="s">
        <v>178</v>
      </c>
      <c r="BA39" s="63" t="s">
        <v>178</v>
      </c>
      <c r="BB39" s="63" t="s">
        <v>178</v>
      </c>
      <c r="BC39" s="63" t="s">
        <v>178</v>
      </c>
      <c r="BD39" s="63" t="s">
        <v>178</v>
      </c>
      <c r="BE39" s="63" t="s">
        <v>178</v>
      </c>
      <c r="BF39" s="63" t="s">
        <v>178</v>
      </c>
      <c r="BG39" s="63" t="s">
        <v>178</v>
      </c>
      <c r="BH39" s="63" t="s">
        <v>178</v>
      </c>
      <c r="BI39" s="63" t="s">
        <v>178</v>
      </c>
      <c r="BJ39" s="63" t="s">
        <v>178</v>
      </c>
      <c r="BK39" s="63" t="s">
        <v>178</v>
      </c>
      <c r="BL39" s="63" t="s">
        <v>178</v>
      </c>
      <c r="BM39" s="63" t="s">
        <v>178</v>
      </c>
      <c r="BN39" s="63" t="s">
        <v>178</v>
      </c>
      <c r="BO39" s="63" t="s">
        <v>178</v>
      </c>
      <c r="BP39" s="63" t="s">
        <v>178</v>
      </c>
      <c r="BQ39" s="63" t="s">
        <v>178</v>
      </c>
      <c r="BR39" s="63" t="s">
        <v>178</v>
      </c>
      <c r="BS39" s="63" t="s">
        <v>178</v>
      </c>
      <c r="BT39" s="63" t="s">
        <v>178</v>
      </c>
      <c r="BU39" s="63" t="s">
        <v>178</v>
      </c>
      <c r="BV39" s="63" t="s">
        <v>178</v>
      </c>
      <c r="BW39" s="63" t="s">
        <v>178</v>
      </c>
      <c r="BX39" s="63" t="s">
        <v>178</v>
      </c>
      <c r="BY39" s="63" t="s">
        <v>178</v>
      </c>
      <c r="BZ39" s="63" t="s">
        <v>178</v>
      </c>
      <c r="CA39" s="63" t="s">
        <v>178</v>
      </c>
      <c r="CB39" s="63" t="s">
        <v>178</v>
      </c>
      <c r="CC39" s="63" t="s">
        <v>178</v>
      </c>
      <c r="CD39" s="63" t="s">
        <v>178</v>
      </c>
      <c r="CE39" s="63" t="s">
        <v>178</v>
      </c>
      <c r="CF39" s="63" t="s">
        <v>178</v>
      </c>
      <c r="CG39" s="63" t="s">
        <v>178</v>
      </c>
      <c r="CH39" s="63" t="s">
        <v>178</v>
      </c>
      <c r="CI39" s="63" t="s">
        <v>178</v>
      </c>
      <c r="CJ39" s="63" t="s">
        <v>178</v>
      </c>
      <c r="CK39" s="63" t="s">
        <v>178</v>
      </c>
      <c r="CL39" s="63" t="s">
        <v>178</v>
      </c>
      <c r="CM39" s="63" t="s">
        <v>178</v>
      </c>
      <c r="CN39" s="63" t="s">
        <v>178</v>
      </c>
      <c r="CO39" s="63" t="s">
        <v>178</v>
      </c>
      <c r="CP39" s="63" t="s">
        <v>178</v>
      </c>
      <c r="CQ39" s="63" t="s">
        <v>178</v>
      </c>
      <c r="CR39" s="63" t="s">
        <v>178</v>
      </c>
      <c r="CS39" s="63" t="s">
        <v>178</v>
      </c>
      <c r="CT39" s="63" t="s">
        <v>178</v>
      </c>
      <c r="CU39" s="63" t="s">
        <v>178</v>
      </c>
      <c r="CV39" s="63" t="s">
        <v>178</v>
      </c>
      <c r="CW39" s="63" t="s">
        <v>178</v>
      </c>
      <c r="CX39" s="63" t="s">
        <v>178</v>
      </c>
      <c r="CY39" s="63" t="s">
        <v>178</v>
      </c>
      <c r="CZ39" s="63" t="s">
        <v>178</v>
      </c>
    </row>
    <row r="40" spans="1:104" x14ac:dyDescent="0.25">
      <c r="A40" s="16" t="s">
        <v>600</v>
      </c>
      <c r="B40" s="9" t="s">
        <v>183</v>
      </c>
      <c r="C40" s="15" t="s">
        <v>253</v>
      </c>
      <c r="D40" s="15" t="s">
        <v>2</v>
      </c>
      <c r="E40" s="86" t="s">
        <v>178</v>
      </c>
      <c r="F40" s="63" t="s">
        <v>178</v>
      </c>
      <c r="G40" s="63" t="s">
        <v>178</v>
      </c>
      <c r="H40" s="63" t="s">
        <v>178</v>
      </c>
      <c r="I40" s="63" t="s">
        <v>178</v>
      </c>
      <c r="J40" s="63" t="s">
        <v>178</v>
      </c>
      <c r="K40" s="63" t="s">
        <v>178</v>
      </c>
      <c r="L40" s="63" t="s">
        <v>178</v>
      </c>
      <c r="M40" s="63" t="s">
        <v>178</v>
      </c>
      <c r="N40" s="63" t="s">
        <v>178</v>
      </c>
      <c r="O40" s="63" t="s">
        <v>178</v>
      </c>
      <c r="P40" s="63" t="s">
        <v>178</v>
      </c>
      <c r="Q40" s="63" t="s">
        <v>178</v>
      </c>
      <c r="R40" s="63" t="s">
        <v>178</v>
      </c>
      <c r="S40" s="63" t="s">
        <v>178</v>
      </c>
      <c r="T40" s="63" t="s">
        <v>178</v>
      </c>
      <c r="U40" s="63" t="s">
        <v>178</v>
      </c>
      <c r="V40" s="63" t="s">
        <v>178</v>
      </c>
      <c r="W40" s="63" t="s">
        <v>178</v>
      </c>
      <c r="X40" s="63" t="s">
        <v>178</v>
      </c>
      <c r="Y40" s="63" t="s">
        <v>178</v>
      </c>
      <c r="Z40" s="63" t="s">
        <v>178</v>
      </c>
      <c r="AA40" s="63" t="s">
        <v>178</v>
      </c>
      <c r="AB40" s="63" t="s">
        <v>178</v>
      </c>
      <c r="AC40" s="63" t="s">
        <v>178</v>
      </c>
      <c r="AD40" s="63" t="s">
        <v>178</v>
      </c>
      <c r="AE40" s="63" t="s">
        <v>178</v>
      </c>
      <c r="AF40" s="63" t="s">
        <v>178</v>
      </c>
      <c r="AG40" s="63" t="s">
        <v>178</v>
      </c>
      <c r="AH40" s="63" t="s">
        <v>178</v>
      </c>
      <c r="AI40" s="63" t="s">
        <v>178</v>
      </c>
      <c r="AJ40" s="63" t="s">
        <v>178</v>
      </c>
      <c r="AK40" s="63" t="s">
        <v>178</v>
      </c>
      <c r="AL40" s="63" t="s">
        <v>178</v>
      </c>
      <c r="AM40" s="63" t="s">
        <v>178</v>
      </c>
      <c r="AN40" s="63" t="s">
        <v>178</v>
      </c>
      <c r="AO40" s="63" t="s">
        <v>178</v>
      </c>
      <c r="AP40" s="63" t="s">
        <v>178</v>
      </c>
      <c r="AQ40" s="63" t="s">
        <v>178</v>
      </c>
      <c r="AR40" s="63" t="s">
        <v>178</v>
      </c>
      <c r="AS40" s="63" t="s">
        <v>178</v>
      </c>
      <c r="AT40" s="63" t="s">
        <v>178</v>
      </c>
      <c r="AU40" s="63" t="s">
        <v>178</v>
      </c>
      <c r="AV40" s="63" t="s">
        <v>178</v>
      </c>
      <c r="AW40" s="63" t="s">
        <v>178</v>
      </c>
      <c r="AX40" s="63" t="s">
        <v>178</v>
      </c>
      <c r="AY40" s="63" t="s">
        <v>178</v>
      </c>
      <c r="AZ40" s="63" t="s">
        <v>178</v>
      </c>
      <c r="BA40" s="63" t="s">
        <v>178</v>
      </c>
      <c r="BB40" s="63" t="s">
        <v>178</v>
      </c>
      <c r="BC40" s="63" t="s">
        <v>178</v>
      </c>
      <c r="BD40" s="63" t="s">
        <v>178</v>
      </c>
      <c r="BE40" s="63" t="s">
        <v>178</v>
      </c>
      <c r="BF40" s="63" t="s">
        <v>178</v>
      </c>
      <c r="BG40" s="63" t="s">
        <v>178</v>
      </c>
      <c r="BH40" s="63" t="s">
        <v>178</v>
      </c>
      <c r="BI40" s="63" t="s">
        <v>178</v>
      </c>
      <c r="BJ40" s="63" t="s">
        <v>178</v>
      </c>
      <c r="BK40" s="63" t="s">
        <v>178</v>
      </c>
      <c r="BL40" s="63" t="s">
        <v>178</v>
      </c>
      <c r="BM40" s="63" t="s">
        <v>178</v>
      </c>
      <c r="BN40" s="63" t="s">
        <v>178</v>
      </c>
      <c r="BO40" s="63" t="s">
        <v>178</v>
      </c>
      <c r="BP40" s="63" t="s">
        <v>178</v>
      </c>
      <c r="BQ40" s="63" t="s">
        <v>178</v>
      </c>
      <c r="BR40" s="63" t="s">
        <v>178</v>
      </c>
      <c r="BS40" s="63" t="s">
        <v>178</v>
      </c>
      <c r="BT40" s="63" t="s">
        <v>178</v>
      </c>
      <c r="BU40" s="63" t="s">
        <v>178</v>
      </c>
      <c r="BV40" s="63" t="s">
        <v>178</v>
      </c>
      <c r="BW40" s="63" t="s">
        <v>178</v>
      </c>
      <c r="BX40" s="63" t="s">
        <v>178</v>
      </c>
      <c r="BY40" s="63" t="s">
        <v>178</v>
      </c>
      <c r="BZ40" s="63" t="s">
        <v>178</v>
      </c>
      <c r="CA40" s="63" t="s">
        <v>178</v>
      </c>
      <c r="CB40" s="63" t="s">
        <v>178</v>
      </c>
      <c r="CC40" s="63" t="s">
        <v>178</v>
      </c>
      <c r="CD40" s="63" t="s">
        <v>178</v>
      </c>
      <c r="CE40" s="63" t="s">
        <v>178</v>
      </c>
      <c r="CF40" s="63" t="s">
        <v>178</v>
      </c>
      <c r="CG40" s="63" t="s">
        <v>178</v>
      </c>
      <c r="CH40" s="63" t="s">
        <v>178</v>
      </c>
      <c r="CI40" s="63" t="s">
        <v>178</v>
      </c>
      <c r="CJ40" s="63" t="s">
        <v>178</v>
      </c>
      <c r="CK40" s="63" t="s">
        <v>178</v>
      </c>
      <c r="CL40" s="63" t="s">
        <v>178</v>
      </c>
      <c r="CM40" s="63" t="s">
        <v>178</v>
      </c>
      <c r="CN40" s="63" t="s">
        <v>178</v>
      </c>
      <c r="CO40" s="63" t="s">
        <v>178</v>
      </c>
      <c r="CP40" s="63" t="s">
        <v>178</v>
      </c>
      <c r="CQ40" s="63" t="s">
        <v>178</v>
      </c>
      <c r="CR40" s="63" t="s">
        <v>178</v>
      </c>
      <c r="CS40" s="63" t="s">
        <v>178</v>
      </c>
      <c r="CT40" s="63" t="s">
        <v>178</v>
      </c>
      <c r="CU40" s="63" t="s">
        <v>178</v>
      </c>
      <c r="CV40" s="63" t="s">
        <v>178</v>
      </c>
      <c r="CW40" s="63" t="s">
        <v>178</v>
      </c>
      <c r="CX40" s="63" t="s">
        <v>178</v>
      </c>
      <c r="CY40" s="63" t="s">
        <v>178</v>
      </c>
      <c r="CZ40" s="63" t="s">
        <v>178</v>
      </c>
    </row>
    <row r="41" spans="1:104" x14ac:dyDescent="0.25">
      <c r="A41" s="16" t="s">
        <v>601</v>
      </c>
      <c r="B41" s="9" t="s">
        <v>184</v>
      </c>
      <c r="C41" s="15" t="s">
        <v>256</v>
      </c>
      <c r="D41" s="15" t="s">
        <v>2</v>
      </c>
      <c r="E41" s="86"/>
      <c r="F41" s="63"/>
      <c r="G41" s="63"/>
      <c r="H41" s="63"/>
      <c r="I41" s="63"/>
      <c r="J41" s="63"/>
      <c r="K41" s="63"/>
      <c r="L41" s="63"/>
      <c r="M41" s="63"/>
      <c r="N41" s="63"/>
      <c r="O41" s="63"/>
      <c r="P41" s="63"/>
      <c r="Q41" s="63"/>
      <c r="R41" s="63"/>
      <c r="S41" s="63"/>
      <c r="T41" s="63"/>
      <c r="U41" s="63"/>
      <c r="V41" s="63"/>
      <c r="W41" s="63"/>
      <c r="X41" s="63"/>
      <c r="Y41" s="63"/>
      <c r="Z41" s="63"/>
      <c r="AA41" s="63"/>
      <c r="AB41" s="63"/>
      <c r="AC41" s="63"/>
      <c r="AD41" s="63"/>
      <c r="AE41" s="63"/>
      <c r="AF41" s="63"/>
      <c r="AG41" s="63"/>
      <c r="AH41" s="63"/>
      <c r="AI41" s="63"/>
      <c r="AJ41" s="63"/>
      <c r="AK41" s="63"/>
      <c r="AL41" s="63"/>
      <c r="AM41" s="63"/>
      <c r="AN41" s="63"/>
      <c r="AO41" s="63"/>
      <c r="AP41" s="63"/>
      <c r="AQ41" s="63"/>
      <c r="AR41" s="63"/>
      <c r="AS41" s="63"/>
      <c r="AT41" s="63"/>
      <c r="AU41" s="63"/>
      <c r="AV41" s="63"/>
      <c r="AW41" s="63"/>
      <c r="AX41" s="63"/>
      <c r="AY41" s="63"/>
      <c r="AZ41" s="63"/>
      <c r="BA41" s="63"/>
      <c r="BB41" s="63"/>
      <c r="BC41" s="63"/>
      <c r="BD41" s="63"/>
      <c r="BE41" s="63"/>
      <c r="BF41" s="63"/>
      <c r="BG41" s="63"/>
      <c r="BH41" s="63"/>
      <c r="BI41" s="63"/>
      <c r="BJ41" s="63"/>
      <c r="BK41" s="63"/>
      <c r="BL41" s="63"/>
      <c r="BM41" s="63"/>
      <c r="BN41" s="63"/>
      <c r="BO41" s="63"/>
      <c r="BP41" s="63"/>
      <c r="BQ41" s="63"/>
      <c r="BR41" s="63"/>
      <c r="BS41" s="63"/>
      <c r="BT41" s="63"/>
      <c r="BU41" s="63"/>
      <c r="BV41" s="63"/>
      <c r="BW41" s="63"/>
      <c r="BX41" s="63"/>
      <c r="BY41" s="63"/>
      <c r="BZ41" s="63"/>
      <c r="CA41" s="63"/>
      <c r="CB41" s="63"/>
      <c r="CC41" s="63"/>
      <c r="CD41" s="63"/>
      <c r="CE41" s="63"/>
      <c r="CF41" s="63"/>
      <c r="CG41" s="63"/>
      <c r="CH41" s="63"/>
      <c r="CI41" s="63"/>
      <c r="CJ41" s="63"/>
      <c r="CK41" s="63"/>
      <c r="CL41" s="63"/>
      <c r="CM41" s="63"/>
      <c r="CN41" s="63"/>
      <c r="CO41" s="63"/>
      <c r="CP41" s="63"/>
      <c r="CQ41" s="63"/>
      <c r="CR41" s="63"/>
      <c r="CS41" s="63"/>
      <c r="CT41" s="63"/>
      <c r="CU41" s="63"/>
      <c r="CV41" s="63"/>
      <c r="CW41" s="63"/>
      <c r="CX41" s="63"/>
      <c r="CY41" s="63"/>
      <c r="CZ41" s="63"/>
    </row>
    <row r="42" spans="1:104" ht="27.6" x14ac:dyDescent="0.25">
      <c r="A42" s="16" t="s">
        <v>602</v>
      </c>
      <c r="B42" s="9" t="s">
        <v>185</v>
      </c>
      <c r="C42" s="15" t="s">
        <v>254</v>
      </c>
      <c r="D42" s="15" t="s">
        <v>68</v>
      </c>
      <c r="E42" s="91"/>
      <c r="F42" s="92"/>
      <c r="G42" s="92"/>
      <c r="H42" s="92"/>
      <c r="I42" s="92"/>
      <c r="J42" s="92"/>
      <c r="K42" s="92"/>
      <c r="L42" s="92"/>
      <c r="M42" s="92"/>
      <c r="N42" s="92"/>
      <c r="O42" s="92"/>
      <c r="P42" s="92"/>
      <c r="Q42" s="92"/>
      <c r="R42" s="92"/>
      <c r="S42" s="92"/>
      <c r="T42" s="92"/>
      <c r="U42" s="92"/>
      <c r="V42" s="92"/>
      <c r="W42" s="92"/>
      <c r="X42" s="92"/>
      <c r="Y42" s="92"/>
      <c r="Z42" s="92"/>
      <c r="AA42" s="92"/>
      <c r="AB42" s="92"/>
      <c r="AC42" s="92"/>
      <c r="AD42" s="92"/>
      <c r="AE42" s="92"/>
      <c r="AF42" s="92"/>
      <c r="AG42" s="92"/>
      <c r="AH42" s="92"/>
      <c r="AI42" s="92"/>
      <c r="AJ42" s="92"/>
      <c r="AK42" s="92"/>
      <c r="AL42" s="92"/>
      <c r="AM42" s="92"/>
      <c r="AN42" s="92"/>
      <c r="AO42" s="92"/>
      <c r="AP42" s="92"/>
      <c r="AQ42" s="92"/>
      <c r="AR42" s="92"/>
      <c r="AS42" s="92"/>
      <c r="AT42" s="92"/>
      <c r="AU42" s="92"/>
      <c r="AV42" s="92"/>
      <c r="AW42" s="92"/>
      <c r="AX42" s="92"/>
      <c r="AY42" s="92"/>
      <c r="AZ42" s="92"/>
      <c r="BA42" s="92"/>
      <c r="BB42" s="92"/>
      <c r="BC42" s="92"/>
      <c r="BD42" s="92"/>
      <c r="BE42" s="92"/>
      <c r="BF42" s="92"/>
      <c r="BG42" s="92"/>
      <c r="BH42" s="92"/>
      <c r="BI42" s="92"/>
      <c r="BJ42" s="92"/>
      <c r="BK42" s="92"/>
      <c r="BL42" s="92"/>
      <c r="BM42" s="92"/>
      <c r="BN42" s="92"/>
      <c r="BO42" s="92"/>
      <c r="BP42" s="92"/>
      <c r="BQ42" s="92"/>
      <c r="BR42" s="92"/>
      <c r="BS42" s="92"/>
      <c r="BT42" s="92"/>
      <c r="BU42" s="92"/>
      <c r="BV42" s="92"/>
      <c r="BW42" s="92"/>
      <c r="BX42" s="92"/>
      <c r="BY42" s="92"/>
      <c r="BZ42" s="92"/>
      <c r="CA42" s="92"/>
      <c r="CB42" s="92"/>
      <c r="CC42" s="92"/>
      <c r="CD42" s="92"/>
      <c r="CE42" s="92"/>
      <c r="CF42" s="92"/>
      <c r="CG42" s="92"/>
      <c r="CH42" s="92"/>
      <c r="CI42" s="92"/>
      <c r="CJ42" s="92"/>
      <c r="CK42" s="92"/>
      <c r="CL42" s="92"/>
      <c r="CM42" s="92"/>
      <c r="CN42" s="92"/>
      <c r="CO42" s="92"/>
      <c r="CP42" s="92"/>
      <c r="CQ42" s="92"/>
      <c r="CR42" s="92"/>
      <c r="CS42" s="92"/>
      <c r="CT42" s="92"/>
      <c r="CU42" s="92"/>
      <c r="CV42" s="92"/>
      <c r="CW42" s="92"/>
      <c r="CX42" s="92"/>
      <c r="CY42" s="92"/>
      <c r="CZ42" s="92"/>
    </row>
    <row r="43" spans="1:104" ht="40.049999999999997" customHeight="1" x14ac:dyDescent="0.25">
      <c r="A43" s="16"/>
      <c r="B43" s="222" t="s">
        <v>553</v>
      </c>
      <c r="C43" s="15" t="s">
        <v>554</v>
      </c>
      <c r="D43" s="15" t="s">
        <v>243</v>
      </c>
      <c r="E43" s="210" t="s">
        <v>100</v>
      </c>
      <c r="F43" s="211" t="s">
        <v>100</v>
      </c>
      <c r="G43" s="211" t="s">
        <v>100</v>
      </c>
      <c r="H43" s="211" t="s">
        <v>100</v>
      </c>
      <c r="I43" s="211" t="s">
        <v>100</v>
      </c>
      <c r="J43" s="211" t="s">
        <v>100</v>
      </c>
      <c r="K43" s="211" t="s">
        <v>100</v>
      </c>
      <c r="L43" s="211" t="s">
        <v>100</v>
      </c>
      <c r="M43" s="211" t="s">
        <v>100</v>
      </c>
      <c r="N43" s="211" t="s">
        <v>100</v>
      </c>
      <c r="O43" s="211" t="s">
        <v>100</v>
      </c>
      <c r="P43" s="211" t="s">
        <v>100</v>
      </c>
      <c r="Q43" s="211" t="s">
        <v>100</v>
      </c>
      <c r="R43" s="211" t="s">
        <v>100</v>
      </c>
      <c r="S43" s="211" t="s">
        <v>100</v>
      </c>
      <c r="T43" s="211" t="s">
        <v>100</v>
      </c>
      <c r="U43" s="211" t="s">
        <v>100</v>
      </c>
      <c r="V43" s="211" t="s">
        <v>100</v>
      </c>
      <c r="W43" s="211" t="s">
        <v>100</v>
      </c>
      <c r="X43" s="211" t="s">
        <v>100</v>
      </c>
      <c r="Y43" s="211" t="s">
        <v>100</v>
      </c>
      <c r="Z43" s="211" t="s">
        <v>100</v>
      </c>
      <c r="AA43" s="211" t="s">
        <v>100</v>
      </c>
      <c r="AB43" s="211" t="s">
        <v>100</v>
      </c>
      <c r="AC43" s="211" t="s">
        <v>100</v>
      </c>
      <c r="AD43" s="211" t="s">
        <v>100</v>
      </c>
      <c r="AE43" s="211" t="s">
        <v>100</v>
      </c>
      <c r="AF43" s="211" t="s">
        <v>100</v>
      </c>
      <c r="AG43" s="211" t="s">
        <v>100</v>
      </c>
      <c r="AH43" s="211" t="s">
        <v>100</v>
      </c>
      <c r="AI43" s="211" t="s">
        <v>100</v>
      </c>
      <c r="AJ43" s="211" t="s">
        <v>100</v>
      </c>
      <c r="AK43" s="211" t="s">
        <v>100</v>
      </c>
      <c r="AL43" s="211" t="s">
        <v>100</v>
      </c>
      <c r="AM43" s="211" t="s">
        <v>100</v>
      </c>
      <c r="AN43" s="211" t="s">
        <v>100</v>
      </c>
      <c r="AO43" s="211" t="s">
        <v>100</v>
      </c>
      <c r="AP43" s="211" t="s">
        <v>100</v>
      </c>
      <c r="AQ43" s="211" t="s">
        <v>100</v>
      </c>
      <c r="AR43" s="211" t="s">
        <v>100</v>
      </c>
      <c r="AS43" s="211" t="s">
        <v>100</v>
      </c>
      <c r="AT43" s="211" t="s">
        <v>100</v>
      </c>
      <c r="AU43" s="211" t="s">
        <v>100</v>
      </c>
      <c r="AV43" s="211" t="s">
        <v>100</v>
      </c>
      <c r="AW43" s="211" t="s">
        <v>100</v>
      </c>
      <c r="AX43" s="211" t="s">
        <v>100</v>
      </c>
      <c r="AY43" s="211" t="s">
        <v>100</v>
      </c>
      <c r="AZ43" s="211" t="s">
        <v>100</v>
      </c>
      <c r="BA43" s="211" t="s">
        <v>100</v>
      </c>
      <c r="BB43" s="211" t="s">
        <v>100</v>
      </c>
      <c r="BC43" s="211" t="s">
        <v>100</v>
      </c>
      <c r="BD43" s="211" t="s">
        <v>100</v>
      </c>
      <c r="BE43" s="211" t="s">
        <v>100</v>
      </c>
      <c r="BF43" s="211" t="s">
        <v>100</v>
      </c>
      <c r="BG43" s="211" t="s">
        <v>100</v>
      </c>
      <c r="BH43" s="211" t="s">
        <v>100</v>
      </c>
      <c r="BI43" s="211" t="s">
        <v>100</v>
      </c>
      <c r="BJ43" s="211" t="s">
        <v>100</v>
      </c>
      <c r="BK43" s="211" t="s">
        <v>100</v>
      </c>
      <c r="BL43" s="211" t="s">
        <v>100</v>
      </c>
      <c r="BM43" s="211" t="s">
        <v>100</v>
      </c>
      <c r="BN43" s="211" t="s">
        <v>100</v>
      </c>
      <c r="BO43" s="211" t="s">
        <v>100</v>
      </c>
      <c r="BP43" s="211" t="s">
        <v>100</v>
      </c>
      <c r="BQ43" s="211" t="s">
        <v>100</v>
      </c>
      <c r="BR43" s="211" t="s">
        <v>100</v>
      </c>
      <c r="BS43" s="211" t="s">
        <v>100</v>
      </c>
      <c r="BT43" s="211" t="s">
        <v>100</v>
      </c>
      <c r="BU43" s="211" t="s">
        <v>100</v>
      </c>
      <c r="BV43" s="211" t="s">
        <v>100</v>
      </c>
      <c r="BW43" s="211" t="s">
        <v>100</v>
      </c>
      <c r="BX43" s="211" t="s">
        <v>100</v>
      </c>
      <c r="BY43" s="211" t="s">
        <v>100</v>
      </c>
      <c r="BZ43" s="211" t="s">
        <v>100</v>
      </c>
      <c r="CA43" s="211" t="s">
        <v>100</v>
      </c>
      <c r="CB43" s="211" t="s">
        <v>100</v>
      </c>
      <c r="CC43" s="211" t="s">
        <v>100</v>
      </c>
      <c r="CD43" s="211" t="s">
        <v>100</v>
      </c>
      <c r="CE43" s="211" t="s">
        <v>100</v>
      </c>
      <c r="CF43" s="211" t="s">
        <v>100</v>
      </c>
      <c r="CG43" s="211" t="s">
        <v>100</v>
      </c>
      <c r="CH43" s="211" t="s">
        <v>100</v>
      </c>
      <c r="CI43" s="211" t="s">
        <v>100</v>
      </c>
      <c r="CJ43" s="211" t="s">
        <v>100</v>
      </c>
      <c r="CK43" s="211" t="s">
        <v>100</v>
      </c>
      <c r="CL43" s="211" t="s">
        <v>100</v>
      </c>
      <c r="CM43" s="211" t="s">
        <v>100</v>
      </c>
      <c r="CN43" s="211" t="s">
        <v>100</v>
      </c>
      <c r="CO43" s="211" t="s">
        <v>100</v>
      </c>
      <c r="CP43" s="211" t="s">
        <v>100</v>
      </c>
      <c r="CQ43" s="211" t="s">
        <v>100</v>
      </c>
      <c r="CR43" s="211" t="s">
        <v>100</v>
      </c>
      <c r="CS43" s="211" t="s">
        <v>100</v>
      </c>
      <c r="CT43" s="211" t="s">
        <v>100</v>
      </c>
      <c r="CU43" s="211" t="s">
        <v>100</v>
      </c>
      <c r="CV43" s="211" t="s">
        <v>100</v>
      </c>
      <c r="CW43" s="211" t="s">
        <v>100</v>
      </c>
      <c r="CX43" s="211" t="s">
        <v>100</v>
      </c>
      <c r="CY43" s="211" t="s">
        <v>100</v>
      </c>
      <c r="CZ43" s="211" t="s">
        <v>100</v>
      </c>
    </row>
    <row r="44" spans="1:104" x14ac:dyDescent="0.25">
      <c r="A44" s="16" t="s">
        <v>603</v>
      </c>
      <c r="B44" s="9" t="s">
        <v>180</v>
      </c>
      <c r="C44" s="15" t="s">
        <v>253</v>
      </c>
      <c r="D44" s="15" t="s">
        <v>2</v>
      </c>
      <c r="E44" s="86" t="s">
        <v>178</v>
      </c>
      <c r="F44" s="63" t="s">
        <v>178</v>
      </c>
      <c r="G44" s="63" t="s">
        <v>178</v>
      </c>
      <c r="H44" s="63" t="s">
        <v>178</v>
      </c>
      <c r="I44" s="63" t="s">
        <v>178</v>
      </c>
      <c r="J44" s="63" t="s">
        <v>178</v>
      </c>
      <c r="K44" s="63" t="s">
        <v>178</v>
      </c>
      <c r="L44" s="63" t="s">
        <v>178</v>
      </c>
      <c r="M44" s="63" t="s">
        <v>178</v>
      </c>
      <c r="N44" s="63" t="s">
        <v>178</v>
      </c>
      <c r="O44" s="63" t="s">
        <v>178</v>
      </c>
      <c r="P44" s="63" t="s">
        <v>178</v>
      </c>
      <c r="Q44" s="63" t="s">
        <v>178</v>
      </c>
      <c r="R44" s="63" t="s">
        <v>178</v>
      </c>
      <c r="S44" s="63" t="s">
        <v>178</v>
      </c>
      <c r="T44" s="63" t="s">
        <v>178</v>
      </c>
      <c r="U44" s="63" t="s">
        <v>178</v>
      </c>
      <c r="V44" s="63" t="s">
        <v>178</v>
      </c>
      <c r="W44" s="63" t="s">
        <v>178</v>
      </c>
      <c r="X44" s="63" t="s">
        <v>178</v>
      </c>
      <c r="Y44" s="63" t="s">
        <v>178</v>
      </c>
      <c r="Z44" s="63" t="s">
        <v>178</v>
      </c>
      <c r="AA44" s="63" t="s">
        <v>178</v>
      </c>
      <c r="AB44" s="63" t="s">
        <v>178</v>
      </c>
      <c r="AC44" s="63" t="s">
        <v>178</v>
      </c>
      <c r="AD44" s="63" t="s">
        <v>178</v>
      </c>
      <c r="AE44" s="63" t="s">
        <v>178</v>
      </c>
      <c r="AF44" s="63" t="s">
        <v>178</v>
      </c>
      <c r="AG44" s="63" t="s">
        <v>178</v>
      </c>
      <c r="AH44" s="63" t="s">
        <v>178</v>
      </c>
      <c r="AI44" s="63" t="s">
        <v>178</v>
      </c>
      <c r="AJ44" s="63" t="s">
        <v>178</v>
      </c>
      <c r="AK44" s="63" t="s">
        <v>178</v>
      </c>
      <c r="AL44" s="63" t="s">
        <v>178</v>
      </c>
      <c r="AM44" s="63" t="s">
        <v>178</v>
      </c>
      <c r="AN44" s="63" t="s">
        <v>178</v>
      </c>
      <c r="AO44" s="63" t="s">
        <v>178</v>
      </c>
      <c r="AP44" s="63" t="s">
        <v>178</v>
      </c>
      <c r="AQ44" s="63" t="s">
        <v>178</v>
      </c>
      <c r="AR44" s="63" t="s">
        <v>178</v>
      </c>
      <c r="AS44" s="63" t="s">
        <v>178</v>
      </c>
      <c r="AT44" s="63" t="s">
        <v>178</v>
      </c>
      <c r="AU44" s="63" t="s">
        <v>178</v>
      </c>
      <c r="AV44" s="63" t="s">
        <v>178</v>
      </c>
      <c r="AW44" s="63" t="s">
        <v>178</v>
      </c>
      <c r="AX44" s="63" t="s">
        <v>178</v>
      </c>
      <c r="AY44" s="63" t="s">
        <v>178</v>
      </c>
      <c r="AZ44" s="63" t="s">
        <v>178</v>
      </c>
      <c r="BA44" s="63" t="s">
        <v>178</v>
      </c>
      <c r="BB44" s="63" t="s">
        <v>178</v>
      </c>
      <c r="BC44" s="63" t="s">
        <v>178</v>
      </c>
      <c r="BD44" s="63" t="s">
        <v>178</v>
      </c>
      <c r="BE44" s="63" t="s">
        <v>178</v>
      </c>
      <c r="BF44" s="63" t="s">
        <v>178</v>
      </c>
      <c r="BG44" s="63" t="s">
        <v>178</v>
      </c>
      <c r="BH44" s="63" t="s">
        <v>178</v>
      </c>
      <c r="BI44" s="63" t="s">
        <v>178</v>
      </c>
      <c r="BJ44" s="63" t="s">
        <v>178</v>
      </c>
      <c r="BK44" s="63" t="s">
        <v>178</v>
      </c>
      <c r="BL44" s="63" t="s">
        <v>178</v>
      </c>
      <c r="BM44" s="63" t="s">
        <v>178</v>
      </c>
      <c r="BN44" s="63" t="s">
        <v>178</v>
      </c>
      <c r="BO44" s="63" t="s">
        <v>178</v>
      </c>
      <c r="BP44" s="63" t="s">
        <v>178</v>
      </c>
      <c r="BQ44" s="63" t="s">
        <v>178</v>
      </c>
      <c r="BR44" s="63" t="s">
        <v>178</v>
      </c>
      <c r="BS44" s="63" t="s">
        <v>178</v>
      </c>
      <c r="BT44" s="63" t="s">
        <v>178</v>
      </c>
      <c r="BU44" s="63" t="s">
        <v>178</v>
      </c>
      <c r="BV44" s="63" t="s">
        <v>178</v>
      </c>
      <c r="BW44" s="63" t="s">
        <v>178</v>
      </c>
      <c r="BX44" s="63" t="s">
        <v>178</v>
      </c>
      <c r="BY44" s="63" t="s">
        <v>178</v>
      </c>
      <c r="BZ44" s="63" t="s">
        <v>178</v>
      </c>
      <c r="CA44" s="63" t="s">
        <v>178</v>
      </c>
      <c r="CB44" s="63" t="s">
        <v>178</v>
      </c>
      <c r="CC44" s="63" t="s">
        <v>178</v>
      </c>
      <c r="CD44" s="63" t="s">
        <v>178</v>
      </c>
      <c r="CE44" s="63" t="s">
        <v>178</v>
      </c>
      <c r="CF44" s="63" t="s">
        <v>178</v>
      </c>
      <c r="CG44" s="63" t="s">
        <v>178</v>
      </c>
      <c r="CH44" s="63" t="s">
        <v>178</v>
      </c>
      <c r="CI44" s="63" t="s">
        <v>178</v>
      </c>
      <c r="CJ44" s="63" t="s">
        <v>178</v>
      </c>
      <c r="CK44" s="63" t="s">
        <v>178</v>
      </c>
      <c r="CL44" s="63" t="s">
        <v>178</v>
      </c>
      <c r="CM44" s="63" t="s">
        <v>178</v>
      </c>
      <c r="CN44" s="63" t="s">
        <v>178</v>
      </c>
      <c r="CO44" s="63" t="s">
        <v>178</v>
      </c>
      <c r="CP44" s="63" t="s">
        <v>178</v>
      </c>
      <c r="CQ44" s="63" t="s">
        <v>178</v>
      </c>
      <c r="CR44" s="63" t="s">
        <v>178</v>
      </c>
      <c r="CS44" s="63" t="s">
        <v>178</v>
      </c>
      <c r="CT44" s="63" t="s">
        <v>178</v>
      </c>
      <c r="CU44" s="63" t="s">
        <v>178</v>
      </c>
      <c r="CV44" s="63" t="s">
        <v>178</v>
      </c>
      <c r="CW44" s="63" t="s">
        <v>178</v>
      </c>
      <c r="CX44" s="63" t="s">
        <v>178</v>
      </c>
      <c r="CY44" s="63" t="s">
        <v>178</v>
      </c>
      <c r="CZ44" s="63" t="s">
        <v>178</v>
      </c>
    </row>
    <row r="45" spans="1:104" x14ac:dyDescent="0.25">
      <c r="A45" s="16" t="s">
        <v>604</v>
      </c>
      <c r="B45" s="9" t="s">
        <v>181</v>
      </c>
      <c r="C45" s="15" t="s">
        <v>253</v>
      </c>
      <c r="D45" s="15" t="s">
        <v>2</v>
      </c>
      <c r="E45" s="86" t="s">
        <v>178</v>
      </c>
      <c r="F45" s="63" t="s">
        <v>178</v>
      </c>
      <c r="G45" s="63" t="s">
        <v>178</v>
      </c>
      <c r="H45" s="63" t="s">
        <v>178</v>
      </c>
      <c r="I45" s="63" t="s">
        <v>178</v>
      </c>
      <c r="J45" s="63" t="s">
        <v>178</v>
      </c>
      <c r="K45" s="63" t="s">
        <v>178</v>
      </c>
      <c r="L45" s="63" t="s">
        <v>178</v>
      </c>
      <c r="M45" s="63" t="s">
        <v>178</v>
      </c>
      <c r="N45" s="63" t="s">
        <v>178</v>
      </c>
      <c r="O45" s="63" t="s">
        <v>178</v>
      </c>
      <c r="P45" s="63" t="s">
        <v>178</v>
      </c>
      <c r="Q45" s="63" t="s">
        <v>178</v>
      </c>
      <c r="R45" s="63" t="s">
        <v>178</v>
      </c>
      <c r="S45" s="63" t="s">
        <v>178</v>
      </c>
      <c r="T45" s="63" t="s">
        <v>178</v>
      </c>
      <c r="U45" s="63" t="s">
        <v>178</v>
      </c>
      <c r="V45" s="63" t="s">
        <v>178</v>
      </c>
      <c r="W45" s="63" t="s">
        <v>178</v>
      </c>
      <c r="X45" s="63" t="s">
        <v>178</v>
      </c>
      <c r="Y45" s="63" t="s">
        <v>178</v>
      </c>
      <c r="Z45" s="63" t="s">
        <v>178</v>
      </c>
      <c r="AA45" s="63" t="s">
        <v>178</v>
      </c>
      <c r="AB45" s="63" t="s">
        <v>178</v>
      </c>
      <c r="AC45" s="63" t="s">
        <v>178</v>
      </c>
      <c r="AD45" s="63" t="s">
        <v>178</v>
      </c>
      <c r="AE45" s="63" t="s">
        <v>178</v>
      </c>
      <c r="AF45" s="63" t="s">
        <v>178</v>
      </c>
      <c r="AG45" s="63" t="s">
        <v>178</v>
      </c>
      <c r="AH45" s="63" t="s">
        <v>178</v>
      </c>
      <c r="AI45" s="63" t="s">
        <v>178</v>
      </c>
      <c r="AJ45" s="63" t="s">
        <v>178</v>
      </c>
      <c r="AK45" s="63" t="s">
        <v>178</v>
      </c>
      <c r="AL45" s="63" t="s">
        <v>178</v>
      </c>
      <c r="AM45" s="63" t="s">
        <v>178</v>
      </c>
      <c r="AN45" s="63" t="s">
        <v>178</v>
      </c>
      <c r="AO45" s="63" t="s">
        <v>178</v>
      </c>
      <c r="AP45" s="63" t="s">
        <v>178</v>
      </c>
      <c r="AQ45" s="63" t="s">
        <v>178</v>
      </c>
      <c r="AR45" s="63" t="s">
        <v>178</v>
      </c>
      <c r="AS45" s="63" t="s">
        <v>178</v>
      </c>
      <c r="AT45" s="63" t="s">
        <v>178</v>
      </c>
      <c r="AU45" s="63" t="s">
        <v>178</v>
      </c>
      <c r="AV45" s="63" t="s">
        <v>178</v>
      </c>
      <c r="AW45" s="63" t="s">
        <v>178</v>
      </c>
      <c r="AX45" s="63" t="s">
        <v>178</v>
      </c>
      <c r="AY45" s="63" t="s">
        <v>178</v>
      </c>
      <c r="AZ45" s="63" t="s">
        <v>178</v>
      </c>
      <c r="BA45" s="63" t="s">
        <v>178</v>
      </c>
      <c r="BB45" s="63" t="s">
        <v>178</v>
      </c>
      <c r="BC45" s="63" t="s">
        <v>178</v>
      </c>
      <c r="BD45" s="63" t="s">
        <v>178</v>
      </c>
      <c r="BE45" s="63" t="s">
        <v>178</v>
      </c>
      <c r="BF45" s="63" t="s">
        <v>178</v>
      </c>
      <c r="BG45" s="63" t="s">
        <v>178</v>
      </c>
      <c r="BH45" s="63" t="s">
        <v>178</v>
      </c>
      <c r="BI45" s="63" t="s">
        <v>178</v>
      </c>
      <c r="BJ45" s="63" t="s">
        <v>178</v>
      </c>
      <c r="BK45" s="63" t="s">
        <v>178</v>
      </c>
      <c r="BL45" s="63" t="s">
        <v>178</v>
      </c>
      <c r="BM45" s="63" t="s">
        <v>178</v>
      </c>
      <c r="BN45" s="63" t="s">
        <v>178</v>
      </c>
      <c r="BO45" s="63" t="s">
        <v>178</v>
      </c>
      <c r="BP45" s="63" t="s">
        <v>178</v>
      </c>
      <c r="BQ45" s="63" t="s">
        <v>178</v>
      </c>
      <c r="BR45" s="63" t="s">
        <v>178</v>
      </c>
      <c r="BS45" s="63" t="s">
        <v>178</v>
      </c>
      <c r="BT45" s="63" t="s">
        <v>178</v>
      </c>
      <c r="BU45" s="63" t="s">
        <v>178</v>
      </c>
      <c r="BV45" s="63" t="s">
        <v>178</v>
      </c>
      <c r="BW45" s="63" t="s">
        <v>178</v>
      </c>
      <c r="BX45" s="63" t="s">
        <v>178</v>
      </c>
      <c r="BY45" s="63" t="s">
        <v>178</v>
      </c>
      <c r="BZ45" s="63" t="s">
        <v>178</v>
      </c>
      <c r="CA45" s="63" t="s">
        <v>178</v>
      </c>
      <c r="CB45" s="63" t="s">
        <v>178</v>
      </c>
      <c r="CC45" s="63" t="s">
        <v>178</v>
      </c>
      <c r="CD45" s="63" t="s">
        <v>178</v>
      </c>
      <c r="CE45" s="63" t="s">
        <v>178</v>
      </c>
      <c r="CF45" s="63" t="s">
        <v>178</v>
      </c>
      <c r="CG45" s="63" t="s">
        <v>178</v>
      </c>
      <c r="CH45" s="63" t="s">
        <v>178</v>
      </c>
      <c r="CI45" s="63" t="s">
        <v>178</v>
      </c>
      <c r="CJ45" s="63" t="s">
        <v>178</v>
      </c>
      <c r="CK45" s="63" t="s">
        <v>178</v>
      </c>
      <c r="CL45" s="63" t="s">
        <v>178</v>
      </c>
      <c r="CM45" s="63" t="s">
        <v>178</v>
      </c>
      <c r="CN45" s="63" t="s">
        <v>178</v>
      </c>
      <c r="CO45" s="63" t="s">
        <v>178</v>
      </c>
      <c r="CP45" s="63" t="s">
        <v>178</v>
      </c>
      <c r="CQ45" s="63" t="s">
        <v>178</v>
      </c>
      <c r="CR45" s="63" t="s">
        <v>178</v>
      </c>
      <c r="CS45" s="63" t="s">
        <v>178</v>
      </c>
      <c r="CT45" s="63" t="s">
        <v>178</v>
      </c>
      <c r="CU45" s="63" t="s">
        <v>178</v>
      </c>
      <c r="CV45" s="63" t="s">
        <v>178</v>
      </c>
      <c r="CW45" s="63" t="s">
        <v>178</v>
      </c>
      <c r="CX45" s="63" t="s">
        <v>178</v>
      </c>
      <c r="CY45" s="63" t="s">
        <v>178</v>
      </c>
      <c r="CZ45" s="63" t="s">
        <v>178</v>
      </c>
    </row>
    <row r="46" spans="1:104" x14ac:dyDescent="0.25">
      <c r="A46" s="16" t="s">
        <v>596</v>
      </c>
      <c r="B46" s="9" t="s">
        <v>182</v>
      </c>
      <c r="C46" s="15" t="s">
        <v>253</v>
      </c>
      <c r="D46" s="15" t="s">
        <v>2</v>
      </c>
      <c r="E46" s="86" t="s">
        <v>178</v>
      </c>
      <c r="F46" s="63" t="s">
        <v>178</v>
      </c>
      <c r="G46" s="63" t="s">
        <v>178</v>
      </c>
      <c r="H46" s="63" t="s">
        <v>178</v>
      </c>
      <c r="I46" s="63" t="s">
        <v>178</v>
      </c>
      <c r="J46" s="63" t="s">
        <v>178</v>
      </c>
      <c r="K46" s="63" t="s">
        <v>178</v>
      </c>
      <c r="L46" s="63" t="s">
        <v>178</v>
      </c>
      <c r="M46" s="63" t="s">
        <v>178</v>
      </c>
      <c r="N46" s="63" t="s">
        <v>178</v>
      </c>
      <c r="O46" s="63" t="s">
        <v>178</v>
      </c>
      <c r="P46" s="63" t="s">
        <v>178</v>
      </c>
      <c r="Q46" s="63" t="s">
        <v>178</v>
      </c>
      <c r="R46" s="63" t="s">
        <v>178</v>
      </c>
      <c r="S46" s="63" t="s">
        <v>178</v>
      </c>
      <c r="T46" s="63" t="s">
        <v>178</v>
      </c>
      <c r="U46" s="63" t="s">
        <v>178</v>
      </c>
      <c r="V46" s="63" t="s">
        <v>178</v>
      </c>
      <c r="W46" s="63" t="s">
        <v>178</v>
      </c>
      <c r="X46" s="63" t="s">
        <v>178</v>
      </c>
      <c r="Y46" s="63" t="s">
        <v>178</v>
      </c>
      <c r="Z46" s="63" t="s">
        <v>178</v>
      </c>
      <c r="AA46" s="63" t="s">
        <v>178</v>
      </c>
      <c r="AB46" s="63" t="s">
        <v>178</v>
      </c>
      <c r="AC46" s="63" t="s">
        <v>178</v>
      </c>
      <c r="AD46" s="63" t="s">
        <v>178</v>
      </c>
      <c r="AE46" s="63" t="s">
        <v>178</v>
      </c>
      <c r="AF46" s="63" t="s">
        <v>178</v>
      </c>
      <c r="AG46" s="63" t="s">
        <v>178</v>
      </c>
      <c r="AH46" s="63" t="s">
        <v>178</v>
      </c>
      <c r="AI46" s="63" t="s">
        <v>178</v>
      </c>
      <c r="AJ46" s="63" t="s">
        <v>178</v>
      </c>
      <c r="AK46" s="63" t="s">
        <v>178</v>
      </c>
      <c r="AL46" s="63" t="s">
        <v>178</v>
      </c>
      <c r="AM46" s="63" t="s">
        <v>178</v>
      </c>
      <c r="AN46" s="63" t="s">
        <v>178</v>
      </c>
      <c r="AO46" s="63" t="s">
        <v>178</v>
      </c>
      <c r="AP46" s="63" t="s">
        <v>178</v>
      </c>
      <c r="AQ46" s="63" t="s">
        <v>178</v>
      </c>
      <c r="AR46" s="63" t="s">
        <v>178</v>
      </c>
      <c r="AS46" s="63" t="s">
        <v>178</v>
      </c>
      <c r="AT46" s="63" t="s">
        <v>178</v>
      </c>
      <c r="AU46" s="63" t="s">
        <v>178</v>
      </c>
      <c r="AV46" s="63" t="s">
        <v>178</v>
      </c>
      <c r="AW46" s="63" t="s">
        <v>178</v>
      </c>
      <c r="AX46" s="63" t="s">
        <v>178</v>
      </c>
      <c r="AY46" s="63" t="s">
        <v>178</v>
      </c>
      <c r="AZ46" s="63" t="s">
        <v>178</v>
      </c>
      <c r="BA46" s="63" t="s">
        <v>178</v>
      </c>
      <c r="BB46" s="63" t="s">
        <v>178</v>
      </c>
      <c r="BC46" s="63" t="s">
        <v>178</v>
      </c>
      <c r="BD46" s="63" t="s">
        <v>178</v>
      </c>
      <c r="BE46" s="63" t="s">
        <v>178</v>
      </c>
      <c r="BF46" s="63" t="s">
        <v>178</v>
      </c>
      <c r="BG46" s="63" t="s">
        <v>178</v>
      </c>
      <c r="BH46" s="63" t="s">
        <v>178</v>
      </c>
      <c r="BI46" s="63" t="s">
        <v>178</v>
      </c>
      <c r="BJ46" s="63" t="s">
        <v>178</v>
      </c>
      <c r="BK46" s="63" t="s">
        <v>178</v>
      </c>
      <c r="BL46" s="63" t="s">
        <v>178</v>
      </c>
      <c r="BM46" s="63" t="s">
        <v>178</v>
      </c>
      <c r="BN46" s="63" t="s">
        <v>178</v>
      </c>
      <c r="BO46" s="63" t="s">
        <v>178</v>
      </c>
      <c r="BP46" s="63" t="s">
        <v>178</v>
      </c>
      <c r="BQ46" s="63" t="s">
        <v>178</v>
      </c>
      <c r="BR46" s="63" t="s">
        <v>178</v>
      </c>
      <c r="BS46" s="63" t="s">
        <v>178</v>
      </c>
      <c r="BT46" s="63" t="s">
        <v>178</v>
      </c>
      <c r="BU46" s="63" t="s">
        <v>178</v>
      </c>
      <c r="BV46" s="63" t="s">
        <v>178</v>
      </c>
      <c r="BW46" s="63" t="s">
        <v>178</v>
      </c>
      <c r="BX46" s="63" t="s">
        <v>178</v>
      </c>
      <c r="BY46" s="63" t="s">
        <v>178</v>
      </c>
      <c r="BZ46" s="63" t="s">
        <v>178</v>
      </c>
      <c r="CA46" s="63" t="s">
        <v>178</v>
      </c>
      <c r="CB46" s="63" t="s">
        <v>178</v>
      </c>
      <c r="CC46" s="63" t="s">
        <v>178</v>
      </c>
      <c r="CD46" s="63" t="s">
        <v>178</v>
      </c>
      <c r="CE46" s="63" t="s">
        <v>178</v>
      </c>
      <c r="CF46" s="63" t="s">
        <v>178</v>
      </c>
      <c r="CG46" s="63" t="s">
        <v>178</v>
      </c>
      <c r="CH46" s="63" t="s">
        <v>178</v>
      </c>
      <c r="CI46" s="63" t="s">
        <v>178</v>
      </c>
      <c r="CJ46" s="63" t="s">
        <v>178</v>
      </c>
      <c r="CK46" s="63" t="s">
        <v>178</v>
      </c>
      <c r="CL46" s="63" t="s">
        <v>178</v>
      </c>
      <c r="CM46" s="63" t="s">
        <v>178</v>
      </c>
      <c r="CN46" s="63" t="s">
        <v>178</v>
      </c>
      <c r="CO46" s="63" t="s">
        <v>178</v>
      </c>
      <c r="CP46" s="63" t="s">
        <v>178</v>
      </c>
      <c r="CQ46" s="63" t="s">
        <v>178</v>
      </c>
      <c r="CR46" s="63" t="s">
        <v>178</v>
      </c>
      <c r="CS46" s="63" t="s">
        <v>178</v>
      </c>
      <c r="CT46" s="63" t="s">
        <v>178</v>
      </c>
      <c r="CU46" s="63" t="s">
        <v>178</v>
      </c>
      <c r="CV46" s="63" t="s">
        <v>178</v>
      </c>
      <c r="CW46" s="63" t="s">
        <v>178</v>
      </c>
      <c r="CX46" s="63" t="s">
        <v>178</v>
      </c>
      <c r="CY46" s="63" t="s">
        <v>178</v>
      </c>
      <c r="CZ46" s="63" t="s">
        <v>178</v>
      </c>
    </row>
    <row r="47" spans="1:104" x14ac:dyDescent="0.25">
      <c r="A47" s="16" t="s">
        <v>605</v>
      </c>
      <c r="B47" s="9" t="s">
        <v>183</v>
      </c>
      <c r="C47" s="15" t="s">
        <v>253</v>
      </c>
      <c r="D47" s="15" t="s">
        <v>2</v>
      </c>
      <c r="E47" s="86" t="s">
        <v>178</v>
      </c>
      <c r="F47" s="63" t="s">
        <v>178</v>
      </c>
      <c r="G47" s="63" t="s">
        <v>178</v>
      </c>
      <c r="H47" s="63" t="s">
        <v>178</v>
      </c>
      <c r="I47" s="63" t="s">
        <v>178</v>
      </c>
      <c r="J47" s="63" t="s">
        <v>178</v>
      </c>
      <c r="K47" s="63" t="s">
        <v>178</v>
      </c>
      <c r="L47" s="63" t="s">
        <v>178</v>
      </c>
      <c r="M47" s="63" t="s">
        <v>178</v>
      </c>
      <c r="N47" s="63" t="s">
        <v>178</v>
      </c>
      <c r="O47" s="63" t="s">
        <v>178</v>
      </c>
      <c r="P47" s="63" t="s">
        <v>178</v>
      </c>
      <c r="Q47" s="63" t="s">
        <v>178</v>
      </c>
      <c r="R47" s="63" t="s">
        <v>178</v>
      </c>
      <c r="S47" s="63" t="s">
        <v>178</v>
      </c>
      <c r="T47" s="63" t="s">
        <v>178</v>
      </c>
      <c r="U47" s="63" t="s">
        <v>178</v>
      </c>
      <c r="V47" s="63" t="s">
        <v>178</v>
      </c>
      <c r="W47" s="63" t="s">
        <v>178</v>
      </c>
      <c r="X47" s="63" t="s">
        <v>178</v>
      </c>
      <c r="Y47" s="63" t="s">
        <v>178</v>
      </c>
      <c r="Z47" s="63" t="s">
        <v>178</v>
      </c>
      <c r="AA47" s="63" t="s">
        <v>178</v>
      </c>
      <c r="AB47" s="63" t="s">
        <v>178</v>
      </c>
      <c r="AC47" s="63" t="s">
        <v>178</v>
      </c>
      <c r="AD47" s="63" t="s">
        <v>178</v>
      </c>
      <c r="AE47" s="63" t="s">
        <v>178</v>
      </c>
      <c r="AF47" s="63" t="s">
        <v>178</v>
      </c>
      <c r="AG47" s="63" t="s">
        <v>178</v>
      </c>
      <c r="AH47" s="63" t="s">
        <v>178</v>
      </c>
      <c r="AI47" s="63" t="s">
        <v>178</v>
      </c>
      <c r="AJ47" s="63" t="s">
        <v>178</v>
      </c>
      <c r="AK47" s="63" t="s">
        <v>178</v>
      </c>
      <c r="AL47" s="63" t="s">
        <v>178</v>
      </c>
      <c r="AM47" s="63" t="s">
        <v>178</v>
      </c>
      <c r="AN47" s="63" t="s">
        <v>178</v>
      </c>
      <c r="AO47" s="63" t="s">
        <v>178</v>
      </c>
      <c r="AP47" s="63" t="s">
        <v>178</v>
      </c>
      <c r="AQ47" s="63" t="s">
        <v>178</v>
      </c>
      <c r="AR47" s="63" t="s">
        <v>178</v>
      </c>
      <c r="AS47" s="63" t="s">
        <v>178</v>
      </c>
      <c r="AT47" s="63" t="s">
        <v>178</v>
      </c>
      <c r="AU47" s="63" t="s">
        <v>178</v>
      </c>
      <c r="AV47" s="63" t="s">
        <v>178</v>
      </c>
      <c r="AW47" s="63" t="s">
        <v>178</v>
      </c>
      <c r="AX47" s="63" t="s">
        <v>178</v>
      </c>
      <c r="AY47" s="63" t="s">
        <v>178</v>
      </c>
      <c r="AZ47" s="63" t="s">
        <v>178</v>
      </c>
      <c r="BA47" s="63" t="s">
        <v>178</v>
      </c>
      <c r="BB47" s="63" t="s">
        <v>178</v>
      </c>
      <c r="BC47" s="63" t="s">
        <v>178</v>
      </c>
      <c r="BD47" s="63" t="s">
        <v>178</v>
      </c>
      <c r="BE47" s="63" t="s">
        <v>178</v>
      </c>
      <c r="BF47" s="63" t="s">
        <v>178</v>
      </c>
      <c r="BG47" s="63" t="s">
        <v>178</v>
      </c>
      <c r="BH47" s="63" t="s">
        <v>178</v>
      </c>
      <c r="BI47" s="63" t="s">
        <v>178</v>
      </c>
      <c r="BJ47" s="63" t="s">
        <v>178</v>
      </c>
      <c r="BK47" s="63" t="s">
        <v>178</v>
      </c>
      <c r="BL47" s="63" t="s">
        <v>178</v>
      </c>
      <c r="BM47" s="63" t="s">
        <v>178</v>
      </c>
      <c r="BN47" s="63" t="s">
        <v>178</v>
      </c>
      <c r="BO47" s="63" t="s">
        <v>178</v>
      </c>
      <c r="BP47" s="63" t="s">
        <v>178</v>
      </c>
      <c r="BQ47" s="63" t="s">
        <v>178</v>
      </c>
      <c r="BR47" s="63" t="s">
        <v>178</v>
      </c>
      <c r="BS47" s="63" t="s">
        <v>178</v>
      </c>
      <c r="BT47" s="63" t="s">
        <v>178</v>
      </c>
      <c r="BU47" s="63" t="s">
        <v>178</v>
      </c>
      <c r="BV47" s="63" t="s">
        <v>178</v>
      </c>
      <c r="BW47" s="63" t="s">
        <v>178</v>
      </c>
      <c r="BX47" s="63" t="s">
        <v>178</v>
      </c>
      <c r="BY47" s="63" t="s">
        <v>178</v>
      </c>
      <c r="BZ47" s="63" t="s">
        <v>178</v>
      </c>
      <c r="CA47" s="63" t="s">
        <v>178</v>
      </c>
      <c r="CB47" s="63" t="s">
        <v>178</v>
      </c>
      <c r="CC47" s="63" t="s">
        <v>178</v>
      </c>
      <c r="CD47" s="63" t="s">
        <v>178</v>
      </c>
      <c r="CE47" s="63" t="s">
        <v>178</v>
      </c>
      <c r="CF47" s="63" t="s">
        <v>178</v>
      </c>
      <c r="CG47" s="63" t="s">
        <v>178</v>
      </c>
      <c r="CH47" s="63" t="s">
        <v>178</v>
      </c>
      <c r="CI47" s="63" t="s">
        <v>178</v>
      </c>
      <c r="CJ47" s="63" t="s">
        <v>178</v>
      </c>
      <c r="CK47" s="63" t="s">
        <v>178</v>
      </c>
      <c r="CL47" s="63" t="s">
        <v>178</v>
      </c>
      <c r="CM47" s="63" t="s">
        <v>178</v>
      </c>
      <c r="CN47" s="63" t="s">
        <v>178</v>
      </c>
      <c r="CO47" s="63" t="s">
        <v>178</v>
      </c>
      <c r="CP47" s="63" t="s">
        <v>178</v>
      </c>
      <c r="CQ47" s="63" t="s">
        <v>178</v>
      </c>
      <c r="CR47" s="63" t="s">
        <v>178</v>
      </c>
      <c r="CS47" s="63" t="s">
        <v>178</v>
      </c>
      <c r="CT47" s="63" t="s">
        <v>178</v>
      </c>
      <c r="CU47" s="63" t="s">
        <v>178</v>
      </c>
      <c r="CV47" s="63" t="s">
        <v>178</v>
      </c>
      <c r="CW47" s="63" t="s">
        <v>178</v>
      </c>
      <c r="CX47" s="63" t="s">
        <v>178</v>
      </c>
      <c r="CY47" s="63" t="s">
        <v>178</v>
      </c>
      <c r="CZ47" s="63" t="s">
        <v>178</v>
      </c>
    </row>
    <row r="48" spans="1:104" x14ac:dyDescent="0.25">
      <c r="A48" s="16" t="s">
        <v>606</v>
      </c>
      <c r="B48" s="9" t="s">
        <v>184</v>
      </c>
      <c r="C48" s="15" t="s">
        <v>256</v>
      </c>
      <c r="D48" s="15" t="s">
        <v>2</v>
      </c>
      <c r="E48" s="86"/>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63"/>
      <c r="BG48" s="63"/>
      <c r="BH48" s="63"/>
      <c r="BI48" s="63"/>
      <c r="BJ48" s="63"/>
      <c r="BK48" s="63"/>
      <c r="BL48" s="63"/>
      <c r="BM48" s="63"/>
      <c r="BN48" s="63"/>
      <c r="BO48" s="63"/>
      <c r="BP48" s="63"/>
      <c r="BQ48" s="63"/>
      <c r="BR48" s="63"/>
      <c r="BS48" s="63"/>
      <c r="BT48" s="63"/>
      <c r="BU48" s="63"/>
      <c r="BV48" s="63"/>
      <c r="BW48" s="63"/>
      <c r="BX48" s="63"/>
      <c r="BY48" s="63"/>
      <c r="BZ48" s="63"/>
      <c r="CA48" s="63"/>
      <c r="CB48" s="63"/>
      <c r="CC48" s="63"/>
      <c r="CD48" s="63"/>
      <c r="CE48" s="63"/>
      <c r="CF48" s="63"/>
      <c r="CG48" s="63"/>
      <c r="CH48" s="63"/>
      <c r="CI48" s="63"/>
      <c r="CJ48" s="63"/>
      <c r="CK48" s="63"/>
      <c r="CL48" s="63"/>
      <c r="CM48" s="63"/>
      <c r="CN48" s="63"/>
      <c r="CO48" s="63"/>
      <c r="CP48" s="63"/>
      <c r="CQ48" s="63"/>
      <c r="CR48" s="63"/>
      <c r="CS48" s="63"/>
      <c r="CT48" s="63"/>
      <c r="CU48" s="63"/>
      <c r="CV48" s="63"/>
      <c r="CW48" s="63"/>
      <c r="CX48" s="63"/>
      <c r="CY48" s="63"/>
      <c r="CZ48" s="63"/>
    </row>
    <row r="49" spans="1:104" ht="27.6" x14ac:dyDescent="0.25">
      <c r="A49" s="16" t="s">
        <v>607</v>
      </c>
      <c r="B49" s="9" t="s">
        <v>185</v>
      </c>
      <c r="C49" s="15" t="s">
        <v>254</v>
      </c>
      <c r="D49" s="15" t="s">
        <v>68</v>
      </c>
      <c r="E49" s="91"/>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c r="AT49" s="92"/>
      <c r="AU49" s="92"/>
      <c r="AV49" s="92"/>
      <c r="AW49" s="92"/>
      <c r="AX49" s="92"/>
      <c r="AY49" s="92"/>
      <c r="AZ49" s="92"/>
      <c r="BA49" s="92"/>
      <c r="BB49" s="92"/>
      <c r="BC49" s="92"/>
      <c r="BD49" s="92"/>
      <c r="BE49" s="92"/>
      <c r="BF49" s="92"/>
      <c r="BG49" s="92"/>
      <c r="BH49" s="92"/>
      <c r="BI49" s="92"/>
      <c r="BJ49" s="92"/>
      <c r="BK49" s="92"/>
      <c r="BL49" s="92"/>
      <c r="BM49" s="92"/>
      <c r="BN49" s="92"/>
      <c r="BO49" s="92"/>
      <c r="BP49" s="92"/>
      <c r="BQ49" s="92"/>
      <c r="BR49" s="92"/>
      <c r="BS49" s="92"/>
      <c r="BT49" s="92"/>
      <c r="BU49" s="92"/>
      <c r="BV49" s="92"/>
      <c r="BW49" s="92"/>
      <c r="BX49" s="92"/>
      <c r="BY49" s="92"/>
      <c r="BZ49" s="92"/>
      <c r="CA49" s="92"/>
      <c r="CB49" s="92"/>
      <c r="CC49" s="92"/>
      <c r="CD49" s="92"/>
      <c r="CE49" s="92"/>
      <c r="CF49" s="92"/>
      <c r="CG49" s="92"/>
      <c r="CH49" s="92"/>
      <c r="CI49" s="92"/>
      <c r="CJ49" s="92"/>
      <c r="CK49" s="92"/>
      <c r="CL49" s="92"/>
      <c r="CM49" s="92"/>
      <c r="CN49" s="92"/>
      <c r="CO49" s="92"/>
      <c r="CP49" s="92"/>
      <c r="CQ49" s="92"/>
      <c r="CR49" s="92"/>
      <c r="CS49" s="92"/>
      <c r="CT49" s="92"/>
      <c r="CU49" s="92"/>
      <c r="CV49" s="92"/>
      <c r="CW49" s="92"/>
      <c r="CX49" s="92"/>
      <c r="CY49" s="92"/>
      <c r="CZ49" s="92"/>
    </row>
    <row r="50" spans="1:104" ht="106.5" hidden="1" customHeight="1" thickBot="1" x14ac:dyDescent="0.3">
      <c r="A50" s="26" t="s">
        <v>123</v>
      </c>
      <c r="B50" s="27" t="s">
        <v>122</v>
      </c>
      <c r="C50" s="27" t="s">
        <v>124</v>
      </c>
      <c r="D50" s="28" t="s">
        <v>68</v>
      </c>
      <c r="E50" s="212"/>
      <c r="F50" s="213"/>
      <c r="G50" s="213"/>
      <c r="H50" s="213"/>
      <c r="I50" s="213"/>
      <c r="J50" s="213"/>
      <c r="K50" s="213"/>
      <c r="L50" s="213"/>
      <c r="M50" s="213"/>
      <c r="N50" s="213"/>
      <c r="O50" s="213"/>
      <c r="P50" s="213"/>
      <c r="Q50" s="213"/>
      <c r="R50" s="213"/>
      <c r="S50" s="213"/>
      <c r="T50" s="213"/>
      <c r="U50" s="213"/>
      <c r="V50" s="213"/>
      <c r="W50" s="213"/>
      <c r="X50" s="213"/>
      <c r="Y50" s="213"/>
      <c r="Z50" s="213"/>
      <c r="AA50" s="213"/>
      <c r="AB50" s="213"/>
      <c r="AC50" s="213"/>
      <c r="AD50" s="213"/>
      <c r="AE50" s="213"/>
      <c r="AF50" s="213"/>
      <c r="AG50" s="213"/>
      <c r="AH50" s="213"/>
      <c r="AI50" s="213"/>
      <c r="AJ50" s="213"/>
      <c r="AK50" s="213"/>
      <c r="AL50" s="213"/>
      <c r="AM50" s="213"/>
      <c r="AN50" s="213"/>
      <c r="AO50" s="213"/>
      <c r="AP50" s="213"/>
      <c r="AQ50" s="213"/>
      <c r="AR50" s="213"/>
      <c r="AS50" s="213"/>
      <c r="AT50" s="213"/>
      <c r="AU50" s="213"/>
      <c r="AV50" s="213"/>
      <c r="AW50" s="213"/>
      <c r="AX50" s="213"/>
      <c r="AY50" s="213"/>
      <c r="AZ50" s="213"/>
      <c r="BA50" s="213"/>
      <c r="BB50" s="213"/>
      <c r="BC50" s="213"/>
      <c r="BD50" s="213"/>
      <c r="BE50" s="213"/>
      <c r="BF50" s="213"/>
      <c r="BG50" s="213"/>
      <c r="BH50" s="213"/>
      <c r="BI50" s="213"/>
      <c r="BJ50" s="213"/>
      <c r="BK50" s="213"/>
      <c r="BL50" s="213"/>
      <c r="BM50" s="213"/>
      <c r="BN50" s="213"/>
      <c r="BO50" s="213"/>
      <c r="BP50" s="213"/>
      <c r="BQ50" s="213"/>
      <c r="BR50" s="213"/>
      <c r="BS50" s="213"/>
      <c r="BT50" s="213"/>
      <c r="BU50" s="213"/>
      <c r="BV50" s="213"/>
      <c r="BW50" s="213"/>
      <c r="BX50" s="213"/>
      <c r="BY50" s="213"/>
      <c r="BZ50" s="213"/>
      <c r="CA50" s="213"/>
      <c r="CB50" s="213"/>
      <c r="CC50" s="213"/>
      <c r="CD50" s="213"/>
      <c r="CE50" s="213"/>
      <c r="CF50" s="213"/>
      <c r="CG50" s="213"/>
      <c r="CH50" s="213"/>
      <c r="CI50" s="213"/>
      <c r="CJ50" s="213"/>
      <c r="CK50" s="213"/>
      <c r="CL50" s="213"/>
      <c r="CM50" s="213"/>
      <c r="CN50" s="213"/>
      <c r="CO50" s="213"/>
      <c r="CP50" s="213"/>
      <c r="CQ50" s="213"/>
      <c r="CR50" s="213"/>
      <c r="CS50" s="213"/>
      <c r="CT50" s="213"/>
      <c r="CU50" s="213"/>
      <c r="CV50" s="213"/>
      <c r="CW50" s="213"/>
      <c r="CX50" s="213"/>
      <c r="CY50" s="213"/>
      <c r="CZ50" s="213"/>
    </row>
    <row r="51" spans="1:104" ht="21" customHeight="1" x14ac:dyDescent="0.35">
      <c r="A51" s="66"/>
      <c r="B51" s="66" t="s">
        <v>127</v>
      </c>
      <c r="E51" s="71"/>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c r="BG51" s="32"/>
      <c r="BH51" s="32"/>
      <c r="BI51" s="32"/>
      <c r="BJ51" s="32"/>
      <c r="BK51" s="32"/>
      <c r="BL51" s="32"/>
      <c r="BM51" s="32"/>
      <c r="BN51" s="32"/>
      <c r="BO51" s="32"/>
      <c r="BP51" s="32"/>
      <c r="BQ51" s="32"/>
      <c r="BR51" s="32"/>
      <c r="BS51" s="32"/>
      <c r="BT51" s="32"/>
      <c r="BU51" s="32"/>
      <c r="BV51" s="32"/>
      <c r="BW51" s="32"/>
      <c r="BX51" s="32"/>
      <c r="BY51" s="32"/>
      <c r="BZ51" s="32"/>
      <c r="CA51" s="32"/>
      <c r="CB51" s="32"/>
      <c r="CC51" s="32"/>
      <c r="CD51" s="32"/>
      <c r="CE51" s="32"/>
      <c r="CF51" s="32"/>
      <c r="CG51" s="32"/>
      <c r="CH51" s="32"/>
      <c r="CI51" s="32"/>
      <c r="CJ51" s="32"/>
      <c r="CK51" s="32"/>
      <c r="CL51" s="32"/>
      <c r="CM51" s="32"/>
      <c r="CN51" s="32"/>
      <c r="CO51" s="32"/>
      <c r="CP51" s="32"/>
      <c r="CQ51" s="32"/>
      <c r="CR51" s="32"/>
      <c r="CS51" s="32"/>
      <c r="CT51" s="32"/>
      <c r="CU51" s="32"/>
      <c r="CV51" s="32"/>
      <c r="CW51" s="32"/>
      <c r="CX51" s="32"/>
      <c r="CY51" s="32"/>
      <c r="CZ51" s="32"/>
    </row>
    <row r="52" spans="1:104" ht="40.049999999999997" customHeight="1" x14ac:dyDescent="0.25">
      <c r="A52" s="234"/>
      <c r="B52" s="222" t="s">
        <v>278</v>
      </c>
      <c r="C52" s="15" t="s">
        <v>555</v>
      </c>
      <c r="D52" s="15" t="s">
        <v>243</v>
      </c>
      <c r="E52" s="210" t="s">
        <v>100</v>
      </c>
      <c r="F52" s="211" t="s">
        <v>100</v>
      </c>
      <c r="G52" s="211" t="s">
        <v>100</v>
      </c>
      <c r="H52" s="211" t="s">
        <v>100</v>
      </c>
      <c r="I52" s="211" t="s">
        <v>100</v>
      </c>
      <c r="J52" s="211" t="s">
        <v>100</v>
      </c>
      <c r="K52" s="211" t="s">
        <v>100</v>
      </c>
      <c r="L52" s="211" t="s">
        <v>100</v>
      </c>
      <c r="M52" s="211" t="s">
        <v>100</v>
      </c>
      <c r="N52" s="211" t="s">
        <v>100</v>
      </c>
      <c r="O52" s="211" t="s">
        <v>100</v>
      </c>
      <c r="P52" s="211" t="s">
        <v>100</v>
      </c>
      <c r="Q52" s="211" t="s">
        <v>100</v>
      </c>
      <c r="R52" s="211" t="s">
        <v>100</v>
      </c>
      <c r="S52" s="211" t="s">
        <v>100</v>
      </c>
      <c r="T52" s="211" t="s">
        <v>100</v>
      </c>
      <c r="U52" s="211" t="s">
        <v>100</v>
      </c>
      <c r="V52" s="211" t="s">
        <v>100</v>
      </c>
      <c r="W52" s="211" t="s">
        <v>100</v>
      </c>
      <c r="X52" s="211" t="s">
        <v>100</v>
      </c>
      <c r="Y52" s="211" t="s">
        <v>100</v>
      </c>
      <c r="Z52" s="211" t="s">
        <v>100</v>
      </c>
      <c r="AA52" s="211" t="s">
        <v>100</v>
      </c>
      <c r="AB52" s="211" t="s">
        <v>100</v>
      </c>
      <c r="AC52" s="211" t="s">
        <v>100</v>
      </c>
      <c r="AD52" s="211" t="s">
        <v>100</v>
      </c>
      <c r="AE52" s="211" t="s">
        <v>100</v>
      </c>
      <c r="AF52" s="211" t="s">
        <v>100</v>
      </c>
      <c r="AG52" s="211" t="s">
        <v>100</v>
      </c>
      <c r="AH52" s="211" t="s">
        <v>100</v>
      </c>
      <c r="AI52" s="211" t="s">
        <v>100</v>
      </c>
      <c r="AJ52" s="211" t="s">
        <v>100</v>
      </c>
      <c r="AK52" s="211" t="s">
        <v>100</v>
      </c>
      <c r="AL52" s="211" t="s">
        <v>100</v>
      </c>
      <c r="AM52" s="211" t="s">
        <v>100</v>
      </c>
      <c r="AN52" s="211" t="s">
        <v>100</v>
      </c>
      <c r="AO52" s="211" t="s">
        <v>100</v>
      </c>
      <c r="AP52" s="211" t="s">
        <v>100</v>
      </c>
      <c r="AQ52" s="211" t="s">
        <v>100</v>
      </c>
      <c r="AR52" s="211" t="s">
        <v>100</v>
      </c>
      <c r="AS52" s="211" t="s">
        <v>100</v>
      </c>
      <c r="AT52" s="211" t="s">
        <v>100</v>
      </c>
      <c r="AU52" s="211" t="s">
        <v>100</v>
      </c>
      <c r="AV52" s="211" t="s">
        <v>100</v>
      </c>
      <c r="AW52" s="211" t="s">
        <v>100</v>
      </c>
      <c r="AX52" s="211" t="s">
        <v>100</v>
      </c>
      <c r="AY52" s="211" t="s">
        <v>100</v>
      </c>
      <c r="AZ52" s="211" t="s">
        <v>100</v>
      </c>
      <c r="BA52" s="211" t="s">
        <v>100</v>
      </c>
      <c r="BB52" s="211" t="s">
        <v>100</v>
      </c>
      <c r="BC52" s="211" t="s">
        <v>100</v>
      </c>
      <c r="BD52" s="211" t="s">
        <v>100</v>
      </c>
      <c r="BE52" s="211" t="s">
        <v>100</v>
      </c>
      <c r="BF52" s="211" t="s">
        <v>100</v>
      </c>
      <c r="BG52" s="211" t="s">
        <v>100</v>
      </c>
      <c r="BH52" s="211" t="s">
        <v>100</v>
      </c>
      <c r="BI52" s="211" t="s">
        <v>100</v>
      </c>
      <c r="BJ52" s="211" t="s">
        <v>100</v>
      </c>
      <c r="BK52" s="211" t="s">
        <v>100</v>
      </c>
      <c r="BL52" s="211" t="s">
        <v>100</v>
      </c>
      <c r="BM52" s="211" t="s">
        <v>100</v>
      </c>
      <c r="BN52" s="211" t="s">
        <v>100</v>
      </c>
      <c r="BO52" s="211" t="s">
        <v>100</v>
      </c>
      <c r="BP52" s="211" t="s">
        <v>100</v>
      </c>
      <c r="BQ52" s="211" t="s">
        <v>100</v>
      </c>
      <c r="BR52" s="211" t="s">
        <v>100</v>
      </c>
      <c r="BS52" s="211" t="s">
        <v>100</v>
      </c>
      <c r="BT52" s="211" t="s">
        <v>100</v>
      </c>
      <c r="BU52" s="211" t="s">
        <v>100</v>
      </c>
      <c r="BV52" s="211" t="s">
        <v>100</v>
      </c>
      <c r="BW52" s="211" t="s">
        <v>100</v>
      </c>
      <c r="BX52" s="211" t="s">
        <v>100</v>
      </c>
      <c r="BY52" s="211" t="s">
        <v>100</v>
      </c>
      <c r="BZ52" s="211" t="s">
        <v>100</v>
      </c>
      <c r="CA52" s="211" t="s">
        <v>100</v>
      </c>
      <c r="CB52" s="211" t="s">
        <v>100</v>
      </c>
      <c r="CC52" s="211" t="s">
        <v>100</v>
      </c>
      <c r="CD52" s="211" t="s">
        <v>100</v>
      </c>
      <c r="CE52" s="211" t="s">
        <v>100</v>
      </c>
      <c r="CF52" s="211" t="s">
        <v>100</v>
      </c>
      <c r="CG52" s="211" t="s">
        <v>100</v>
      </c>
      <c r="CH52" s="211" t="s">
        <v>100</v>
      </c>
      <c r="CI52" s="211" t="s">
        <v>100</v>
      </c>
      <c r="CJ52" s="211" t="s">
        <v>100</v>
      </c>
      <c r="CK52" s="211" t="s">
        <v>100</v>
      </c>
      <c r="CL52" s="211" t="s">
        <v>100</v>
      </c>
      <c r="CM52" s="211" t="s">
        <v>100</v>
      </c>
      <c r="CN52" s="211" t="s">
        <v>100</v>
      </c>
      <c r="CO52" s="211" t="s">
        <v>100</v>
      </c>
      <c r="CP52" s="211" t="s">
        <v>100</v>
      </c>
      <c r="CQ52" s="211" t="s">
        <v>100</v>
      </c>
      <c r="CR52" s="211" t="s">
        <v>100</v>
      </c>
      <c r="CS52" s="211" t="s">
        <v>100</v>
      </c>
      <c r="CT52" s="211" t="s">
        <v>100</v>
      </c>
      <c r="CU52" s="211" t="s">
        <v>100</v>
      </c>
      <c r="CV52" s="211" t="s">
        <v>100</v>
      </c>
      <c r="CW52" s="211" t="s">
        <v>100</v>
      </c>
      <c r="CX52" s="211" t="s">
        <v>100</v>
      </c>
      <c r="CY52" s="211" t="s">
        <v>100</v>
      </c>
      <c r="CZ52" s="211" t="s">
        <v>100</v>
      </c>
    </row>
    <row r="53" spans="1:104" x14ac:dyDescent="0.25">
      <c r="A53" s="16" t="s">
        <v>608</v>
      </c>
      <c r="B53" s="9" t="s">
        <v>180</v>
      </c>
      <c r="C53" s="15" t="s">
        <v>253</v>
      </c>
      <c r="D53" s="15" t="s">
        <v>2</v>
      </c>
      <c r="E53" s="86" t="s">
        <v>178</v>
      </c>
      <c r="F53" s="63" t="s">
        <v>178</v>
      </c>
      <c r="G53" s="63" t="s">
        <v>178</v>
      </c>
      <c r="H53" s="63" t="s">
        <v>178</v>
      </c>
      <c r="I53" s="63" t="s">
        <v>178</v>
      </c>
      <c r="J53" s="63" t="s">
        <v>178</v>
      </c>
      <c r="K53" s="63" t="s">
        <v>178</v>
      </c>
      <c r="L53" s="63" t="s">
        <v>178</v>
      </c>
      <c r="M53" s="63" t="s">
        <v>178</v>
      </c>
      <c r="N53" s="63" t="s">
        <v>178</v>
      </c>
      <c r="O53" s="63" t="s">
        <v>178</v>
      </c>
      <c r="P53" s="63" t="s">
        <v>178</v>
      </c>
      <c r="Q53" s="63" t="s">
        <v>178</v>
      </c>
      <c r="R53" s="63" t="s">
        <v>178</v>
      </c>
      <c r="S53" s="63" t="s">
        <v>178</v>
      </c>
      <c r="T53" s="63" t="s">
        <v>178</v>
      </c>
      <c r="U53" s="63" t="s">
        <v>178</v>
      </c>
      <c r="V53" s="63" t="s">
        <v>178</v>
      </c>
      <c r="W53" s="63" t="s">
        <v>178</v>
      </c>
      <c r="X53" s="63" t="s">
        <v>178</v>
      </c>
      <c r="Y53" s="63" t="s">
        <v>178</v>
      </c>
      <c r="Z53" s="63" t="s">
        <v>178</v>
      </c>
      <c r="AA53" s="63" t="s">
        <v>178</v>
      </c>
      <c r="AB53" s="63" t="s">
        <v>178</v>
      </c>
      <c r="AC53" s="63" t="s">
        <v>178</v>
      </c>
      <c r="AD53" s="63" t="s">
        <v>178</v>
      </c>
      <c r="AE53" s="63" t="s">
        <v>178</v>
      </c>
      <c r="AF53" s="63" t="s">
        <v>178</v>
      </c>
      <c r="AG53" s="63" t="s">
        <v>178</v>
      </c>
      <c r="AH53" s="63" t="s">
        <v>178</v>
      </c>
      <c r="AI53" s="63" t="s">
        <v>178</v>
      </c>
      <c r="AJ53" s="63" t="s">
        <v>178</v>
      </c>
      <c r="AK53" s="63" t="s">
        <v>178</v>
      </c>
      <c r="AL53" s="63" t="s">
        <v>178</v>
      </c>
      <c r="AM53" s="63" t="s">
        <v>178</v>
      </c>
      <c r="AN53" s="63" t="s">
        <v>178</v>
      </c>
      <c r="AO53" s="63" t="s">
        <v>178</v>
      </c>
      <c r="AP53" s="63" t="s">
        <v>178</v>
      </c>
      <c r="AQ53" s="63" t="s">
        <v>178</v>
      </c>
      <c r="AR53" s="63" t="s">
        <v>178</v>
      </c>
      <c r="AS53" s="63" t="s">
        <v>178</v>
      </c>
      <c r="AT53" s="63" t="s">
        <v>178</v>
      </c>
      <c r="AU53" s="63" t="s">
        <v>178</v>
      </c>
      <c r="AV53" s="63" t="s">
        <v>178</v>
      </c>
      <c r="AW53" s="63" t="s">
        <v>178</v>
      </c>
      <c r="AX53" s="63" t="s">
        <v>178</v>
      </c>
      <c r="AY53" s="63" t="s">
        <v>178</v>
      </c>
      <c r="AZ53" s="63" t="s">
        <v>178</v>
      </c>
      <c r="BA53" s="63" t="s">
        <v>178</v>
      </c>
      <c r="BB53" s="63" t="s">
        <v>178</v>
      </c>
      <c r="BC53" s="63" t="s">
        <v>178</v>
      </c>
      <c r="BD53" s="63" t="s">
        <v>178</v>
      </c>
      <c r="BE53" s="63" t="s">
        <v>178</v>
      </c>
      <c r="BF53" s="63" t="s">
        <v>178</v>
      </c>
      <c r="BG53" s="63" t="s">
        <v>178</v>
      </c>
      <c r="BH53" s="63" t="s">
        <v>178</v>
      </c>
      <c r="BI53" s="63" t="s">
        <v>178</v>
      </c>
      <c r="BJ53" s="63" t="s">
        <v>178</v>
      </c>
      <c r="BK53" s="63" t="s">
        <v>178</v>
      </c>
      <c r="BL53" s="63" t="s">
        <v>178</v>
      </c>
      <c r="BM53" s="63" t="s">
        <v>178</v>
      </c>
      <c r="BN53" s="63" t="s">
        <v>178</v>
      </c>
      <c r="BO53" s="63" t="s">
        <v>178</v>
      </c>
      <c r="BP53" s="63" t="s">
        <v>178</v>
      </c>
      <c r="BQ53" s="63" t="s">
        <v>178</v>
      </c>
      <c r="BR53" s="63" t="s">
        <v>178</v>
      </c>
      <c r="BS53" s="63" t="s">
        <v>178</v>
      </c>
      <c r="BT53" s="63" t="s">
        <v>178</v>
      </c>
      <c r="BU53" s="63" t="s">
        <v>178</v>
      </c>
      <c r="BV53" s="63" t="s">
        <v>178</v>
      </c>
      <c r="BW53" s="63" t="s">
        <v>178</v>
      </c>
      <c r="BX53" s="63" t="s">
        <v>178</v>
      </c>
      <c r="BY53" s="63" t="s">
        <v>178</v>
      </c>
      <c r="BZ53" s="63" t="s">
        <v>178</v>
      </c>
      <c r="CA53" s="63" t="s">
        <v>178</v>
      </c>
      <c r="CB53" s="63" t="s">
        <v>178</v>
      </c>
      <c r="CC53" s="63" t="s">
        <v>178</v>
      </c>
      <c r="CD53" s="63" t="s">
        <v>178</v>
      </c>
      <c r="CE53" s="63" t="s">
        <v>178</v>
      </c>
      <c r="CF53" s="63" t="s">
        <v>178</v>
      </c>
      <c r="CG53" s="63" t="s">
        <v>178</v>
      </c>
      <c r="CH53" s="63" t="s">
        <v>178</v>
      </c>
      <c r="CI53" s="63" t="s">
        <v>178</v>
      </c>
      <c r="CJ53" s="63" t="s">
        <v>178</v>
      </c>
      <c r="CK53" s="63" t="s">
        <v>178</v>
      </c>
      <c r="CL53" s="63" t="s">
        <v>178</v>
      </c>
      <c r="CM53" s="63" t="s">
        <v>178</v>
      </c>
      <c r="CN53" s="63" t="s">
        <v>178</v>
      </c>
      <c r="CO53" s="63" t="s">
        <v>178</v>
      </c>
      <c r="CP53" s="63" t="s">
        <v>178</v>
      </c>
      <c r="CQ53" s="63" t="s">
        <v>178</v>
      </c>
      <c r="CR53" s="63" t="s">
        <v>178</v>
      </c>
      <c r="CS53" s="63" t="s">
        <v>178</v>
      </c>
      <c r="CT53" s="63" t="s">
        <v>178</v>
      </c>
      <c r="CU53" s="63" t="s">
        <v>178</v>
      </c>
      <c r="CV53" s="63" t="s">
        <v>178</v>
      </c>
      <c r="CW53" s="63" t="s">
        <v>178</v>
      </c>
      <c r="CX53" s="63" t="s">
        <v>178</v>
      </c>
      <c r="CY53" s="63" t="s">
        <v>178</v>
      </c>
      <c r="CZ53" s="63" t="s">
        <v>178</v>
      </c>
    </row>
    <row r="54" spans="1:104" x14ac:dyDescent="0.25">
      <c r="A54" s="16" t="s">
        <v>609</v>
      </c>
      <c r="B54" s="9" t="s">
        <v>181</v>
      </c>
      <c r="C54" s="15" t="s">
        <v>253</v>
      </c>
      <c r="D54" s="15" t="s">
        <v>2</v>
      </c>
      <c r="E54" s="86" t="s">
        <v>178</v>
      </c>
      <c r="F54" s="63" t="s">
        <v>178</v>
      </c>
      <c r="G54" s="63" t="s">
        <v>178</v>
      </c>
      <c r="H54" s="63" t="s">
        <v>178</v>
      </c>
      <c r="I54" s="63" t="s">
        <v>178</v>
      </c>
      <c r="J54" s="63" t="s">
        <v>178</v>
      </c>
      <c r="K54" s="63" t="s">
        <v>178</v>
      </c>
      <c r="L54" s="63" t="s">
        <v>178</v>
      </c>
      <c r="M54" s="63" t="s">
        <v>178</v>
      </c>
      <c r="N54" s="63" t="s">
        <v>178</v>
      </c>
      <c r="O54" s="63" t="s">
        <v>178</v>
      </c>
      <c r="P54" s="63" t="s">
        <v>178</v>
      </c>
      <c r="Q54" s="63" t="s">
        <v>178</v>
      </c>
      <c r="R54" s="63" t="s">
        <v>178</v>
      </c>
      <c r="S54" s="63" t="s">
        <v>178</v>
      </c>
      <c r="T54" s="63" t="s">
        <v>178</v>
      </c>
      <c r="U54" s="63" t="s">
        <v>178</v>
      </c>
      <c r="V54" s="63" t="s">
        <v>178</v>
      </c>
      <c r="W54" s="63" t="s">
        <v>178</v>
      </c>
      <c r="X54" s="63" t="s">
        <v>178</v>
      </c>
      <c r="Y54" s="63" t="s">
        <v>178</v>
      </c>
      <c r="Z54" s="63" t="s">
        <v>178</v>
      </c>
      <c r="AA54" s="63" t="s">
        <v>178</v>
      </c>
      <c r="AB54" s="63" t="s">
        <v>178</v>
      </c>
      <c r="AC54" s="63" t="s">
        <v>178</v>
      </c>
      <c r="AD54" s="63" t="s">
        <v>178</v>
      </c>
      <c r="AE54" s="63" t="s">
        <v>178</v>
      </c>
      <c r="AF54" s="63" t="s">
        <v>178</v>
      </c>
      <c r="AG54" s="63" t="s">
        <v>178</v>
      </c>
      <c r="AH54" s="63" t="s">
        <v>178</v>
      </c>
      <c r="AI54" s="63" t="s">
        <v>178</v>
      </c>
      <c r="AJ54" s="63" t="s">
        <v>178</v>
      </c>
      <c r="AK54" s="63" t="s">
        <v>178</v>
      </c>
      <c r="AL54" s="63" t="s">
        <v>178</v>
      </c>
      <c r="AM54" s="63" t="s">
        <v>178</v>
      </c>
      <c r="AN54" s="63" t="s">
        <v>178</v>
      </c>
      <c r="AO54" s="63" t="s">
        <v>178</v>
      </c>
      <c r="AP54" s="63" t="s">
        <v>178</v>
      </c>
      <c r="AQ54" s="63" t="s">
        <v>178</v>
      </c>
      <c r="AR54" s="63" t="s">
        <v>178</v>
      </c>
      <c r="AS54" s="63" t="s">
        <v>178</v>
      </c>
      <c r="AT54" s="63" t="s">
        <v>178</v>
      </c>
      <c r="AU54" s="63" t="s">
        <v>178</v>
      </c>
      <c r="AV54" s="63" t="s">
        <v>178</v>
      </c>
      <c r="AW54" s="63" t="s">
        <v>178</v>
      </c>
      <c r="AX54" s="63" t="s">
        <v>178</v>
      </c>
      <c r="AY54" s="63" t="s">
        <v>178</v>
      </c>
      <c r="AZ54" s="63" t="s">
        <v>178</v>
      </c>
      <c r="BA54" s="63" t="s">
        <v>178</v>
      </c>
      <c r="BB54" s="63" t="s">
        <v>178</v>
      </c>
      <c r="BC54" s="63" t="s">
        <v>178</v>
      </c>
      <c r="BD54" s="63" t="s">
        <v>178</v>
      </c>
      <c r="BE54" s="63" t="s">
        <v>178</v>
      </c>
      <c r="BF54" s="63" t="s">
        <v>178</v>
      </c>
      <c r="BG54" s="63" t="s">
        <v>178</v>
      </c>
      <c r="BH54" s="63" t="s">
        <v>178</v>
      </c>
      <c r="BI54" s="63" t="s">
        <v>178</v>
      </c>
      <c r="BJ54" s="63" t="s">
        <v>178</v>
      </c>
      <c r="BK54" s="63" t="s">
        <v>178</v>
      </c>
      <c r="BL54" s="63" t="s">
        <v>178</v>
      </c>
      <c r="BM54" s="63" t="s">
        <v>178</v>
      </c>
      <c r="BN54" s="63" t="s">
        <v>178</v>
      </c>
      <c r="BO54" s="63" t="s">
        <v>178</v>
      </c>
      <c r="BP54" s="63" t="s">
        <v>178</v>
      </c>
      <c r="BQ54" s="63" t="s">
        <v>178</v>
      </c>
      <c r="BR54" s="63" t="s">
        <v>178</v>
      </c>
      <c r="BS54" s="63" t="s">
        <v>178</v>
      </c>
      <c r="BT54" s="63" t="s">
        <v>178</v>
      </c>
      <c r="BU54" s="63" t="s">
        <v>178</v>
      </c>
      <c r="BV54" s="63" t="s">
        <v>178</v>
      </c>
      <c r="BW54" s="63" t="s">
        <v>178</v>
      </c>
      <c r="BX54" s="63" t="s">
        <v>178</v>
      </c>
      <c r="BY54" s="63" t="s">
        <v>178</v>
      </c>
      <c r="BZ54" s="63" t="s">
        <v>178</v>
      </c>
      <c r="CA54" s="63" t="s">
        <v>178</v>
      </c>
      <c r="CB54" s="63" t="s">
        <v>178</v>
      </c>
      <c r="CC54" s="63" t="s">
        <v>178</v>
      </c>
      <c r="CD54" s="63" t="s">
        <v>178</v>
      </c>
      <c r="CE54" s="63" t="s">
        <v>178</v>
      </c>
      <c r="CF54" s="63" t="s">
        <v>178</v>
      </c>
      <c r="CG54" s="63" t="s">
        <v>178</v>
      </c>
      <c r="CH54" s="63" t="s">
        <v>178</v>
      </c>
      <c r="CI54" s="63" t="s">
        <v>178</v>
      </c>
      <c r="CJ54" s="63" t="s">
        <v>178</v>
      </c>
      <c r="CK54" s="63" t="s">
        <v>178</v>
      </c>
      <c r="CL54" s="63" t="s">
        <v>178</v>
      </c>
      <c r="CM54" s="63" t="s">
        <v>178</v>
      </c>
      <c r="CN54" s="63" t="s">
        <v>178</v>
      </c>
      <c r="CO54" s="63" t="s">
        <v>178</v>
      </c>
      <c r="CP54" s="63" t="s">
        <v>178</v>
      </c>
      <c r="CQ54" s="63" t="s">
        <v>178</v>
      </c>
      <c r="CR54" s="63" t="s">
        <v>178</v>
      </c>
      <c r="CS54" s="63" t="s">
        <v>178</v>
      </c>
      <c r="CT54" s="63" t="s">
        <v>178</v>
      </c>
      <c r="CU54" s="63" t="s">
        <v>178</v>
      </c>
      <c r="CV54" s="63" t="s">
        <v>178</v>
      </c>
      <c r="CW54" s="63" t="s">
        <v>178</v>
      </c>
      <c r="CX54" s="63" t="s">
        <v>178</v>
      </c>
      <c r="CY54" s="63" t="s">
        <v>178</v>
      </c>
      <c r="CZ54" s="63" t="s">
        <v>178</v>
      </c>
    </row>
    <row r="55" spans="1:104" x14ac:dyDescent="0.25">
      <c r="A55" s="16" t="s">
        <v>610</v>
      </c>
      <c r="B55" s="9" t="s">
        <v>182</v>
      </c>
      <c r="C55" s="15" t="s">
        <v>253</v>
      </c>
      <c r="D55" s="15" t="s">
        <v>2</v>
      </c>
      <c r="E55" s="86" t="s">
        <v>178</v>
      </c>
      <c r="F55" s="63" t="s">
        <v>178</v>
      </c>
      <c r="G55" s="63" t="s">
        <v>178</v>
      </c>
      <c r="H55" s="63" t="s">
        <v>178</v>
      </c>
      <c r="I55" s="63" t="s">
        <v>178</v>
      </c>
      <c r="J55" s="63" t="s">
        <v>178</v>
      </c>
      <c r="K55" s="63" t="s">
        <v>178</v>
      </c>
      <c r="L55" s="63" t="s">
        <v>178</v>
      </c>
      <c r="M55" s="63" t="s">
        <v>178</v>
      </c>
      <c r="N55" s="63" t="s">
        <v>178</v>
      </c>
      <c r="O55" s="63" t="s">
        <v>178</v>
      </c>
      <c r="P55" s="63" t="s">
        <v>178</v>
      </c>
      <c r="Q55" s="63" t="s">
        <v>178</v>
      </c>
      <c r="R55" s="63" t="s">
        <v>178</v>
      </c>
      <c r="S55" s="63" t="s">
        <v>178</v>
      </c>
      <c r="T55" s="63" t="s">
        <v>178</v>
      </c>
      <c r="U55" s="63" t="s">
        <v>178</v>
      </c>
      <c r="V55" s="63" t="s">
        <v>178</v>
      </c>
      <c r="W55" s="63" t="s">
        <v>178</v>
      </c>
      <c r="X55" s="63" t="s">
        <v>178</v>
      </c>
      <c r="Y55" s="63" t="s">
        <v>178</v>
      </c>
      <c r="Z55" s="63" t="s">
        <v>178</v>
      </c>
      <c r="AA55" s="63" t="s">
        <v>178</v>
      </c>
      <c r="AB55" s="63" t="s">
        <v>178</v>
      </c>
      <c r="AC55" s="63" t="s">
        <v>178</v>
      </c>
      <c r="AD55" s="63" t="s">
        <v>178</v>
      </c>
      <c r="AE55" s="63" t="s">
        <v>178</v>
      </c>
      <c r="AF55" s="63" t="s">
        <v>178</v>
      </c>
      <c r="AG55" s="63" t="s">
        <v>178</v>
      </c>
      <c r="AH55" s="63" t="s">
        <v>178</v>
      </c>
      <c r="AI55" s="63" t="s">
        <v>178</v>
      </c>
      <c r="AJ55" s="63" t="s">
        <v>178</v>
      </c>
      <c r="AK55" s="63" t="s">
        <v>178</v>
      </c>
      <c r="AL55" s="63" t="s">
        <v>178</v>
      </c>
      <c r="AM55" s="63" t="s">
        <v>178</v>
      </c>
      <c r="AN55" s="63" t="s">
        <v>178</v>
      </c>
      <c r="AO55" s="63" t="s">
        <v>178</v>
      </c>
      <c r="AP55" s="63" t="s">
        <v>178</v>
      </c>
      <c r="AQ55" s="63" t="s">
        <v>178</v>
      </c>
      <c r="AR55" s="63" t="s">
        <v>178</v>
      </c>
      <c r="AS55" s="63" t="s">
        <v>178</v>
      </c>
      <c r="AT55" s="63" t="s">
        <v>178</v>
      </c>
      <c r="AU55" s="63" t="s">
        <v>178</v>
      </c>
      <c r="AV55" s="63" t="s">
        <v>178</v>
      </c>
      <c r="AW55" s="63" t="s">
        <v>178</v>
      </c>
      <c r="AX55" s="63" t="s">
        <v>178</v>
      </c>
      <c r="AY55" s="63" t="s">
        <v>178</v>
      </c>
      <c r="AZ55" s="63" t="s">
        <v>178</v>
      </c>
      <c r="BA55" s="63" t="s">
        <v>178</v>
      </c>
      <c r="BB55" s="63" t="s">
        <v>178</v>
      </c>
      <c r="BC55" s="63" t="s">
        <v>178</v>
      </c>
      <c r="BD55" s="63" t="s">
        <v>178</v>
      </c>
      <c r="BE55" s="63" t="s">
        <v>178</v>
      </c>
      <c r="BF55" s="63" t="s">
        <v>178</v>
      </c>
      <c r="BG55" s="63" t="s">
        <v>178</v>
      </c>
      <c r="BH55" s="63" t="s">
        <v>178</v>
      </c>
      <c r="BI55" s="63" t="s">
        <v>178</v>
      </c>
      <c r="BJ55" s="63" t="s">
        <v>178</v>
      </c>
      <c r="BK55" s="63" t="s">
        <v>178</v>
      </c>
      <c r="BL55" s="63" t="s">
        <v>178</v>
      </c>
      <c r="BM55" s="63" t="s">
        <v>178</v>
      </c>
      <c r="BN55" s="63" t="s">
        <v>178</v>
      </c>
      <c r="BO55" s="63" t="s">
        <v>178</v>
      </c>
      <c r="BP55" s="63" t="s">
        <v>178</v>
      </c>
      <c r="BQ55" s="63" t="s">
        <v>178</v>
      </c>
      <c r="BR55" s="63" t="s">
        <v>178</v>
      </c>
      <c r="BS55" s="63" t="s">
        <v>178</v>
      </c>
      <c r="BT55" s="63" t="s">
        <v>178</v>
      </c>
      <c r="BU55" s="63" t="s">
        <v>178</v>
      </c>
      <c r="BV55" s="63" t="s">
        <v>178</v>
      </c>
      <c r="BW55" s="63" t="s">
        <v>178</v>
      </c>
      <c r="BX55" s="63" t="s">
        <v>178</v>
      </c>
      <c r="BY55" s="63" t="s">
        <v>178</v>
      </c>
      <c r="BZ55" s="63" t="s">
        <v>178</v>
      </c>
      <c r="CA55" s="63" t="s">
        <v>178</v>
      </c>
      <c r="CB55" s="63" t="s">
        <v>178</v>
      </c>
      <c r="CC55" s="63" t="s">
        <v>178</v>
      </c>
      <c r="CD55" s="63" t="s">
        <v>178</v>
      </c>
      <c r="CE55" s="63" t="s">
        <v>178</v>
      </c>
      <c r="CF55" s="63" t="s">
        <v>178</v>
      </c>
      <c r="CG55" s="63" t="s">
        <v>178</v>
      </c>
      <c r="CH55" s="63" t="s">
        <v>178</v>
      </c>
      <c r="CI55" s="63" t="s">
        <v>178</v>
      </c>
      <c r="CJ55" s="63" t="s">
        <v>178</v>
      </c>
      <c r="CK55" s="63" t="s">
        <v>178</v>
      </c>
      <c r="CL55" s="63" t="s">
        <v>178</v>
      </c>
      <c r="CM55" s="63" t="s">
        <v>178</v>
      </c>
      <c r="CN55" s="63" t="s">
        <v>178</v>
      </c>
      <c r="CO55" s="63" t="s">
        <v>178</v>
      </c>
      <c r="CP55" s="63" t="s">
        <v>178</v>
      </c>
      <c r="CQ55" s="63" t="s">
        <v>178</v>
      </c>
      <c r="CR55" s="63" t="s">
        <v>178</v>
      </c>
      <c r="CS55" s="63" t="s">
        <v>178</v>
      </c>
      <c r="CT55" s="63" t="s">
        <v>178</v>
      </c>
      <c r="CU55" s="63" t="s">
        <v>178</v>
      </c>
      <c r="CV55" s="63" t="s">
        <v>178</v>
      </c>
      <c r="CW55" s="63" t="s">
        <v>178</v>
      </c>
      <c r="CX55" s="63" t="s">
        <v>178</v>
      </c>
      <c r="CY55" s="63" t="s">
        <v>178</v>
      </c>
      <c r="CZ55" s="63" t="s">
        <v>178</v>
      </c>
    </row>
    <row r="56" spans="1:104" x14ac:dyDescent="0.25">
      <c r="A56" s="16" t="s">
        <v>611</v>
      </c>
      <c r="B56" s="9" t="s">
        <v>183</v>
      </c>
      <c r="C56" s="15" t="s">
        <v>253</v>
      </c>
      <c r="D56" s="15" t="s">
        <v>2</v>
      </c>
      <c r="E56" s="86" t="s">
        <v>178</v>
      </c>
      <c r="F56" s="63" t="s">
        <v>178</v>
      </c>
      <c r="G56" s="63" t="s">
        <v>178</v>
      </c>
      <c r="H56" s="63" t="s">
        <v>178</v>
      </c>
      <c r="I56" s="63" t="s">
        <v>178</v>
      </c>
      <c r="J56" s="63" t="s">
        <v>178</v>
      </c>
      <c r="K56" s="63" t="s">
        <v>178</v>
      </c>
      <c r="L56" s="63" t="s">
        <v>178</v>
      </c>
      <c r="M56" s="63" t="s">
        <v>178</v>
      </c>
      <c r="N56" s="63" t="s">
        <v>178</v>
      </c>
      <c r="O56" s="63" t="s">
        <v>178</v>
      </c>
      <c r="P56" s="63" t="s">
        <v>178</v>
      </c>
      <c r="Q56" s="63" t="s">
        <v>178</v>
      </c>
      <c r="R56" s="63" t="s">
        <v>178</v>
      </c>
      <c r="S56" s="63" t="s">
        <v>178</v>
      </c>
      <c r="T56" s="63" t="s">
        <v>178</v>
      </c>
      <c r="U56" s="63" t="s">
        <v>178</v>
      </c>
      <c r="V56" s="63" t="s">
        <v>178</v>
      </c>
      <c r="W56" s="63" t="s">
        <v>178</v>
      </c>
      <c r="X56" s="63" t="s">
        <v>178</v>
      </c>
      <c r="Y56" s="63" t="s">
        <v>178</v>
      </c>
      <c r="Z56" s="63" t="s">
        <v>178</v>
      </c>
      <c r="AA56" s="63" t="s">
        <v>178</v>
      </c>
      <c r="AB56" s="63" t="s">
        <v>178</v>
      </c>
      <c r="AC56" s="63" t="s">
        <v>178</v>
      </c>
      <c r="AD56" s="63" t="s">
        <v>178</v>
      </c>
      <c r="AE56" s="63" t="s">
        <v>178</v>
      </c>
      <c r="AF56" s="63" t="s">
        <v>178</v>
      </c>
      <c r="AG56" s="63" t="s">
        <v>178</v>
      </c>
      <c r="AH56" s="63" t="s">
        <v>178</v>
      </c>
      <c r="AI56" s="63" t="s">
        <v>178</v>
      </c>
      <c r="AJ56" s="63" t="s">
        <v>178</v>
      </c>
      <c r="AK56" s="63" t="s">
        <v>178</v>
      </c>
      <c r="AL56" s="63" t="s">
        <v>178</v>
      </c>
      <c r="AM56" s="63" t="s">
        <v>178</v>
      </c>
      <c r="AN56" s="63" t="s">
        <v>178</v>
      </c>
      <c r="AO56" s="63" t="s">
        <v>178</v>
      </c>
      <c r="AP56" s="63" t="s">
        <v>178</v>
      </c>
      <c r="AQ56" s="63" t="s">
        <v>178</v>
      </c>
      <c r="AR56" s="63" t="s">
        <v>178</v>
      </c>
      <c r="AS56" s="63" t="s">
        <v>178</v>
      </c>
      <c r="AT56" s="63" t="s">
        <v>178</v>
      </c>
      <c r="AU56" s="63" t="s">
        <v>178</v>
      </c>
      <c r="AV56" s="63" t="s">
        <v>178</v>
      </c>
      <c r="AW56" s="63" t="s">
        <v>178</v>
      </c>
      <c r="AX56" s="63" t="s">
        <v>178</v>
      </c>
      <c r="AY56" s="63" t="s">
        <v>178</v>
      </c>
      <c r="AZ56" s="63" t="s">
        <v>178</v>
      </c>
      <c r="BA56" s="63" t="s">
        <v>178</v>
      </c>
      <c r="BB56" s="63" t="s">
        <v>178</v>
      </c>
      <c r="BC56" s="63" t="s">
        <v>178</v>
      </c>
      <c r="BD56" s="63" t="s">
        <v>178</v>
      </c>
      <c r="BE56" s="63" t="s">
        <v>178</v>
      </c>
      <c r="BF56" s="63" t="s">
        <v>178</v>
      </c>
      <c r="BG56" s="63" t="s">
        <v>178</v>
      </c>
      <c r="BH56" s="63" t="s">
        <v>178</v>
      </c>
      <c r="BI56" s="63" t="s">
        <v>178</v>
      </c>
      <c r="BJ56" s="63" t="s">
        <v>178</v>
      </c>
      <c r="BK56" s="63" t="s">
        <v>178</v>
      </c>
      <c r="BL56" s="63" t="s">
        <v>178</v>
      </c>
      <c r="BM56" s="63" t="s">
        <v>178</v>
      </c>
      <c r="BN56" s="63" t="s">
        <v>178</v>
      </c>
      <c r="BO56" s="63" t="s">
        <v>178</v>
      </c>
      <c r="BP56" s="63" t="s">
        <v>178</v>
      </c>
      <c r="BQ56" s="63" t="s">
        <v>178</v>
      </c>
      <c r="BR56" s="63" t="s">
        <v>178</v>
      </c>
      <c r="BS56" s="63" t="s">
        <v>178</v>
      </c>
      <c r="BT56" s="63" t="s">
        <v>178</v>
      </c>
      <c r="BU56" s="63" t="s">
        <v>178</v>
      </c>
      <c r="BV56" s="63" t="s">
        <v>178</v>
      </c>
      <c r="BW56" s="63" t="s">
        <v>178</v>
      </c>
      <c r="BX56" s="63" t="s">
        <v>178</v>
      </c>
      <c r="BY56" s="63" t="s">
        <v>178</v>
      </c>
      <c r="BZ56" s="63" t="s">
        <v>178</v>
      </c>
      <c r="CA56" s="63" t="s">
        <v>178</v>
      </c>
      <c r="CB56" s="63" t="s">
        <v>178</v>
      </c>
      <c r="CC56" s="63" t="s">
        <v>178</v>
      </c>
      <c r="CD56" s="63" t="s">
        <v>178</v>
      </c>
      <c r="CE56" s="63" t="s">
        <v>178</v>
      </c>
      <c r="CF56" s="63" t="s">
        <v>178</v>
      </c>
      <c r="CG56" s="63" t="s">
        <v>178</v>
      </c>
      <c r="CH56" s="63" t="s">
        <v>178</v>
      </c>
      <c r="CI56" s="63" t="s">
        <v>178</v>
      </c>
      <c r="CJ56" s="63" t="s">
        <v>178</v>
      </c>
      <c r="CK56" s="63" t="s">
        <v>178</v>
      </c>
      <c r="CL56" s="63" t="s">
        <v>178</v>
      </c>
      <c r="CM56" s="63" t="s">
        <v>178</v>
      </c>
      <c r="CN56" s="63" t="s">
        <v>178</v>
      </c>
      <c r="CO56" s="63" t="s">
        <v>178</v>
      </c>
      <c r="CP56" s="63" t="s">
        <v>178</v>
      </c>
      <c r="CQ56" s="63" t="s">
        <v>178</v>
      </c>
      <c r="CR56" s="63" t="s">
        <v>178</v>
      </c>
      <c r="CS56" s="63" t="s">
        <v>178</v>
      </c>
      <c r="CT56" s="63" t="s">
        <v>178</v>
      </c>
      <c r="CU56" s="63" t="s">
        <v>178</v>
      </c>
      <c r="CV56" s="63" t="s">
        <v>178</v>
      </c>
      <c r="CW56" s="63" t="s">
        <v>178</v>
      </c>
      <c r="CX56" s="63" t="s">
        <v>178</v>
      </c>
      <c r="CY56" s="63" t="s">
        <v>178</v>
      </c>
      <c r="CZ56" s="63" t="s">
        <v>178</v>
      </c>
    </row>
    <row r="57" spans="1:104" x14ac:dyDescent="0.25">
      <c r="A57" s="16" t="s">
        <v>612</v>
      </c>
      <c r="B57" s="9" t="s">
        <v>184</v>
      </c>
      <c r="C57" s="15" t="s">
        <v>256</v>
      </c>
      <c r="D57" s="15" t="s">
        <v>2</v>
      </c>
      <c r="E57" s="86"/>
      <c r="F57" s="63"/>
      <c r="G57" s="63"/>
      <c r="H57" s="63"/>
      <c r="I57" s="63"/>
      <c r="J57" s="63"/>
      <c r="K57" s="63"/>
      <c r="L57" s="63"/>
      <c r="M57" s="63"/>
      <c r="N57" s="63"/>
      <c r="O57" s="63"/>
      <c r="P57" s="63"/>
      <c r="Q57" s="63"/>
      <c r="R57" s="63"/>
      <c r="S57" s="63"/>
      <c r="T57" s="63"/>
      <c r="U57" s="63"/>
      <c r="V57" s="63"/>
      <c r="W57" s="63"/>
      <c r="X57" s="63"/>
      <c r="Y57" s="63"/>
      <c r="Z57" s="63"/>
      <c r="AA57" s="63"/>
      <c r="AB57" s="63"/>
      <c r="AC57" s="63"/>
      <c r="AD57" s="63"/>
      <c r="AE57" s="63"/>
      <c r="AF57" s="63"/>
      <c r="AG57" s="63"/>
      <c r="AH57" s="63"/>
      <c r="AI57" s="63"/>
      <c r="AJ57" s="63"/>
      <c r="AK57" s="63"/>
      <c r="AL57" s="63"/>
      <c r="AM57" s="63"/>
      <c r="AN57" s="63"/>
      <c r="AO57" s="63"/>
      <c r="AP57" s="63"/>
      <c r="AQ57" s="63"/>
      <c r="AR57" s="63"/>
      <c r="AS57" s="63"/>
      <c r="AT57" s="63"/>
      <c r="AU57" s="63"/>
      <c r="AV57" s="63"/>
      <c r="AW57" s="63"/>
      <c r="AX57" s="63"/>
      <c r="AY57" s="63"/>
      <c r="AZ57" s="63"/>
      <c r="BA57" s="63"/>
      <c r="BB57" s="63"/>
      <c r="BC57" s="63"/>
      <c r="BD57" s="63"/>
      <c r="BE57" s="63"/>
      <c r="BF57" s="63"/>
      <c r="BG57" s="63"/>
      <c r="BH57" s="63"/>
      <c r="BI57" s="63"/>
      <c r="BJ57" s="63"/>
      <c r="BK57" s="63"/>
      <c r="BL57" s="63"/>
      <c r="BM57" s="63"/>
      <c r="BN57" s="63"/>
      <c r="BO57" s="63"/>
      <c r="BP57" s="63"/>
      <c r="BQ57" s="63"/>
      <c r="BR57" s="63"/>
      <c r="BS57" s="63"/>
      <c r="BT57" s="63"/>
      <c r="BU57" s="63"/>
      <c r="BV57" s="63"/>
      <c r="BW57" s="63"/>
      <c r="BX57" s="63"/>
      <c r="BY57" s="63"/>
      <c r="BZ57" s="63"/>
      <c r="CA57" s="63"/>
      <c r="CB57" s="63"/>
      <c r="CC57" s="63"/>
      <c r="CD57" s="63"/>
      <c r="CE57" s="63"/>
      <c r="CF57" s="63"/>
      <c r="CG57" s="63"/>
      <c r="CH57" s="63"/>
      <c r="CI57" s="63"/>
      <c r="CJ57" s="63"/>
      <c r="CK57" s="63"/>
      <c r="CL57" s="63"/>
      <c r="CM57" s="63"/>
      <c r="CN57" s="63"/>
      <c r="CO57" s="63"/>
      <c r="CP57" s="63"/>
      <c r="CQ57" s="63"/>
      <c r="CR57" s="63"/>
      <c r="CS57" s="63"/>
      <c r="CT57" s="63"/>
      <c r="CU57" s="63"/>
      <c r="CV57" s="63"/>
      <c r="CW57" s="63"/>
      <c r="CX57" s="63"/>
      <c r="CY57" s="63"/>
      <c r="CZ57" s="63"/>
    </row>
    <row r="58" spans="1:104" ht="27.6" x14ac:dyDescent="0.25">
      <c r="A58" s="16" t="s">
        <v>613</v>
      </c>
      <c r="B58" s="9" t="s">
        <v>185</v>
      </c>
      <c r="C58" s="15" t="s">
        <v>254</v>
      </c>
      <c r="D58" s="15" t="s">
        <v>68</v>
      </c>
      <c r="E58" s="91"/>
      <c r="F58" s="92"/>
      <c r="G58" s="92"/>
      <c r="H58" s="92"/>
      <c r="I58" s="92"/>
      <c r="J58" s="92"/>
      <c r="K58" s="92"/>
      <c r="L58" s="92"/>
      <c r="M58" s="92"/>
      <c r="N58" s="92"/>
      <c r="O58" s="92"/>
      <c r="P58" s="92"/>
      <c r="Q58" s="92"/>
      <c r="R58" s="92"/>
      <c r="S58" s="92"/>
      <c r="T58" s="92"/>
      <c r="U58" s="92"/>
      <c r="V58" s="92"/>
      <c r="W58" s="92"/>
      <c r="X58" s="92"/>
      <c r="Y58" s="92"/>
      <c r="Z58" s="92"/>
      <c r="AA58" s="92"/>
      <c r="AB58" s="92"/>
      <c r="AC58" s="92"/>
      <c r="AD58" s="92"/>
      <c r="AE58" s="92"/>
      <c r="AF58" s="92"/>
      <c r="AG58" s="92"/>
      <c r="AH58" s="92"/>
      <c r="AI58" s="92"/>
      <c r="AJ58" s="92"/>
      <c r="AK58" s="92"/>
      <c r="AL58" s="92"/>
      <c r="AM58" s="92"/>
      <c r="AN58" s="92"/>
      <c r="AO58" s="92"/>
      <c r="AP58" s="92"/>
      <c r="AQ58" s="92"/>
      <c r="AR58" s="92"/>
      <c r="AS58" s="92"/>
      <c r="AT58" s="92"/>
      <c r="AU58" s="92"/>
      <c r="AV58" s="92"/>
      <c r="AW58" s="92"/>
      <c r="AX58" s="92"/>
      <c r="AY58" s="92"/>
      <c r="AZ58" s="92"/>
      <c r="BA58" s="92"/>
      <c r="BB58" s="92"/>
      <c r="BC58" s="92"/>
      <c r="BD58" s="92"/>
      <c r="BE58" s="92"/>
      <c r="BF58" s="92"/>
      <c r="BG58" s="92"/>
      <c r="BH58" s="92"/>
      <c r="BI58" s="92"/>
      <c r="BJ58" s="92"/>
      <c r="BK58" s="92"/>
      <c r="BL58" s="92"/>
      <c r="BM58" s="92"/>
      <c r="BN58" s="92"/>
      <c r="BO58" s="92"/>
      <c r="BP58" s="92"/>
      <c r="BQ58" s="92"/>
      <c r="BR58" s="92"/>
      <c r="BS58" s="92"/>
      <c r="BT58" s="92"/>
      <c r="BU58" s="92"/>
      <c r="BV58" s="92"/>
      <c r="BW58" s="92"/>
      <c r="BX58" s="92"/>
      <c r="BY58" s="92"/>
      <c r="BZ58" s="92"/>
      <c r="CA58" s="92"/>
      <c r="CB58" s="92"/>
      <c r="CC58" s="92"/>
      <c r="CD58" s="92"/>
      <c r="CE58" s="92"/>
      <c r="CF58" s="92"/>
      <c r="CG58" s="92"/>
      <c r="CH58" s="92"/>
      <c r="CI58" s="92"/>
      <c r="CJ58" s="92"/>
      <c r="CK58" s="92"/>
      <c r="CL58" s="92"/>
      <c r="CM58" s="92"/>
      <c r="CN58" s="92"/>
      <c r="CO58" s="92"/>
      <c r="CP58" s="92"/>
      <c r="CQ58" s="92"/>
      <c r="CR58" s="92"/>
      <c r="CS58" s="92"/>
      <c r="CT58" s="92"/>
      <c r="CU58" s="92"/>
      <c r="CV58" s="92"/>
      <c r="CW58" s="92"/>
      <c r="CX58" s="92"/>
      <c r="CY58" s="92"/>
      <c r="CZ58" s="92"/>
    </row>
    <row r="59" spans="1:104" ht="40.049999999999997" customHeight="1" x14ac:dyDescent="0.25">
      <c r="A59" s="222"/>
      <c r="B59" s="222" t="s">
        <v>277</v>
      </c>
      <c r="C59" s="15" t="s">
        <v>280</v>
      </c>
      <c r="D59" s="15" t="s">
        <v>243</v>
      </c>
      <c r="E59" s="210" t="s">
        <v>100</v>
      </c>
      <c r="F59" s="211" t="s">
        <v>100</v>
      </c>
      <c r="G59" s="211" t="s">
        <v>100</v>
      </c>
      <c r="H59" s="211" t="s">
        <v>100</v>
      </c>
      <c r="I59" s="211" t="s">
        <v>100</v>
      </c>
      <c r="J59" s="211" t="s">
        <v>100</v>
      </c>
      <c r="K59" s="211" t="s">
        <v>100</v>
      </c>
      <c r="L59" s="211" t="s">
        <v>100</v>
      </c>
      <c r="M59" s="211" t="s">
        <v>100</v>
      </c>
      <c r="N59" s="211" t="s">
        <v>100</v>
      </c>
      <c r="O59" s="211" t="s">
        <v>100</v>
      </c>
      <c r="P59" s="211" t="s">
        <v>100</v>
      </c>
      <c r="Q59" s="211" t="s">
        <v>100</v>
      </c>
      <c r="R59" s="211" t="s">
        <v>100</v>
      </c>
      <c r="S59" s="211" t="s">
        <v>100</v>
      </c>
      <c r="T59" s="211" t="s">
        <v>100</v>
      </c>
      <c r="U59" s="211" t="s">
        <v>100</v>
      </c>
      <c r="V59" s="211" t="s">
        <v>100</v>
      </c>
      <c r="W59" s="211" t="s">
        <v>100</v>
      </c>
      <c r="X59" s="211" t="s">
        <v>100</v>
      </c>
      <c r="Y59" s="211" t="s">
        <v>100</v>
      </c>
      <c r="Z59" s="211" t="s">
        <v>100</v>
      </c>
      <c r="AA59" s="211" t="s">
        <v>100</v>
      </c>
      <c r="AB59" s="211" t="s">
        <v>100</v>
      </c>
      <c r="AC59" s="211" t="s">
        <v>100</v>
      </c>
      <c r="AD59" s="211" t="s">
        <v>100</v>
      </c>
      <c r="AE59" s="211" t="s">
        <v>100</v>
      </c>
      <c r="AF59" s="211" t="s">
        <v>100</v>
      </c>
      <c r="AG59" s="211" t="s">
        <v>100</v>
      </c>
      <c r="AH59" s="211" t="s">
        <v>100</v>
      </c>
      <c r="AI59" s="211" t="s">
        <v>100</v>
      </c>
      <c r="AJ59" s="211" t="s">
        <v>100</v>
      </c>
      <c r="AK59" s="211" t="s">
        <v>100</v>
      </c>
      <c r="AL59" s="211" t="s">
        <v>100</v>
      </c>
      <c r="AM59" s="211" t="s">
        <v>100</v>
      </c>
      <c r="AN59" s="211" t="s">
        <v>100</v>
      </c>
      <c r="AO59" s="211" t="s">
        <v>100</v>
      </c>
      <c r="AP59" s="211" t="s">
        <v>100</v>
      </c>
      <c r="AQ59" s="211" t="s">
        <v>100</v>
      </c>
      <c r="AR59" s="211" t="s">
        <v>100</v>
      </c>
      <c r="AS59" s="211" t="s">
        <v>100</v>
      </c>
      <c r="AT59" s="211" t="s">
        <v>100</v>
      </c>
      <c r="AU59" s="211" t="s">
        <v>100</v>
      </c>
      <c r="AV59" s="211" t="s">
        <v>100</v>
      </c>
      <c r="AW59" s="211" t="s">
        <v>100</v>
      </c>
      <c r="AX59" s="211" t="s">
        <v>100</v>
      </c>
      <c r="AY59" s="211" t="s">
        <v>100</v>
      </c>
      <c r="AZ59" s="211" t="s">
        <v>100</v>
      </c>
      <c r="BA59" s="211" t="s">
        <v>100</v>
      </c>
      <c r="BB59" s="211" t="s">
        <v>100</v>
      </c>
      <c r="BC59" s="211" t="s">
        <v>100</v>
      </c>
      <c r="BD59" s="211" t="s">
        <v>100</v>
      </c>
      <c r="BE59" s="211" t="s">
        <v>100</v>
      </c>
      <c r="BF59" s="211" t="s">
        <v>100</v>
      </c>
      <c r="BG59" s="211" t="s">
        <v>100</v>
      </c>
      <c r="BH59" s="211" t="s">
        <v>100</v>
      </c>
      <c r="BI59" s="211" t="s">
        <v>100</v>
      </c>
      <c r="BJ59" s="211" t="s">
        <v>100</v>
      </c>
      <c r="BK59" s="211" t="s">
        <v>100</v>
      </c>
      <c r="BL59" s="211" t="s">
        <v>100</v>
      </c>
      <c r="BM59" s="211" t="s">
        <v>100</v>
      </c>
      <c r="BN59" s="211" t="s">
        <v>100</v>
      </c>
      <c r="BO59" s="211" t="s">
        <v>100</v>
      </c>
      <c r="BP59" s="211" t="s">
        <v>100</v>
      </c>
      <c r="BQ59" s="211" t="s">
        <v>100</v>
      </c>
      <c r="BR59" s="211" t="s">
        <v>100</v>
      </c>
      <c r="BS59" s="211" t="s">
        <v>100</v>
      </c>
      <c r="BT59" s="211" t="s">
        <v>100</v>
      </c>
      <c r="BU59" s="211" t="s">
        <v>100</v>
      </c>
      <c r="BV59" s="211" t="s">
        <v>100</v>
      </c>
      <c r="BW59" s="211" t="s">
        <v>100</v>
      </c>
      <c r="BX59" s="211" t="s">
        <v>100</v>
      </c>
      <c r="BY59" s="211" t="s">
        <v>100</v>
      </c>
      <c r="BZ59" s="211" t="s">
        <v>100</v>
      </c>
      <c r="CA59" s="211" t="s">
        <v>100</v>
      </c>
      <c r="CB59" s="211" t="s">
        <v>100</v>
      </c>
      <c r="CC59" s="211" t="s">
        <v>100</v>
      </c>
      <c r="CD59" s="211" t="s">
        <v>100</v>
      </c>
      <c r="CE59" s="211" t="s">
        <v>100</v>
      </c>
      <c r="CF59" s="211" t="s">
        <v>100</v>
      </c>
      <c r="CG59" s="211" t="s">
        <v>100</v>
      </c>
      <c r="CH59" s="211" t="s">
        <v>100</v>
      </c>
      <c r="CI59" s="211" t="s">
        <v>100</v>
      </c>
      <c r="CJ59" s="211" t="s">
        <v>100</v>
      </c>
      <c r="CK59" s="211" t="s">
        <v>100</v>
      </c>
      <c r="CL59" s="211" t="s">
        <v>100</v>
      </c>
      <c r="CM59" s="211" t="s">
        <v>100</v>
      </c>
      <c r="CN59" s="211" t="s">
        <v>100</v>
      </c>
      <c r="CO59" s="211" t="s">
        <v>100</v>
      </c>
      <c r="CP59" s="211" t="s">
        <v>100</v>
      </c>
      <c r="CQ59" s="211" t="s">
        <v>100</v>
      </c>
      <c r="CR59" s="211" t="s">
        <v>100</v>
      </c>
      <c r="CS59" s="211" t="s">
        <v>100</v>
      </c>
      <c r="CT59" s="211" t="s">
        <v>100</v>
      </c>
      <c r="CU59" s="211" t="s">
        <v>100</v>
      </c>
      <c r="CV59" s="211" t="s">
        <v>100</v>
      </c>
      <c r="CW59" s="211" t="s">
        <v>100</v>
      </c>
      <c r="CX59" s="211" t="s">
        <v>100</v>
      </c>
      <c r="CY59" s="211" t="s">
        <v>100</v>
      </c>
      <c r="CZ59" s="211" t="s">
        <v>100</v>
      </c>
    </row>
    <row r="60" spans="1:104" x14ac:dyDescent="0.25">
      <c r="A60" s="16" t="s">
        <v>635</v>
      </c>
      <c r="B60" s="9" t="s">
        <v>180</v>
      </c>
      <c r="C60" s="15" t="s">
        <v>253</v>
      </c>
      <c r="D60" s="15" t="s">
        <v>2</v>
      </c>
      <c r="E60" s="86" t="s">
        <v>178</v>
      </c>
      <c r="F60" s="63" t="s">
        <v>178</v>
      </c>
      <c r="G60" s="63" t="s">
        <v>178</v>
      </c>
      <c r="H60" s="63" t="s">
        <v>178</v>
      </c>
      <c r="I60" s="63" t="s">
        <v>178</v>
      </c>
      <c r="J60" s="63" t="s">
        <v>178</v>
      </c>
      <c r="K60" s="63" t="s">
        <v>178</v>
      </c>
      <c r="L60" s="63" t="s">
        <v>178</v>
      </c>
      <c r="M60" s="63" t="s">
        <v>178</v>
      </c>
      <c r="N60" s="63" t="s">
        <v>178</v>
      </c>
      <c r="O60" s="63" t="s">
        <v>178</v>
      </c>
      <c r="P60" s="63" t="s">
        <v>178</v>
      </c>
      <c r="Q60" s="63" t="s">
        <v>178</v>
      </c>
      <c r="R60" s="63" t="s">
        <v>178</v>
      </c>
      <c r="S60" s="63" t="s">
        <v>178</v>
      </c>
      <c r="T60" s="63" t="s">
        <v>178</v>
      </c>
      <c r="U60" s="63" t="s">
        <v>178</v>
      </c>
      <c r="V60" s="63" t="s">
        <v>178</v>
      </c>
      <c r="W60" s="63" t="s">
        <v>178</v>
      </c>
      <c r="X60" s="63" t="s">
        <v>178</v>
      </c>
      <c r="Y60" s="63" t="s">
        <v>178</v>
      </c>
      <c r="Z60" s="63" t="s">
        <v>178</v>
      </c>
      <c r="AA60" s="63" t="s">
        <v>178</v>
      </c>
      <c r="AB60" s="63" t="s">
        <v>178</v>
      </c>
      <c r="AC60" s="63" t="s">
        <v>178</v>
      </c>
      <c r="AD60" s="63" t="s">
        <v>178</v>
      </c>
      <c r="AE60" s="63" t="s">
        <v>178</v>
      </c>
      <c r="AF60" s="63" t="s">
        <v>178</v>
      </c>
      <c r="AG60" s="63" t="s">
        <v>178</v>
      </c>
      <c r="AH60" s="63" t="s">
        <v>178</v>
      </c>
      <c r="AI60" s="63" t="s">
        <v>178</v>
      </c>
      <c r="AJ60" s="63" t="s">
        <v>178</v>
      </c>
      <c r="AK60" s="63" t="s">
        <v>178</v>
      </c>
      <c r="AL60" s="63" t="s">
        <v>178</v>
      </c>
      <c r="AM60" s="63" t="s">
        <v>178</v>
      </c>
      <c r="AN60" s="63" t="s">
        <v>178</v>
      </c>
      <c r="AO60" s="63" t="s">
        <v>178</v>
      </c>
      <c r="AP60" s="63" t="s">
        <v>178</v>
      </c>
      <c r="AQ60" s="63" t="s">
        <v>178</v>
      </c>
      <c r="AR60" s="63" t="s">
        <v>178</v>
      </c>
      <c r="AS60" s="63" t="s">
        <v>178</v>
      </c>
      <c r="AT60" s="63" t="s">
        <v>178</v>
      </c>
      <c r="AU60" s="63" t="s">
        <v>178</v>
      </c>
      <c r="AV60" s="63" t="s">
        <v>178</v>
      </c>
      <c r="AW60" s="63" t="s">
        <v>178</v>
      </c>
      <c r="AX60" s="63" t="s">
        <v>178</v>
      </c>
      <c r="AY60" s="63" t="s">
        <v>178</v>
      </c>
      <c r="AZ60" s="63" t="s">
        <v>178</v>
      </c>
      <c r="BA60" s="63" t="s">
        <v>178</v>
      </c>
      <c r="BB60" s="63" t="s">
        <v>178</v>
      </c>
      <c r="BC60" s="63" t="s">
        <v>178</v>
      </c>
      <c r="BD60" s="63" t="s">
        <v>178</v>
      </c>
      <c r="BE60" s="63" t="s">
        <v>178</v>
      </c>
      <c r="BF60" s="63" t="s">
        <v>178</v>
      </c>
      <c r="BG60" s="63" t="s">
        <v>178</v>
      </c>
      <c r="BH60" s="63" t="s">
        <v>178</v>
      </c>
      <c r="BI60" s="63" t="s">
        <v>178</v>
      </c>
      <c r="BJ60" s="63" t="s">
        <v>178</v>
      </c>
      <c r="BK60" s="63" t="s">
        <v>178</v>
      </c>
      <c r="BL60" s="63" t="s">
        <v>178</v>
      </c>
      <c r="BM60" s="63" t="s">
        <v>178</v>
      </c>
      <c r="BN60" s="63" t="s">
        <v>178</v>
      </c>
      <c r="BO60" s="63" t="s">
        <v>178</v>
      </c>
      <c r="BP60" s="63" t="s">
        <v>178</v>
      </c>
      <c r="BQ60" s="63" t="s">
        <v>178</v>
      </c>
      <c r="BR60" s="63" t="s">
        <v>178</v>
      </c>
      <c r="BS60" s="63" t="s">
        <v>178</v>
      </c>
      <c r="BT60" s="63" t="s">
        <v>178</v>
      </c>
      <c r="BU60" s="63" t="s">
        <v>178</v>
      </c>
      <c r="BV60" s="63" t="s">
        <v>178</v>
      </c>
      <c r="BW60" s="63" t="s">
        <v>178</v>
      </c>
      <c r="BX60" s="63" t="s">
        <v>178</v>
      </c>
      <c r="BY60" s="63" t="s">
        <v>178</v>
      </c>
      <c r="BZ60" s="63" t="s">
        <v>178</v>
      </c>
      <c r="CA60" s="63" t="s">
        <v>178</v>
      </c>
      <c r="CB60" s="63" t="s">
        <v>178</v>
      </c>
      <c r="CC60" s="63" t="s">
        <v>178</v>
      </c>
      <c r="CD60" s="63" t="s">
        <v>178</v>
      </c>
      <c r="CE60" s="63" t="s">
        <v>178</v>
      </c>
      <c r="CF60" s="63" t="s">
        <v>178</v>
      </c>
      <c r="CG60" s="63" t="s">
        <v>178</v>
      </c>
      <c r="CH60" s="63" t="s">
        <v>178</v>
      </c>
      <c r="CI60" s="63" t="s">
        <v>178</v>
      </c>
      <c r="CJ60" s="63" t="s">
        <v>178</v>
      </c>
      <c r="CK60" s="63" t="s">
        <v>178</v>
      </c>
      <c r="CL60" s="63" t="s">
        <v>178</v>
      </c>
      <c r="CM60" s="63" t="s">
        <v>178</v>
      </c>
      <c r="CN60" s="63" t="s">
        <v>178</v>
      </c>
      <c r="CO60" s="63" t="s">
        <v>178</v>
      </c>
      <c r="CP60" s="63" t="s">
        <v>178</v>
      </c>
      <c r="CQ60" s="63" t="s">
        <v>178</v>
      </c>
      <c r="CR60" s="63" t="s">
        <v>178</v>
      </c>
      <c r="CS60" s="63" t="s">
        <v>178</v>
      </c>
      <c r="CT60" s="63" t="s">
        <v>178</v>
      </c>
      <c r="CU60" s="63" t="s">
        <v>178</v>
      </c>
      <c r="CV60" s="63" t="s">
        <v>178</v>
      </c>
      <c r="CW60" s="63" t="s">
        <v>178</v>
      </c>
      <c r="CX60" s="63" t="s">
        <v>178</v>
      </c>
      <c r="CY60" s="63" t="s">
        <v>178</v>
      </c>
      <c r="CZ60" s="63" t="s">
        <v>178</v>
      </c>
    </row>
    <row r="61" spans="1:104" x14ac:dyDescent="0.25">
      <c r="A61" s="16" t="s">
        <v>634</v>
      </c>
      <c r="B61" s="9" t="s">
        <v>181</v>
      </c>
      <c r="C61" s="15" t="s">
        <v>253</v>
      </c>
      <c r="D61" s="15" t="s">
        <v>2</v>
      </c>
      <c r="E61" s="86" t="s">
        <v>178</v>
      </c>
      <c r="F61" s="63" t="s">
        <v>178</v>
      </c>
      <c r="G61" s="63" t="s">
        <v>178</v>
      </c>
      <c r="H61" s="63" t="s">
        <v>178</v>
      </c>
      <c r="I61" s="63" t="s">
        <v>178</v>
      </c>
      <c r="J61" s="63" t="s">
        <v>178</v>
      </c>
      <c r="K61" s="63" t="s">
        <v>178</v>
      </c>
      <c r="L61" s="63" t="s">
        <v>178</v>
      </c>
      <c r="M61" s="63" t="s">
        <v>178</v>
      </c>
      <c r="N61" s="63" t="s">
        <v>178</v>
      </c>
      <c r="O61" s="63" t="s">
        <v>178</v>
      </c>
      <c r="P61" s="63" t="s">
        <v>178</v>
      </c>
      <c r="Q61" s="63" t="s">
        <v>178</v>
      </c>
      <c r="R61" s="63" t="s">
        <v>178</v>
      </c>
      <c r="S61" s="63" t="s">
        <v>178</v>
      </c>
      <c r="T61" s="63" t="s">
        <v>178</v>
      </c>
      <c r="U61" s="63" t="s">
        <v>178</v>
      </c>
      <c r="V61" s="63" t="s">
        <v>178</v>
      </c>
      <c r="W61" s="63" t="s">
        <v>178</v>
      </c>
      <c r="X61" s="63" t="s">
        <v>178</v>
      </c>
      <c r="Y61" s="63" t="s">
        <v>178</v>
      </c>
      <c r="Z61" s="63" t="s">
        <v>178</v>
      </c>
      <c r="AA61" s="63" t="s">
        <v>178</v>
      </c>
      <c r="AB61" s="63" t="s">
        <v>178</v>
      </c>
      <c r="AC61" s="63" t="s">
        <v>178</v>
      </c>
      <c r="AD61" s="63" t="s">
        <v>178</v>
      </c>
      <c r="AE61" s="63" t="s">
        <v>178</v>
      </c>
      <c r="AF61" s="63" t="s">
        <v>178</v>
      </c>
      <c r="AG61" s="63" t="s">
        <v>178</v>
      </c>
      <c r="AH61" s="63" t="s">
        <v>178</v>
      </c>
      <c r="AI61" s="63" t="s">
        <v>178</v>
      </c>
      <c r="AJ61" s="63" t="s">
        <v>178</v>
      </c>
      <c r="AK61" s="63" t="s">
        <v>178</v>
      </c>
      <c r="AL61" s="63" t="s">
        <v>178</v>
      </c>
      <c r="AM61" s="63" t="s">
        <v>178</v>
      </c>
      <c r="AN61" s="63" t="s">
        <v>178</v>
      </c>
      <c r="AO61" s="63" t="s">
        <v>178</v>
      </c>
      <c r="AP61" s="63" t="s">
        <v>178</v>
      </c>
      <c r="AQ61" s="63" t="s">
        <v>178</v>
      </c>
      <c r="AR61" s="63" t="s">
        <v>178</v>
      </c>
      <c r="AS61" s="63" t="s">
        <v>178</v>
      </c>
      <c r="AT61" s="63" t="s">
        <v>178</v>
      </c>
      <c r="AU61" s="63" t="s">
        <v>178</v>
      </c>
      <c r="AV61" s="63" t="s">
        <v>178</v>
      </c>
      <c r="AW61" s="63" t="s">
        <v>178</v>
      </c>
      <c r="AX61" s="63" t="s">
        <v>178</v>
      </c>
      <c r="AY61" s="63" t="s">
        <v>178</v>
      </c>
      <c r="AZ61" s="63" t="s">
        <v>178</v>
      </c>
      <c r="BA61" s="63" t="s">
        <v>178</v>
      </c>
      <c r="BB61" s="63" t="s">
        <v>178</v>
      </c>
      <c r="BC61" s="63" t="s">
        <v>178</v>
      </c>
      <c r="BD61" s="63" t="s">
        <v>178</v>
      </c>
      <c r="BE61" s="63" t="s">
        <v>178</v>
      </c>
      <c r="BF61" s="63" t="s">
        <v>178</v>
      </c>
      <c r="BG61" s="63" t="s">
        <v>178</v>
      </c>
      <c r="BH61" s="63" t="s">
        <v>178</v>
      </c>
      <c r="BI61" s="63" t="s">
        <v>178</v>
      </c>
      <c r="BJ61" s="63" t="s">
        <v>178</v>
      </c>
      <c r="BK61" s="63" t="s">
        <v>178</v>
      </c>
      <c r="BL61" s="63" t="s">
        <v>178</v>
      </c>
      <c r="BM61" s="63" t="s">
        <v>178</v>
      </c>
      <c r="BN61" s="63" t="s">
        <v>178</v>
      </c>
      <c r="BO61" s="63" t="s">
        <v>178</v>
      </c>
      <c r="BP61" s="63" t="s">
        <v>178</v>
      </c>
      <c r="BQ61" s="63" t="s">
        <v>178</v>
      </c>
      <c r="BR61" s="63" t="s">
        <v>178</v>
      </c>
      <c r="BS61" s="63" t="s">
        <v>178</v>
      </c>
      <c r="BT61" s="63" t="s">
        <v>178</v>
      </c>
      <c r="BU61" s="63" t="s">
        <v>178</v>
      </c>
      <c r="BV61" s="63" t="s">
        <v>178</v>
      </c>
      <c r="BW61" s="63" t="s">
        <v>178</v>
      </c>
      <c r="BX61" s="63" t="s">
        <v>178</v>
      </c>
      <c r="BY61" s="63" t="s">
        <v>178</v>
      </c>
      <c r="BZ61" s="63" t="s">
        <v>178</v>
      </c>
      <c r="CA61" s="63" t="s">
        <v>178</v>
      </c>
      <c r="CB61" s="63" t="s">
        <v>178</v>
      </c>
      <c r="CC61" s="63" t="s">
        <v>178</v>
      </c>
      <c r="CD61" s="63" t="s">
        <v>178</v>
      </c>
      <c r="CE61" s="63" t="s">
        <v>178</v>
      </c>
      <c r="CF61" s="63" t="s">
        <v>178</v>
      </c>
      <c r="CG61" s="63" t="s">
        <v>178</v>
      </c>
      <c r="CH61" s="63" t="s">
        <v>178</v>
      </c>
      <c r="CI61" s="63" t="s">
        <v>178</v>
      </c>
      <c r="CJ61" s="63" t="s">
        <v>178</v>
      </c>
      <c r="CK61" s="63" t="s">
        <v>178</v>
      </c>
      <c r="CL61" s="63" t="s">
        <v>178</v>
      </c>
      <c r="CM61" s="63" t="s">
        <v>178</v>
      </c>
      <c r="CN61" s="63" t="s">
        <v>178</v>
      </c>
      <c r="CO61" s="63" t="s">
        <v>178</v>
      </c>
      <c r="CP61" s="63" t="s">
        <v>178</v>
      </c>
      <c r="CQ61" s="63" t="s">
        <v>178</v>
      </c>
      <c r="CR61" s="63" t="s">
        <v>178</v>
      </c>
      <c r="CS61" s="63" t="s">
        <v>178</v>
      </c>
      <c r="CT61" s="63" t="s">
        <v>178</v>
      </c>
      <c r="CU61" s="63" t="s">
        <v>178</v>
      </c>
      <c r="CV61" s="63" t="s">
        <v>178</v>
      </c>
      <c r="CW61" s="63" t="s">
        <v>178</v>
      </c>
      <c r="CX61" s="63" t="s">
        <v>178</v>
      </c>
      <c r="CY61" s="63" t="s">
        <v>178</v>
      </c>
      <c r="CZ61" s="63" t="s">
        <v>178</v>
      </c>
    </row>
    <row r="62" spans="1:104" x14ac:dyDescent="0.25">
      <c r="A62" s="16" t="s">
        <v>636</v>
      </c>
      <c r="B62" s="9" t="s">
        <v>182</v>
      </c>
      <c r="C62" s="15" t="s">
        <v>253</v>
      </c>
      <c r="D62" s="15" t="s">
        <v>2</v>
      </c>
      <c r="E62" s="86" t="s">
        <v>178</v>
      </c>
      <c r="F62" s="63" t="s">
        <v>178</v>
      </c>
      <c r="G62" s="63" t="s">
        <v>178</v>
      </c>
      <c r="H62" s="63" t="s">
        <v>178</v>
      </c>
      <c r="I62" s="63" t="s">
        <v>178</v>
      </c>
      <c r="J62" s="63" t="s">
        <v>178</v>
      </c>
      <c r="K62" s="63" t="s">
        <v>178</v>
      </c>
      <c r="L62" s="63" t="s">
        <v>178</v>
      </c>
      <c r="M62" s="63" t="s">
        <v>178</v>
      </c>
      <c r="N62" s="63" t="s">
        <v>178</v>
      </c>
      <c r="O62" s="63" t="s">
        <v>178</v>
      </c>
      <c r="P62" s="63" t="s">
        <v>178</v>
      </c>
      <c r="Q62" s="63" t="s">
        <v>178</v>
      </c>
      <c r="R62" s="63" t="s">
        <v>178</v>
      </c>
      <c r="S62" s="63" t="s">
        <v>178</v>
      </c>
      <c r="T62" s="63" t="s">
        <v>178</v>
      </c>
      <c r="U62" s="63" t="s">
        <v>178</v>
      </c>
      <c r="V62" s="63" t="s">
        <v>178</v>
      </c>
      <c r="W62" s="63" t="s">
        <v>178</v>
      </c>
      <c r="X62" s="63" t="s">
        <v>178</v>
      </c>
      <c r="Y62" s="63" t="s">
        <v>178</v>
      </c>
      <c r="Z62" s="63" t="s">
        <v>178</v>
      </c>
      <c r="AA62" s="63" t="s">
        <v>178</v>
      </c>
      <c r="AB62" s="63" t="s">
        <v>178</v>
      </c>
      <c r="AC62" s="63" t="s">
        <v>178</v>
      </c>
      <c r="AD62" s="63" t="s">
        <v>178</v>
      </c>
      <c r="AE62" s="63" t="s">
        <v>178</v>
      </c>
      <c r="AF62" s="63" t="s">
        <v>178</v>
      </c>
      <c r="AG62" s="63" t="s">
        <v>178</v>
      </c>
      <c r="AH62" s="63" t="s">
        <v>178</v>
      </c>
      <c r="AI62" s="63" t="s">
        <v>178</v>
      </c>
      <c r="AJ62" s="63" t="s">
        <v>178</v>
      </c>
      <c r="AK62" s="63" t="s">
        <v>178</v>
      </c>
      <c r="AL62" s="63" t="s">
        <v>178</v>
      </c>
      <c r="AM62" s="63" t="s">
        <v>178</v>
      </c>
      <c r="AN62" s="63" t="s">
        <v>178</v>
      </c>
      <c r="AO62" s="63" t="s">
        <v>178</v>
      </c>
      <c r="AP62" s="63" t="s">
        <v>178</v>
      </c>
      <c r="AQ62" s="63" t="s">
        <v>178</v>
      </c>
      <c r="AR62" s="63" t="s">
        <v>178</v>
      </c>
      <c r="AS62" s="63" t="s">
        <v>178</v>
      </c>
      <c r="AT62" s="63" t="s">
        <v>178</v>
      </c>
      <c r="AU62" s="63" t="s">
        <v>178</v>
      </c>
      <c r="AV62" s="63" t="s">
        <v>178</v>
      </c>
      <c r="AW62" s="63" t="s">
        <v>178</v>
      </c>
      <c r="AX62" s="63" t="s">
        <v>178</v>
      </c>
      <c r="AY62" s="63" t="s">
        <v>178</v>
      </c>
      <c r="AZ62" s="63" t="s">
        <v>178</v>
      </c>
      <c r="BA62" s="63" t="s">
        <v>178</v>
      </c>
      <c r="BB62" s="63" t="s">
        <v>178</v>
      </c>
      <c r="BC62" s="63" t="s">
        <v>178</v>
      </c>
      <c r="BD62" s="63" t="s">
        <v>178</v>
      </c>
      <c r="BE62" s="63" t="s">
        <v>178</v>
      </c>
      <c r="BF62" s="63" t="s">
        <v>178</v>
      </c>
      <c r="BG62" s="63" t="s">
        <v>178</v>
      </c>
      <c r="BH62" s="63" t="s">
        <v>178</v>
      </c>
      <c r="BI62" s="63" t="s">
        <v>178</v>
      </c>
      <c r="BJ62" s="63" t="s">
        <v>178</v>
      </c>
      <c r="BK62" s="63" t="s">
        <v>178</v>
      </c>
      <c r="BL62" s="63" t="s">
        <v>178</v>
      </c>
      <c r="BM62" s="63" t="s">
        <v>178</v>
      </c>
      <c r="BN62" s="63" t="s">
        <v>178</v>
      </c>
      <c r="BO62" s="63" t="s">
        <v>178</v>
      </c>
      <c r="BP62" s="63" t="s">
        <v>178</v>
      </c>
      <c r="BQ62" s="63" t="s">
        <v>178</v>
      </c>
      <c r="BR62" s="63" t="s">
        <v>178</v>
      </c>
      <c r="BS62" s="63" t="s">
        <v>178</v>
      </c>
      <c r="BT62" s="63" t="s">
        <v>178</v>
      </c>
      <c r="BU62" s="63" t="s">
        <v>178</v>
      </c>
      <c r="BV62" s="63" t="s">
        <v>178</v>
      </c>
      <c r="BW62" s="63" t="s">
        <v>178</v>
      </c>
      <c r="BX62" s="63" t="s">
        <v>178</v>
      </c>
      <c r="BY62" s="63" t="s">
        <v>178</v>
      </c>
      <c r="BZ62" s="63" t="s">
        <v>178</v>
      </c>
      <c r="CA62" s="63" t="s">
        <v>178</v>
      </c>
      <c r="CB62" s="63" t="s">
        <v>178</v>
      </c>
      <c r="CC62" s="63" t="s">
        <v>178</v>
      </c>
      <c r="CD62" s="63" t="s">
        <v>178</v>
      </c>
      <c r="CE62" s="63" t="s">
        <v>178</v>
      </c>
      <c r="CF62" s="63" t="s">
        <v>178</v>
      </c>
      <c r="CG62" s="63" t="s">
        <v>178</v>
      </c>
      <c r="CH62" s="63" t="s">
        <v>178</v>
      </c>
      <c r="CI62" s="63" t="s">
        <v>178</v>
      </c>
      <c r="CJ62" s="63" t="s">
        <v>178</v>
      </c>
      <c r="CK62" s="63" t="s">
        <v>178</v>
      </c>
      <c r="CL62" s="63" t="s">
        <v>178</v>
      </c>
      <c r="CM62" s="63" t="s">
        <v>178</v>
      </c>
      <c r="CN62" s="63" t="s">
        <v>178</v>
      </c>
      <c r="CO62" s="63" t="s">
        <v>178</v>
      </c>
      <c r="CP62" s="63" t="s">
        <v>178</v>
      </c>
      <c r="CQ62" s="63" t="s">
        <v>178</v>
      </c>
      <c r="CR62" s="63" t="s">
        <v>178</v>
      </c>
      <c r="CS62" s="63" t="s">
        <v>178</v>
      </c>
      <c r="CT62" s="63" t="s">
        <v>178</v>
      </c>
      <c r="CU62" s="63" t="s">
        <v>178</v>
      </c>
      <c r="CV62" s="63" t="s">
        <v>178</v>
      </c>
      <c r="CW62" s="63" t="s">
        <v>178</v>
      </c>
      <c r="CX62" s="63" t="s">
        <v>178</v>
      </c>
      <c r="CY62" s="63" t="s">
        <v>178</v>
      </c>
      <c r="CZ62" s="63" t="s">
        <v>178</v>
      </c>
    </row>
    <row r="63" spans="1:104" x14ac:dyDescent="0.25">
      <c r="A63" s="16" t="s">
        <v>637</v>
      </c>
      <c r="B63" s="9" t="s">
        <v>183</v>
      </c>
      <c r="C63" s="15" t="s">
        <v>253</v>
      </c>
      <c r="D63" s="15" t="s">
        <v>2</v>
      </c>
      <c r="E63" s="86" t="s">
        <v>178</v>
      </c>
      <c r="F63" s="63" t="s">
        <v>178</v>
      </c>
      <c r="G63" s="63" t="s">
        <v>178</v>
      </c>
      <c r="H63" s="63" t="s">
        <v>178</v>
      </c>
      <c r="I63" s="63" t="s">
        <v>178</v>
      </c>
      <c r="J63" s="63" t="s">
        <v>178</v>
      </c>
      <c r="K63" s="63" t="s">
        <v>178</v>
      </c>
      <c r="L63" s="63" t="s">
        <v>178</v>
      </c>
      <c r="M63" s="63" t="s">
        <v>178</v>
      </c>
      <c r="N63" s="63" t="s">
        <v>178</v>
      </c>
      <c r="O63" s="63" t="s">
        <v>178</v>
      </c>
      <c r="P63" s="63" t="s">
        <v>178</v>
      </c>
      <c r="Q63" s="63" t="s">
        <v>178</v>
      </c>
      <c r="R63" s="63" t="s">
        <v>178</v>
      </c>
      <c r="S63" s="63" t="s">
        <v>178</v>
      </c>
      <c r="T63" s="63" t="s">
        <v>178</v>
      </c>
      <c r="U63" s="63" t="s">
        <v>178</v>
      </c>
      <c r="V63" s="63" t="s">
        <v>178</v>
      </c>
      <c r="W63" s="63" t="s">
        <v>178</v>
      </c>
      <c r="X63" s="63" t="s">
        <v>178</v>
      </c>
      <c r="Y63" s="63" t="s">
        <v>178</v>
      </c>
      <c r="Z63" s="63" t="s">
        <v>178</v>
      </c>
      <c r="AA63" s="63" t="s">
        <v>178</v>
      </c>
      <c r="AB63" s="63" t="s">
        <v>178</v>
      </c>
      <c r="AC63" s="63" t="s">
        <v>178</v>
      </c>
      <c r="AD63" s="63" t="s">
        <v>178</v>
      </c>
      <c r="AE63" s="63" t="s">
        <v>178</v>
      </c>
      <c r="AF63" s="63" t="s">
        <v>178</v>
      </c>
      <c r="AG63" s="63" t="s">
        <v>178</v>
      </c>
      <c r="AH63" s="63" t="s">
        <v>178</v>
      </c>
      <c r="AI63" s="63" t="s">
        <v>178</v>
      </c>
      <c r="AJ63" s="63" t="s">
        <v>178</v>
      </c>
      <c r="AK63" s="63" t="s">
        <v>178</v>
      </c>
      <c r="AL63" s="63" t="s">
        <v>178</v>
      </c>
      <c r="AM63" s="63" t="s">
        <v>178</v>
      </c>
      <c r="AN63" s="63" t="s">
        <v>178</v>
      </c>
      <c r="AO63" s="63" t="s">
        <v>178</v>
      </c>
      <c r="AP63" s="63" t="s">
        <v>178</v>
      </c>
      <c r="AQ63" s="63" t="s">
        <v>178</v>
      </c>
      <c r="AR63" s="63" t="s">
        <v>178</v>
      </c>
      <c r="AS63" s="63" t="s">
        <v>178</v>
      </c>
      <c r="AT63" s="63" t="s">
        <v>178</v>
      </c>
      <c r="AU63" s="63" t="s">
        <v>178</v>
      </c>
      <c r="AV63" s="63" t="s">
        <v>178</v>
      </c>
      <c r="AW63" s="63" t="s">
        <v>178</v>
      </c>
      <c r="AX63" s="63" t="s">
        <v>178</v>
      </c>
      <c r="AY63" s="63" t="s">
        <v>178</v>
      </c>
      <c r="AZ63" s="63" t="s">
        <v>178</v>
      </c>
      <c r="BA63" s="63" t="s">
        <v>178</v>
      </c>
      <c r="BB63" s="63" t="s">
        <v>178</v>
      </c>
      <c r="BC63" s="63" t="s">
        <v>178</v>
      </c>
      <c r="BD63" s="63" t="s">
        <v>178</v>
      </c>
      <c r="BE63" s="63" t="s">
        <v>178</v>
      </c>
      <c r="BF63" s="63" t="s">
        <v>178</v>
      </c>
      <c r="BG63" s="63" t="s">
        <v>178</v>
      </c>
      <c r="BH63" s="63" t="s">
        <v>178</v>
      </c>
      <c r="BI63" s="63" t="s">
        <v>178</v>
      </c>
      <c r="BJ63" s="63" t="s">
        <v>178</v>
      </c>
      <c r="BK63" s="63" t="s">
        <v>178</v>
      </c>
      <c r="BL63" s="63" t="s">
        <v>178</v>
      </c>
      <c r="BM63" s="63" t="s">
        <v>178</v>
      </c>
      <c r="BN63" s="63" t="s">
        <v>178</v>
      </c>
      <c r="BO63" s="63" t="s">
        <v>178</v>
      </c>
      <c r="BP63" s="63" t="s">
        <v>178</v>
      </c>
      <c r="BQ63" s="63" t="s">
        <v>178</v>
      </c>
      <c r="BR63" s="63" t="s">
        <v>178</v>
      </c>
      <c r="BS63" s="63" t="s">
        <v>178</v>
      </c>
      <c r="BT63" s="63" t="s">
        <v>178</v>
      </c>
      <c r="BU63" s="63" t="s">
        <v>178</v>
      </c>
      <c r="BV63" s="63" t="s">
        <v>178</v>
      </c>
      <c r="BW63" s="63" t="s">
        <v>178</v>
      </c>
      <c r="BX63" s="63" t="s">
        <v>178</v>
      </c>
      <c r="BY63" s="63" t="s">
        <v>178</v>
      </c>
      <c r="BZ63" s="63" t="s">
        <v>178</v>
      </c>
      <c r="CA63" s="63" t="s">
        <v>178</v>
      </c>
      <c r="CB63" s="63" t="s">
        <v>178</v>
      </c>
      <c r="CC63" s="63" t="s">
        <v>178</v>
      </c>
      <c r="CD63" s="63" t="s">
        <v>178</v>
      </c>
      <c r="CE63" s="63" t="s">
        <v>178</v>
      </c>
      <c r="CF63" s="63" t="s">
        <v>178</v>
      </c>
      <c r="CG63" s="63" t="s">
        <v>178</v>
      </c>
      <c r="CH63" s="63" t="s">
        <v>178</v>
      </c>
      <c r="CI63" s="63" t="s">
        <v>178</v>
      </c>
      <c r="CJ63" s="63" t="s">
        <v>178</v>
      </c>
      <c r="CK63" s="63" t="s">
        <v>178</v>
      </c>
      <c r="CL63" s="63" t="s">
        <v>178</v>
      </c>
      <c r="CM63" s="63" t="s">
        <v>178</v>
      </c>
      <c r="CN63" s="63" t="s">
        <v>178</v>
      </c>
      <c r="CO63" s="63" t="s">
        <v>178</v>
      </c>
      <c r="CP63" s="63" t="s">
        <v>178</v>
      </c>
      <c r="CQ63" s="63" t="s">
        <v>178</v>
      </c>
      <c r="CR63" s="63" t="s">
        <v>178</v>
      </c>
      <c r="CS63" s="63" t="s">
        <v>178</v>
      </c>
      <c r="CT63" s="63" t="s">
        <v>178</v>
      </c>
      <c r="CU63" s="63" t="s">
        <v>178</v>
      </c>
      <c r="CV63" s="63" t="s">
        <v>178</v>
      </c>
      <c r="CW63" s="63" t="s">
        <v>178</v>
      </c>
      <c r="CX63" s="63" t="s">
        <v>178</v>
      </c>
      <c r="CY63" s="63" t="s">
        <v>178</v>
      </c>
      <c r="CZ63" s="63" t="s">
        <v>178</v>
      </c>
    </row>
    <row r="64" spans="1:104" x14ac:dyDescent="0.25">
      <c r="A64" s="16" t="s">
        <v>638</v>
      </c>
      <c r="B64" s="9" t="s">
        <v>184</v>
      </c>
      <c r="C64" s="15" t="s">
        <v>281</v>
      </c>
      <c r="D64" s="15" t="s">
        <v>2</v>
      </c>
      <c r="E64" s="86"/>
      <c r="F64" s="63"/>
      <c r="G64" s="63"/>
      <c r="H64" s="63"/>
      <c r="I64" s="63"/>
      <c r="J64" s="63"/>
      <c r="K64" s="63"/>
      <c r="L64" s="63"/>
      <c r="M64" s="63"/>
      <c r="N64" s="63"/>
      <c r="O64" s="63"/>
      <c r="P64" s="63"/>
      <c r="Q64" s="63"/>
      <c r="R64" s="63"/>
      <c r="S64" s="63"/>
      <c r="T64" s="63"/>
      <c r="U64" s="63"/>
      <c r="V64" s="63"/>
      <c r="W64" s="63"/>
      <c r="X64" s="63"/>
      <c r="Y64" s="63"/>
      <c r="Z64" s="63"/>
      <c r="AA64" s="63"/>
      <c r="AB64" s="63"/>
      <c r="AC64" s="63"/>
      <c r="AD64" s="63"/>
      <c r="AE64" s="63"/>
      <c r="AF64" s="63"/>
      <c r="AG64" s="63"/>
      <c r="AH64" s="63"/>
      <c r="AI64" s="63"/>
      <c r="AJ64" s="63"/>
      <c r="AK64" s="63"/>
      <c r="AL64" s="63"/>
      <c r="AM64" s="63"/>
      <c r="AN64" s="63"/>
      <c r="AO64" s="63"/>
      <c r="AP64" s="63"/>
      <c r="AQ64" s="63"/>
      <c r="AR64" s="63"/>
      <c r="AS64" s="63"/>
      <c r="AT64" s="63"/>
      <c r="AU64" s="63"/>
      <c r="AV64" s="63"/>
      <c r="AW64" s="63"/>
      <c r="AX64" s="63"/>
      <c r="AY64" s="63"/>
      <c r="AZ64" s="63"/>
      <c r="BA64" s="63"/>
      <c r="BB64" s="63"/>
      <c r="BC64" s="63"/>
      <c r="BD64" s="63"/>
      <c r="BE64" s="63"/>
      <c r="BF64" s="63"/>
      <c r="BG64" s="63"/>
      <c r="BH64" s="63"/>
      <c r="BI64" s="63"/>
      <c r="BJ64" s="63"/>
      <c r="BK64" s="63"/>
      <c r="BL64" s="63"/>
      <c r="BM64" s="63"/>
      <c r="BN64" s="63"/>
      <c r="BO64" s="63"/>
      <c r="BP64" s="63"/>
      <c r="BQ64" s="63"/>
      <c r="BR64" s="63"/>
      <c r="BS64" s="63"/>
      <c r="BT64" s="63"/>
      <c r="BU64" s="63"/>
      <c r="BV64" s="63"/>
      <c r="BW64" s="63"/>
      <c r="BX64" s="63"/>
      <c r="BY64" s="63"/>
      <c r="BZ64" s="63"/>
      <c r="CA64" s="63"/>
      <c r="CB64" s="63"/>
      <c r="CC64" s="63"/>
      <c r="CD64" s="63"/>
      <c r="CE64" s="63"/>
      <c r="CF64" s="63"/>
      <c r="CG64" s="63"/>
      <c r="CH64" s="63"/>
      <c r="CI64" s="63"/>
      <c r="CJ64" s="63"/>
      <c r="CK64" s="63"/>
      <c r="CL64" s="63"/>
      <c r="CM64" s="63"/>
      <c r="CN64" s="63"/>
      <c r="CO64" s="63"/>
      <c r="CP64" s="63"/>
      <c r="CQ64" s="63"/>
      <c r="CR64" s="63"/>
      <c r="CS64" s="63"/>
      <c r="CT64" s="63"/>
      <c r="CU64" s="63"/>
      <c r="CV64" s="63"/>
      <c r="CW64" s="63"/>
      <c r="CX64" s="63"/>
      <c r="CY64" s="63"/>
      <c r="CZ64" s="63"/>
    </row>
    <row r="65" spans="1:104" ht="27.6" x14ac:dyDescent="0.25">
      <c r="A65" s="16" t="s">
        <v>639</v>
      </c>
      <c r="B65" s="9" t="s">
        <v>185</v>
      </c>
      <c r="C65" s="15" t="s">
        <v>254</v>
      </c>
      <c r="D65" s="15" t="s">
        <v>68</v>
      </c>
      <c r="E65" s="91"/>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c r="AT65" s="92"/>
      <c r="AU65" s="92"/>
      <c r="AV65" s="92"/>
      <c r="AW65" s="92"/>
      <c r="AX65" s="92"/>
      <c r="AY65" s="92"/>
      <c r="AZ65" s="92"/>
      <c r="BA65" s="92"/>
      <c r="BB65" s="92"/>
      <c r="BC65" s="92"/>
      <c r="BD65" s="92"/>
      <c r="BE65" s="92"/>
      <c r="BF65" s="92"/>
      <c r="BG65" s="92"/>
      <c r="BH65" s="92"/>
      <c r="BI65" s="92"/>
      <c r="BJ65" s="92"/>
      <c r="BK65" s="92"/>
      <c r="BL65" s="92"/>
      <c r="BM65" s="92"/>
      <c r="BN65" s="92"/>
      <c r="BO65" s="92"/>
      <c r="BP65" s="92"/>
      <c r="BQ65" s="92"/>
      <c r="BR65" s="92"/>
      <c r="BS65" s="92"/>
      <c r="BT65" s="92"/>
      <c r="BU65" s="92"/>
      <c r="BV65" s="92"/>
      <c r="BW65" s="92"/>
      <c r="BX65" s="92"/>
      <c r="BY65" s="92"/>
      <c r="BZ65" s="92"/>
      <c r="CA65" s="92"/>
      <c r="CB65" s="92"/>
      <c r="CC65" s="92"/>
      <c r="CD65" s="92"/>
      <c r="CE65" s="92"/>
      <c r="CF65" s="92"/>
      <c r="CG65" s="92"/>
      <c r="CH65" s="92"/>
      <c r="CI65" s="92"/>
      <c r="CJ65" s="92"/>
      <c r="CK65" s="92"/>
      <c r="CL65" s="92"/>
      <c r="CM65" s="92"/>
      <c r="CN65" s="92"/>
      <c r="CO65" s="92"/>
      <c r="CP65" s="92"/>
      <c r="CQ65" s="92"/>
      <c r="CR65" s="92"/>
      <c r="CS65" s="92"/>
      <c r="CT65" s="92"/>
      <c r="CU65" s="92"/>
      <c r="CV65" s="92"/>
      <c r="CW65" s="92"/>
      <c r="CX65" s="92"/>
      <c r="CY65" s="92"/>
      <c r="CZ65" s="92"/>
    </row>
    <row r="66" spans="1:104" ht="23.4" customHeight="1" x14ac:dyDescent="0.35">
      <c r="A66" s="66"/>
      <c r="B66" s="66" t="s">
        <v>106</v>
      </c>
      <c r="E66" s="71"/>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c r="BB66" s="32"/>
      <c r="BC66" s="32"/>
      <c r="BD66" s="32"/>
      <c r="BE66" s="32"/>
      <c r="BF66" s="32"/>
      <c r="BG66" s="32"/>
      <c r="BH66" s="32"/>
      <c r="BI66" s="32"/>
      <c r="BJ66" s="32"/>
      <c r="BK66" s="32"/>
      <c r="BL66" s="32"/>
      <c r="BM66" s="32"/>
      <c r="BN66" s="32"/>
      <c r="BO66" s="32"/>
      <c r="BP66" s="32"/>
      <c r="BQ66" s="32"/>
      <c r="BR66" s="32"/>
      <c r="BS66" s="32"/>
      <c r="BT66" s="32"/>
      <c r="BU66" s="32"/>
      <c r="BV66" s="32"/>
      <c r="BW66" s="32"/>
      <c r="BX66" s="32"/>
      <c r="BY66" s="32"/>
      <c r="BZ66" s="32"/>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row>
    <row r="67" spans="1:104" ht="40.049999999999997" customHeight="1" x14ac:dyDescent="0.25">
      <c r="A67" s="222"/>
      <c r="B67" s="222" t="s">
        <v>279</v>
      </c>
      <c r="C67" s="15" t="s">
        <v>556</v>
      </c>
      <c r="D67" s="15" t="s">
        <v>243</v>
      </c>
      <c r="E67" s="210" t="s">
        <v>100</v>
      </c>
      <c r="F67" s="211" t="s">
        <v>100</v>
      </c>
      <c r="G67" s="211" t="s">
        <v>100</v>
      </c>
      <c r="H67" s="211" t="s">
        <v>100</v>
      </c>
      <c r="I67" s="211" t="s">
        <v>100</v>
      </c>
      <c r="J67" s="211" t="s">
        <v>100</v>
      </c>
      <c r="K67" s="211" t="s">
        <v>100</v>
      </c>
      <c r="L67" s="211" t="s">
        <v>100</v>
      </c>
      <c r="M67" s="211" t="s">
        <v>100</v>
      </c>
      <c r="N67" s="211" t="s">
        <v>100</v>
      </c>
      <c r="O67" s="211" t="s">
        <v>100</v>
      </c>
      <c r="P67" s="211" t="s">
        <v>100</v>
      </c>
      <c r="Q67" s="211" t="s">
        <v>100</v>
      </c>
      <c r="R67" s="211" t="s">
        <v>100</v>
      </c>
      <c r="S67" s="211" t="s">
        <v>100</v>
      </c>
      <c r="T67" s="211" t="s">
        <v>100</v>
      </c>
      <c r="U67" s="211" t="s">
        <v>100</v>
      </c>
      <c r="V67" s="211" t="s">
        <v>100</v>
      </c>
      <c r="W67" s="211" t="s">
        <v>100</v>
      </c>
      <c r="X67" s="211" t="s">
        <v>100</v>
      </c>
      <c r="Y67" s="211" t="s">
        <v>100</v>
      </c>
      <c r="Z67" s="211" t="s">
        <v>100</v>
      </c>
      <c r="AA67" s="211" t="s">
        <v>100</v>
      </c>
      <c r="AB67" s="211" t="s">
        <v>100</v>
      </c>
      <c r="AC67" s="211" t="s">
        <v>100</v>
      </c>
      <c r="AD67" s="211" t="s">
        <v>100</v>
      </c>
      <c r="AE67" s="211" t="s">
        <v>100</v>
      </c>
      <c r="AF67" s="211" t="s">
        <v>100</v>
      </c>
      <c r="AG67" s="211" t="s">
        <v>100</v>
      </c>
      <c r="AH67" s="211" t="s">
        <v>100</v>
      </c>
      <c r="AI67" s="211" t="s">
        <v>100</v>
      </c>
      <c r="AJ67" s="211" t="s">
        <v>100</v>
      </c>
      <c r="AK67" s="211" t="s">
        <v>100</v>
      </c>
      <c r="AL67" s="211" t="s">
        <v>100</v>
      </c>
      <c r="AM67" s="211" t="s">
        <v>100</v>
      </c>
      <c r="AN67" s="211" t="s">
        <v>100</v>
      </c>
      <c r="AO67" s="211" t="s">
        <v>100</v>
      </c>
      <c r="AP67" s="211" t="s">
        <v>100</v>
      </c>
      <c r="AQ67" s="211" t="s">
        <v>100</v>
      </c>
      <c r="AR67" s="211" t="s">
        <v>100</v>
      </c>
      <c r="AS67" s="211" t="s">
        <v>100</v>
      </c>
      <c r="AT67" s="211" t="s">
        <v>100</v>
      </c>
      <c r="AU67" s="211" t="s">
        <v>100</v>
      </c>
      <c r="AV67" s="211" t="s">
        <v>100</v>
      </c>
      <c r="AW67" s="211" t="s">
        <v>100</v>
      </c>
      <c r="AX67" s="211" t="s">
        <v>100</v>
      </c>
      <c r="AY67" s="211" t="s">
        <v>100</v>
      </c>
      <c r="AZ67" s="211" t="s">
        <v>100</v>
      </c>
      <c r="BA67" s="211" t="s">
        <v>100</v>
      </c>
      <c r="BB67" s="211" t="s">
        <v>100</v>
      </c>
      <c r="BC67" s="211" t="s">
        <v>100</v>
      </c>
      <c r="BD67" s="211" t="s">
        <v>100</v>
      </c>
      <c r="BE67" s="211" t="s">
        <v>100</v>
      </c>
      <c r="BF67" s="211" t="s">
        <v>100</v>
      </c>
      <c r="BG67" s="211" t="s">
        <v>100</v>
      </c>
      <c r="BH67" s="211" t="s">
        <v>100</v>
      </c>
      <c r="BI67" s="211" t="s">
        <v>100</v>
      </c>
      <c r="BJ67" s="211" t="s">
        <v>100</v>
      </c>
      <c r="BK67" s="211" t="s">
        <v>100</v>
      </c>
      <c r="BL67" s="211" t="s">
        <v>100</v>
      </c>
      <c r="BM67" s="211" t="s">
        <v>100</v>
      </c>
      <c r="BN67" s="211" t="s">
        <v>100</v>
      </c>
      <c r="BO67" s="211" t="s">
        <v>100</v>
      </c>
      <c r="BP67" s="211" t="s">
        <v>100</v>
      </c>
      <c r="BQ67" s="211" t="s">
        <v>100</v>
      </c>
      <c r="BR67" s="211" t="s">
        <v>100</v>
      </c>
      <c r="BS67" s="211" t="s">
        <v>100</v>
      </c>
      <c r="BT67" s="211" t="s">
        <v>100</v>
      </c>
      <c r="BU67" s="211" t="s">
        <v>100</v>
      </c>
      <c r="BV67" s="211" t="s">
        <v>100</v>
      </c>
      <c r="BW67" s="211" t="s">
        <v>100</v>
      </c>
      <c r="BX67" s="211" t="s">
        <v>100</v>
      </c>
      <c r="BY67" s="211" t="s">
        <v>100</v>
      </c>
      <c r="BZ67" s="211" t="s">
        <v>100</v>
      </c>
      <c r="CA67" s="211" t="s">
        <v>100</v>
      </c>
      <c r="CB67" s="211" t="s">
        <v>100</v>
      </c>
      <c r="CC67" s="211" t="s">
        <v>100</v>
      </c>
      <c r="CD67" s="211" t="s">
        <v>100</v>
      </c>
      <c r="CE67" s="211" t="s">
        <v>100</v>
      </c>
      <c r="CF67" s="211" t="s">
        <v>100</v>
      </c>
      <c r="CG67" s="211" t="s">
        <v>100</v>
      </c>
      <c r="CH67" s="211" t="s">
        <v>100</v>
      </c>
      <c r="CI67" s="211" t="s">
        <v>100</v>
      </c>
      <c r="CJ67" s="211" t="s">
        <v>100</v>
      </c>
      <c r="CK67" s="211" t="s">
        <v>100</v>
      </c>
      <c r="CL67" s="211" t="s">
        <v>100</v>
      </c>
      <c r="CM67" s="211" t="s">
        <v>100</v>
      </c>
      <c r="CN67" s="211" t="s">
        <v>100</v>
      </c>
      <c r="CO67" s="211" t="s">
        <v>100</v>
      </c>
      <c r="CP67" s="211" t="s">
        <v>100</v>
      </c>
      <c r="CQ67" s="211" t="s">
        <v>100</v>
      </c>
      <c r="CR67" s="211" t="s">
        <v>100</v>
      </c>
      <c r="CS67" s="211" t="s">
        <v>100</v>
      </c>
      <c r="CT67" s="211" t="s">
        <v>100</v>
      </c>
      <c r="CU67" s="211" t="s">
        <v>100</v>
      </c>
      <c r="CV67" s="211" t="s">
        <v>100</v>
      </c>
      <c r="CW67" s="211" t="s">
        <v>100</v>
      </c>
      <c r="CX67" s="211" t="s">
        <v>100</v>
      </c>
      <c r="CY67" s="211" t="s">
        <v>100</v>
      </c>
      <c r="CZ67" s="211" t="s">
        <v>100</v>
      </c>
    </row>
    <row r="68" spans="1:104" x14ac:dyDescent="0.25">
      <c r="A68" s="16" t="s">
        <v>614</v>
      </c>
      <c r="B68" s="9" t="s">
        <v>180</v>
      </c>
      <c r="C68" s="15" t="s">
        <v>253</v>
      </c>
      <c r="D68" s="15" t="s">
        <v>2</v>
      </c>
      <c r="E68" s="86" t="s">
        <v>178</v>
      </c>
      <c r="F68" s="63" t="s">
        <v>178</v>
      </c>
      <c r="G68" s="63" t="s">
        <v>178</v>
      </c>
      <c r="H68" s="63" t="s">
        <v>178</v>
      </c>
      <c r="I68" s="63" t="s">
        <v>178</v>
      </c>
      <c r="J68" s="63" t="s">
        <v>178</v>
      </c>
      <c r="K68" s="63" t="s">
        <v>178</v>
      </c>
      <c r="L68" s="63" t="s">
        <v>178</v>
      </c>
      <c r="M68" s="63" t="s">
        <v>178</v>
      </c>
      <c r="N68" s="63" t="s">
        <v>178</v>
      </c>
      <c r="O68" s="63" t="s">
        <v>178</v>
      </c>
      <c r="P68" s="63" t="s">
        <v>178</v>
      </c>
      <c r="Q68" s="63" t="s">
        <v>178</v>
      </c>
      <c r="R68" s="63" t="s">
        <v>178</v>
      </c>
      <c r="S68" s="63" t="s">
        <v>178</v>
      </c>
      <c r="T68" s="63" t="s">
        <v>178</v>
      </c>
      <c r="U68" s="63" t="s">
        <v>178</v>
      </c>
      <c r="V68" s="63" t="s">
        <v>178</v>
      </c>
      <c r="W68" s="63" t="s">
        <v>178</v>
      </c>
      <c r="X68" s="63" t="s">
        <v>178</v>
      </c>
      <c r="Y68" s="63" t="s">
        <v>178</v>
      </c>
      <c r="Z68" s="63" t="s">
        <v>178</v>
      </c>
      <c r="AA68" s="63" t="s">
        <v>178</v>
      </c>
      <c r="AB68" s="63" t="s">
        <v>178</v>
      </c>
      <c r="AC68" s="63" t="s">
        <v>178</v>
      </c>
      <c r="AD68" s="63" t="s">
        <v>178</v>
      </c>
      <c r="AE68" s="63" t="s">
        <v>178</v>
      </c>
      <c r="AF68" s="63" t="s">
        <v>178</v>
      </c>
      <c r="AG68" s="63" t="s">
        <v>178</v>
      </c>
      <c r="AH68" s="63" t="s">
        <v>178</v>
      </c>
      <c r="AI68" s="63" t="s">
        <v>178</v>
      </c>
      <c r="AJ68" s="63" t="s">
        <v>178</v>
      </c>
      <c r="AK68" s="63" t="s">
        <v>178</v>
      </c>
      <c r="AL68" s="63" t="s">
        <v>178</v>
      </c>
      <c r="AM68" s="63" t="s">
        <v>178</v>
      </c>
      <c r="AN68" s="63" t="s">
        <v>178</v>
      </c>
      <c r="AO68" s="63" t="s">
        <v>178</v>
      </c>
      <c r="AP68" s="63" t="s">
        <v>178</v>
      </c>
      <c r="AQ68" s="63" t="s">
        <v>178</v>
      </c>
      <c r="AR68" s="63" t="s">
        <v>178</v>
      </c>
      <c r="AS68" s="63" t="s">
        <v>178</v>
      </c>
      <c r="AT68" s="63" t="s">
        <v>178</v>
      </c>
      <c r="AU68" s="63" t="s">
        <v>178</v>
      </c>
      <c r="AV68" s="63" t="s">
        <v>178</v>
      </c>
      <c r="AW68" s="63" t="s">
        <v>178</v>
      </c>
      <c r="AX68" s="63" t="s">
        <v>178</v>
      </c>
      <c r="AY68" s="63" t="s">
        <v>178</v>
      </c>
      <c r="AZ68" s="63" t="s">
        <v>178</v>
      </c>
      <c r="BA68" s="63" t="s">
        <v>178</v>
      </c>
      <c r="BB68" s="63" t="s">
        <v>178</v>
      </c>
      <c r="BC68" s="63" t="s">
        <v>178</v>
      </c>
      <c r="BD68" s="63" t="s">
        <v>178</v>
      </c>
      <c r="BE68" s="63" t="s">
        <v>178</v>
      </c>
      <c r="BF68" s="63" t="s">
        <v>178</v>
      </c>
      <c r="BG68" s="63" t="s">
        <v>178</v>
      </c>
      <c r="BH68" s="63" t="s">
        <v>178</v>
      </c>
      <c r="BI68" s="63" t="s">
        <v>178</v>
      </c>
      <c r="BJ68" s="63" t="s">
        <v>178</v>
      </c>
      <c r="BK68" s="63" t="s">
        <v>178</v>
      </c>
      <c r="BL68" s="63" t="s">
        <v>178</v>
      </c>
      <c r="BM68" s="63" t="s">
        <v>178</v>
      </c>
      <c r="BN68" s="63" t="s">
        <v>178</v>
      </c>
      <c r="BO68" s="63" t="s">
        <v>178</v>
      </c>
      <c r="BP68" s="63" t="s">
        <v>178</v>
      </c>
      <c r="BQ68" s="63" t="s">
        <v>178</v>
      </c>
      <c r="BR68" s="63" t="s">
        <v>178</v>
      </c>
      <c r="BS68" s="63" t="s">
        <v>178</v>
      </c>
      <c r="BT68" s="63" t="s">
        <v>178</v>
      </c>
      <c r="BU68" s="63" t="s">
        <v>178</v>
      </c>
      <c r="BV68" s="63" t="s">
        <v>178</v>
      </c>
      <c r="BW68" s="63" t="s">
        <v>178</v>
      </c>
      <c r="BX68" s="63" t="s">
        <v>178</v>
      </c>
      <c r="BY68" s="63" t="s">
        <v>178</v>
      </c>
      <c r="BZ68" s="63" t="s">
        <v>178</v>
      </c>
      <c r="CA68" s="63" t="s">
        <v>178</v>
      </c>
      <c r="CB68" s="63" t="s">
        <v>178</v>
      </c>
      <c r="CC68" s="63" t="s">
        <v>178</v>
      </c>
      <c r="CD68" s="63" t="s">
        <v>178</v>
      </c>
      <c r="CE68" s="63" t="s">
        <v>178</v>
      </c>
      <c r="CF68" s="63" t="s">
        <v>178</v>
      </c>
      <c r="CG68" s="63" t="s">
        <v>178</v>
      </c>
      <c r="CH68" s="63" t="s">
        <v>178</v>
      </c>
      <c r="CI68" s="63" t="s">
        <v>178</v>
      </c>
      <c r="CJ68" s="63" t="s">
        <v>178</v>
      </c>
      <c r="CK68" s="63" t="s">
        <v>178</v>
      </c>
      <c r="CL68" s="63" t="s">
        <v>178</v>
      </c>
      <c r="CM68" s="63" t="s">
        <v>178</v>
      </c>
      <c r="CN68" s="63" t="s">
        <v>178</v>
      </c>
      <c r="CO68" s="63" t="s">
        <v>178</v>
      </c>
      <c r="CP68" s="63" t="s">
        <v>178</v>
      </c>
      <c r="CQ68" s="63" t="s">
        <v>178</v>
      </c>
      <c r="CR68" s="63" t="s">
        <v>178</v>
      </c>
      <c r="CS68" s="63" t="s">
        <v>178</v>
      </c>
      <c r="CT68" s="63" t="s">
        <v>178</v>
      </c>
      <c r="CU68" s="63" t="s">
        <v>178</v>
      </c>
      <c r="CV68" s="63" t="s">
        <v>178</v>
      </c>
      <c r="CW68" s="63" t="s">
        <v>178</v>
      </c>
      <c r="CX68" s="63" t="s">
        <v>178</v>
      </c>
      <c r="CY68" s="63" t="s">
        <v>178</v>
      </c>
      <c r="CZ68" s="63" t="s">
        <v>178</v>
      </c>
    </row>
    <row r="69" spans="1:104" x14ac:dyDescent="0.25">
      <c r="A69" s="16" t="s">
        <v>615</v>
      </c>
      <c r="B69" s="9" t="s">
        <v>181</v>
      </c>
      <c r="C69" s="15" t="s">
        <v>253</v>
      </c>
      <c r="D69" s="15" t="s">
        <v>2</v>
      </c>
      <c r="E69" s="86" t="s">
        <v>178</v>
      </c>
      <c r="F69" s="63" t="s">
        <v>178</v>
      </c>
      <c r="G69" s="63" t="s">
        <v>178</v>
      </c>
      <c r="H69" s="63" t="s">
        <v>178</v>
      </c>
      <c r="I69" s="63" t="s">
        <v>178</v>
      </c>
      <c r="J69" s="63" t="s">
        <v>178</v>
      </c>
      <c r="K69" s="63" t="s">
        <v>178</v>
      </c>
      <c r="L69" s="63" t="s">
        <v>178</v>
      </c>
      <c r="M69" s="63" t="s">
        <v>178</v>
      </c>
      <c r="N69" s="63" t="s">
        <v>178</v>
      </c>
      <c r="O69" s="63" t="s">
        <v>178</v>
      </c>
      <c r="P69" s="63" t="s">
        <v>178</v>
      </c>
      <c r="Q69" s="63" t="s">
        <v>178</v>
      </c>
      <c r="R69" s="63" t="s">
        <v>178</v>
      </c>
      <c r="S69" s="63" t="s">
        <v>178</v>
      </c>
      <c r="T69" s="63" t="s">
        <v>178</v>
      </c>
      <c r="U69" s="63" t="s">
        <v>178</v>
      </c>
      <c r="V69" s="63" t="s">
        <v>178</v>
      </c>
      <c r="W69" s="63" t="s">
        <v>178</v>
      </c>
      <c r="X69" s="63" t="s">
        <v>178</v>
      </c>
      <c r="Y69" s="63" t="s">
        <v>178</v>
      </c>
      <c r="Z69" s="63" t="s">
        <v>178</v>
      </c>
      <c r="AA69" s="63" t="s">
        <v>178</v>
      </c>
      <c r="AB69" s="63" t="s">
        <v>178</v>
      </c>
      <c r="AC69" s="63" t="s">
        <v>178</v>
      </c>
      <c r="AD69" s="63" t="s">
        <v>178</v>
      </c>
      <c r="AE69" s="63" t="s">
        <v>178</v>
      </c>
      <c r="AF69" s="63" t="s">
        <v>178</v>
      </c>
      <c r="AG69" s="63" t="s">
        <v>178</v>
      </c>
      <c r="AH69" s="63" t="s">
        <v>178</v>
      </c>
      <c r="AI69" s="63" t="s">
        <v>178</v>
      </c>
      <c r="AJ69" s="63" t="s">
        <v>178</v>
      </c>
      <c r="AK69" s="63" t="s">
        <v>178</v>
      </c>
      <c r="AL69" s="63" t="s">
        <v>178</v>
      </c>
      <c r="AM69" s="63" t="s">
        <v>178</v>
      </c>
      <c r="AN69" s="63" t="s">
        <v>178</v>
      </c>
      <c r="AO69" s="63" t="s">
        <v>178</v>
      </c>
      <c r="AP69" s="63" t="s">
        <v>178</v>
      </c>
      <c r="AQ69" s="63" t="s">
        <v>178</v>
      </c>
      <c r="AR69" s="63" t="s">
        <v>178</v>
      </c>
      <c r="AS69" s="63" t="s">
        <v>178</v>
      </c>
      <c r="AT69" s="63" t="s">
        <v>178</v>
      </c>
      <c r="AU69" s="63" t="s">
        <v>178</v>
      </c>
      <c r="AV69" s="63" t="s">
        <v>178</v>
      </c>
      <c r="AW69" s="63" t="s">
        <v>178</v>
      </c>
      <c r="AX69" s="63" t="s">
        <v>178</v>
      </c>
      <c r="AY69" s="63" t="s">
        <v>178</v>
      </c>
      <c r="AZ69" s="63" t="s">
        <v>178</v>
      </c>
      <c r="BA69" s="63" t="s">
        <v>178</v>
      </c>
      <c r="BB69" s="63" t="s">
        <v>178</v>
      </c>
      <c r="BC69" s="63" t="s">
        <v>178</v>
      </c>
      <c r="BD69" s="63" t="s">
        <v>178</v>
      </c>
      <c r="BE69" s="63" t="s">
        <v>178</v>
      </c>
      <c r="BF69" s="63" t="s">
        <v>178</v>
      </c>
      <c r="BG69" s="63" t="s">
        <v>178</v>
      </c>
      <c r="BH69" s="63" t="s">
        <v>178</v>
      </c>
      <c r="BI69" s="63" t="s">
        <v>178</v>
      </c>
      <c r="BJ69" s="63" t="s">
        <v>178</v>
      </c>
      <c r="BK69" s="63" t="s">
        <v>178</v>
      </c>
      <c r="BL69" s="63" t="s">
        <v>178</v>
      </c>
      <c r="BM69" s="63" t="s">
        <v>178</v>
      </c>
      <c r="BN69" s="63" t="s">
        <v>178</v>
      </c>
      <c r="BO69" s="63" t="s">
        <v>178</v>
      </c>
      <c r="BP69" s="63" t="s">
        <v>178</v>
      </c>
      <c r="BQ69" s="63" t="s">
        <v>178</v>
      </c>
      <c r="BR69" s="63" t="s">
        <v>178</v>
      </c>
      <c r="BS69" s="63" t="s">
        <v>178</v>
      </c>
      <c r="BT69" s="63" t="s">
        <v>178</v>
      </c>
      <c r="BU69" s="63" t="s">
        <v>178</v>
      </c>
      <c r="BV69" s="63" t="s">
        <v>178</v>
      </c>
      <c r="BW69" s="63" t="s">
        <v>178</v>
      </c>
      <c r="BX69" s="63" t="s">
        <v>178</v>
      </c>
      <c r="BY69" s="63" t="s">
        <v>178</v>
      </c>
      <c r="BZ69" s="63" t="s">
        <v>178</v>
      </c>
      <c r="CA69" s="63" t="s">
        <v>178</v>
      </c>
      <c r="CB69" s="63" t="s">
        <v>178</v>
      </c>
      <c r="CC69" s="63" t="s">
        <v>178</v>
      </c>
      <c r="CD69" s="63" t="s">
        <v>178</v>
      </c>
      <c r="CE69" s="63" t="s">
        <v>178</v>
      </c>
      <c r="CF69" s="63" t="s">
        <v>178</v>
      </c>
      <c r="CG69" s="63" t="s">
        <v>178</v>
      </c>
      <c r="CH69" s="63" t="s">
        <v>178</v>
      </c>
      <c r="CI69" s="63" t="s">
        <v>178</v>
      </c>
      <c r="CJ69" s="63" t="s">
        <v>178</v>
      </c>
      <c r="CK69" s="63" t="s">
        <v>178</v>
      </c>
      <c r="CL69" s="63" t="s">
        <v>178</v>
      </c>
      <c r="CM69" s="63" t="s">
        <v>178</v>
      </c>
      <c r="CN69" s="63" t="s">
        <v>178</v>
      </c>
      <c r="CO69" s="63" t="s">
        <v>178</v>
      </c>
      <c r="CP69" s="63" t="s">
        <v>178</v>
      </c>
      <c r="CQ69" s="63" t="s">
        <v>178</v>
      </c>
      <c r="CR69" s="63" t="s">
        <v>178</v>
      </c>
      <c r="CS69" s="63" t="s">
        <v>178</v>
      </c>
      <c r="CT69" s="63" t="s">
        <v>178</v>
      </c>
      <c r="CU69" s="63" t="s">
        <v>178</v>
      </c>
      <c r="CV69" s="63" t="s">
        <v>178</v>
      </c>
      <c r="CW69" s="63" t="s">
        <v>178</v>
      </c>
      <c r="CX69" s="63" t="s">
        <v>178</v>
      </c>
      <c r="CY69" s="63" t="s">
        <v>178</v>
      </c>
      <c r="CZ69" s="63" t="s">
        <v>178</v>
      </c>
    </row>
    <row r="70" spans="1:104" x14ac:dyDescent="0.25">
      <c r="A70" s="16" t="s">
        <v>616</v>
      </c>
      <c r="B70" s="9" t="s">
        <v>182</v>
      </c>
      <c r="C70" s="15" t="s">
        <v>253</v>
      </c>
      <c r="D70" s="15" t="s">
        <v>2</v>
      </c>
      <c r="E70" s="86" t="s">
        <v>178</v>
      </c>
      <c r="F70" s="63" t="s">
        <v>178</v>
      </c>
      <c r="G70" s="63" t="s">
        <v>178</v>
      </c>
      <c r="H70" s="63" t="s">
        <v>178</v>
      </c>
      <c r="I70" s="63" t="s">
        <v>178</v>
      </c>
      <c r="J70" s="63" t="s">
        <v>178</v>
      </c>
      <c r="K70" s="63" t="s">
        <v>178</v>
      </c>
      <c r="L70" s="63" t="s">
        <v>178</v>
      </c>
      <c r="M70" s="63" t="s">
        <v>178</v>
      </c>
      <c r="N70" s="63" t="s">
        <v>178</v>
      </c>
      <c r="O70" s="63" t="s">
        <v>178</v>
      </c>
      <c r="P70" s="63" t="s">
        <v>178</v>
      </c>
      <c r="Q70" s="63" t="s">
        <v>178</v>
      </c>
      <c r="R70" s="63" t="s">
        <v>178</v>
      </c>
      <c r="S70" s="63" t="s">
        <v>178</v>
      </c>
      <c r="T70" s="63" t="s">
        <v>178</v>
      </c>
      <c r="U70" s="63" t="s">
        <v>178</v>
      </c>
      <c r="V70" s="63" t="s">
        <v>178</v>
      </c>
      <c r="W70" s="63" t="s">
        <v>178</v>
      </c>
      <c r="X70" s="63" t="s">
        <v>178</v>
      </c>
      <c r="Y70" s="63" t="s">
        <v>178</v>
      </c>
      <c r="Z70" s="63" t="s">
        <v>178</v>
      </c>
      <c r="AA70" s="63" t="s">
        <v>178</v>
      </c>
      <c r="AB70" s="63" t="s">
        <v>178</v>
      </c>
      <c r="AC70" s="63" t="s">
        <v>178</v>
      </c>
      <c r="AD70" s="63" t="s">
        <v>178</v>
      </c>
      <c r="AE70" s="63" t="s">
        <v>178</v>
      </c>
      <c r="AF70" s="63" t="s">
        <v>178</v>
      </c>
      <c r="AG70" s="63" t="s">
        <v>178</v>
      </c>
      <c r="AH70" s="63" t="s">
        <v>178</v>
      </c>
      <c r="AI70" s="63" t="s">
        <v>178</v>
      </c>
      <c r="AJ70" s="63" t="s">
        <v>178</v>
      </c>
      <c r="AK70" s="63" t="s">
        <v>178</v>
      </c>
      <c r="AL70" s="63" t="s">
        <v>178</v>
      </c>
      <c r="AM70" s="63" t="s">
        <v>178</v>
      </c>
      <c r="AN70" s="63" t="s">
        <v>178</v>
      </c>
      <c r="AO70" s="63" t="s">
        <v>178</v>
      </c>
      <c r="AP70" s="63" t="s">
        <v>178</v>
      </c>
      <c r="AQ70" s="63" t="s">
        <v>178</v>
      </c>
      <c r="AR70" s="63" t="s">
        <v>178</v>
      </c>
      <c r="AS70" s="63" t="s">
        <v>178</v>
      </c>
      <c r="AT70" s="63" t="s">
        <v>178</v>
      </c>
      <c r="AU70" s="63" t="s">
        <v>178</v>
      </c>
      <c r="AV70" s="63" t="s">
        <v>178</v>
      </c>
      <c r="AW70" s="63" t="s">
        <v>178</v>
      </c>
      <c r="AX70" s="63" t="s">
        <v>178</v>
      </c>
      <c r="AY70" s="63" t="s">
        <v>178</v>
      </c>
      <c r="AZ70" s="63" t="s">
        <v>178</v>
      </c>
      <c r="BA70" s="63" t="s">
        <v>178</v>
      </c>
      <c r="BB70" s="63" t="s">
        <v>178</v>
      </c>
      <c r="BC70" s="63" t="s">
        <v>178</v>
      </c>
      <c r="BD70" s="63" t="s">
        <v>178</v>
      </c>
      <c r="BE70" s="63" t="s">
        <v>178</v>
      </c>
      <c r="BF70" s="63" t="s">
        <v>178</v>
      </c>
      <c r="BG70" s="63" t="s">
        <v>178</v>
      </c>
      <c r="BH70" s="63" t="s">
        <v>178</v>
      </c>
      <c r="BI70" s="63" t="s">
        <v>178</v>
      </c>
      <c r="BJ70" s="63" t="s">
        <v>178</v>
      </c>
      <c r="BK70" s="63" t="s">
        <v>178</v>
      </c>
      <c r="BL70" s="63" t="s">
        <v>178</v>
      </c>
      <c r="BM70" s="63" t="s">
        <v>178</v>
      </c>
      <c r="BN70" s="63" t="s">
        <v>178</v>
      </c>
      <c r="BO70" s="63" t="s">
        <v>178</v>
      </c>
      <c r="BP70" s="63" t="s">
        <v>178</v>
      </c>
      <c r="BQ70" s="63" t="s">
        <v>178</v>
      </c>
      <c r="BR70" s="63" t="s">
        <v>178</v>
      </c>
      <c r="BS70" s="63" t="s">
        <v>178</v>
      </c>
      <c r="BT70" s="63" t="s">
        <v>178</v>
      </c>
      <c r="BU70" s="63" t="s">
        <v>178</v>
      </c>
      <c r="BV70" s="63" t="s">
        <v>178</v>
      </c>
      <c r="BW70" s="63" t="s">
        <v>178</v>
      </c>
      <c r="BX70" s="63" t="s">
        <v>178</v>
      </c>
      <c r="BY70" s="63" t="s">
        <v>178</v>
      </c>
      <c r="BZ70" s="63" t="s">
        <v>178</v>
      </c>
      <c r="CA70" s="63" t="s">
        <v>178</v>
      </c>
      <c r="CB70" s="63" t="s">
        <v>178</v>
      </c>
      <c r="CC70" s="63" t="s">
        <v>178</v>
      </c>
      <c r="CD70" s="63" t="s">
        <v>178</v>
      </c>
      <c r="CE70" s="63" t="s">
        <v>178</v>
      </c>
      <c r="CF70" s="63" t="s">
        <v>178</v>
      </c>
      <c r="CG70" s="63" t="s">
        <v>178</v>
      </c>
      <c r="CH70" s="63" t="s">
        <v>178</v>
      </c>
      <c r="CI70" s="63" t="s">
        <v>178</v>
      </c>
      <c r="CJ70" s="63" t="s">
        <v>178</v>
      </c>
      <c r="CK70" s="63" t="s">
        <v>178</v>
      </c>
      <c r="CL70" s="63" t="s">
        <v>178</v>
      </c>
      <c r="CM70" s="63" t="s">
        <v>178</v>
      </c>
      <c r="CN70" s="63" t="s">
        <v>178</v>
      </c>
      <c r="CO70" s="63" t="s">
        <v>178</v>
      </c>
      <c r="CP70" s="63" t="s">
        <v>178</v>
      </c>
      <c r="CQ70" s="63" t="s">
        <v>178</v>
      </c>
      <c r="CR70" s="63" t="s">
        <v>178</v>
      </c>
      <c r="CS70" s="63" t="s">
        <v>178</v>
      </c>
      <c r="CT70" s="63" t="s">
        <v>178</v>
      </c>
      <c r="CU70" s="63" t="s">
        <v>178</v>
      </c>
      <c r="CV70" s="63" t="s">
        <v>178</v>
      </c>
      <c r="CW70" s="63" t="s">
        <v>178</v>
      </c>
      <c r="CX70" s="63" t="s">
        <v>178</v>
      </c>
      <c r="CY70" s="63" t="s">
        <v>178</v>
      </c>
      <c r="CZ70" s="63" t="s">
        <v>178</v>
      </c>
    </row>
    <row r="71" spans="1:104" x14ac:dyDescent="0.25">
      <c r="A71" s="16" t="s">
        <v>617</v>
      </c>
      <c r="B71" s="9" t="s">
        <v>183</v>
      </c>
      <c r="C71" s="15" t="s">
        <v>253</v>
      </c>
      <c r="D71" s="15" t="s">
        <v>2</v>
      </c>
      <c r="E71" s="86" t="s">
        <v>178</v>
      </c>
      <c r="F71" s="63" t="s">
        <v>178</v>
      </c>
      <c r="G71" s="63" t="s">
        <v>178</v>
      </c>
      <c r="H71" s="63" t="s">
        <v>178</v>
      </c>
      <c r="I71" s="63" t="s">
        <v>178</v>
      </c>
      <c r="J71" s="63" t="s">
        <v>178</v>
      </c>
      <c r="K71" s="63" t="s">
        <v>178</v>
      </c>
      <c r="L71" s="63" t="s">
        <v>178</v>
      </c>
      <c r="M71" s="63" t="s">
        <v>178</v>
      </c>
      <c r="N71" s="63" t="s">
        <v>178</v>
      </c>
      <c r="O71" s="63" t="s">
        <v>178</v>
      </c>
      <c r="P71" s="63" t="s">
        <v>178</v>
      </c>
      <c r="Q71" s="63" t="s">
        <v>178</v>
      </c>
      <c r="R71" s="63" t="s">
        <v>178</v>
      </c>
      <c r="S71" s="63" t="s">
        <v>178</v>
      </c>
      <c r="T71" s="63" t="s">
        <v>178</v>
      </c>
      <c r="U71" s="63" t="s">
        <v>178</v>
      </c>
      <c r="V71" s="63" t="s">
        <v>178</v>
      </c>
      <c r="W71" s="63" t="s">
        <v>178</v>
      </c>
      <c r="X71" s="63" t="s">
        <v>178</v>
      </c>
      <c r="Y71" s="63" t="s">
        <v>178</v>
      </c>
      <c r="Z71" s="63" t="s">
        <v>178</v>
      </c>
      <c r="AA71" s="63" t="s">
        <v>178</v>
      </c>
      <c r="AB71" s="63" t="s">
        <v>178</v>
      </c>
      <c r="AC71" s="63" t="s">
        <v>178</v>
      </c>
      <c r="AD71" s="63" t="s">
        <v>178</v>
      </c>
      <c r="AE71" s="63" t="s">
        <v>178</v>
      </c>
      <c r="AF71" s="63" t="s">
        <v>178</v>
      </c>
      <c r="AG71" s="63" t="s">
        <v>178</v>
      </c>
      <c r="AH71" s="63" t="s">
        <v>178</v>
      </c>
      <c r="AI71" s="63" t="s">
        <v>178</v>
      </c>
      <c r="AJ71" s="63" t="s">
        <v>178</v>
      </c>
      <c r="AK71" s="63" t="s">
        <v>178</v>
      </c>
      <c r="AL71" s="63" t="s">
        <v>178</v>
      </c>
      <c r="AM71" s="63" t="s">
        <v>178</v>
      </c>
      <c r="AN71" s="63" t="s">
        <v>178</v>
      </c>
      <c r="AO71" s="63" t="s">
        <v>178</v>
      </c>
      <c r="AP71" s="63" t="s">
        <v>178</v>
      </c>
      <c r="AQ71" s="63" t="s">
        <v>178</v>
      </c>
      <c r="AR71" s="63" t="s">
        <v>178</v>
      </c>
      <c r="AS71" s="63" t="s">
        <v>178</v>
      </c>
      <c r="AT71" s="63" t="s">
        <v>178</v>
      </c>
      <c r="AU71" s="63" t="s">
        <v>178</v>
      </c>
      <c r="AV71" s="63" t="s">
        <v>178</v>
      </c>
      <c r="AW71" s="63" t="s">
        <v>178</v>
      </c>
      <c r="AX71" s="63" t="s">
        <v>178</v>
      </c>
      <c r="AY71" s="63" t="s">
        <v>178</v>
      </c>
      <c r="AZ71" s="63" t="s">
        <v>178</v>
      </c>
      <c r="BA71" s="63" t="s">
        <v>178</v>
      </c>
      <c r="BB71" s="63" t="s">
        <v>178</v>
      </c>
      <c r="BC71" s="63" t="s">
        <v>178</v>
      </c>
      <c r="BD71" s="63" t="s">
        <v>178</v>
      </c>
      <c r="BE71" s="63" t="s">
        <v>178</v>
      </c>
      <c r="BF71" s="63" t="s">
        <v>178</v>
      </c>
      <c r="BG71" s="63" t="s">
        <v>178</v>
      </c>
      <c r="BH71" s="63" t="s">
        <v>178</v>
      </c>
      <c r="BI71" s="63" t="s">
        <v>178</v>
      </c>
      <c r="BJ71" s="63" t="s">
        <v>178</v>
      </c>
      <c r="BK71" s="63" t="s">
        <v>178</v>
      </c>
      <c r="BL71" s="63" t="s">
        <v>178</v>
      </c>
      <c r="BM71" s="63" t="s">
        <v>178</v>
      </c>
      <c r="BN71" s="63" t="s">
        <v>178</v>
      </c>
      <c r="BO71" s="63" t="s">
        <v>178</v>
      </c>
      <c r="BP71" s="63" t="s">
        <v>178</v>
      </c>
      <c r="BQ71" s="63" t="s">
        <v>178</v>
      </c>
      <c r="BR71" s="63" t="s">
        <v>178</v>
      </c>
      <c r="BS71" s="63" t="s">
        <v>178</v>
      </c>
      <c r="BT71" s="63" t="s">
        <v>178</v>
      </c>
      <c r="BU71" s="63" t="s">
        <v>178</v>
      </c>
      <c r="BV71" s="63" t="s">
        <v>178</v>
      </c>
      <c r="BW71" s="63" t="s">
        <v>178</v>
      </c>
      <c r="BX71" s="63" t="s">
        <v>178</v>
      </c>
      <c r="BY71" s="63" t="s">
        <v>178</v>
      </c>
      <c r="BZ71" s="63" t="s">
        <v>178</v>
      </c>
      <c r="CA71" s="63" t="s">
        <v>178</v>
      </c>
      <c r="CB71" s="63" t="s">
        <v>178</v>
      </c>
      <c r="CC71" s="63" t="s">
        <v>178</v>
      </c>
      <c r="CD71" s="63" t="s">
        <v>178</v>
      </c>
      <c r="CE71" s="63" t="s">
        <v>178</v>
      </c>
      <c r="CF71" s="63" t="s">
        <v>178</v>
      </c>
      <c r="CG71" s="63" t="s">
        <v>178</v>
      </c>
      <c r="CH71" s="63" t="s">
        <v>178</v>
      </c>
      <c r="CI71" s="63" t="s">
        <v>178</v>
      </c>
      <c r="CJ71" s="63" t="s">
        <v>178</v>
      </c>
      <c r="CK71" s="63" t="s">
        <v>178</v>
      </c>
      <c r="CL71" s="63" t="s">
        <v>178</v>
      </c>
      <c r="CM71" s="63" t="s">
        <v>178</v>
      </c>
      <c r="CN71" s="63" t="s">
        <v>178</v>
      </c>
      <c r="CO71" s="63" t="s">
        <v>178</v>
      </c>
      <c r="CP71" s="63" t="s">
        <v>178</v>
      </c>
      <c r="CQ71" s="63" t="s">
        <v>178</v>
      </c>
      <c r="CR71" s="63" t="s">
        <v>178</v>
      </c>
      <c r="CS71" s="63" t="s">
        <v>178</v>
      </c>
      <c r="CT71" s="63" t="s">
        <v>178</v>
      </c>
      <c r="CU71" s="63" t="s">
        <v>178</v>
      </c>
      <c r="CV71" s="63" t="s">
        <v>178</v>
      </c>
      <c r="CW71" s="63" t="s">
        <v>178</v>
      </c>
      <c r="CX71" s="63" t="s">
        <v>178</v>
      </c>
      <c r="CY71" s="63" t="s">
        <v>178</v>
      </c>
      <c r="CZ71" s="63" t="s">
        <v>178</v>
      </c>
    </row>
    <row r="72" spans="1:104" x14ac:dyDescent="0.25">
      <c r="A72" s="16" t="s">
        <v>618</v>
      </c>
      <c r="B72" s="9" t="s">
        <v>184</v>
      </c>
      <c r="C72" s="15" t="s">
        <v>256</v>
      </c>
      <c r="D72" s="15" t="s">
        <v>2</v>
      </c>
      <c r="E72" s="86"/>
      <c r="F72" s="63"/>
      <c r="G72" s="63"/>
      <c r="H72" s="63"/>
      <c r="I72" s="63"/>
      <c r="J72" s="63"/>
      <c r="K72" s="63"/>
      <c r="L72" s="63"/>
      <c r="M72" s="63"/>
      <c r="N72" s="63"/>
      <c r="O72" s="63"/>
      <c r="P72" s="63"/>
      <c r="Q72" s="63"/>
      <c r="R72" s="63"/>
      <c r="S72" s="63"/>
      <c r="T72" s="63"/>
      <c r="U72" s="63"/>
      <c r="V72" s="63"/>
      <c r="W72" s="63"/>
      <c r="X72" s="63"/>
      <c r="Y72" s="63"/>
      <c r="Z72" s="63"/>
      <c r="AA72" s="63"/>
      <c r="AB72" s="63"/>
      <c r="AC72" s="63"/>
      <c r="AD72" s="63"/>
      <c r="AE72" s="63"/>
      <c r="AF72" s="63"/>
      <c r="AG72" s="63"/>
      <c r="AH72" s="63"/>
      <c r="AI72" s="63"/>
      <c r="AJ72" s="63"/>
      <c r="AK72" s="63"/>
      <c r="AL72" s="63"/>
      <c r="AM72" s="63"/>
      <c r="AN72" s="63"/>
      <c r="AO72" s="63"/>
      <c r="AP72" s="63"/>
      <c r="AQ72" s="63"/>
      <c r="AR72" s="63"/>
      <c r="AS72" s="63"/>
      <c r="AT72" s="63"/>
      <c r="AU72" s="63"/>
      <c r="AV72" s="63"/>
      <c r="AW72" s="63"/>
      <c r="AX72" s="63"/>
      <c r="AY72" s="63"/>
      <c r="AZ72" s="63"/>
      <c r="BA72" s="63"/>
      <c r="BB72" s="63"/>
      <c r="BC72" s="63"/>
      <c r="BD72" s="63"/>
      <c r="BE72" s="63"/>
      <c r="BF72" s="63"/>
      <c r="BG72" s="63"/>
      <c r="BH72" s="63"/>
      <c r="BI72" s="63"/>
      <c r="BJ72" s="63"/>
      <c r="BK72" s="63"/>
      <c r="BL72" s="63"/>
      <c r="BM72" s="63"/>
      <c r="BN72" s="63"/>
      <c r="BO72" s="63"/>
      <c r="BP72" s="63"/>
      <c r="BQ72" s="63"/>
      <c r="BR72" s="63"/>
      <c r="BS72" s="63"/>
      <c r="BT72" s="63"/>
      <c r="BU72" s="63"/>
      <c r="BV72" s="63"/>
      <c r="BW72" s="63"/>
      <c r="BX72" s="63"/>
      <c r="BY72" s="63"/>
      <c r="BZ72" s="63"/>
      <c r="CA72" s="63"/>
      <c r="CB72" s="63"/>
      <c r="CC72" s="63"/>
      <c r="CD72" s="63"/>
      <c r="CE72" s="63"/>
      <c r="CF72" s="63"/>
      <c r="CG72" s="63"/>
      <c r="CH72" s="63"/>
      <c r="CI72" s="63"/>
      <c r="CJ72" s="63"/>
      <c r="CK72" s="63"/>
      <c r="CL72" s="63"/>
      <c r="CM72" s="63"/>
      <c r="CN72" s="63"/>
      <c r="CO72" s="63"/>
      <c r="CP72" s="63"/>
      <c r="CQ72" s="63"/>
      <c r="CR72" s="63"/>
      <c r="CS72" s="63"/>
      <c r="CT72" s="63"/>
      <c r="CU72" s="63"/>
      <c r="CV72" s="63"/>
      <c r="CW72" s="63"/>
      <c r="CX72" s="63"/>
      <c r="CY72" s="63"/>
      <c r="CZ72" s="63"/>
    </row>
    <row r="73" spans="1:104" ht="27.6" x14ac:dyDescent="0.25">
      <c r="A73" s="16" t="s">
        <v>619</v>
      </c>
      <c r="B73" s="9" t="s">
        <v>185</v>
      </c>
      <c r="C73" s="15" t="s">
        <v>255</v>
      </c>
      <c r="D73" s="15" t="s">
        <v>68</v>
      </c>
      <c r="E73" s="91"/>
      <c r="F73" s="92"/>
      <c r="G73" s="92"/>
      <c r="H73" s="92"/>
      <c r="I73" s="92"/>
      <c r="J73" s="92"/>
      <c r="K73" s="92"/>
      <c r="L73" s="92"/>
      <c r="M73" s="92"/>
      <c r="N73" s="92"/>
      <c r="O73" s="92"/>
      <c r="P73" s="92"/>
      <c r="Q73" s="92"/>
      <c r="R73" s="92"/>
      <c r="S73" s="92"/>
      <c r="T73" s="92"/>
      <c r="U73" s="92"/>
      <c r="V73" s="92"/>
      <c r="W73" s="92"/>
      <c r="X73" s="92"/>
      <c r="Y73" s="92"/>
      <c r="Z73" s="92"/>
      <c r="AA73" s="92"/>
      <c r="AB73" s="92"/>
      <c r="AC73" s="92"/>
      <c r="AD73" s="92"/>
      <c r="AE73" s="92"/>
      <c r="AF73" s="92"/>
      <c r="AG73" s="92"/>
      <c r="AH73" s="92"/>
      <c r="AI73" s="92"/>
      <c r="AJ73" s="92"/>
      <c r="AK73" s="92"/>
      <c r="AL73" s="92"/>
      <c r="AM73" s="92"/>
      <c r="AN73" s="92"/>
      <c r="AO73" s="92"/>
      <c r="AP73" s="92"/>
      <c r="AQ73" s="92"/>
      <c r="AR73" s="92"/>
      <c r="AS73" s="92"/>
      <c r="AT73" s="92"/>
      <c r="AU73" s="92"/>
      <c r="AV73" s="92"/>
      <c r="AW73" s="92"/>
      <c r="AX73" s="92"/>
      <c r="AY73" s="92"/>
      <c r="AZ73" s="92"/>
      <c r="BA73" s="92"/>
      <c r="BB73" s="92"/>
      <c r="BC73" s="92"/>
      <c r="BD73" s="92"/>
      <c r="BE73" s="92"/>
      <c r="BF73" s="92"/>
      <c r="BG73" s="92"/>
      <c r="BH73" s="92"/>
      <c r="BI73" s="92"/>
      <c r="BJ73" s="92"/>
      <c r="BK73" s="92"/>
      <c r="BL73" s="92"/>
      <c r="BM73" s="92"/>
      <c r="BN73" s="92"/>
      <c r="BO73" s="92"/>
      <c r="BP73" s="92"/>
      <c r="BQ73" s="92"/>
      <c r="BR73" s="92"/>
      <c r="BS73" s="92"/>
      <c r="BT73" s="92"/>
      <c r="BU73" s="92"/>
      <c r="BV73" s="92"/>
      <c r="BW73" s="92"/>
      <c r="BX73" s="92"/>
      <c r="BY73" s="92"/>
      <c r="BZ73" s="92"/>
      <c r="CA73" s="92"/>
      <c r="CB73" s="92"/>
      <c r="CC73" s="92"/>
      <c r="CD73" s="92"/>
      <c r="CE73" s="92"/>
      <c r="CF73" s="92"/>
      <c r="CG73" s="92"/>
      <c r="CH73" s="92"/>
      <c r="CI73" s="92"/>
      <c r="CJ73" s="92"/>
      <c r="CK73" s="92"/>
      <c r="CL73" s="92"/>
      <c r="CM73" s="92"/>
      <c r="CN73" s="92"/>
      <c r="CO73" s="92"/>
      <c r="CP73" s="92"/>
      <c r="CQ73" s="92"/>
      <c r="CR73" s="92"/>
      <c r="CS73" s="92"/>
      <c r="CT73" s="92"/>
      <c r="CU73" s="92"/>
      <c r="CV73" s="92"/>
      <c r="CW73" s="92"/>
      <c r="CX73" s="92"/>
      <c r="CY73" s="92"/>
      <c r="CZ73" s="92"/>
    </row>
    <row r="75" spans="1:104" s="73" customFormat="1" ht="17.399999999999999" x14ac:dyDescent="0.3">
      <c r="A75" s="72"/>
      <c r="C75" s="74"/>
      <c r="D75" s="74"/>
    </row>
    <row r="76" spans="1:104" ht="14.25" customHeight="1" x14ac:dyDescent="0.25"/>
    <row r="77" spans="1:104" ht="14.25" customHeight="1" x14ac:dyDescent="0.25"/>
    <row r="78" spans="1:104" ht="14.25" customHeight="1" x14ac:dyDescent="0.25"/>
    <row r="79" spans="1:104" ht="14.25" customHeight="1" x14ac:dyDescent="0.25"/>
    <row r="80" spans="1:104"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sheetData>
  <sheetProtection algorithmName="SHA-512" hashValue="6Z1hs1pxIc/2ste2Jhz5qCetU1XU2o5ZHgsKBtfbG2WWRaa1FzEAo8pt4Ju0jk6Hla4wiTvU9+cbcpoUb6F3pA==" saltValue="VnAxkVx/HvJlsfY7RIdwmA==" spinCount="100000" sheet="1" objects="1" scenarios="1"/>
  <mergeCells count="5">
    <mergeCell ref="A3:C3"/>
    <mergeCell ref="A10:C10"/>
    <mergeCell ref="B13:C13"/>
    <mergeCell ref="B14:C14"/>
    <mergeCell ref="A24:D24"/>
  </mergeCells>
  <conditionalFormatting sqref="A9:A26">
    <cfRule type="expression" dxfId="57" priority="2">
      <formula>$D$5="Yes, the plan complies based on all analyses"</formula>
    </cfRule>
  </conditionalFormatting>
  <conditionalFormatting sqref="B9:D9 E9:CZ24 D10 B11:D23 A27:CZ73">
    <cfRule type="expression" dxfId="53" priority="3">
      <formula>$D$5="Yes, the plan complies based on all analyses"</formula>
    </cfRule>
  </conditionalFormatting>
  <conditionalFormatting sqref="B25:CZ26">
    <cfRule type="expression" dxfId="52" priority="1">
      <formula>$D$5="Yes, the plan complies based on all analyses"</formula>
    </cfRule>
  </conditionalFormatting>
  <dataValidations count="2">
    <dataValidation allowBlank="1" prompt="To enter free text, select cell and type - do not click into cell" sqref="E37:CZ42 E44:CZ49 E68:CZ73 E60:CZ65 E53:CZ58" xr:uid="{242F1483-4C5B-497A-83E3-DD7BA4A599CF}"/>
    <dataValidation allowBlank="1" sqref="E30:CZ35" xr:uid="{DE8A7A96-B3AE-4B0B-9056-21F97DF43449}"/>
  </dataValidations>
  <hyperlinks>
    <hyperlink ref="B14" location="SectionE_AnalysisMethods" display="Return to the Analysis Methods section in the &quot;State and program information&quot; tab to change whether a method is used." xr:uid="{6C11E8B5-1CF6-4269-8537-ABFD155E4740}"/>
    <hyperlink ref="A8" location="'III_Plan comp 438.206 All plans'!A1" display="Click to go to section B: Assurance of plan compliance for 42 C.F.R. § 438.206" xr:uid="{E75D0E9D-1AD1-4FBC-960A-AE04CF021BAA}"/>
    <hyperlink ref="A26" location="SectionE_AnalysisMethods" display="Click to return to the Analysis Methods section in the &quot;State and Program Information&quot; tab to change whether a method is used." xr:uid="{B2E367FF-01E7-4DB5-91B7-F0F2057D9B14}"/>
  </hyperlink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6" id="{55AEC4B0-C47B-4D3A-A42D-A123FDDBECE9}">
            <xm:f>OR(ISBLANK('I_State and program information'!$E$50),'I_State and program information'!$E$50="No")</xm:f>
            <x14:dxf>
              <fill>
                <patternFill patternType="lightUp"/>
              </fill>
            </x14:dxf>
          </x14:cfRule>
          <xm:sqref>A28:CZ49</xm:sqref>
        </x14:conditionalFormatting>
        <x14:conditionalFormatting xmlns:xm="http://schemas.microsoft.com/office/excel/2006/main">
          <x14:cfRule type="expression" priority="5" id="{68E8023A-A96A-4774-BD50-B617B11E832E}">
            <xm:f>OR(ISBLANK('I_State and program information'!$E$54),'I_State and program information'!$E$54="No")</xm:f>
            <x14:dxf>
              <fill>
                <patternFill patternType="lightUp"/>
              </fill>
            </x14:dxf>
          </x14:cfRule>
          <xm:sqref>A51:CZ65</xm:sqref>
        </x14:conditionalFormatting>
        <x14:conditionalFormatting xmlns:xm="http://schemas.microsoft.com/office/excel/2006/main">
          <x14:cfRule type="expression" priority="4" id="{9CB3A4C0-602D-4EE5-8C96-4927E6BF559D}">
            <xm:f>OR(ISBLANK('I_State and program information'!$E$62),'I_State and program information'!$E$62="No")</xm:f>
            <x14:dxf>
              <fill>
                <patternFill patternType="lightUp"/>
              </fill>
            </x14:dxf>
          </x14:cfRule>
          <xm:sqref>A66:CZ73</xm:sqref>
        </x14:conditionalFormatting>
      </x14:conditionalFormattings>
    </ext>
    <ext xmlns:x14="http://schemas.microsoft.com/office/spreadsheetml/2009/9/main" uri="{CCE6A557-97BC-4b89-ADB6-D9C93CAAB3DF}">
      <x14:dataValidations xmlns:xm="http://schemas.microsoft.com/office/excel/2006/main" count="103">
        <x14:dataValidation type="list" allowBlank="1" showInputMessage="1" showErrorMessage="1" xr:uid="{8722CAAF-A22A-47D7-A8FF-5A50EA5327F6}">
          <x14:formula1>
            <xm:f>'Set Values'!$AB$3:$AB$4</xm:f>
          </x14:formula1>
          <xm:sqref>E20:CZ20</xm:sqref>
        </x14:dataValidation>
        <x14:dataValidation type="list" allowBlank="1" showInputMessage="1" showErrorMessage="1" xr:uid="{DBCFF6D3-E54C-4AA0-B6CB-4EB06136EE3E}">
          <x14:formula1>
            <xm:f>'Set Values'!$Z$3:$Z$4</xm:f>
          </x14:formula1>
          <xm:sqref>D5</xm:sqref>
        </x14:dataValidation>
        <x14:dataValidation type="list" allowBlank="1" showInputMessage="1" showErrorMessage="1" xr:uid="{A2EBD6E3-FF9D-4D7F-B0A3-426F1A00B72E}">
          <x14:formula1>
            <xm:f>'Set Values'!$BM$40:$BM$49</xm:f>
          </x14:formula1>
          <xm:sqref>F15</xm:sqref>
        </x14:dataValidation>
        <x14:dataValidation type="list" allowBlank="1" showInputMessage="1" showErrorMessage="1" xr:uid="{C242816C-3905-4EA3-84C8-2BEA88D9A481}">
          <x14:formula1>
            <xm:f>'Set Values'!$BL$40:$BL$49</xm:f>
          </x14:formula1>
          <xm:sqref>E15</xm:sqref>
        </x14:dataValidation>
        <x14:dataValidation type="list" allowBlank="1" showInputMessage="1" showErrorMessage="1" xr:uid="{9550DA65-7D30-46CF-AAE2-C86039445FBB}">
          <x14:formula1>
            <xm:f>'Set Values'!$BN$40:$BN$49</xm:f>
          </x14:formula1>
          <xm:sqref>G15</xm:sqref>
        </x14:dataValidation>
        <x14:dataValidation type="list" allowBlank="1" showInputMessage="1" showErrorMessage="1" xr:uid="{B137BE49-1B3D-40C8-9ED7-11D89764075C}">
          <x14:formula1>
            <xm:f>'Set Values'!$BO$40:$BO$49</xm:f>
          </x14:formula1>
          <xm:sqref>H15</xm:sqref>
        </x14:dataValidation>
        <x14:dataValidation type="list" allowBlank="1" showInputMessage="1" showErrorMessage="1" xr:uid="{E4EFA55E-6952-446A-BFDF-45CFDC222985}">
          <x14:formula1>
            <xm:f>'Set Values'!$BP$40:$BP$49</xm:f>
          </x14:formula1>
          <xm:sqref>I15</xm:sqref>
        </x14:dataValidation>
        <x14:dataValidation type="list" allowBlank="1" showInputMessage="1" showErrorMessage="1" xr:uid="{C7766352-F2CE-4C58-95A5-A3F327B21B3C}">
          <x14:formula1>
            <xm:f>'Set Values'!$BQ$40:$BQ$49</xm:f>
          </x14:formula1>
          <xm:sqref>J15</xm:sqref>
        </x14:dataValidation>
        <x14:dataValidation type="list" allowBlank="1" showInputMessage="1" showErrorMessage="1" xr:uid="{AA6FD5A9-FFF8-4C4C-A069-BCEF11FE4EFE}">
          <x14:formula1>
            <xm:f>'Set Values'!$BR$40:$BR$49</xm:f>
          </x14:formula1>
          <xm:sqref>K15</xm:sqref>
        </x14:dataValidation>
        <x14:dataValidation type="list" allowBlank="1" showInputMessage="1" showErrorMessage="1" xr:uid="{00B077A7-8F8F-4F46-AF9E-9BB984C6E66A}">
          <x14:formula1>
            <xm:f>'Set Values'!$BS$40:$BS$50</xm:f>
          </x14:formula1>
          <xm:sqref>L15</xm:sqref>
        </x14:dataValidation>
        <x14:dataValidation type="list" allowBlank="1" showInputMessage="1" showErrorMessage="1" xr:uid="{4CAF8D52-8DF4-4C7A-8D81-C8FB516D5A1D}">
          <x14:formula1>
            <xm:f>'Set Values'!$BT$40:$BT$49</xm:f>
          </x14:formula1>
          <xm:sqref>M15</xm:sqref>
        </x14:dataValidation>
        <x14:dataValidation type="list" allowBlank="1" showInputMessage="1" showErrorMessage="1" xr:uid="{0BD45842-3863-4A2D-B886-D627BE088313}">
          <x14:formula1>
            <xm:f>'Set Values'!$BU$40:$BU$49</xm:f>
          </x14:formula1>
          <xm:sqref>N15</xm:sqref>
        </x14:dataValidation>
        <x14:dataValidation type="list" allowBlank="1" showInputMessage="1" showErrorMessage="1" xr:uid="{DF2D6A82-4298-4595-B503-530DAFBCCC6B}">
          <x14:formula1>
            <xm:f>'Set Values'!$BV$40:$BV$49</xm:f>
          </x14:formula1>
          <xm:sqref>O15</xm:sqref>
        </x14:dataValidation>
        <x14:dataValidation type="list" allowBlank="1" showInputMessage="1" showErrorMessage="1" xr:uid="{A3D0DB70-636B-497C-AB87-9CC4ECAE2E1A}">
          <x14:formula1>
            <xm:f>'Set Values'!$BW$40:$BW$49</xm:f>
          </x14:formula1>
          <xm:sqref>P15</xm:sqref>
        </x14:dataValidation>
        <x14:dataValidation type="list" allowBlank="1" showInputMessage="1" showErrorMessage="1" xr:uid="{5FFFEF76-9B44-4237-B7D3-3E63ED0B1ECB}">
          <x14:formula1>
            <xm:f>'Set Values'!$BX$40:$BX$49</xm:f>
          </x14:formula1>
          <xm:sqref>Q15</xm:sqref>
        </x14:dataValidation>
        <x14:dataValidation type="list" allowBlank="1" showInputMessage="1" showErrorMessage="1" xr:uid="{65A5C5EC-C83C-43F9-A929-EFED5A98AFD2}">
          <x14:formula1>
            <xm:f>'Set Values'!$BY$40:$BY$49</xm:f>
          </x14:formula1>
          <xm:sqref>R15</xm:sqref>
        </x14:dataValidation>
        <x14:dataValidation type="list" allowBlank="1" showInputMessage="1" showErrorMessage="1" xr:uid="{3AAD79A2-CD4D-46E9-BB66-D542F534371F}">
          <x14:formula1>
            <xm:f>'Set Values'!$BZ$40:$BZ$49</xm:f>
          </x14:formula1>
          <xm:sqref>S15</xm:sqref>
        </x14:dataValidation>
        <x14:dataValidation type="list" allowBlank="1" showInputMessage="1" showErrorMessage="1" xr:uid="{83A542EE-17D6-4FA8-8F79-89F54D39681D}">
          <x14:formula1>
            <xm:f>'Set Values'!$CA$40:$CA$49</xm:f>
          </x14:formula1>
          <xm:sqref>T15</xm:sqref>
        </x14:dataValidation>
        <x14:dataValidation type="list" allowBlank="1" showInputMessage="1" showErrorMessage="1" xr:uid="{77708249-C232-4783-8B7F-6DE94D996E5A}">
          <x14:formula1>
            <xm:f>'Set Values'!$CB$40:$CB$49</xm:f>
          </x14:formula1>
          <xm:sqref>U15</xm:sqref>
        </x14:dataValidation>
        <x14:dataValidation type="list" allowBlank="1" showInputMessage="1" showErrorMessage="1" xr:uid="{B695DF97-80ED-4660-B32E-CBC044C3BF63}">
          <x14:formula1>
            <xm:f>'Set Values'!$CC$40:$CC$49</xm:f>
          </x14:formula1>
          <xm:sqref>V15</xm:sqref>
        </x14:dataValidation>
        <x14:dataValidation type="list" allowBlank="1" showInputMessage="1" showErrorMessage="1" xr:uid="{33DEF66B-FCD3-4D63-91D6-67148F03C3D8}">
          <x14:formula1>
            <xm:f>'Set Values'!$CD$40:$CD$49</xm:f>
          </x14:formula1>
          <xm:sqref>W15</xm:sqref>
        </x14:dataValidation>
        <x14:dataValidation type="list" allowBlank="1" showInputMessage="1" showErrorMessage="1" xr:uid="{5D3B95D9-D201-4122-B5B1-C3AACA61DEAB}">
          <x14:formula1>
            <xm:f>'Set Values'!$AA$3</xm:f>
          </x14:formula1>
          <xm:sqref>E12:CZ12</xm:sqref>
        </x14:dataValidation>
        <x14:dataValidation type="list" allowBlank="1" showInputMessage="1" showErrorMessage="1" xr:uid="{7E9AAF5E-EAED-4D74-9ECF-9A3CD3B9420D}">
          <x14:formula1>
            <xm:f>'Set Values'!$CE$40:$CE$49</xm:f>
          </x14:formula1>
          <xm:sqref>X15</xm:sqref>
        </x14:dataValidation>
        <x14:dataValidation type="list" allowBlank="1" showInputMessage="1" showErrorMessage="1" xr:uid="{3B9C60E6-5E97-4432-9E33-E1A5544E57E8}">
          <x14:formula1>
            <xm:f>'Set Values'!$CF$40:$CF$49</xm:f>
          </x14:formula1>
          <xm:sqref>Y15</xm:sqref>
        </x14:dataValidation>
        <x14:dataValidation type="list" allowBlank="1" showInputMessage="1" showErrorMessage="1" xr:uid="{AFA13C1D-EA78-44AC-ADE7-CE72B72B7FAB}">
          <x14:formula1>
            <xm:f>'Set Values'!$CG$40:$CG$49</xm:f>
          </x14:formula1>
          <xm:sqref>Z15</xm:sqref>
        </x14:dataValidation>
        <x14:dataValidation type="list" allowBlank="1" showInputMessage="1" showErrorMessage="1" xr:uid="{F3484B15-C0AE-4B2E-A6E7-5F39145FAB42}">
          <x14:formula1>
            <xm:f>'Set Values'!$CH$40:$CH$49</xm:f>
          </x14:formula1>
          <xm:sqref>AA15</xm:sqref>
        </x14:dataValidation>
        <x14:dataValidation type="list" allowBlank="1" showInputMessage="1" showErrorMessage="1" xr:uid="{C0199C09-4D72-4F6E-A515-3CB973C39A54}">
          <x14:formula1>
            <xm:f>'Set Values'!$CI$40:$CI$49</xm:f>
          </x14:formula1>
          <xm:sqref>AB15</xm:sqref>
        </x14:dataValidation>
        <x14:dataValidation type="list" allowBlank="1" showInputMessage="1" showErrorMessage="1" xr:uid="{5DA45B89-724E-468D-91D3-5F2F4F77365B}">
          <x14:formula1>
            <xm:f>'Set Values'!$CJ$40:$CJ$49</xm:f>
          </x14:formula1>
          <xm:sqref>AC15</xm:sqref>
        </x14:dataValidation>
        <x14:dataValidation type="list" allowBlank="1" showInputMessage="1" showErrorMessage="1" xr:uid="{D8FBC954-40F2-47AB-A3C0-73B4273CE15E}">
          <x14:formula1>
            <xm:f>'Set Values'!$CK$40:$CK$49</xm:f>
          </x14:formula1>
          <xm:sqref>AD15</xm:sqref>
        </x14:dataValidation>
        <x14:dataValidation type="list" allowBlank="1" showInputMessage="1" showErrorMessage="1" xr:uid="{DA820E83-A42F-417B-BD7F-3EB9BBD8E77F}">
          <x14:formula1>
            <xm:f>'Set Values'!$CL$40:$CL$49</xm:f>
          </x14:formula1>
          <xm:sqref>AE15</xm:sqref>
        </x14:dataValidation>
        <x14:dataValidation type="list" allowBlank="1" showInputMessage="1" showErrorMessage="1" xr:uid="{4466AA43-00B4-44B6-ACFB-483EF47E599A}">
          <x14:formula1>
            <xm:f>'Set Values'!$CM$40:$CM$49</xm:f>
          </x14:formula1>
          <xm:sqref>AF15</xm:sqref>
        </x14:dataValidation>
        <x14:dataValidation type="list" allowBlank="1" showInputMessage="1" showErrorMessage="1" xr:uid="{C2878D86-86CC-414A-B24D-521DA9E18CAF}">
          <x14:formula1>
            <xm:f>'Set Values'!$CN$40:$CN$49</xm:f>
          </x14:formula1>
          <xm:sqref>AG15</xm:sqref>
        </x14:dataValidation>
        <x14:dataValidation type="list" allowBlank="1" showInputMessage="1" showErrorMessage="1" xr:uid="{9DE058E2-EC8F-43AD-A55F-ACD453F86A05}">
          <x14:formula1>
            <xm:f>'Set Values'!$CO$40:$CO$49</xm:f>
          </x14:formula1>
          <xm:sqref>AH15</xm:sqref>
        </x14:dataValidation>
        <x14:dataValidation type="list" allowBlank="1" showInputMessage="1" showErrorMessage="1" xr:uid="{D06FDA0F-9389-47AE-AE1F-E5D7FF4DFAA9}">
          <x14:formula1>
            <xm:f>'Set Values'!$CP$40:$CP$49</xm:f>
          </x14:formula1>
          <xm:sqref>AI15</xm:sqref>
        </x14:dataValidation>
        <x14:dataValidation type="list" allowBlank="1" showInputMessage="1" showErrorMessage="1" xr:uid="{9B35DF6B-B215-4889-B96E-9C15FA841602}">
          <x14:formula1>
            <xm:f>'Set Values'!$CQ$40:$CQ$49</xm:f>
          </x14:formula1>
          <xm:sqref>AJ15</xm:sqref>
        </x14:dataValidation>
        <x14:dataValidation type="list" allowBlank="1" showInputMessage="1" showErrorMessage="1" xr:uid="{71C7EE04-AF87-472D-B7FD-E9FFBB2054BD}">
          <x14:formula1>
            <xm:f>'Set Values'!$CR$40:$CR$49</xm:f>
          </x14:formula1>
          <xm:sqref>AK15</xm:sqref>
        </x14:dataValidation>
        <x14:dataValidation type="list" allowBlank="1" showInputMessage="1" showErrorMessage="1" xr:uid="{2A317BDF-14D6-4F00-8A3F-3F25F1B304C5}">
          <x14:formula1>
            <xm:f>'Set Values'!$CS$40:$CS$49</xm:f>
          </x14:formula1>
          <xm:sqref>AL15</xm:sqref>
        </x14:dataValidation>
        <x14:dataValidation type="list" allowBlank="1" showInputMessage="1" showErrorMessage="1" xr:uid="{82B44E0A-7483-4AFE-B5A9-860994BABBC3}">
          <x14:formula1>
            <xm:f>'Set Values'!$CT$40:$CT$49</xm:f>
          </x14:formula1>
          <xm:sqref>AM15</xm:sqref>
        </x14:dataValidation>
        <x14:dataValidation type="list" allowBlank="1" showInputMessage="1" showErrorMessage="1" xr:uid="{0D926D8F-41DB-4030-95B1-CC10ACFC9296}">
          <x14:formula1>
            <xm:f>'Set Values'!$CU$40:$CU$49</xm:f>
          </x14:formula1>
          <xm:sqref>AN15</xm:sqref>
        </x14:dataValidation>
        <x14:dataValidation type="list" allowBlank="1" showInputMessage="1" showErrorMessage="1" xr:uid="{D1AEBA89-4C2E-4CE1-A132-C4AE9BE85870}">
          <x14:formula1>
            <xm:f>'Set Values'!$CV$40:$CV$49</xm:f>
          </x14:formula1>
          <xm:sqref>AO15</xm:sqref>
        </x14:dataValidation>
        <x14:dataValidation type="list" allowBlank="1" showInputMessage="1" showErrorMessage="1" xr:uid="{A59C086F-94F3-47D2-8626-CB68BE60BBD6}">
          <x14:formula1>
            <xm:f>'Set Values'!$CW$40:$CW$49</xm:f>
          </x14:formula1>
          <xm:sqref>AP15</xm:sqref>
        </x14:dataValidation>
        <x14:dataValidation type="list" allowBlank="1" showInputMessage="1" showErrorMessage="1" xr:uid="{EE7199EB-E489-40A8-833D-CAE73802E582}">
          <x14:formula1>
            <xm:f>'Set Values'!$CX$40:$CX$49</xm:f>
          </x14:formula1>
          <xm:sqref>AQ15</xm:sqref>
        </x14:dataValidation>
        <x14:dataValidation type="list" allowBlank="1" showInputMessage="1" showErrorMessage="1" xr:uid="{279E316F-01A7-4E32-AAA6-C8C8D94DEB29}">
          <x14:formula1>
            <xm:f>'Set Values'!$CY$40:$CY$49</xm:f>
          </x14:formula1>
          <xm:sqref>AR15</xm:sqref>
        </x14:dataValidation>
        <x14:dataValidation type="list" allowBlank="1" showInputMessage="1" showErrorMessage="1" xr:uid="{73F76CE6-3541-4993-9AA0-76D860F81BDE}">
          <x14:formula1>
            <xm:f>'Set Values'!$CZ$40:$CZ$49</xm:f>
          </x14:formula1>
          <xm:sqref>AS15</xm:sqref>
        </x14:dataValidation>
        <x14:dataValidation type="list" allowBlank="1" showInputMessage="1" showErrorMessage="1" xr:uid="{6626C760-2C6B-42D7-B1B0-F564DC7A41B8}">
          <x14:formula1>
            <xm:f>'Set Values'!$DA$40:$DA$49</xm:f>
          </x14:formula1>
          <xm:sqref>AT15</xm:sqref>
        </x14:dataValidation>
        <x14:dataValidation type="list" allowBlank="1" showInputMessage="1" showErrorMessage="1" xr:uid="{3D5DE082-AFBB-4624-9466-0A170BC663A0}">
          <x14:formula1>
            <xm:f>'Set Values'!$DB$40:$DB$49</xm:f>
          </x14:formula1>
          <xm:sqref>AU15</xm:sqref>
        </x14:dataValidation>
        <x14:dataValidation type="list" allowBlank="1" showInputMessage="1" showErrorMessage="1" xr:uid="{5E3D25BD-328F-4085-9538-29DBED6487D4}">
          <x14:formula1>
            <xm:f>'Set Values'!$DC$40:$DC$49</xm:f>
          </x14:formula1>
          <xm:sqref>AV15</xm:sqref>
        </x14:dataValidation>
        <x14:dataValidation type="list" allowBlank="1" showInputMessage="1" showErrorMessage="1" xr:uid="{2F64B41D-3612-4D5C-B3C3-E53D0E97C34D}">
          <x14:formula1>
            <xm:f>'Set Values'!$DD$40:$DD$49</xm:f>
          </x14:formula1>
          <xm:sqref>AW15</xm:sqref>
        </x14:dataValidation>
        <x14:dataValidation type="list" allowBlank="1" showInputMessage="1" showErrorMessage="1" xr:uid="{222C9446-E56E-4E95-AE39-B060DFB6A1AA}">
          <x14:formula1>
            <xm:f>'Set Values'!$DE$40:$DE$49</xm:f>
          </x14:formula1>
          <xm:sqref>AX15</xm:sqref>
        </x14:dataValidation>
        <x14:dataValidation type="list" allowBlank="1" showInputMessage="1" showErrorMessage="1" xr:uid="{1635F633-1A0B-4448-B02C-EA29C0E387BD}">
          <x14:formula1>
            <xm:f>'Set Values'!$DF$40:$DF$49</xm:f>
          </x14:formula1>
          <xm:sqref>AY15</xm:sqref>
        </x14:dataValidation>
        <x14:dataValidation type="list" allowBlank="1" showInputMessage="1" showErrorMessage="1" xr:uid="{29206608-5BBB-47B6-A654-5A4079A481E0}">
          <x14:formula1>
            <xm:f>'Set Values'!$DG$40:$DG$49</xm:f>
          </x14:formula1>
          <xm:sqref>AZ15</xm:sqref>
        </x14:dataValidation>
        <x14:dataValidation type="list" allowBlank="1" showInputMessage="1" showErrorMessage="1" xr:uid="{6B1503F0-757F-4B8D-8948-06993C6CF0C6}">
          <x14:formula1>
            <xm:f>'Set Values'!$DH$40:$DH$49</xm:f>
          </x14:formula1>
          <xm:sqref>BA15</xm:sqref>
        </x14:dataValidation>
        <x14:dataValidation type="list" allowBlank="1" showInputMessage="1" showErrorMessage="1" xr:uid="{839F41F5-FD9F-4079-8014-D363E4D0FC3A}">
          <x14:formula1>
            <xm:f>'Set Values'!$DI$40:$DI$49</xm:f>
          </x14:formula1>
          <xm:sqref>BB15</xm:sqref>
        </x14:dataValidation>
        <x14:dataValidation type="list" allowBlank="1" showInputMessage="1" showErrorMessage="1" xr:uid="{840A537D-2A0D-45E0-A3B1-133094B5444E}">
          <x14:formula1>
            <xm:f>'Set Values'!$DJ$40:$DJ$49</xm:f>
          </x14:formula1>
          <xm:sqref>BC15</xm:sqref>
        </x14:dataValidation>
        <x14:dataValidation type="list" allowBlank="1" showInputMessage="1" showErrorMessage="1" xr:uid="{B8AB780A-E557-4F4D-91AC-4251D38B71CD}">
          <x14:formula1>
            <xm:f>'Set Values'!$DK$40:$DK$49</xm:f>
          </x14:formula1>
          <xm:sqref>BD15</xm:sqref>
        </x14:dataValidation>
        <x14:dataValidation type="list" allowBlank="1" showInputMessage="1" showErrorMessage="1" xr:uid="{8D3BB7D5-ED07-4DD8-95C3-41B3FBF2C32B}">
          <x14:formula1>
            <xm:f>'Set Values'!$DL$40:$DL$49</xm:f>
          </x14:formula1>
          <xm:sqref>BE15</xm:sqref>
        </x14:dataValidation>
        <x14:dataValidation type="list" allowBlank="1" showInputMessage="1" showErrorMessage="1" xr:uid="{1613E1AC-A6AF-4980-B328-041F91509588}">
          <x14:formula1>
            <xm:f>'Set Values'!$DM$40:$DM$49</xm:f>
          </x14:formula1>
          <xm:sqref>BF15</xm:sqref>
        </x14:dataValidation>
        <x14:dataValidation type="list" allowBlank="1" showInputMessage="1" showErrorMessage="1" xr:uid="{EA546F13-1525-4B5A-A7ED-0F567551A773}">
          <x14:formula1>
            <xm:f>'Set Values'!$DN$40:$DN$49</xm:f>
          </x14:formula1>
          <xm:sqref>BG15</xm:sqref>
        </x14:dataValidation>
        <x14:dataValidation type="list" allowBlank="1" showInputMessage="1" showErrorMessage="1" xr:uid="{5FDDBD48-F203-40B8-9254-72D6B7BFE865}">
          <x14:formula1>
            <xm:f>'Set Values'!$DO$40:$DO$49</xm:f>
          </x14:formula1>
          <xm:sqref>BH15</xm:sqref>
        </x14:dataValidation>
        <x14:dataValidation type="list" allowBlank="1" showInputMessage="1" showErrorMessage="1" xr:uid="{D5D393F1-D3BA-46E2-981C-70C2A8BCC381}">
          <x14:formula1>
            <xm:f>'Set Values'!$DP$40:$DP$49</xm:f>
          </x14:formula1>
          <xm:sqref>BI15</xm:sqref>
        </x14:dataValidation>
        <x14:dataValidation type="list" allowBlank="1" showInputMessage="1" showErrorMessage="1" xr:uid="{676014B9-C801-43A6-84A8-9C518DD66ED1}">
          <x14:formula1>
            <xm:f>'Set Values'!$DQ$40:$DQ$49</xm:f>
          </x14:formula1>
          <xm:sqref>BJ15</xm:sqref>
        </x14:dataValidation>
        <x14:dataValidation type="list" allowBlank="1" showInputMessage="1" showErrorMessage="1" xr:uid="{388BF8EB-BF90-4934-9A05-7940E09B7759}">
          <x14:formula1>
            <xm:f>'Set Values'!$DR$40:$DR$49</xm:f>
          </x14:formula1>
          <xm:sqref>BK15</xm:sqref>
        </x14:dataValidation>
        <x14:dataValidation type="list" allowBlank="1" showInputMessage="1" showErrorMessage="1" xr:uid="{07FB9A1E-C733-4822-9522-4D0C5AEC3D49}">
          <x14:formula1>
            <xm:f>'Set Values'!$DS$40:$DS$49</xm:f>
          </x14:formula1>
          <xm:sqref>BL15</xm:sqref>
        </x14:dataValidation>
        <x14:dataValidation type="list" allowBlank="1" showInputMessage="1" showErrorMessage="1" xr:uid="{0108BFC7-D409-4D6B-8544-D4C3798E3E38}">
          <x14:formula1>
            <xm:f>'Set Values'!$DT$40:$DT$49</xm:f>
          </x14:formula1>
          <xm:sqref>BM15</xm:sqref>
        </x14:dataValidation>
        <x14:dataValidation type="list" allowBlank="1" showInputMessage="1" showErrorMessage="1" xr:uid="{6B55DC1E-F72C-459E-9AE1-04E6A4A94A2C}">
          <x14:formula1>
            <xm:f>'Set Values'!$DU$40:$DU$49</xm:f>
          </x14:formula1>
          <xm:sqref>BN15</xm:sqref>
        </x14:dataValidation>
        <x14:dataValidation type="list" allowBlank="1" showInputMessage="1" showErrorMessage="1" xr:uid="{381CDB8B-BA1F-4981-8F73-B68330C7B386}">
          <x14:formula1>
            <xm:f>'Set Values'!$DV$40:$DV$49</xm:f>
          </x14:formula1>
          <xm:sqref>BO15</xm:sqref>
        </x14:dataValidation>
        <x14:dataValidation type="list" allowBlank="1" showInputMessage="1" showErrorMessage="1" xr:uid="{522C3363-7857-430A-A66C-D906F5543AB0}">
          <x14:formula1>
            <xm:f>'Set Values'!$DW$40:$DW$49</xm:f>
          </x14:formula1>
          <xm:sqref>BP15</xm:sqref>
        </x14:dataValidation>
        <x14:dataValidation type="list" allowBlank="1" showInputMessage="1" showErrorMessage="1" xr:uid="{04EC84BF-F280-4EB6-8708-48F2E71D3641}">
          <x14:formula1>
            <xm:f>'Set Values'!$DX$40:$DX$49</xm:f>
          </x14:formula1>
          <xm:sqref>BQ15</xm:sqref>
        </x14:dataValidation>
        <x14:dataValidation type="list" allowBlank="1" showInputMessage="1" showErrorMessage="1" xr:uid="{6CB44428-C742-4ECA-9650-27D7E1945B71}">
          <x14:formula1>
            <xm:f>'Set Values'!$DY$40:$DY$49</xm:f>
          </x14:formula1>
          <xm:sqref>BR15</xm:sqref>
        </x14:dataValidation>
        <x14:dataValidation type="list" allowBlank="1" showInputMessage="1" showErrorMessage="1" xr:uid="{96ADB264-550B-4808-93DA-B8CBD793DFDB}">
          <x14:formula1>
            <xm:f>'Set Values'!$DZ$40:$DZ$49</xm:f>
          </x14:formula1>
          <xm:sqref>BS15</xm:sqref>
        </x14:dataValidation>
        <x14:dataValidation type="list" allowBlank="1" showInputMessage="1" showErrorMessage="1" xr:uid="{1866F671-82B3-4192-845D-B69B216CD129}">
          <x14:formula1>
            <xm:f>'Set Values'!$EA$40:$EA$49</xm:f>
          </x14:formula1>
          <xm:sqref>BT15</xm:sqref>
        </x14:dataValidation>
        <x14:dataValidation type="list" allowBlank="1" showInputMessage="1" showErrorMessage="1" xr:uid="{09888BC1-7B61-4FEB-BF3F-A7EC83C223CA}">
          <x14:formula1>
            <xm:f>'Set Values'!$EB$40:$EB$49</xm:f>
          </x14:formula1>
          <xm:sqref>BU15</xm:sqref>
        </x14:dataValidation>
        <x14:dataValidation type="list" allowBlank="1" showInputMessage="1" showErrorMessage="1" xr:uid="{61AFD49B-08A6-4E59-AE48-8773D8A3F807}">
          <x14:formula1>
            <xm:f>'Set Values'!$EC$40:$EC$49</xm:f>
          </x14:formula1>
          <xm:sqref>BV15</xm:sqref>
        </x14:dataValidation>
        <x14:dataValidation type="list" allowBlank="1" showInputMessage="1" showErrorMessage="1" xr:uid="{92AA95C8-D647-43E5-BCC7-DAE346751061}">
          <x14:formula1>
            <xm:f>'Set Values'!$ED$40:$ED$49</xm:f>
          </x14:formula1>
          <xm:sqref>BW15</xm:sqref>
        </x14:dataValidation>
        <x14:dataValidation type="list" allowBlank="1" showInputMessage="1" showErrorMessage="1" xr:uid="{E1821532-833F-4E9C-9A04-B2514A273CE2}">
          <x14:formula1>
            <xm:f>'Set Values'!$EE$40:$EE$49</xm:f>
          </x14:formula1>
          <xm:sqref>BX15</xm:sqref>
        </x14:dataValidation>
        <x14:dataValidation type="list" allowBlank="1" showInputMessage="1" showErrorMessage="1" xr:uid="{FBC165FE-742C-4F9F-BA9B-2B09D3282C8A}">
          <x14:formula1>
            <xm:f>'Set Values'!$EF$40:$EF$49</xm:f>
          </x14:formula1>
          <xm:sqref>BY15</xm:sqref>
        </x14:dataValidation>
        <x14:dataValidation type="list" allowBlank="1" showInputMessage="1" showErrorMessage="1" xr:uid="{466494EB-E190-40BA-BC6D-2275B301CBA3}">
          <x14:formula1>
            <xm:f>'Set Values'!$EG$40:$EG$49</xm:f>
          </x14:formula1>
          <xm:sqref>BZ15</xm:sqref>
        </x14:dataValidation>
        <x14:dataValidation type="list" allowBlank="1" showInputMessage="1" showErrorMessage="1" xr:uid="{D44F60C4-5CEF-4005-B578-DFFB27EB2513}">
          <x14:formula1>
            <xm:f>'Set Values'!$EH$40:$EH$49</xm:f>
          </x14:formula1>
          <xm:sqref>CA15</xm:sqref>
        </x14:dataValidation>
        <x14:dataValidation type="list" allowBlank="1" showInputMessage="1" showErrorMessage="1" xr:uid="{644F7F2B-A189-4A48-9F9C-4C50E415B10D}">
          <x14:formula1>
            <xm:f>'Set Values'!$EI$40:$EI$49</xm:f>
          </x14:formula1>
          <xm:sqref>CB15</xm:sqref>
        </x14:dataValidation>
        <x14:dataValidation type="list" allowBlank="1" showInputMessage="1" showErrorMessage="1" xr:uid="{8E751411-D10A-4106-B5DA-EA64E4F338BF}">
          <x14:formula1>
            <xm:f>'Set Values'!$EJ$40:$EJ$49</xm:f>
          </x14:formula1>
          <xm:sqref>CC15</xm:sqref>
        </x14:dataValidation>
        <x14:dataValidation type="list" allowBlank="1" showInputMessage="1" showErrorMessage="1" xr:uid="{6A191EDF-506E-496A-835F-484AA9349DEB}">
          <x14:formula1>
            <xm:f>'Set Values'!$EK$40:$EK$49</xm:f>
          </x14:formula1>
          <xm:sqref>CD15</xm:sqref>
        </x14:dataValidation>
        <x14:dataValidation type="list" allowBlank="1" showInputMessage="1" showErrorMessage="1" xr:uid="{4D89F8EC-39EF-4BF9-B3C6-A36B9D0BD471}">
          <x14:formula1>
            <xm:f>'Set Values'!$EL$40:$EL$49</xm:f>
          </x14:formula1>
          <xm:sqref>CE15</xm:sqref>
        </x14:dataValidation>
        <x14:dataValidation type="list" allowBlank="1" showInputMessage="1" showErrorMessage="1" xr:uid="{C7559BD0-555A-4185-9BCF-5D0F2E3867AD}">
          <x14:formula1>
            <xm:f>'Set Values'!$EM$40:$EM$49</xm:f>
          </x14:formula1>
          <xm:sqref>CF15</xm:sqref>
        </x14:dataValidation>
        <x14:dataValidation type="list" allowBlank="1" showInputMessage="1" showErrorMessage="1" xr:uid="{B347235B-0573-4991-9659-6774D6801ECF}">
          <x14:formula1>
            <xm:f>'Set Values'!$EN$40:$EN$49</xm:f>
          </x14:formula1>
          <xm:sqref>CG15</xm:sqref>
        </x14:dataValidation>
        <x14:dataValidation type="list" allowBlank="1" showInputMessage="1" showErrorMessage="1" xr:uid="{3FC3574D-B070-40D1-BB17-B3FD6D2320D3}">
          <x14:formula1>
            <xm:f>'Set Values'!$EO$40:$EO$49</xm:f>
          </x14:formula1>
          <xm:sqref>CH15</xm:sqref>
        </x14:dataValidation>
        <x14:dataValidation type="list" allowBlank="1" showInputMessage="1" showErrorMessage="1" xr:uid="{1B2D1708-CA4B-469D-8383-9427672F661E}">
          <x14:formula1>
            <xm:f>'Set Values'!$EP$40:$EP$49</xm:f>
          </x14:formula1>
          <xm:sqref>CI15</xm:sqref>
        </x14:dataValidation>
        <x14:dataValidation type="list" allowBlank="1" showInputMessage="1" showErrorMessage="1" xr:uid="{4BC5FEEF-2519-4CCF-A598-C79750A1ABE7}">
          <x14:formula1>
            <xm:f>'Set Values'!$EQ$40:$EQ$49</xm:f>
          </x14:formula1>
          <xm:sqref>CJ15</xm:sqref>
        </x14:dataValidation>
        <x14:dataValidation type="list" allowBlank="1" showInputMessage="1" showErrorMessage="1" xr:uid="{27C153B8-F54E-4324-A945-884E083480BF}">
          <x14:formula1>
            <xm:f>'Set Values'!$ER$40:$ER$49</xm:f>
          </x14:formula1>
          <xm:sqref>CK15</xm:sqref>
        </x14:dataValidation>
        <x14:dataValidation type="list" allowBlank="1" showInputMessage="1" showErrorMessage="1" xr:uid="{6CB84981-A3DF-4323-8281-DE52700E5FDE}">
          <x14:formula1>
            <xm:f>'Set Values'!$ES$40:$ES$49</xm:f>
          </x14:formula1>
          <xm:sqref>CL15</xm:sqref>
        </x14:dataValidation>
        <x14:dataValidation type="list" allowBlank="1" showInputMessage="1" showErrorMessage="1" xr:uid="{B464E62E-7CC2-431A-8CC4-DCA895FA5F73}">
          <x14:formula1>
            <xm:f>'Set Values'!$ET$40:$ET$49</xm:f>
          </x14:formula1>
          <xm:sqref>CM15</xm:sqref>
        </x14:dataValidation>
        <x14:dataValidation type="list" allowBlank="1" showInputMessage="1" showErrorMessage="1" xr:uid="{2BF161E6-27DE-4F68-A696-57B63EAB8E52}">
          <x14:formula1>
            <xm:f>'Set Values'!$EU$40:$EU$49</xm:f>
          </x14:formula1>
          <xm:sqref>CN15</xm:sqref>
        </x14:dataValidation>
        <x14:dataValidation type="list" allowBlank="1" showInputMessage="1" showErrorMessage="1" xr:uid="{36B66308-C411-4B33-BE82-B9636CFAB6AA}">
          <x14:formula1>
            <xm:f>'Set Values'!$EV$40:$EV$49</xm:f>
          </x14:formula1>
          <xm:sqref>CO15</xm:sqref>
        </x14:dataValidation>
        <x14:dataValidation type="list" allowBlank="1" showInputMessage="1" showErrorMessage="1" xr:uid="{ACCE936C-41B8-4183-9596-31E558217E06}">
          <x14:formula1>
            <xm:f>'Set Values'!$EW$40:$EW$49</xm:f>
          </x14:formula1>
          <xm:sqref>CP15</xm:sqref>
        </x14:dataValidation>
        <x14:dataValidation type="list" allowBlank="1" showInputMessage="1" showErrorMessage="1" xr:uid="{BA404FCE-F1BD-4417-BBB3-7FD22A12F2CC}">
          <x14:formula1>
            <xm:f>'Set Values'!$EX$40:$EX$49</xm:f>
          </x14:formula1>
          <xm:sqref>CQ15</xm:sqref>
        </x14:dataValidation>
        <x14:dataValidation type="list" allowBlank="1" showInputMessage="1" showErrorMessage="1" xr:uid="{8E50B072-8BE3-4E2E-8346-7C38F85B1477}">
          <x14:formula1>
            <xm:f>'Set Values'!$EY$40:$EY$49</xm:f>
          </x14:formula1>
          <xm:sqref>CR15</xm:sqref>
        </x14:dataValidation>
        <x14:dataValidation type="list" allowBlank="1" showInputMessage="1" showErrorMessage="1" xr:uid="{A9E025E7-840E-4B47-89FE-9CA26F0D7346}">
          <x14:formula1>
            <xm:f>'Set Values'!$EZ$40:$EZ$49</xm:f>
          </x14:formula1>
          <xm:sqref>CS15</xm:sqref>
        </x14:dataValidation>
        <x14:dataValidation type="list" allowBlank="1" showInputMessage="1" showErrorMessage="1" xr:uid="{5082547A-3DAC-44AD-9412-1CEB541F6EFA}">
          <x14:formula1>
            <xm:f>'Set Values'!$FA$40:$FA$49</xm:f>
          </x14:formula1>
          <xm:sqref>CT15</xm:sqref>
        </x14:dataValidation>
        <x14:dataValidation type="list" allowBlank="1" showInputMessage="1" showErrorMessage="1" xr:uid="{638D0FBC-EE58-4CC2-B29A-CB588F658C1A}">
          <x14:formula1>
            <xm:f>'Set Values'!$FB$40:$FB$497</xm:f>
          </x14:formula1>
          <xm:sqref>CU15</xm:sqref>
        </x14:dataValidation>
        <x14:dataValidation type="list" allowBlank="1" showInputMessage="1" showErrorMessage="1" xr:uid="{A856E864-2956-4803-BC33-7B3C66AB811A}">
          <x14:formula1>
            <xm:f>'Set Values'!$FC$40:$FC$49</xm:f>
          </x14:formula1>
          <xm:sqref>CV15</xm:sqref>
        </x14:dataValidation>
        <x14:dataValidation type="list" allowBlank="1" showInputMessage="1" showErrorMessage="1" xr:uid="{1995C758-E571-4F55-973B-7FD3F9B3CB02}">
          <x14:formula1>
            <xm:f>'Set Values'!$FD$40:$FD$49</xm:f>
          </x14:formula1>
          <xm:sqref>CW15</xm:sqref>
        </x14:dataValidation>
        <x14:dataValidation type="list" allowBlank="1" showInputMessage="1" showErrorMessage="1" xr:uid="{562A9A3F-1F6B-442E-97BC-D97E853274E7}">
          <x14:formula1>
            <xm:f>'Set Values'!$FE$40:$FE$49</xm:f>
          </x14:formula1>
          <xm:sqref>CX15</xm:sqref>
        </x14:dataValidation>
        <x14:dataValidation type="list" allowBlank="1" showInputMessage="1" showErrorMessage="1" xr:uid="{758D862A-9B15-40A7-9488-55D073D23B2E}">
          <x14:formula1>
            <xm:f>'Set Values'!$FF$40:$FF$49</xm:f>
          </x14:formula1>
          <xm:sqref>CY15</xm:sqref>
        </x14:dataValidation>
        <x14:dataValidation type="list" allowBlank="1" showInputMessage="1" showErrorMessage="1" xr:uid="{4192AAAA-8654-407E-8142-FD7861B95286}">
          <x14:formula1>
            <xm:f>'Set Values'!$FG$40:$FG$49</xm:f>
          </x14:formula1>
          <xm:sqref>CZ15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E81FE-5278-49D3-B473-8D53B4476C46}">
  <dimension ref="A1:CZ108"/>
  <sheetViews>
    <sheetView showGridLines="0" zoomScale="70" zoomScaleNormal="70" workbookViewId="0">
      <pane xSplit="4" ySplit="11" topLeftCell="E12" activePane="bottomRight" state="frozen"/>
      <selection activeCell="D20" sqref="D20"/>
      <selection pane="topRight" activeCell="D20" sqref="D20"/>
      <selection pane="bottomLeft" activeCell="D20" sqref="D20"/>
      <selection pane="bottomRight"/>
    </sheetView>
  </sheetViews>
  <sheetFormatPr defaultColWidth="9.21875" defaultRowHeight="13.8" x14ac:dyDescent="0.25"/>
  <cols>
    <col min="1" max="1" width="9.33203125" style="2" customWidth="1"/>
    <col min="2" max="2" width="39.5546875" style="2" customWidth="1"/>
    <col min="3" max="3" width="71.5546875" style="5" customWidth="1"/>
    <col min="4" max="4" width="30.77734375" style="5" customWidth="1"/>
    <col min="5" max="104" width="40.77734375" style="2" customWidth="1"/>
    <col min="105" max="16384" width="9.21875" style="2"/>
  </cols>
  <sheetData>
    <row r="1" spans="1:104" s="78" customFormat="1" ht="21" x14ac:dyDescent="0.35">
      <c r="A1" s="75" t="s">
        <v>585</v>
      </c>
      <c r="B1" s="75"/>
      <c r="C1" s="76"/>
      <c r="D1" s="77"/>
      <c r="E1" s="75" t="s">
        <v>401</v>
      </c>
      <c r="F1" s="75" t="s">
        <v>402</v>
      </c>
      <c r="G1" s="75" t="s">
        <v>403</v>
      </c>
      <c r="H1" s="75" t="s">
        <v>404</v>
      </c>
      <c r="I1" s="75" t="s">
        <v>405</v>
      </c>
      <c r="J1" s="75" t="s">
        <v>406</v>
      </c>
      <c r="K1" s="75" t="s">
        <v>407</v>
      </c>
      <c r="L1" s="75" t="s">
        <v>408</v>
      </c>
      <c r="M1" s="75" t="s">
        <v>409</v>
      </c>
      <c r="N1" s="75" t="s">
        <v>410</v>
      </c>
      <c r="O1" s="75" t="s">
        <v>411</v>
      </c>
      <c r="P1" s="75" t="s">
        <v>412</v>
      </c>
      <c r="Q1" s="75" t="s">
        <v>413</v>
      </c>
      <c r="R1" s="75" t="s">
        <v>414</v>
      </c>
      <c r="S1" s="75" t="s">
        <v>415</v>
      </c>
      <c r="T1" s="75" t="s">
        <v>416</v>
      </c>
      <c r="U1" s="75" t="s">
        <v>417</v>
      </c>
      <c r="V1" s="75" t="s">
        <v>418</v>
      </c>
      <c r="W1" s="75" t="s">
        <v>419</v>
      </c>
      <c r="X1" s="75" t="s">
        <v>420</v>
      </c>
      <c r="Y1" s="75" t="s">
        <v>421</v>
      </c>
      <c r="Z1" s="75" t="s">
        <v>422</v>
      </c>
      <c r="AA1" s="75" t="s">
        <v>423</v>
      </c>
      <c r="AB1" s="75" t="s">
        <v>424</v>
      </c>
      <c r="AC1" s="75" t="s">
        <v>425</v>
      </c>
      <c r="AD1" s="75" t="s">
        <v>426</v>
      </c>
      <c r="AE1" s="75" t="s">
        <v>427</v>
      </c>
      <c r="AF1" s="75" t="s">
        <v>428</v>
      </c>
      <c r="AG1" s="75" t="s">
        <v>429</v>
      </c>
      <c r="AH1" s="75" t="s">
        <v>430</v>
      </c>
      <c r="AI1" s="75" t="s">
        <v>431</v>
      </c>
      <c r="AJ1" s="75" t="s">
        <v>432</v>
      </c>
      <c r="AK1" s="75" t="s">
        <v>433</v>
      </c>
      <c r="AL1" s="75" t="s">
        <v>434</v>
      </c>
      <c r="AM1" s="75" t="s">
        <v>435</v>
      </c>
      <c r="AN1" s="75" t="s">
        <v>436</v>
      </c>
      <c r="AO1" s="75" t="s">
        <v>437</v>
      </c>
      <c r="AP1" s="75" t="s">
        <v>438</v>
      </c>
      <c r="AQ1" s="75" t="s">
        <v>439</v>
      </c>
      <c r="AR1" s="75" t="s">
        <v>440</v>
      </c>
      <c r="AS1" s="75" t="s">
        <v>441</v>
      </c>
      <c r="AT1" s="75" t="s">
        <v>442</v>
      </c>
      <c r="AU1" s="75" t="s">
        <v>443</v>
      </c>
      <c r="AV1" s="75" t="s">
        <v>444</v>
      </c>
      <c r="AW1" s="75" t="s">
        <v>445</v>
      </c>
      <c r="AX1" s="75" t="s">
        <v>446</v>
      </c>
      <c r="AY1" s="75" t="s">
        <v>447</v>
      </c>
      <c r="AZ1" s="75" t="s">
        <v>448</v>
      </c>
      <c r="BA1" s="75" t="s">
        <v>449</v>
      </c>
      <c r="BB1" s="75" t="s">
        <v>450</v>
      </c>
      <c r="BC1" s="75" t="s">
        <v>451</v>
      </c>
      <c r="BD1" s="75" t="s">
        <v>452</v>
      </c>
      <c r="BE1" s="75" t="s">
        <v>453</v>
      </c>
      <c r="BF1" s="75" t="s">
        <v>454</v>
      </c>
      <c r="BG1" s="75" t="s">
        <v>455</v>
      </c>
      <c r="BH1" s="75" t="s">
        <v>456</v>
      </c>
      <c r="BI1" s="75" t="s">
        <v>457</v>
      </c>
      <c r="BJ1" s="75" t="s">
        <v>458</v>
      </c>
      <c r="BK1" s="75" t="s">
        <v>459</v>
      </c>
      <c r="BL1" s="75" t="s">
        <v>460</v>
      </c>
      <c r="BM1" s="75" t="s">
        <v>461</v>
      </c>
      <c r="BN1" s="75" t="s">
        <v>462</v>
      </c>
      <c r="BO1" s="75" t="s">
        <v>463</v>
      </c>
      <c r="BP1" s="75" t="s">
        <v>464</v>
      </c>
      <c r="BQ1" s="75" t="s">
        <v>465</v>
      </c>
      <c r="BR1" s="75" t="s">
        <v>466</v>
      </c>
      <c r="BS1" s="75" t="s">
        <v>467</v>
      </c>
      <c r="BT1" s="75" t="s">
        <v>468</v>
      </c>
      <c r="BU1" s="75" t="s">
        <v>469</v>
      </c>
      <c r="BV1" s="75" t="s">
        <v>470</v>
      </c>
      <c r="BW1" s="75" t="s">
        <v>471</v>
      </c>
      <c r="BX1" s="75" t="s">
        <v>472</v>
      </c>
      <c r="BY1" s="75" t="s">
        <v>473</v>
      </c>
      <c r="BZ1" s="75" t="s">
        <v>474</v>
      </c>
      <c r="CA1" s="75" t="s">
        <v>475</v>
      </c>
      <c r="CB1" s="75" t="s">
        <v>476</v>
      </c>
      <c r="CC1" s="75" t="s">
        <v>477</v>
      </c>
      <c r="CD1" s="75" t="s">
        <v>478</v>
      </c>
      <c r="CE1" s="75" t="s">
        <v>479</v>
      </c>
      <c r="CF1" s="75" t="s">
        <v>480</v>
      </c>
      <c r="CG1" s="75" t="s">
        <v>481</v>
      </c>
      <c r="CH1" s="75" t="s">
        <v>482</v>
      </c>
      <c r="CI1" s="75" t="s">
        <v>483</v>
      </c>
      <c r="CJ1" s="75" t="s">
        <v>484</v>
      </c>
      <c r="CK1" s="75" t="s">
        <v>485</v>
      </c>
      <c r="CL1" s="75" t="s">
        <v>486</v>
      </c>
      <c r="CM1" s="75" t="s">
        <v>487</v>
      </c>
      <c r="CN1" s="75" t="s">
        <v>488</v>
      </c>
      <c r="CO1" s="75" t="s">
        <v>489</v>
      </c>
      <c r="CP1" s="75" t="s">
        <v>490</v>
      </c>
      <c r="CQ1" s="75" t="s">
        <v>491</v>
      </c>
      <c r="CR1" s="75" t="s">
        <v>492</v>
      </c>
      <c r="CS1" s="75" t="s">
        <v>493</v>
      </c>
      <c r="CT1" s="75" t="s">
        <v>494</v>
      </c>
      <c r="CU1" s="75" t="s">
        <v>495</v>
      </c>
      <c r="CV1" s="75" t="s">
        <v>496</v>
      </c>
      <c r="CW1" s="75" t="s">
        <v>497</v>
      </c>
      <c r="CX1" s="75" t="s">
        <v>498</v>
      </c>
      <c r="CY1" s="75" t="s">
        <v>499</v>
      </c>
      <c r="CZ1" s="75" t="s">
        <v>500</v>
      </c>
    </row>
    <row r="2" spans="1:104" ht="28.5" customHeight="1" x14ac:dyDescent="0.4">
      <c r="A2" s="24" t="s">
        <v>672</v>
      </c>
      <c r="C2" s="24"/>
      <c r="D2" s="1"/>
    </row>
    <row r="3" spans="1:104" ht="31.2" customHeight="1" x14ac:dyDescent="0.25">
      <c r="A3" s="301" t="s">
        <v>673</v>
      </c>
      <c r="B3" s="302"/>
      <c r="C3" s="302"/>
      <c r="D3" s="58"/>
    </row>
    <row r="4" spans="1:104" x14ac:dyDescent="0.25">
      <c r="A4" s="55" t="s">
        <v>0</v>
      </c>
      <c r="B4" s="56" t="s">
        <v>1</v>
      </c>
      <c r="C4" s="56" t="s">
        <v>5</v>
      </c>
      <c r="D4" s="89" t="str">
        <f>IF('I_State and program information'!E28="","[Plan 4]",'I_State and program information'!E28)</f>
        <v>[Plan 4]</v>
      </c>
    </row>
    <row r="5" spans="1:104" ht="55.2" x14ac:dyDescent="0.25">
      <c r="A5" s="16" t="s">
        <v>579</v>
      </c>
      <c r="B5" s="84" t="s">
        <v>118</v>
      </c>
      <c r="C5" s="15" t="s">
        <v>273</v>
      </c>
      <c r="D5" s="57"/>
    </row>
    <row r="6" spans="1:104" ht="15" customHeight="1" x14ac:dyDescent="0.25">
      <c r="A6" s="62"/>
      <c r="B6" s="62"/>
      <c r="C6" s="62"/>
      <c r="D6" s="62"/>
    </row>
    <row r="7" spans="1:104" ht="15" customHeight="1" x14ac:dyDescent="0.25">
      <c r="A7" s="263" t="s">
        <v>644</v>
      </c>
      <c r="B7" s="62"/>
      <c r="C7" s="62"/>
      <c r="D7" s="62"/>
    </row>
    <row r="8" spans="1:104" ht="15" customHeight="1" x14ac:dyDescent="0.25">
      <c r="A8" s="259" t="s">
        <v>674</v>
      </c>
      <c r="B8" s="62"/>
      <c r="C8" s="62"/>
      <c r="D8" s="62"/>
    </row>
    <row r="9" spans="1:104" ht="35.4" customHeight="1" x14ac:dyDescent="0.4">
      <c r="A9" s="24" t="s">
        <v>647</v>
      </c>
      <c r="B9" s="24"/>
      <c r="D9" s="2"/>
    </row>
    <row r="10" spans="1:104" ht="39.6" customHeight="1" x14ac:dyDescent="0.25">
      <c r="A10" s="282" t="s">
        <v>586</v>
      </c>
      <c r="B10" s="283"/>
      <c r="C10" s="283"/>
      <c r="D10" s="230"/>
    </row>
    <row r="11" spans="1:104" ht="41.4" x14ac:dyDescent="0.25">
      <c r="A11" s="49" t="s">
        <v>0</v>
      </c>
      <c r="B11" s="47" t="s">
        <v>1</v>
      </c>
      <c r="C11" s="47" t="s">
        <v>5</v>
      </c>
      <c r="D11" s="244" t="s">
        <v>65</v>
      </c>
      <c r="E11" s="240" t="str">
        <f>"Standard #1:"&amp;CHAR(10)&amp;CHAR(10)&amp;IF('II_Program-level standards'!E7="","",'II_Program-level standards'!E7&amp;"; "&amp;CHAR(10)&amp;'II_Program-level standards'!E9&amp;"; "&amp;CHAR(10)&amp;'II_Program-level standards'!E14&amp;"; "&amp;CHAR(10)&amp;'II_Program-level standards'!E15)</f>
        <v xml:space="preserve">Standard #1:
</v>
      </c>
      <c r="F11" s="87" t="str">
        <f>"Standard #2:"&amp;CHAR(10)&amp;CHAR(10)&amp;IF('II_Program-level standards'!F7="","",'II_Program-level standards'!F7&amp;"; "&amp;CHAR(10)&amp;'II_Program-level standards'!F9&amp;"; "&amp;CHAR(10)&amp;'II_Program-level standards'!F14&amp;"; "&amp;CHAR(10)&amp;'II_Program-level standards'!F15)</f>
        <v xml:space="preserve">Standard #2:
</v>
      </c>
      <c r="G11" s="87" t="str">
        <f>"Standard #3:"&amp;CHAR(10)&amp;CHAR(10)&amp;IF('II_Program-level standards'!G7="","",'II_Program-level standards'!G7&amp;"; "&amp;CHAR(10)&amp;'II_Program-level standards'!G9&amp;"; "&amp;CHAR(10)&amp;'II_Program-level standards'!G14&amp;"; "&amp;CHAR(10)&amp;'II_Program-level standards'!G15)</f>
        <v xml:space="preserve">Standard #3:
</v>
      </c>
      <c r="H11" s="87" t="str">
        <f>"Standard #4:"&amp;CHAR(10)&amp;CHAR(10)&amp;IF('II_Program-level standards'!H7="","",'II_Program-level standards'!H7&amp;"; "&amp;CHAR(10)&amp;'II_Program-level standards'!H9&amp;"; "&amp;CHAR(10)&amp;'II_Program-level standards'!H14&amp;"; "&amp;CHAR(10)&amp;'II_Program-level standards'!H15)</f>
        <v xml:space="preserve">Standard #4:
</v>
      </c>
      <c r="I11" s="87" t="str">
        <f>"Standard #5:"&amp;CHAR(10)&amp;CHAR(10)&amp;IF('II_Program-level standards'!I7="","",'II_Program-level standards'!I7&amp;"; "&amp;CHAR(10)&amp;'II_Program-level standards'!I9&amp;"; "&amp;CHAR(10)&amp;'II_Program-level standards'!I14&amp;"; "&amp;CHAR(10)&amp;'II_Program-level standards'!I15)</f>
        <v xml:space="preserve">Standard #5:
</v>
      </c>
      <c r="J11" s="87" t="str">
        <f>"Standard #6:"&amp;CHAR(10)&amp;CHAR(10)&amp;IF('II_Program-level standards'!J7="","",'II_Program-level standards'!J7&amp;"; "&amp;CHAR(10)&amp;'II_Program-level standards'!J9&amp;"; "&amp;CHAR(10)&amp;'II_Program-level standards'!J14&amp;"; "&amp;CHAR(10)&amp;'II_Program-level standards'!J15)</f>
        <v xml:space="preserve">Standard #6:
</v>
      </c>
      <c r="K11" s="87" t="str">
        <f>"Standard #7:"&amp;CHAR(10)&amp;CHAR(10)&amp;IF('II_Program-level standards'!K7="","",'II_Program-level standards'!K7&amp;"; "&amp;CHAR(10)&amp;'II_Program-level standards'!K9&amp;"; "&amp;CHAR(10)&amp;'II_Program-level standards'!K14&amp;"; "&amp;CHAR(10)&amp;'II_Program-level standards'!K15)</f>
        <v xml:space="preserve">Standard #7:
</v>
      </c>
      <c r="L11" s="87" t="str">
        <f>"Standard #8:"&amp;CHAR(10)&amp;CHAR(10)&amp;IF('II_Program-level standards'!L7="","",'II_Program-level standards'!L7&amp;"; "&amp;CHAR(10)&amp;'II_Program-level standards'!L9&amp;"; "&amp;CHAR(10)&amp;'II_Program-level standards'!L14&amp;"; "&amp;CHAR(10)&amp;'II_Program-level standards'!L15)</f>
        <v xml:space="preserve">Standard #8:
</v>
      </c>
      <c r="M11" s="87" t="str">
        <f>"Standard #9:"&amp;CHAR(10)&amp;CHAR(10)&amp;IF('II_Program-level standards'!M7="","",'II_Program-level standards'!M7&amp;"; "&amp;CHAR(10)&amp;'II_Program-level standards'!M9&amp;"; "&amp;CHAR(10)&amp;'II_Program-level standards'!M14&amp;"; "&amp;CHAR(10)&amp;'II_Program-level standards'!M15)</f>
        <v xml:space="preserve">Standard #9:
</v>
      </c>
      <c r="N11" s="87" t="str">
        <f>"Standard #10:"&amp;CHAR(10)&amp;CHAR(10)&amp;IF('II_Program-level standards'!N7="","",'II_Program-level standards'!N7&amp;"; "&amp;CHAR(10)&amp;'II_Program-level standards'!N9&amp;"; "&amp;CHAR(10)&amp;'II_Program-level standards'!N14&amp;"; "&amp;CHAR(10)&amp;'II_Program-level standards'!N15)</f>
        <v xml:space="preserve">Standard #10:
</v>
      </c>
      <c r="O11" s="87" t="str">
        <f>"Standard #11:"&amp;CHAR(10)&amp;CHAR(10)&amp;IF('II_Program-level standards'!O7="","",'II_Program-level standards'!O7&amp;"; "&amp;CHAR(10)&amp;'II_Program-level standards'!O9&amp;"; "&amp;CHAR(10)&amp;'II_Program-level standards'!O14&amp;"; "&amp;CHAR(10)&amp;'II_Program-level standards'!O15)</f>
        <v xml:space="preserve">Standard #11:
</v>
      </c>
      <c r="P11" s="87" t="str">
        <f>"Standard #12:"&amp;CHAR(10)&amp;CHAR(10)&amp;IF('II_Program-level standards'!P7="","",'II_Program-level standards'!P7&amp;"; "&amp;CHAR(10)&amp;'II_Program-level standards'!P9&amp;"; "&amp;CHAR(10)&amp;'II_Program-level standards'!P14&amp;"; "&amp;CHAR(10)&amp;'II_Program-level standards'!P15)</f>
        <v xml:space="preserve">Standard #12:
</v>
      </c>
      <c r="Q11" s="87" t="str">
        <f>"Standard #13:"&amp;CHAR(10)&amp;CHAR(10)&amp;IF('II_Program-level standards'!Q7="","",'II_Program-level standards'!Q7&amp;"; "&amp;CHAR(10)&amp;'II_Program-level standards'!Q9&amp;"; "&amp;CHAR(10)&amp;'II_Program-level standards'!Q14&amp;"; "&amp;CHAR(10)&amp;'II_Program-level standards'!Q15)</f>
        <v xml:space="preserve">Standard #13:
</v>
      </c>
      <c r="R11" s="87" t="str">
        <f>"Standard #14:"&amp;CHAR(10)&amp;CHAR(10)&amp;IF('II_Program-level standards'!R7="","",'II_Program-level standards'!R7&amp;"; "&amp;CHAR(10)&amp;'II_Program-level standards'!R9&amp;"; "&amp;CHAR(10)&amp;'II_Program-level standards'!R14&amp;"; "&amp;CHAR(10)&amp;'II_Program-level standards'!R15)</f>
        <v xml:space="preserve">Standard #14:
</v>
      </c>
      <c r="S11" s="87" t="str">
        <f>"Standard #15:"&amp;CHAR(10)&amp;CHAR(10)&amp;IF('II_Program-level standards'!S7="","",'II_Program-level standards'!S7&amp;"; "&amp;CHAR(10)&amp;'II_Program-level standards'!S9&amp;"; "&amp;CHAR(10)&amp;'II_Program-level standards'!S14&amp;"; "&amp;CHAR(10)&amp;'II_Program-level standards'!S15)</f>
        <v xml:space="preserve">Standard #15:
</v>
      </c>
      <c r="T11" s="87" t="str">
        <f>"Standard #16:"&amp;CHAR(10)&amp;CHAR(10)&amp;IF('II_Program-level standards'!T7="","",'II_Program-level standards'!T7&amp;"; "&amp;CHAR(10)&amp;'II_Program-level standards'!T9&amp;"; "&amp;CHAR(10)&amp;'II_Program-level standards'!T14&amp;"; "&amp;CHAR(10)&amp;'II_Program-level standards'!T15)</f>
        <v xml:space="preserve">Standard #16:
</v>
      </c>
      <c r="U11" s="87" t="str">
        <f>"Standard #17:"&amp;CHAR(10)&amp;CHAR(10)&amp;IF('II_Program-level standards'!U7="","",'II_Program-level standards'!U7&amp;"; "&amp;CHAR(10)&amp;'II_Program-level standards'!U9&amp;"; "&amp;CHAR(10)&amp;'II_Program-level standards'!U14&amp;"; "&amp;CHAR(10)&amp;'II_Program-level standards'!U15)</f>
        <v xml:space="preserve">Standard #17:
</v>
      </c>
      <c r="V11" s="87" t="str">
        <f>"Standard #18:"&amp;CHAR(10)&amp;CHAR(10)&amp;IF('II_Program-level standards'!V7="","",'II_Program-level standards'!V7&amp;"; "&amp;CHAR(10)&amp;'II_Program-level standards'!V9&amp;"; "&amp;CHAR(10)&amp;'II_Program-level standards'!V14&amp;"; "&amp;CHAR(10)&amp;'II_Program-level standards'!V15)</f>
        <v xml:space="preserve">Standard #18:
</v>
      </c>
      <c r="W11" s="87" t="str">
        <f>"Standard #19:"&amp;CHAR(10)&amp;CHAR(10)&amp;IF('II_Program-level standards'!W7="","",'II_Program-level standards'!W7&amp;"; "&amp;CHAR(10)&amp;'II_Program-level standards'!W9&amp;"; "&amp;CHAR(10)&amp;'II_Program-level standards'!W14&amp;"; "&amp;CHAR(10)&amp;'II_Program-level standards'!W15)</f>
        <v xml:space="preserve">Standard #19:
</v>
      </c>
      <c r="X11" s="87" t="str">
        <f>"Standard #20:"&amp;CHAR(10)&amp;CHAR(10)&amp;IF('II_Program-level standards'!X7="","",'II_Program-level standards'!X7&amp;"; "&amp;CHAR(10)&amp;'II_Program-level standards'!X9&amp;"; "&amp;CHAR(10)&amp;'II_Program-level standards'!X14&amp;"; "&amp;CHAR(10)&amp;'II_Program-level standards'!X15)</f>
        <v xml:space="preserve">Standard #20:
</v>
      </c>
      <c r="Y11" s="87" t="str">
        <f>"Standard #21:"&amp;CHAR(10)&amp;CHAR(10)&amp;IF('II_Program-level standards'!Y7="","",'II_Program-level standards'!Y7&amp;"; "&amp;CHAR(10)&amp;'II_Program-level standards'!Y9&amp;"; "&amp;CHAR(10)&amp;'II_Program-level standards'!Y14&amp;"; "&amp;CHAR(10)&amp;'II_Program-level standards'!Y15)</f>
        <v xml:space="preserve">Standard #21:
</v>
      </c>
      <c r="Z11" s="87" t="str">
        <f>"Standard #22:"&amp;CHAR(10)&amp;CHAR(10)&amp;IF('II_Program-level standards'!Z7="","",'II_Program-level standards'!Z7&amp;"; "&amp;CHAR(10)&amp;'II_Program-level standards'!Z9&amp;"; "&amp;CHAR(10)&amp;'II_Program-level standards'!Z14&amp;"; "&amp;CHAR(10)&amp;'II_Program-level standards'!Z15)</f>
        <v xml:space="preserve">Standard #22:
</v>
      </c>
      <c r="AA11" s="87" t="str">
        <f>"Standard #23:"&amp;CHAR(10)&amp;CHAR(10)&amp;IF('II_Program-level standards'!AA7="","",'II_Program-level standards'!AA7&amp;"; "&amp;CHAR(10)&amp;'II_Program-level standards'!AA9&amp;"; "&amp;CHAR(10)&amp;'II_Program-level standards'!AA14&amp;"; "&amp;CHAR(10)&amp;'II_Program-level standards'!AA15)</f>
        <v xml:space="preserve">Standard #23:
</v>
      </c>
      <c r="AB11" s="87" t="str">
        <f>"Standard #24:"&amp;CHAR(10)&amp;CHAR(10)&amp;IF('II_Program-level standards'!AB7="","",'II_Program-level standards'!AB7&amp;"; "&amp;CHAR(10)&amp;'II_Program-level standards'!AB9&amp;"; "&amp;CHAR(10)&amp;'II_Program-level standards'!AB14&amp;"; "&amp;CHAR(10)&amp;'II_Program-level standards'!AB15)</f>
        <v xml:space="preserve">Standard #24:
</v>
      </c>
      <c r="AC11" s="87" t="str">
        <f>"Standard #25:"&amp;CHAR(10)&amp;CHAR(10)&amp;IF('II_Program-level standards'!AC7="","",'II_Program-level standards'!AC7&amp;"; "&amp;CHAR(10)&amp;'II_Program-level standards'!AC9&amp;"; "&amp;CHAR(10)&amp;'II_Program-level standards'!AC14&amp;"; "&amp;CHAR(10)&amp;'II_Program-level standards'!AC15)</f>
        <v xml:space="preserve">Standard #25:
</v>
      </c>
      <c r="AD11" s="87" t="str">
        <f>"Standard #26:"&amp;CHAR(10)&amp;CHAR(10)&amp;IF('II_Program-level standards'!AD7="","",'II_Program-level standards'!AD7&amp;"; "&amp;CHAR(10)&amp;'II_Program-level standards'!AD9&amp;"; "&amp;CHAR(10)&amp;'II_Program-level standards'!AD14&amp;"; "&amp;CHAR(10)&amp;'II_Program-level standards'!AD15)</f>
        <v xml:space="preserve">Standard #26:
</v>
      </c>
      <c r="AE11" s="87" t="str">
        <f>"Standard #27:"&amp;CHAR(10)&amp;CHAR(10)&amp;IF('II_Program-level standards'!AE7="","",'II_Program-level standards'!AE7&amp;"; "&amp;CHAR(10)&amp;'II_Program-level standards'!AE9&amp;"; "&amp;CHAR(10)&amp;'II_Program-level standards'!AE14&amp;"; "&amp;CHAR(10)&amp;'II_Program-level standards'!AE15)</f>
        <v xml:space="preserve">Standard #27:
</v>
      </c>
      <c r="AF11" s="87" t="str">
        <f>"Standard #28:"&amp;CHAR(10)&amp;CHAR(10)&amp;IF('II_Program-level standards'!AF7="","",'II_Program-level standards'!AF7&amp;"; "&amp;CHAR(10)&amp;'II_Program-level standards'!AF9&amp;"; "&amp;CHAR(10)&amp;'II_Program-level standards'!AF14&amp;"; "&amp;CHAR(10)&amp;'II_Program-level standards'!AF15)</f>
        <v xml:space="preserve">Standard #28:
</v>
      </c>
      <c r="AG11" s="87" t="str">
        <f>"Standard #29:"&amp;CHAR(10)&amp;CHAR(10)&amp;IF('II_Program-level standards'!AG7="","",'II_Program-level standards'!AG7&amp;"; "&amp;CHAR(10)&amp;'II_Program-level standards'!AG9&amp;"; "&amp;CHAR(10)&amp;'II_Program-level standards'!AG14&amp;"; "&amp;CHAR(10)&amp;'II_Program-level standards'!AG15)</f>
        <v xml:space="preserve">Standard #29:
</v>
      </c>
      <c r="AH11" s="87" t="str">
        <f>"Standard #30:"&amp;CHAR(10)&amp;CHAR(10)&amp;IF('II_Program-level standards'!AH7="","",'II_Program-level standards'!AH7&amp;"; "&amp;CHAR(10)&amp;'II_Program-level standards'!AH9&amp;"; "&amp;CHAR(10)&amp;'II_Program-level standards'!AH14&amp;"; "&amp;CHAR(10)&amp;'II_Program-level standards'!AH15)</f>
        <v xml:space="preserve">Standard #30:
</v>
      </c>
      <c r="AI11" s="87" t="str">
        <f>"Standard #31:"&amp;CHAR(10)&amp;CHAR(10)&amp;IF('II_Program-level standards'!AI7="","",'II_Program-level standards'!AI7&amp;"; "&amp;CHAR(10)&amp;'II_Program-level standards'!AI9&amp;"; "&amp;CHAR(10)&amp;'II_Program-level standards'!AI14&amp;"; "&amp;CHAR(10)&amp;'II_Program-level standards'!AI15)</f>
        <v xml:space="preserve">Standard #31:
</v>
      </c>
      <c r="AJ11" s="87" t="str">
        <f>"Standard #32:"&amp;CHAR(10)&amp;CHAR(10)&amp;IF('II_Program-level standards'!AJ7="","",'II_Program-level standards'!AJ7&amp;"; "&amp;CHAR(10)&amp;'II_Program-level standards'!AJ9&amp;"; "&amp;CHAR(10)&amp;'II_Program-level standards'!AJ14&amp;"; "&amp;CHAR(10)&amp;'II_Program-level standards'!AJ15)</f>
        <v xml:space="preserve">Standard #32:
</v>
      </c>
      <c r="AK11" s="87" t="str">
        <f>"Standard #33:"&amp;CHAR(10)&amp;CHAR(10)&amp;IF('II_Program-level standards'!AK7="","",'II_Program-level standards'!AK7&amp;"; "&amp;CHAR(10)&amp;'II_Program-level standards'!AK9&amp;"; "&amp;CHAR(10)&amp;'II_Program-level standards'!AK14&amp;"; "&amp;CHAR(10)&amp;'II_Program-level standards'!AK15)</f>
        <v xml:space="preserve">Standard #33:
</v>
      </c>
      <c r="AL11" s="87" t="str">
        <f>"Standard #34:"&amp;CHAR(10)&amp;CHAR(10)&amp;IF('II_Program-level standards'!AL7="","",'II_Program-level standards'!AL7&amp;"; "&amp;CHAR(10)&amp;'II_Program-level standards'!AL9&amp;"; "&amp;CHAR(10)&amp;'II_Program-level standards'!AL14&amp;"; "&amp;CHAR(10)&amp;'II_Program-level standards'!AL15)</f>
        <v xml:space="preserve">Standard #34:
</v>
      </c>
      <c r="AM11" s="87" t="str">
        <f>"Standard #35:"&amp;CHAR(10)&amp;CHAR(10)&amp;IF('II_Program-level standards'!AM7="","",'II_Program-level standards'!AM7&amp;"; "&amp;CHAR(10)&amp;'II_Program-level standards'!AM9&amp;"; "&amp;CHAR(10)&amp;'II_Program-level standards'!AM14&amp;"; "&amp;CHAR(10)&amp;'II_Program-level standards'!AM15)</f>
        <v xml:space="preserve">Standard #35:
</v>
      </c>
      <c r="AN11" s="87" t="str">
        <f>"Standard #36:"&amp;CHAR(10)&amp;CHAR(10)&amp;IF('II_Program-level standards'!AN7="","",'II_Program-level standards'!AN7&amp;"; "&amp;CHAR(10)&amp;'II_Program-level standards'!AN9&amp;"; "&amp;CHAR(10)&amp;'II_Program-level standards'!AN14&amp;"; "&amp;CHAR(10)&amp;'II_Program-level standards'!AN15)</f>
        <v xml:space="preserve">Standard #36:
</v>
      </c>
      <c r="AO11" s="87" t="str">
        <f>"Standard #37:"&amp;CHAR(10)&amp;CHAR(10)&amp;IF('II_Program-level standards'!AO7="","",'II_Program-level standards'!AO7&amp;"; "&amp;CHAR(10)&amp;'II_Program-level standards'!AO9&amp;"; "&amp;CHAR(10)&amp;'II_Program-level standards'!AO14&amp;"; "&amp;CHAR(10)&amp;'II_Program-level standards'!AO15)</f>
        <v xml:space="preserve">Standard #37:
</v>
      </c>
      <c r="AP11" s="87" t="str">
        <f>"Standard #38:"&amp;CHAR(10)&amp;CHAR(10)&amp;IF('II_Program-level standards'!AP7="","",'II_Program-level standards'!AP7&amp;"; "&amp;CHAR(10)&amp;'II_Program-level standards'!AP9&amp;"; "&amp;CHAR(10)&amp;'II_Program-level standards'!AP14&amp;"; "&amp;CHAR(10)&amp;'II_Program-level standards'!AP15)</f>
        <v xml:space="preserve">Standard #38:
</v>
      </c>
      <c r="AQ11" s="87" t="str">
        <f>"Standard #39:"&amp;CHAR(10)&amp;CHAR(10)&amp;IF('II_Program-level standards'!AQ7="","",'II_Program-level standards'!AQ7&amp;"; "&amp;CHAR(10)&amp;'II_Program-level standards'!AQ9&amp;"; "&amp;CHAR(10)&amp;'II_Program-level standards'!AQ14&amp;"; "&amp;CHAR(10)&amp;'II_Program-level standards'!AQ15)</f>
        <v xml:space="preserve">Standard #39:
</v>
      </c>
      <c r="AR11" s="87" t="str">
        <f>"Standard #40:"&amp;CHAR(10)&amp;CHAR(10)&amp;IF('II_Program-level standards'!AR7="","",'II_Program-level standards'!AR7&amp;"; "&amp;CHAR(10)&amp;'II_Program-level standards'!AR9&amp;"; "&amp;CHAR(10)&amp;'II_Program-level standards'!AR14&amp;"; "&amp;CHAR(10)&amp;'II_Program-level standards'!AR15)</f>
        <v xml:space="preserve">Standard #40:
</v>
      </c>
      <c r="AS11" s="87" t="str">
        <f>"Standard #41:"&amp;CHAR(10)&amp;CHAR(10)&amp;IF('II_Program-level standards'!AS7="","",'II_Program-level standards'!AS7&amp;"; "&amp;CHAR(10)&amp;'II_Program-level standards'!AS9&amp;"; "&amp;CHAR(10)&amp;'II_Program-level standards'!AS14&amp;"; "&amp;CHAR(10)&amp;'II_Program-level standards'!AS15)</f>
        <v xml:space="preserve">Standard #41:
</v>
      </c>
      <c r="AT11" s="87" t="str">
        <f>"Standard #42:"&amp;CHAR(10)&amp;CHAR(10)&amp;IF('II_Program-level standards'!AT7="","",'II_Program-level standards'!AT7&amp;"; "&amp;CHAR(10)&amp;'II_Program-level standards'!AT9&amp;"; "&amp;CHAR(10)&amp;'II_Program-level standards'!AT14&amp;"; "&amp;CHAR(10)&amp;'II_Program-level standards'!AT15)</f>
        <v xml:space="preserve">Standard #42:
</v>
      </c>
      <c r="AU11" s="87" t="str">
        <f>"Standard #43:"&amp;CHAR(10)&amp;CHAR(10)&amp;IF('II_Program-level standards'!AU7="","",'II_Program-level standards'!AU7&amp;"; "&amp;CHAR(10)&amp;'II_Program-level standards'!AU9&amp;"; "&amp;CHAR(10)&amp;'II_Program-level standards'!AU14&amp;"; "&amp;CHAR(10)&amp;'II_Program-level standards'!AU15)</f>
        <v xml:space="preserve">Standard #43:
</v>
      </c>
      <c r="AV11" s="87" t="str">
        <f>"Standard #44:"&amp;CHAR(10)&amp;CHAR(10)&amp;IF('II_Program-level standards'!AV7="","",'II_Program-level standards'!AV7&amp;"; "&amp;CHAR(10)&amp;'II_Program-level standards'!AV9&amp;"; "&amp;CHAR(10)&amp;'II_Program-level standards'!AV14&amp;"; "&amp;CHAR(10)&amp;'II_Program-level standards'!AV15)</f>
        <v xml:space="preserve">Standard #44:
</v>
      </c>
      <c r="AW11" s="87" t="str">
        <f>"Standard #45:"&amp;CHAR(10)&amp;CHAR(10)&amp;IF('II_Program-level standards'!AW7="","",'II_Program-level standards'!AW7&amp;"; "&amp;CHAR(10)&amp;'II_Program-level standards'!AW9&amp;"; "&amp;CHAR(10)&amp;'II_Program-level standards'!AW14&amp;"; "&amp;CHAR(10)&amp;'II_Program-level standards'!AW15)</f>
        <v xml:space="preserve">Standard #45:
</v>
      </c>
      <c r="AX11" s="87" t="str">
        <f>"Standard #46:"&amp;CHAR(10)&amp;CHAR(10)&amp;IF('II_Program-level standards'!AX7="","",'II_Program-level standards'!AX7&amp;"; "&amp;CHAR(10)&amp;'II_Program-level standards'!AX9&amp;"; "&amp;CHAR(10)&amp;'II_Program-level standards'!AX14&amp;"; "&amp;CHAR(10)&amp;'II_Program-level standards'!AX15)</f>
        <v xml:space="preserve">Standard #46:
</v>
      </c>
      <c r="AY11" s="87" t="str">
        <f>"Standard #47:"&amp;CHAR(10)&amp;CHAR(10)&amp;IF('II_Program-level standards'!AY7="","",'II_Program-level standards'!AY7&amp;"; "&amp;CHAR(10)&amp;'II_Program-level standards'!AY9&amp;"; "&amp;CHAR(10)&amp;'II_Program-level standards'!AY14&amp;"; "&amp;CHAR(10)&amp;'II_Program-level standards'!AY15)</f>
        <v xml:space="preserve">Standard #47:
</v>
      </c>
      <c r="AZ11" s="87" t="str">
        <f>"Standard #48:"&amp;CHAR(10)&amp;CHAR(10)&amp;IF('II_Program-level standards'!AZ7="","",'II_Program-level standards'!AZ7&amp;"; "&amp;CHAR(10)&amp;'II_Program-level standards'!AZ9&amp;"; "&amp;CHAR(10)&amp;'II_Program-level standards'!AZ14&amp;"; "&amp;CHAR(10)&amp;'II_Program-level standards'!AZ15)</f>
        <v xml:space="preserve">Standard #48:
</v>
      </c>
      <c r="BA11" s="87" t="str">
        <f>"Standard #49:"&amp;CHAR(10)&amp;CHAR(10)&amp;IF('II_Program-level standards'!BA7="","",'II_Program-level standards'!BA7&amp;"; "&amp;CHAR(10)&amp;'II_Program-level standards'!BA9&amp;"; "&amp;CHAR(10)&amp;'II_Program-level standards'!BA14&amp;"; "&amp;CHAR(10)&amp;'II_Program-level standards'!BA15)</f>
        <v xml:space="preserve">Standard #49:
</v>
      </c>
      <c r="BB11" s="87" t="str">
        <f>"Standard #50:"&amp;CHAR(10)&amp;CHAR(10)&amp;IF('II_Program-level standards'!BB7="","",'II_Program-level standards'!BB7&amp;"; "&amp;CHAR(10)&amp;'II_Program-level standards'!BB9&amp;"; "&amp;CHAR(10)&amp;'II_Program-level standards'!BB14&amp;"; "&amp;CHAR(10)&amp;'II_Program-level standards'!BB15)</f>
        <v xml:space="preserve">Standard #50:
</v>
      </c>
      <c r="BC11" s="87" t="str">
        <f>"Standard #51:"&amp;CHAR(10)&amp;CHAR(10)&amp;IF('II_Program-level standards'!BC7="","",'II_Program-level standards'!BC7&amp;"; "&amp;CHAR(10)&amp;'II_Program-level standards'!BC9&amp;"; "&amp;CHAR(10)&amp;'II_Program-level standards'!BC14&amp;"; "&amp;CHAR(10)&amp;'II_Program-level standards'!BC15)</f>
        <v xml:space="preserve">Standard #51:
</v>
      </c>
      <c r="BD11" s="87" t="str">
        <f>"Standard #52:"&amp;CHAR(10)&amp;CHAR(10)&amp;IF('II_Program-level standards'!BD7="","",'II_Program-level standards'!BD7&amp;"; "&amp;CHAR(10)&amp;'II_Program-level standards'!BD9&amp;"; "&amp;CHAR(10)&amp;'II_Program-level standards'!BD14&amp;"; "&amp;CHAR(10)&amp;'II_Program-level standards'!BD15)</f>
        <v xml:space="preserve">Standard #52:
</v>
      </c>
      <c r="BE11" s="87" t="str">
        <f>"Standard #53:"&amp;CHAR(10)&amp;CHAR(10)&amp;IF('II_Program-level standards'!BE7="","",'II_Program-level standards'!BE7&amp;"; "&amp;CHAR(10)&amp;'II_Program-level standards'!BE9&amp;"; "&amp;CHAR(10)&amp;'II_Program-level standards'!BE14&amp;"; "&amp;CHAR(10)&amp;'II_Program-level standards'!BE15)</f>
        <v xml:space="preserve">Standard #53:
</v>
      </c>
      <c r="BF11" s="87" t="str">
        <f>"Standard #54:"&amp;CHAR(10)&amp;CHAR(10)&amp;IF('II_Program-level standards'!BF7="","",'II_Program-level standards'!BF7&amp;"; "&amp;CHAR(10)&amp;'II_Program-level standards'!BF9&amp;"; "&amp;CHAR(10)&amp;'II_Program-level standards'!BF14&amp;"; "&amp;CHAR(10)&amp;'II_Program-level standards'!BF15)</f>
        <v xml:space="preserve">Standard #54:
</v>
      </c>
      <c r="BG11" s="87" t="str">
        <f>"Standard #55:"&amp;CHAR(10)&amp;CHAR(10)&amp;IF('II_Program-level standards'!BG7="","",'II_Program-level standards'!BG7&amp;"; "&amp;CHAR(10)&amp;'II_Program-level standards'!BG9&amp;"; "&amp;CHAR(10)&amp;'II_Program-level standards'!BG14&amp;"; "&amp;CHAR(10)&amp;'II_Program-level standards'!BG15)</f>
        <v xml:space="preserve">Standard #55:
</v>
      </c>
      <c r="BH11" s="87" t="str">
        <f>"Standard #56:"&amp;CHAR(10)&amp;CHAR(10)&amp;IF('II_Program-level standards'!BH7="","",'II_Program-level standards'!BH7&amp;"; "&amp;CHAR(10)&amp;'II_Program-level standards'!BH9&amp;"; "&amp;CHAR(10)&amp;'II_Program-level standards'!BH14&amp;"; "&amp;CHAR(10)&amp;'II_Program-level standards'!BH15)</f>
        <v xml:space="preserve">Standard #56:
</v>
      </c>
      <c r="BI11" s="87" t="str">
        <f>"Standard #57:"&amp;CHAR(10)&amp;CHAR(10)&amp;IF('II_Program-level standards'!BI7="","",'II_Program-level standards'!BI7&amp;"; "&amp;CHAR(10)&amp;'II_Program-level standards'!BI9&amp;"; "&amp;CHAR(10)&amp;'II_Program-level standards'!BI14&amp;"; "&amp;CHAR(10)&amp;'II_Program-level standards'!BI15)</f>
        <v xml:space="preserve">Standard #57:
</v>
      </c>
      <c r="BJ11" s="87" t="str">
        <f>"Standard #58:"&amp;CHAR(10)&amp;CHAR(10)&amp;IF('II_Program-level standards'!BJ7="","",'II_Program-level standards'!BJ7&amp;"; "&amp;CHAR(10)&amp;'II_Program-level standards'!BJ9&amp;"; "&amp;CHAR(10)&amp;'II_Program-level standards'!BJ14&amp;"; "&amp;CHAR(10)&amp;'II_Program-level standards'!BJ15)</f>
        <v xml:space="preserve">Standard #58:
</v>
      </c>
      <c r="BK11" s="87" t="str">
        <f>"Standard #59:"&amp;CHAR(10)&amp;CHAR(10)&amp;IF('II_Program-level standards'!BK7="","",'II_Program-level standards'!BK7&amp;"; "&amp;CHAR(10)&amp;'II_Program-level standards'!BK9&amp;"; "&amp;CHAR(10)&amp;'II_Program-level standards'!BK14&amp;"; "&amp;CHAR(10)&amp;'II_Program-level standards'!BK15)</f>
        <v xml:space="preserve">Standard #59:
</v>
      </c>
      <c r="BL11" s="87" t="str">
        <f>"Standard #60:"&amp;CHAR(10)&amp;CHAR(10)&amp;IF('II_Program-level standards'!BL7="","",'II_Program-level standards'!BL7&amp;"; "&amp;CHAR(10)&amp;'II_Program-level standards'!BL9&amp;"; "&amp;CHAR(10)&amp;'II_Program-level standards'!BL14&amp;"; "&amp;CHAR(10)&amp;'II_Program-level standards'!BL15)</f>
        <v xml:space="preserve">Standard #60:
</v>
      </c>
      <c r="BM11" s="87" t="str">
        <f>"Standard #61:"&amp;CHAR(10)&amp;CHAR(10)&amp;IF('II_Program-level standards'!BM7="","",'II_Program-level standards'!BM7&amp;"; "&amp;CHAR(10)&amp;'II_Program-level standards'!BM9&amp;"; "&amp;CHAR(10)&amp;'II_Program-level standards'!BM14&amp;"; "&amp;CHAR(10)&amp;'II_Program-level standards'!BM15)</f>
        <v xml:space="preserve">Standard #61:
</v>
      </c>
      <c r="BN11" s="87" t="str">
        <f>"Standard #62:"&amp;CHAR(10)&amp;CHAR(10)&amp;IF('II_Program-level standards'!BN7="","",'II_Program-level standards'!BN7&amp;"; "&amp;CHAR(10)&amp;'II_Program-level standards'!BN9&amp;"; "&amp;CHAR(10)&amp;'II_Program-level standards'!BN14&amp;"; "&amp;CHAR(10)&amp;'II_Program-level standards'!BN15)</f>
        <v xml:space="preserve">Standard #62:
</v>
      </c>
      <c r="BO11" s="87" t="str">
        <f>"Standard #63:"&amp;CHAR(10)&amp;CHAR(10)&amp;IF('II_Program-level standards'!BO7="","",'II_Program-level standards'!BO7&amp;"; "&amp;CHAR(10)&amp;'II_Program-level standards'!BO9&amp;"; "&amp;CHAR(10)&amp;'II_Program-level standards'!BO14&amp;"; "&amp;CHAR(10)&amp;'II_Program-level standards'!BO15)</f>
        <v xml:space="preserve">Standard #63:
</v>
      </c>
      <c r="BP11" s="87" t="str">
        <f>"Standard #64:"&amp;CHAR(10)&amp;CHAR(10)&amp;IF('II_Program-level standards'!BP7="","",'II_Program-level standards'!BP7&amp;"; "&amp;CHAR(10)&amp;'II_Program-level standards'!BP9&amp;"; "&amp;CHAR(10)&amp;'II_Program-level standards'!BP14&amp;"; "&amp;CHAR(10)&amp;'II_Program-level standards'!BP15)</f>
        <v xml:space="preserve">Standard #64:
</v>
      </c>
      <c r="BQ11" s="87" t="str">
        <f>"Standard #65:"&amp;CHAR(10)&amp;CHAR(10)&amp;IF('II_Program-level standards'!BQ7="","",'II_Program-level standards'!BQ7&amp;"; "&amp;CHAR(10)&amp;'II_Program-level standards'!BQ9&amp;"; "&amp;CHAR(10)&amp;'II_Program-level standards'!BQ14&amp;"; "&amp;CHAR(10)&amp;'II_Program-level standards'!BQ15)</f>
        <v xml:space="preserve">Standard #65:
</v>
      </c>
      <c r="BR11" s="87" t="str">
        <f>"Standard #66:"&amp;CHAR(10)&amp;CHAR(10)&amp;IF('II_Program-level standards'!BR7="","",'II_Program-level standards'!BR7&amp;"; "&amp;CHAR(10)&amp;'II_Program-level standards'!BR9&amp;"; "&amp;CHAR(10)&amp;'II_Program-level standards'!BR14&amp;"; "&amp;CHAR(10)&amp;'II_Program-level standards'!BR15)</f>
        <v xml:space="preserve">Standard #66:
</v>
      </c>
      <c r="BS11" s="87" t="str">
        <f>"Standard #67:"&amp;CHAR(10)&amp;CHAR(10)&amp;IF('II_Program-level standards'!BS7="","",'II_Program-level standards'!BS7&amp;"; "&amp;CHAR(10)&amp;'II_Program-level standards'!BS9&amp;"; "&amp;CHAR(10)&amp;'II_Program-level standards'!BS14&amp;"; "&amp;CHAR(10)&amp;'II_Program-level standards'!BS15)</f>
        <v xml:space="preserve">Standard #67:
</v>
      </c>
      <c r="BT11" s="87" t="str">
        <f>"Standard #68:"&amp;CHAR(10)&amp;CHAR(10)&amp;IF('II_Program-level standards'!BT7="","",'II_Program-level standards'!BT7&amp;"; "&amp;CHAR(10)&amp;'II_Program-level standards'!BT9&amp;"; "&amp;CHAR(10)&amp;'II_Program-level standards'!BT14&amp;"; "&amp;CHAR(10)&amp;'II_Program-level standards'!BT15)</f>
        <v xml:space="preserve">Standard #68:
</v>
      </c>
      <c r="BU11" s="87" t="str">
        <f>"Standard #69:"&amp;CHAR(10)&amp;CHAR(10)&amp;IF('II_Program-level standards'!BU7="","",'II_Program-level standards'!BU7&amp;"; "&amp;CHAR(10)&amp;'II_Program-level standards'!BU9&amp;"; "&amp;CHAR(10)&amp;'II_Program-level standards'!BU14&amp;"; "&amp;CHAR(10)&amp;'II_Program-level standards'!BU15)</f>
        <v xml:space="preserve">Standard #69:
</v>
      </c>
      <c r="BV11" s="87" t="str">
        <f>"Standard #70:"&amp;CHAR(10)&amp;CHAR(10)&amp;IF('II_Program-level standards'!BV7="","",'II_Program-level standards'!BV7&amp;"; "&amp;CHAR(10)&amp;'II_Program-level standards'!BV9&amp;"; "&amp;CHAR(10)&amp;'II_Program-level standards'!BV14&amp;"; "&amp;CHAR(10)&amp;'II_Program-level standards'!BV15)</f>
        <v xml:space="preserve">Standard #70:
</v>
      </c>
      <c r="BW11" s="87" t="str">
        <f>"Standard #71:"&amp;CHAR(10)&amp;CHAR(10)&amp;IF('II_Program-level standards'!BW7="","",'II_Program-level standards'!BW7&amp;"; "&amp;CHAR(10)&amp;'II_Program-level standards'!BW9&amp;"; "&amp;CHAR(10)&amp;'II_Program-level standards'!BW14&amp;"; "&amp;CHAR(10)&amp;'II_Program-level standards'!BW15)</f>
        <v xml:space="preserve">Standard #71:
</v>
      </c>
      <c r="BX11" s="87" t="str">
        <f>"Standard #72:"&amp;CHAR(10)&amp;CHAR(10)&amp;IF('II_Program-level standards'!BX7="","",'II_Program-level standards'!BX7&amp;"; "&amp;CHAR(10)&amp;'II_Program-level standards'!BX9&amp;"; "&amp;CHAR(10)&amp;'II_Program-level standards'!BX14&amp;"; "&amp;CHAR(10)&amp;'II_Program-level standards'!BX15)</f>
        <v xml:space="preserve">Standard #72:
</v>
      </c>
      <c r="BY11" s="87" t="str">
        <f>"Standard #73:"&amp;CHAR(10)&amp;CHAR(10)&amp;IF('II_Program-level standards'!BY7="","",'II_Program-level standards'!BY7&amp;"; "&amp;CHAR(10)&amp;'II_Program-level standards'!BY9&amp;"; "&amp;CHAR(10)&amp;'II_Program-level standards'!BY14&amp;"; "&amp;CHAR(10)&amp;'II_Program-level standards'!BY15)</f>
        <v xml:space="preserve">Standard #73:
</v>
      </c>
      <c r="BZ11" s="87" t="str">
        <f>"Standard #74:"&amp;CHAR(10)&amp;CHAR(10)&amp;IF('II_Program-level standards'!BZ7="","",'II_Program-level standards'!BZ7&amp;"; "&amp;CHAR(10)&amp;'II_Program-level standards'!BZ9&amp;"; "&amp;CHAR(10)&amp;'II_Program-level standards'!BZ14&amp;"; "&amp;CHAR(10)&amp;'II_Program-level standards'!BZ15)</f>
        <v xml:space="preserve">Standard #74:
</v>
      </c>
      <c r="CA11" s="87" t="str">
        <f>"Standard #75:"&amp;CHAR(10)&amp;CHAR(10)&amp;IF('II_Program-level standards'!CA7="","",'II_Program-level standards'!CA7&amp;"; "&amp;CHAR(10)&amp;'II_Program-level standards'!CA9&amp;"; "&amp;CHAR(10)&amp;'II_Program-level standards'!CA14&amp;"; "&amp;CHAR(10)&amp;'II_Program-level standards'!CA15)</f>
        <v xml:space="preserve">Standard #75:
</v>
      </c>
      <c r="CB11" s="87" t="str">
        <f>"Standard #76:"&amp;CHAR(10)&amp;CHAR(10)&amp;IF('II_Program-level standards'!CB7="","",'II_Program-level standards'!CB7&amp;"; "&amp;CHAR(10)&amp;'II_Program-level standards'!CB9&amp;"; "&amp;CHAR(10)&amp;'II_Program-level standards'!CB14&amp;"; "&amp;CHAR(10)&amp;'II_Program-level standards'!CB15)</f>
        <v xml:space="preserve">Standard #76:
</v>
      </c>
      <c r="CC11" s="87" t="str">
        <f>"Standard #77:"&amp;CHAR(10)&amp;CHAR(10)&amp;IF('II_Program-level standards'!CC7="","",'II_Program-level standards'!CC7&amp;"; "&amp;CHAR(10)&amp;'II_Program-level standards'!CC9&amp;"; "&amp;CHAR(10)&amp;'II_Program-level standards'!CC14&amp;"; "&amp;CHAR(10)&amp;'II_Program-level standards'!CC15)</f>
        <v xml:space="preserve">Standard #77:
</v>
      </c>
      <c r="CD11" s="87" t="str">
        <f>"Standard #78:"&amp;CHAR(10)&amp;CHAR(10)&amp;IF('II_Program-level standards'!CD7="","",'II_Program-level standards'!CD7&amp;"; "&amp;CHAR(10)&amp;'II_Program-level standards'!CD9&amp;"; "&amp;CHAR(10)&amp;'II_Program-level standards'!CD14&amp;"; "&amp;CHAR(10)&amp;'II_Program-level standards'!CD15)</f>
        <v xml:space="preserve">Standard #78:
</v>
      </c>
      <c r="CE11" s="87" t="str">
        <f>"Standard #79:"&amp;CHAR(10)&amp;CHAR(10)&amp;IF('II_Program-level standards'!CE7="","",'II_Program-level standards'!CE7&amp;"; "&amp;CHAR(10)&amp;'II_Program-level standards'!CE9&amp;"; "&amp;CHAR(10)&amp;'II_Program-level standards'!CE14&amp;"; "&amp;CHAR(10)&amp;'II_Program-level standards'!CE15)</f>
        <v xml:space="preserve">Standard #79:
</v>
      </c>
      <c r="CF11" s="87" t="str">
        <f>"Standard #80:"&amp;CHAR(10)&amp;CHAR(10)&amp;IF('II_Program-level standards'!CF7="","",'II_Program-level standards'!CF7&amp;"; "&amp;CHAR(10)&amp;'II_Program-level standards'!CF9&amp;"; "&amp;CHAR(10)&amp;'II_Program-level standards'!CF14&amp;"; "&amp;CHAR(10)&amp;'II_Program-level standards'!CF15)</f>
        <v xml:space="preserve">Standard #80:
</v>
      </c>
      <c r="CG11" s="87" t="str">
        <f>"Standard #81:"&amp;CHAR(10)&amp;CHAR(10)&amp;IF('II_Program-level standards'!CG7="","",'II_Program-level standards'!CG7&amp;"; "&amp;CHAR(10)&amp;'II_Program-level standards'!CG9&amp;"; "&amp;CHAR(10)&amp;'II_Program-level standards'!CG14&amp;"; "&amp;CHAR(10)&amp;'II_Program-level standards'!CG15)</f>
        <v xml:space="preserve">Standard #81:
</v>
      </c>
      <c r="CH11" s="87" t="str">
        <f>"Standard #82:"&amp;CHAR(10)&amp;CHAR(10)&amp;IF('II_Program-level standards'!CH7="","",'II_Program-level standards'!CH7&amp;"; "&amp;CHAR(10)&amp;'II_Program-level standards'!CH9&amp;"; "&amp;CHAR(10)&amp;'II_Program-level standards'!CH14&amp;"; "&amp;CHAR(10)&amp;'II_Program-level standards'!CH15)</f>
        <v xml:space="preserve">Standard #82:
</v>
      </c>
      <c r="CI11" s="87" t="str">
        <f>"Standard #83:"&amp;CHAR(10)&amp;CHAR(10)&amp;IF('II_Program-level standards'!CI7="","",'II_Program-level standards'!CI7&amp;"; "&amp;CHAR(10)&amp;'II_Program-level standards'!CI9&amp;"; "&amp;CHAR(10)&amp;'II_Program-level standards'!CI14&amp;"; "&amp;CHAR(10)&amp;'II_Program-level standards'!CI15)</f>
        <v xml:space="preserve">Standard #83:
</v>
      </c>
      <c r="CJ11" s="87" t="str">
        <f>"Standard #84:"&amp;CHAR(10)&amp;CHAR(10)&amp;IF('II_Program-level standards'!CJ7="","",'II_Program-level standards'!CJ7&amp;"; "&amp;CHAR(10)&amp;'II_Program-level standards'!CJ9&amp;"; "&amp;CHAR(10)&amp;'II_Program-level standards'!CJ14&amp;"; "&amp;CHAR(10)&amp;'II_Program-level standards'!CJ15)</f>
        <v xml:space="preserve">Standard #84:
</v>
      </c>
      <c r="CK11" s="87" t="str">
        <f>"Standard #85:"&amp;CHAR(10)&amp;CHAR(10)&amp;IF('II_Program-level standards'!CK7="","",'II_Program-level standards'!CK7&amp;"; "&amp;CHAR(10)&amp;'II_Program-level standards'!CK9&amp;"; "&amp;CHAR(10)&amp;'II_Program-level standards'!CK14&amp;"; "&amp;CHAR(10)&amp;'II_Program-level standards'!CK15)</f>
        <v xml:space="preserve">Standard #85:
</v>
      </c>
      <c r="CL11" s="87" t="str">
        <f>"Standard #86:"&amp;CHAR(10)&amp;CHAR(10)&amp;IF('II_Program-level standards'!CL7="","",'II_Program-level standards'!CL7&amp;"; "&amp;CHAR(10)&amp;'II_Program-level standards'!CL9&amp;"; "&amp;CHAR(10)&amp;'II_Program-level standards'!CL14&amp;"; "&amp;CHAR(10)&amp;'II_Program-level standards'!CL15)</f>
        <v xml:space="preserve">Standard #86:
</v>
      </c>
      <c r="CM11" s="87" t="str">
        <f>"Standard #87:"&amp;CHAR(10)&amp;CHAR(10)&amp;IF('II_Program-level standards'!CM7="","",'II_Program-level standards'!CM7&amp;"; "&amp;CHAR(10)&amp;'II_Program-level standards'!CM9&amp;"; "&amp;CHAR(10)&amp;'II_Program-level standards'!CM14&amp;"; "&amp;CHAR(10)&amp;'II_Program-level standards'!CM15)</f>
        <v xml:space="preserve">Standard #87:
</v>
      </c>
      <c r="CN11" s="87" t="str">
        <f>"Standard #88:"&amp;CHAR(10)&amp;CHAR(10)&amp;IF('II_Program-level standards'!CN7="","",'II_Program-level standards'!CN7&amp;"; "&amp;CHAR(10)&amp;'II_Program-level standards'!CN9&amp;"; "&amp;CHAR(10)&amp;'II_Program-level standards'!CN14&amp;"; "&amp;CHAR(10)&amp;'II_Program-level standards'!CN15)</f>
        <v xml:space="preserve">Standard #88:
</v>
      </c>
      <c r="CO11" s="87" t="str">
        <f>"Standard #89:"&amp;CHAR(10)&amp;CHAR(10)&amp;IF('II_Program-level standards'!CO7="","",'II_Program-level standards'!CO7&amp;"; "&amp;CHAR(10)&amp;'II_Program-level standards'!CO9&amp;"; "&amp;CHAR(10)&amp;'II_Program-level standards'!CO14&amp;"; "&amp;CHAR(10)&amp;'II_Program-level standards'!CO15)</f>
        <v xml:space="preserve">Standard #89:
</v>
      </c>
      <c r="CP11" s="87" t="str">
        <f>"Standard #90:"&amp;CHAR(10)&amp;CHAR(10)&amp;IF('II_Program-level standards'!CP7="","",'II_Program-level standards'!CP7&amp;"; "&amp;CHAR(10)&amp;'II_Program-level standards'!CP9&amp;"; "&amp;CHAR(10)&amp;'II_Program-level standards'!CP14&amp;"; "&amp;CHAR(10)&amp;'II_Program-level standards'!CP15)</f>
        <v xml:space="preserve">Standard #90:
</v>
      </c>
      <c r="CQ11" s="87" t="str">
        <f>"Standard #91:"&amp;CHAR(10)&amp;CHAR(10)&amp;IF('II_Program-level standards'!CQ7="","",'II_Program-level standards'!CQ7&amp;"; "&amp;CHAR(10)&amp;'II_Program-level standards'!CQ9&amp;"; "&amp;CHAR(10)&amp;'II_Program-level standards'!CQ14&amp;"; "&amp;CHAR(10)&amp;'II_Program-level standards'!CQ15)</f>
        <v xml:space="preserve">Standard #91:
</v>
      </c>
      <c r="CR11" s="87" t="str">
        <f>"Standard #92:"&amp;CHAR(10)&amp;CHAR(10)&amp;IF('II_Program-level standards'!CR7="","",'II_Program-level standards'!CR7&amp;"; "&amp;CHAR(10)&amp;'II_Program-level standards'!CR9&amp;"; "&amp;CHAR(10)&amp;'II_Program-level standards'!CR14&amp;"; "&amp;CHAR(10)&amp;'II_Program-level standards'!CR15)</f>
        <v xml:space="preserve">Standard #92:
</v>
      </c>
      <c r="CS11" s="87" t="str">
        <f>"Standard #93:"&amp;CHAR(10)&amp;CHAR(10)&amp;IF('II_Program-level standards'!CS7="","",'II_Program-level standards'!CS7&amp;"; "&amp;CHAR(10)&amp;'II_Program-level standards'!CS9&amp;"; "&amp;CHAR(10)&amp;'II_Program-level standards'!CS14&amp;"; "&amp;CHAR(10)&amp;'II_Program-level standards'!CS15)</f>
        <v xml:space="preserve">Standard #93:
</v>
      </c>
      <c r="CT11" s="87" t="str">
        <f>"Standard #94:"&amp;CHAR(10)&amp;CHAR(10)&amp;IF('II_Program-level standards'!CT7="","",'II_Program-level standards'!CT7&amp;"; "&amp;CHAR(10)&amp;'II_Program-level standards'!CT9&amp;"; "&amp;CHAR(10)&amp;'II_Program-level standards'!CT14&amp;"; "&amp;CHAR(10)&amp;'II_Program-level standards'!CT15)</f>
        <v xml:space="preserve">Standard #94:
</v>
      </c>
      <c r="CU11" s="87" t="str">
        <f>"Standard #95:"&amp;CHAR(10)&amp;CHAR(10)&amp;IF('II_Program-level standards'!CU7="","",'II_Program-level standards'!CU7&amp;"; "&amp;CHAR(10)&amp;'II_Program-level standards'!CU9&amp;"; "&amp;CHAR(10)&amp;'II_Program-level standards'!CU14&amp;"; "&amp;CHAR(10)&amp;'II_Program-level standards'!CU15)</f>
        <v xml:space="preserve">Standard #95:
</v>
      </c>
      <c r="CV11" s="87" t="str">
        <f>"Standard #96:"&amp;CHAR(10)&amp;CHAR(10)&amp;IF('II_Program-level standards'!CV7="","",'II_Program-level standards'!CV7&amp;"; "&amp;CHAR(10)&amp;'II_Program-level standards'!CV9&amp;"; "&amp;CHAR(10)&amp;'II_Program-level standards'!CV14&amp;"; "&amp;CHAR(10)&amp;'II_Program-level standards'!CV15)</f>
        <v xml:space="preserve">Standard #96:
</v>
      </c>
      <c r="CW11" s="87" t="str">
        <f>"Standard #97:"&amp;CHAR(10)&amp;CHAR(10)&amp;IF('II_Program-level standards'!CW7="","",'II_Program-level standards'!CW7&amp;"; "&amp;CHAR(10)&amp;'II_Program-level standards'!CW9&amp;"; "&amp;CHAR(10)&amp;'II_Program-level standards'!CW14&amp;"; "&amp;CHAR(10)&amp;'II_Program-level standards'!CW15)</f>
        <v xml:space="preserve">Standard #97:
</v>
      </c>
      <c r="CX11" s="87" t="str">
        <f>"Standard #98:"&amp;CHAR(10)&amp;CHAR(10)&amp;IF('II_Program-level standards'!CX7="","",'II_Program-level standards'!CX7&amp;"; "&amp;CHAR(10)&amp;'II_Program-level standards'!CX9&amp;"; "&amp;CHAR(10)&amp;'II_Program-level standards'!CX14&amp;"; "&amp;CHAR(10)&amp;'II_Program-level standards'!CX15)</f>
        <v xml:space="preserve">Standard #98:
</v>
      </c>
      <c r="CY11" s="87" t="str">
        <f>"Standard #99:"&amp;CHAR(10)&amp;CHAR(10)&amp;IF('II_Program-level standards'!CY7="","",'II_Program-level standards'!CY7&amp;"; "&amp;CHAR(10)&amp;'II_Program-level standards'!CY9&amp;"; "&amp;CHAR(10)&amp;'II_Program-level standards'!CY14&amp;"; "&amp;CHAR(10)&amp;'II_Program-level standards'!CY15)</f>
        <v xml:space="preserve">Standard #99:
</v>
      </c>
      <c r="CZ11" s="87" t="str">
        <f>"Standard #100:"&amp;CHAR(10)&amp;CHAR(10)&amp;IF('II_Program-level standards'!CZ7="","",'II_Program-level standards'!CZ7&amp;"; "&amp;CHAR(10)&amp;'II_Program-level standards'!CZ9&amp;"; "&amp;CHAR(10)&amp;'II_Program-level standards'!CZ14&amp;"; "&amp;CHAR(10)&amp;'II_Program-level standards'!CZ15)</f>
        <v xml:space="preserve">Standard #100:
</v>
      </c>
    </row>
    <row r="12" spans="1:104" ht="27.6" x14ac:dyDescent="0.25">
      <c r="A12" s="16" t="s">
        <v>587</v>
      </c>
      <c r="B12" s="9" t="s">
        <v>561</v>
      </c>
      <c r="C12" s="15" t="s">
        <v>562</v>
      </c>
      <c r="D12" s="134" t="s">
        <v>103</v>
      </c>
      <c r="E12" s="241"/>
      <c r="F12" s="50"/>
      <c r="G12" s="50"/>
      <c r="H12" s="50"/>
      <c r="I12" s="50"/>
      <c r="J12" s="50"/>
      <c r="K12" s="50"/>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50"/>
      <c r="BN12" s="50"/>
      <c r="BO12" s="50"/>
      <c r="BP12" s="50"/>
      <c r="BQ12" s="50"/>
      <c r="BR12" s="50"/>
      <c r="BS12" s="50"/>
      <c r="BT12" s="50"/>
      <c r="BU12" s="50"/>
      <c r="BV12" s="50"/>
      <c r="BW12" s="50"/>
      <c r="BX12" s="50"/>
      <c r="BY12" s="50"/>
      <c r="BZ12" s="50"/>
      <c r="CA12" s="50"/>
      <c r="CB12" s="50"/>
      <c r="CC12" s="50"/>
      <c r="CD12" s="50"/>
      <c r="CE12" s="50"/>
      <c r="CF12" s="50"/>
      <c r="CG12" s="50"/>
      <c r="CH12" s="50"/>
      <c r="CI12" s="50"/>
      <c r="CJ12" s="50"/>
      <c r="CK12" s="50"/>
      <c r="CL12" s="50"/>
      <c r="CM12" s="50"/>
      <c r="CN12" s="50"/>
      <c r="CO12" s="50"/>
      <c r="CP12" s="50"/>
      <c r="CQ12" s="50"/>
      <c r="CR12" s="50"/>
      <c r="CS12" s="50"/>
      <c r="CT12" s="50"/>
      <c r="CU12" s="50"/>
      <c r="CV12" s="50"/>
      <c r="CW12" s="50"/>
      <c r="CX12" s="50"/>
      <c r="CY12" s="50"/>
      <c r="CZ12" s="50"/>
    </row>
    <row r="13" spans="1:104" ht="40.799999999999997" customHeight="1" x14ac:dyDescent="0.25">
      <c r="A13" s="225"/>
      <c r="B13" s="304" t="s">
        <v>651</v>
      </c>
      <c r="C13" s="305"/>
      <c r="D13" s="246" t="s">
        <v>100</v>
      </c>
      <c r="E13" s="247" t="s">
        <v>100</v>
      </c>
      <c r="F13" s="247" t="s">
        <v>100</v>
      </c>
      <c r="G13" s="247" t="s">
        <v>100</v>
      </c>
      <c r="H13" s="247" t="s">
        <v>100</v>
      </c>
      <c r="I13" s="247" t="s">
        <v>100</v>
      </c>
      <c r="J13" s="247" t="s">
        <v>100</v>
      </c>
      <c r="K13" s="247" t="s">
        <v>100</v>
      </c>
      <c r="L13" s="247" t="s">
        <v>100</v>
      </c>
      <c r="M13" s="247" t="s">
        <v>100</v>
      </c>
      <c r="N13" s="247" t="s">
        <v>100</v>
      </c>
      <c r="O13" s="247" t="s">
        <v>100</v>
      </c>
      <c r="P13" s="247" t="s">
        <v>100</v>
      </c>
      <c r="Q13" s="247" t="s">
        <v>100</v>
      </c>
      <c r="R13" s="247" t="s">
        <v>100</v>
      </c>
      <c r="S13" s="247" t="s">
        <v>100</v>
      </c>
      <c r="T13" s="247" t="s">
        <v>100</v>
      </c>
      <c r="U13" s="247" t="s">
        <v>100</v>
      </c>
      <c r="V13" s="247" t="s">
        <v>100</v>
      </c>
      <c r="W13" s="247" t="s">
        <v>100</v>
      </c>
      <c r="X13" s="247" t="s">
        <v>100</v>
      </c>
      <c r="Y13" s="247" t="s">
        <v>100</v>
      </c>
      <c r="Z13" s="247" t="s">
        <v>100</v>
      </c>
      <c r="AA13" s="247" t="s">
        <v>100</v>
      </c>
      <c r="AB13" s="247" t="s">
        <v>100</v>
      </c>
      <c r="AC13" s="247" t="s">
        <v>100</v>
      </c>
      <c r="AD13" s="247" t="s">
        <v>100</v>
      </c>
      <c r="AE13" s="247" t="s">
        <v>100</v>
      </c>
      <c r="AF13" s="247" t="s">
        <v>100</v>
      </c>
      <c r="AG13" s="247" t="s">
        <v>100</v>
      </c>
      <c r="AH13" s="247" t="s">
        <v>100</v>
      </c>
      <c r="AI13" s="247" t="s">
        <v>100</v>
      </c>
      <c r="AJ13" s="247" t="s">
        <v>100</v>
      </c>
      <c r="AK13" s="247" t="s">
        <v>100</v>
      </c>
      <c r="AL13" s="247" t="s">
        <v>100</v>
      </c>
      <c r="AM13" s="247" t="s">
        <v>100</v>
      </c>
      <c r="AN13" s="247" t="s">
        <v>100</v>
      </c>
      <c r="AO13" s="247" t="s">
        <v>100</v>
      </c>
      <c r="AP13" s="247" t="s">
        <v>100</v>
      </c>
      <c r="AQ13" s="247" t="s">
        <v>100</v>
      </c>
      <c r="AR13" s="247" t="s">
        <v>100</v>
      </c>
      <c r="AS13" s="247" t="s">
        <v>100</v>
      </c>
      <c r="AT13" s="247" t="s">
        <v>100</v>
      </c>
      <c r="AU13" s="247" t="s">
        <v>100</v>
      </c>
      <c r="AV13" s="247" t="s">
        <v>100</v>
      </c>
      <c r="AW13" s="247" t="s">
        <v>100</v>
      </c>
      <c r="AX13" s="247" t="s">
        <v>100</v>
      </c>
      <c r="AY13" s="247" t="s">
        <v>100</v>
      </c>
      <c r="AZ13" s="247" t="s">
        <v>100</v>
      </c>
      <c r="BA13" s="247" t="s">
        <v>100</v>
      </c>
      <c r="BB13" s="247" t="s">
        <v>100</v>
      </c>
      <c r="BC13" s="247" t="s">
        <v>100</v>
      </c>
      <c r="BD13" s="247" t="s">
        <v>100</v>
      </c>
      <c r="BE13" s="247" t="s">
        <v>100</v>
      </c>
      <c r="BF13" s="247" t="s">
        <v>100</v>
      </c>
      <c r="BG13" s="247" t="s">
        <v>100</v>
      </c>
      <c r="BH13" s="247" t="s">
        <v>100</v>
      </c>
      <c r="BI13" s="247" t="s">
        <v>100</v>
      </c>
      <c r="BJ13" s="247" t="s">
        <v>100</v>
      </c>
      <c r="BK13" s="247" t="s">
        <v>100</v>
      </c>
      <c r="BL13" s="247" t="s">
        <v>100</v>
      </c>
      <c r="BM13" s="247" t="s">
        <v>100</v>
      </c>
      <c r="BN13" s="247" t="s">
        <v>100</v>
      </c>
      <c r="BO13" s="247" t="s">
        <v>100</v>
      </c>
      <c r="BP13" s="247" t="s">
        <v>100</v>
      </c>
      <c r="BQ13" s="247" t="s">
        <v>100</v>
      </c>
      <c r="BR13" s="247" t="s">
        <v>100</v>
      </c>
      <c r="BS13" s="247" t="s">
        <v>100</v>
      </c>
      <c r="BT13" s="247" t="s">
        <v>100</v>
      </c>
      <c r="BU13" s="247" t="s">
        <v>100</v>
      </c>
      <c r="BV13" s="247" t="s">
        <v>100</v>
      </c>
      <c r="BW13" s="247" t="s">
        <v>100</v>
      </c>
      <c r="BX13" s="247" t="s">
        <v>100</v>
      </c>
      <c r="BY13" s="247" t="s">
        <v>100</v>
      </c>
      <c r="BZ13" s="247" t="s">
        <v>100</v>
      </c>
      <c r="CA13" s="247" t="s">
        <v>100</v>
      </c>
      <c r="CB13" s="247" t="s">
        <v>100</v>
      </c>
      <c r="CC13" s="247" t="s">
        <v>100</v>
      </c>
      <c r="CD13" s="247" t="s">
        <v>100</v>
      </c>
      <c r="CE13" s="247" t="s">
        <v>100</v>
      </c>
      <c r="CF13" s="247" t="s">
        <v>100</v>
      </c>
      <c r="CG13" s="247" t="s">
        <v>100</v>
      </c>
      <c r="CH13" s="247" t="s">
        <v>100</v>
      </c>
      <c r="CI13" s="247" t="s">
        <v>100</v>
      </c>
      <c r="CJ13" s="247" t="s">
        <v>100</v>
      </c>
      <c r="CK13" s="247" t="s">
        <v>100</v>
      </c>
      <c r="CL13" s="247" t="s">
        <v>100</v>
      </c>
      <c r="CM13" s="247" t="s">
        <v>100</v>
      </c>
      <c r="CN13" s="247" t="s">
        <v>100</v>
      </c>
      <c r="CO13" s="247" t="s">
        <v>100</v>
      </c>
      <c r="CP13" s="247" t="s">
        <v>100</v>
      </c>
      <c r="CQ13" s="247" t="s">
        <v>100</v>
      </c>
      <c r="CR13" s="247" t="s">
        <v>100</v>
      </c>
      <c r="CS13" s="247" t="s">
        <v>100</v>
      </c>
      <c r="CT13" s="247" t="s">
        <v>100</v>
      </c>
      <c r="CU13" s="247" t="s">
        <v>100</v>
      </c>
      <c r="CV13" s="247" t="s">
        <v>100</v>
      </c>
      <c r="CW13" s="247" t="s">
        <v>100</v>
      </c>
      <c r="CX13" s="247" t="s">
        <v>100</v>
      </c>
      <c r="CY13" s="247" t="s">
        <v>100</v>
      </c>
      <c r="CZ13" s="248" t="s">
        <v>100</v>
      </c>
    </row>
    <row r="14" spans="1:104" ht="29.4" customHeight="1" x14ac:dyDescent="0.25">
      <c r="A14" s="48"/>
      <c r="B14" s="295" t="s">
        <v>501</v>
      </c>
      <c r="C14" s="296"/>
      <c r="D14" s="245"/>
      <c r="E14" s="264"/>
      <c r="F14" s="264"/>
      <c r="G14" s="264"/>
      <c r="H14" s="264"/>
      <c r="I14" s="264"/>
      <c r="J14" s="264"/>
      <c r="K14" s="264"/>
      <c r="L14" s="264"/>
      <c r="M14" s="264"/>
      <c r="N14" s="264"/>
      <c r="O14" s="264"/>
      <c r="P14" s="264"/>
      <c r="Q14" s="264"/>
      <c r="R14" s="264"/>
      <c r="S14" s="264"/>
      <c r="T14" s="264"/>
      <c r="U14" s="264"/>
      <c r="V14" s="264"/>
      <c r="W14" s="264"/>
      <c r="X14" s="264"/>
      <c r="Y14" s="264"/>
      <c r="Z14" s="264"/>
      <c r="AA14" s="264"/>
      <c r="AB14" s="264"/>
      <c r="AC14" s="264"/>
      <c r="AD14" s="264"/>
      <c r="AE14" s="264"/>
      <c r="AF14" s="264"/>
      <c r="AG14" s="264"/>
      <c r="AH14" s="264"/>
      <c r="AI14" s="264"/>
      <c r="AJ14" s="264"/>
      <c r="AK14" s="264"/>
      <c r="AL14" s="264"/>
      <c r="AM14" s="264"/>
      <c r="AN14" s="264"/>
      <c r="AO14" s="264"/>
      <c r="AP14" s="264"/>
      <c r="AQ14" s="264"/>
      <c r="AR14" s="264"/>
      <c r="AS14" s="264"/>
      <c r="AT14" s="264"/>
      <c r="AU14" s="264"/>
      <c r="AV14" s="264"/>
      <c r="AW14" s="264"/>
      <c r="AX14" s="264"/>
      <c r="AY14" s="264"/>
      <c r="AZ14" s="264"/>
      <c r="BA14" s="264"/>
      <c r="BB14" s="264"/>
      <c r="BC14" s="264"/>
      <c r="BD14" s="264"/>
      <c r="BE14" s="264"/>
      <c r="BF14" s="264"/>
      <c r="BG14" s="264"/>
      <c r="BH14" s="264"/>
      <c r="BI14" s="264"/>
      <c r="BJ14" s="264"/>
      <c r="BK14" s="264"/>
      <c r="BL14" s="264"/>
      <c r="BM14" s="264"/>
      <c r="BN14" s="264"/>
      <c r="BO14" s="264"/>
      <c r="BP14" s="264"/>
      <c r="BQ14" s="264"/>
      <c r="BR14" s="264"/>
      <c r="BS14" s="264"/>
      <c r="BT14" s="264"/>
      <c r="BU14" s="264"/>
      <c r="BV14" s="264"/>
      <c r="BW14" s="264"/>
      <c r="BX14" s="264"/>
      <c r="BY14" s="264"/>
      <c r="BZ14" s="264"/>
      <c r="CA14" s="264"/>
      <c r="CB14" s="264"/>
      <c r="CC14" s="264"/>
      <c r="CD14" s="264"/>
      <c r="CE14" s="264"/>
      <c r="CF14" s="264"/>
      <c r="CG14" s="264"/>
      <c r="CH14" s="264"/>
      <c r="CI14" s="264"/>
      <c r="CJ14" s="264"/>
      <c r="CK14" s="264"/>
      <c r="CL14" s="264"/>
      <c r="CM14" s="264"/>
      <c r="CN14" s="264"/>
      <c r="CO14" s="264"/>
      <c r="CP14" s="264"/>
      <c r="CQ14" s="264"/>
      <c r="CR14" s="264"/>
      <c r="CS14" s="264"/>
      <c r="CT14" s="264"/>
      <c r="CU14" s="264"/>
      <c r="CV14" s="264"/>
      <c r="CW14" s="264"/>
      <c r="CX14" s="264"/>
      <c r="CY14" s="264"/>
      <c r="CZ14" s="265"/>
    </row>
    <row r="15" spans="1:104" x14ac:dyDescent="0.25">
      <c r="A15" s="16" t="s">
        <v>589</v>
      </c>
      <c r="B15" s="9" t="s">
        <v>640</v>
      </c>
      <c r="C15" s="214" t="s">
        <v>652</v>
      </c>
      <c r="D15" s="134" t="s">
        <v>103</v>
      </c>
      <c r="E15" s="241"/>
      <c r="F15" s="50"/>
      <c r="G15" s="50"/>
      <c r="H15" s="50"/>
      <c r="I15" s="50"/>
      <c r="J15" s="50"/>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c r="BP15" s="50"/>
      <c r="BQ15" s="50"/>
      <c r="BR15" s="50"/>
      <c r="BS15" s="50"/>
      <c r="BT15" s="50"/>
      <c r="BU15" s="50"/>
      <c r="BV15" s="50"/>
      <c r="BW15" s="50"/>
      <c r="BX15" s="50"/>
      <c r="BY15" s="50"/>
      <c r="BZ15" s="50"/>
      <c r="CA15" s="50"/>
      <c r="CB15" s="50"/>
      <c r="CC15" s="50"/>
      <c r="CD15" s="50"/>
      <c r="CE15" s="50"/>
      <c r="CF15" s="50"/>
      <c r="CG15" s="50"/>
      <c r="CH15" s="50"/>
      <c r="CI15" s="50"/>
      <c r="CJ15" s="50"/>
      <c r="CK15" s="50"/>
      <c r="CL15" s="50"/>
      <c r="CM15" s="50"/>
      <c r="CN15" s="50"/>
      <c r="CO15" s="50"/>
      <c r="CP15" s="50"/>
      <c r="CQ15" s="50"/>
      <c r="CR15" s="50"/>
      <c r="CS15" s="50"/>
      <c r="CT15" s="50"/>
      <c r="CU15" s="50"/>
      <c r="CV15" s="50"/>
      <c r="CW15" s="50"/>
      <c r="CX15" s="50"/>
      <c r="CY15" s="50"/>
      <c r="CZ15" s="50"/>
    </row>
    <row r="16" spans="1:104" ht="41.4" x14ac:dyDescent="0.25">
      <c r="A16" s="16" t="s">
        <v>590</v>
      </c>
      <c r="B16" s="9" t="s">
        <v>245</v>
      </c>
      <c r="C16" s="29" t="s">
        <v>550</v>
      </c>
      <c r="D16" s="134" t="s">
        <v>2</v>
      </c>
      <c r="E16" s="241"/>
      <c r="F16" s="50"/>
      <c r="G16" s="50"/>
      <c r="H16" s="50"/>
      <c r="I16" s="50"/>
      <c r="J16" s="50"/>
      <c r="K16" s="50"/>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c r="BP16" s="50"/>
      <c r="BQ16" s="50"/>
      <c r="BR16" s="50"/>
      <c r="BS16" s="50"/>
      <c r="BT16" s="50"/>
      <c r="BU16" s="50"/>
      <c r="BV16" s="50"/>
      <c r="BW16" s="50"/>
      <c r="BX16" s="50"/>
      <c r="BY16" s="50"/>
      <c r="BZ16" s="50"/>
      <c r="CA16" s="50"/>
      <c r="CB16" s="50"/>
      <c r="CC16" s="50"/>
      <c r="CD16" s="50"/>
      <c r="CE16" s="50"/>
      <c r="CF16" s="50"/>
      <c r="CG16" s="50"/>
      <c r="CH16" s="50"/>
      <c r="CI16" s="50"/>
      <c r="CJ16" s="50"/>
      <c r="CK16" s="50"/>
      <c r="CL16" s="50"/>
      <c r="CM16" s="50"/>
      <c r="CN16" s="50"/>
      <c r="CO16" s="50"/>
      <c r="CP16" s="50"/>
      <c r="CQ16" s="50"/>
      <c r="CR16" s="50"/>
      <c r="CS16" s="50"/>
      <c r="CT16" s="50"/>
      <c r="CU16" s="50"/>
      <c r="CV16" s="50"/>
      <c r="CW16" s="50"/>
      <c r="CX16" s="50"/>
      <c r="CY16" s="50"/>
      <c r="CZ16" s="50"/>
    </row>
    <row r="17" spans="1:104" ht="27.6" x14ac:dyDescent="0.25">
      <c r="A17" s="16" t="s">
        <v>591</v>
      </c>
      <c r="B17" s="9" t="s">
        <v>246</v>
      </c>
      <c r="C17" s="15" t="s">
        <v>248</v>
      </c>
      <c r="D17" s="134" t="s">
        <v>2</v>
      </c>
      <c r="E17" s="241"/>
      <c r="F17" s="50"/>
      <c r="G17" s="50"/>
      <c r="H17" s="50"/>
      <c r="I17" s="50"/>
      <c r="J17" s="50"/>
      <c r="K17" s="50"/>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c r="BP17" s="50"/>
      <c r="BQ17" s="50"/>
      <c r="BR17" s="50"/>
      <c r="BS17" s="50"/>
      <c r="BT17" s="50"/>
      <c r="BU17" s="50"/>
      <c r="BV17" s="50"/>
      <c r="BW17" s="50"/>
      <c r="BX17" s="50"/>
      <c r="BY17" s="50"/>
      <c r="BZ17" s="50"/>
      <c r="CA17" s="50"/>
      <c r="CB17" s="50"/>
      <c r="CC17" s="50"/>
      <c r="CD17" s="50"/>
      <c r="CE17" s="50"/>
      <c r="CF17" s="50"/>
      <c r="CG17" s="50"/>
      <c r="CH17" s="50"/>
      <c r="CI17" s="50"/>
      <c r="CJ17" s="50"/>
      <c r="CK17" s="50"/>
      <c r="CL17" s="50"/>
      <c r="CM17" s="50"/>
      <c r="CN17" s="50"/>
      <c r="CO17" s="50"/>
      <c r="CP17" s="50"/>
      <c r="CQ17" s="50"/>
      <c r="CR17" s="50"/>
      <c r="CS17" s="50"/>
      <c r="CT17" s="50"/>
      <c r="CU17" s="50"/>
      <c r="CV17" s="50"/>
      <c r="CW17" s="50"/>
      <c r="CX17" s="50"/>
      <c r="CY17" s="50"/>
      <c r="CZ17" s="50"/>
    </row>
    <row r="18" spans="1:104" x14ac:dyDescent="0.25">
      <c r="A18" s="16" t="s">
        <v>592</v>
      </c>
      <c r="B18" s="9" t="s">
        <v>247</v>
      </c>
      <c r="C18" s="9" t="s">
        <v>249</v>
      </c>
      <c r="D18" s="134" t="s">
        <v>2</v>
      </c>
      <c r="E18" s="241"/>
      <c r="F18" s="50"/>
      <c r="G18" s="50"/>
      <c r="H18" s="50"/>
      <c r="I18" s="50"/>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c r="BP18" s="50"/>
      <c r="BQ18" s="50"/>
      <c r="BR18" s="50"/>
      <c r="BS18" s="50"/>
      <c r="BT18" s="50"/>
      <c r="BU18" s="50"/>
      <c r="BV18" s="50"/>
      <c r="BW18" s="50"/>
      <c r="BX18" s="50"/>
      <c r="BY18" s="50"/>
      <c r="BZ18" s="50"/>
      <c r="CA18" s="50"/>
      <c r="CB18" s="50"/>
      <c r="CC18" s="50"/>
      <c r="CD18" s="50"/>
      <c r="CE18" s="50"/>
      <c r="CF18" s="50"/>
      <c r="CG18" s="50"/>
      <c r="CH18" s="50"/>
      <c r="CI18" s="50"/>
      <c r="CJ18" s="50"/>
      <c r="CK18" s="50"/>
      <c r="CL18" s="50"/>
      <c r="CM18" s="50"/>
      <c r="CN18" s="50"/>
      <c r="CO18" s="50"/>
      <c r="CP18" s="50"/>
      <c r="CQ18" s="50"/>
      <c r="CR18" s="50"/>
      <c r="CS18" s="50"/>
      <c r="CT18" s="50"/>
      <c r="CU18" s="50"/>
      <c r="CV18" s="50"/>
      <c r="CW18" s="50"/>
      <c r="CX18" s="50"/>
      <c r="CY18" s="50"/>
      <c r="CZ18" s="50"/>
    </row>
    <row r="19" spans="1:104" ht="27.6" x14ac:dyDescent="0.25">
      <c r="A19" s="16" t="s">
        <v>641</v>
      </c>
      <c r="B19" s="9" t="s">
        <v>251</v>
      </c>
      <c r="C19" s="9" t="s">
        <v>250</v>
      </c>
      <c r="D19" s="134" t="s">
        <v>68</v>
      </c>
      <c r="E19" s="242"/>
      <c r="F19" s="53"/>
      <c r="G19" s="53"/>
      <c r="H19" s="53"/>
      <c r="I19" s="53"/>
      <c r="J19" s="53"/>
      <c r="K19" s="53"/>
      <c r="L19" s="53"/>
      <c r="M19" s="53"/>
      <c r="N19" s="53"/>
      <c r="O19" s="53"/>
      <c r="P19" s="53"/>
      <c r="Q19" s="53"/>
      <c r="R19" s="53"/>
      <c r="S19" s="53"/>
      <c r="T19" s="53"/>
      <c r="U19" s="53"/>
      <c r="V19" s="53"/>
      <c r="W19" s="53"/>
      <c r="X19" s="53"/>
      <c r="Y19" s="53"/>
      <c r="Z19" s="53"/>
      <c r="AA19" s="53"/>
      <c r="AB19" s="53"/>
      <c r="AC19" s="53"/>
      <c r="AD19" s="53"/>
      <c r="AE19" s="53"/>
      <c r="AF19" s="53"/>
      <c r="AG19" s="53"/>
      <c r="AH19" s="53"/>
      <c r="AI19" s="53"/>
      <c r="AJ19" s="53"/>
      <c r="AK19" s="53"/>
      <c r="AL19" s="53"/>
      <c r="AM19" s="53"/>
      <c r="AN19" s="53"/>
      <c r="AO19" s="53"/>
      <c r="AP19" s="53"/>
      <c r="AQ19" s="53"/>
      <c r="AR19" s="53"/>
      <c r="AS19" s="53"/>
      <c r="AT19" s="53"/>
      <c r="AU19" s="53"/>
      <c r="AV19" s="53"/>
      <c r="AW19" s="53"/>
      <c r="AX19" s="53"/>
      <c r="AY19" s="53"/>
      <c r="AZ19" s="53"/>
      <c r="BA19" s="53"/>
      <c r="BB19" s="53"/>
      <c r="BC19" s="53"/>
      <c r="BD19" s="53"/>
      <c r="BE19" s="53"/>
      <c r="BF19" s="53"/>
      <c r="BG19" s="53"/>
      <c r="BH19" s="53"/>
      <c r="BI19" s="53"/>
      <c r="BJ19" s="53"/>
      <c r="BK19" s="53"/>
      <c r="BL19" s="53"/>
      <c r="BM19" s="53"/>
      <c r="BN19" s="53"/>
      <c r="BO19" s="53"/>
      <c r="BP19" s="53"/>
      <c r="BQ19" s="53"/>
      <c r="BR19" s="53"/>
      <c r="BS19" s="53"/>
      <c r="BT19" s="53"/>
      <c r="BU19" s="53"/>
      <c r="BV19" s="53"/>
      <c r="BW19" s="53"/>
      <c r="BX19" s="53"/>
      <c r="BY19" s="53"/>
      <c r="BZ19" s="53"/>
      <c r="CA19" s="53"/>
      <c r="CB19" s="53"/>
      <c r="CC19" s="53"/>
      <c r="CD19" s="53"/>
      <c r="CE19" s="53"/>
      <c r="CF19" s="53"/>
      <c r="CG19" s="53"/>
      <c r="CH19" s="53"/>
      <c r="CI19" s="53"/>
      <c r="CJ19" s="53"/>
      <c r="CK19" s="53"/>
      <c r="CL19" s="53"/>
      <c r="CM19" s="53"/>
      <c r="CN19" s="53"/>
      <c r="CO19" s="53"/>
      <c r="CP19" s="53"/>
      <c r="CQ19" s="53"/>
      <c r="CR19" s="53"/>
      <c r="CS19" s="53"/>
      <c r="CT19" s="53"/>
      <c r="CU19" s="53"/>
      <c r="CV19" s="53"/>
      <c r="CW19" s="53"/>
      <c r="CX19" s="53"/>
      <c r="CY19" s="53"/>
      <c r="CZ19" s="53"/>
    </row>
    <row r="20" spans="1:104" ht="27.6" x14ac:dyDescent="0.25">
      <c r="A20" s="16" t="s">
        <v>593</v>
      </c>
      <c r="B20" s="9" t="s">
        <v>120</v>
      </c>
      <c r="C20" s="9" t="s">
        <v>259</v>
      </c>
      <c r="D20" s="134" t="s">
        <v>103</v>
      </c>
      <c r="E20" s="243"/>
      <c r="F20" s="52"/>
      <c r="G20" s="52"/>
      <c r="H20" s="52"/>
      <c r="I20" s="52"/>
      <c r="J20" s="52"/>
      <c r="K20" s="52"/>
      <c r="L20" s="52"/>
      <c r="M20" s="52"/>
      <c r="N20" s="52"/>
      <c r="O20" s="52"/>
      <c r="P20" s="52"/>
      <c r="Q20" s="52"/>
      <c r="R20" s="52"/>
      <c r="S20" s="52"/>
      <c r="T20" s="52"/>
      <c r="U20" s="52"/>
      <c r="V20" s="52"/>
      <c r="W20" s="52"/>
      <c r="X20" s="52"/>
      <c r="Y20" s="52"/>
      <c r="Z20" s="52"/>
      <c r="AA20" s="52"/>
      <c r="AB20" s="52"/>
      <c r="AC20" s="52"/>
      <c r="AD20" s="52"/>
      <c r="AE20" s="52"/>
      <c r="AF20" s="52"/>
      <c r="AG20" s="52"/>
      <c r="AH20" s="52"/>
      <c r="AI20" s="52"/>
      <c r="AJ20" s="52"/>
      <c r="AK20" s="52"/>
      <c r="AL20" s="52"/>
      <c r="AM20" s="52"/>
      <c r="AN20" s="52"/>
      <c r="AO20" s="52"/>
      <c r="AP20" s="52"/>
      <c r="AQ20" s="52"/>
      <c r="AR20" s="52"/>
      <c r="AS20" s="52"/>
      <c r="AT20" s="52"/>
      <c r="AU20" s="52"/>
      <c r="AV20" s="52"/>
      <c r="AW20" s="52"/>
      <c r="AX20" s="52"/>
      <c r="AY20" s="52"/>
      <c r="AZ20" s="52"/>
      <c r="BA20" s="52"/>
      <c r="BB20" s="52"/>
      <c r="BC20" s="52"/>
      <c r="BD20" s="52"/>
      <c r="BE20" s="52"/>
      <c r="BF20" s="52"/>
      <c r="BG20" s="52"/>
      <c r="BH20" s="52"/>
      <c r="BI20" s="52"/>
      <c r="BJ20" s="52"/>
      <c r="BK20" s="52"/>
      <c r="BL20" s="52"/>
      <c r="BM20" s="52"/>
      <c r="BN20" s="52"/>
      <c r="BO20" s="52"/>
      <c r="BP20" s="52"/>
      <c r="BQ20" s="52"/>
      <c r="BR20" s="52"/>
      <c r="BS20" s="52"/>
      <c r="BT20" s="52"/>
      <c r="BU20" s="52"/>
      <c r="BV20" s="52"/>
      <c r="BW20" s="52"/>
      <c r="BX20" s="52"/>
      <c r="BY20" s="52"/>
      <c r="BZ20" s="52"/>
      <c r="CA20" s="52"/>
      <c r="CB20" s="52"/>
      <c r="CC20" s="52"/>
      <c r="CD20" s="52"/>
      <c r="CE20" s="52"/>
      <c r="CF20" s="52"/>
      <c r="CG20" s="52"/>
      <c r="CH20" s="52"/>
      <c r="CI20" s="52"/>
      <c r="CJ20" s="52"/>
      <c r="CK20" s="52"/>
      <c r="CL20" s="52"/>
      <c r="CM20" s="52"/>
      <c r="CN20" s="52"/>
      <c r="CO20" s="52"/>
      <c r="CP20" s="52"/>
      <c r="CQ20" s="52"/>
      <c r="CR20" s="52"/>
      <c r="CS20" s="52"/>
      <c r="CT20" s="52"/>
      <c r="CU20" s="52"/>
      <c r="CV20" s="52"/>
      <c r="CW20" s="52"/>
      <c r="CX20" s="52"/>
      <c r="CY20" s="52"/>
      <c r="CZ20" s="52"/>
    </row>
    <row r="21" spans="1:104" ht="41.4" x14ac:dyDescent="0.25">
      <c r="A21" s="16" t="s">
        <v>594</v>
      </c>
      <c r="B21" s="9" t="s">
        <v>563</v>
      </c>
      <c r="C21" s="9" t="s">
        <v>564</v>
      </c>
      <c r="D21" s="134" t="s">
        <v>2</v>
      </c>
      <c r="E21" s="241"/>
      <c r="F21" s="50"/>
      <c r="G21" s="50"/>
      <c r="H21" s="50"/>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c r="BM21" s="50"/>
      <c r="BN21" s="50"/>
      <c r="BO21" s="50"/>
      <c r="BP21" s="50"/>
      <c r="BQ21" s="50"/>
      <c r="BR21" s="50"/>
      <c r="BS21" s="50"/>
      <c r="BT21" s="50"/>
      <c r="BU21" s="50"/>
      <c r="BV21" s="50"/>
      <c r="BW21" s="50"/>
      <c r="BX21" s="50"/>
      <c r="BY21" s="50"/>
      <c r="BZ21" s="50"/>
      <c r="CA21" s="50"/>
      <c r="CB21" s="50"/>
      <c r="CC21" s="50"/>
      <c r="CD21" s="50"/>
      <c r="CE21" s="50"/>
      <c r="CF21" s="50"/>
      <c r="CG21" s="50"/>
      <c r="CH21" s="50"/>
      <c r="CI21" s="50"/>
      <c r="CJ21" s="50"/>
      <c r="CK21" s="50"/>
      <c r="CL21" s="50"/>
      <c r="CM21" s="50"/>
      <c r="CN21" s="50"/>
      <c r="CO21" s="50"/>
      <c r="CP21" s="50"/>
      <c r="CQ21" s="50"/>
      <c r="CR21" s="50"/>
      <c r="CS21" s="50"/>
      <c r="CT21" s="50"/>
      <c r="CU21" s="50"/>
      <c r="CV21" s="50"/>
      <c r="CW21" s="50"/>
      <c r="CX21" s="50"/>
      <c r="CY21" s="50"/>
      <c r="CZ21" s="50"/>
    </row>
    <row r="22" spans="1:104" ht="27.6" x14ac:dyDescent="0.25">
      <c r="A22" s="16" t="s">
        <v>595</v>
      </c>
      <c r="B22" s="9" t="s">
        <v>565</v>
      </c>
      <c r="C22" s="9" t="s">
        <v>258</v>
      </c>
      <c r="D22" s="134" t="s">
        <v>2</v>
      </c>
      <c r="E22" s="241"/>
      <c r="F22" s="50"/>
      <c r="G22" s="50"/>
      <c r="H22" s="50"/>
      <c r="I22" s="50"/>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c r="BM22" s="50"/>
      <c r="BN22" s="50"/>
      <c r="BO22" s="50"/>
      <c r="BP22" s="50"/>
      <c r="BQ22" s="50"/>
      <c r="BR22" s="50"/>
      <c r="BS22" s="50"/>
      <c r="BT22" s="50"/>
      <c r="BU22" s="50"/>
      <c r="BV22" s="50"/>
      <c r="BW22" s="50"/>
      <c r="BX22" s="50"/>
      <c r="BY22" s="50"/>
      <c r="BZ22" s="50"/>
      <c r="CA22" s="50"/>
      <c r="CB22" s="50"/>
      <c r="CC22" s="50"/>
      <c r="CD22" s="50"/>
      <c r="CE22" s="50"/>
      <c r="CF22" s="50"/>
      <c r="CG22" s="50"/>
      <c r="CH22" s="50"/>
      <c r="CI22" s="50"/>
      <c r="CJ22" s="50"/>
      <c r="CK22" s="50"/>
      <c r="CL22" s="50"/>
      <c r="CM22" s="50"/>
      <c r="CN22" s="50"/>
      <c r="CO22" s="50"/>
      <c r="CP22" s="50"/>
      <c r="CQ22" s="50"/>
      <c r="CR22" s="50"/>
      <c r="CS22" s="50"/>
      <c r="CT22" s="50"/>
      <c r="CU22" s="50"/>
      <c r="CV22" s="50"/>
      <c r="CW22" s="50"/>
      <c r="CX22" s="50"/>
      <c r="CY22" s="50"/>
      <c r="CZ22" s="50"/>
    </row>
    <row r="23" spans="1:104" ht="42" customHeight="1" x14ac:dyDescent="0.4">
      <c r="A23" s="24" t="s">
        <v>648</v>
      </c>
      <c r="B23" s="24"/>
      <c r="D23" s="65"/>
    </row>
    <row r="24" spans="1:104" s="68" customFormat="1" ht="61.8" customHeight="1" x14ac:dyDescent="0.3">
      <c r="A24" s="303" t="s">
        <v>675</v>
      </c>
      <c r="B24" s="303"/>
      <c r="C24" s="303"/>
      <c r="D24" s="303"/>
    </row>
    <row r="25" spans="1:104" s="68" customFormat="1" ht="26.4" customHeight="1" x14ac:dyDescent="0.3">
      <c r="A25" s="88" t="s">
        <v>514</v>
      </c>
      <c r="B25" s="88"/>
      <c r="C25" s="62"/>
      <c r="D25" s="209"/>
    </row>
    <row r="26" spans="1:104" s="68" customFormat="1" ht="15" customHeight="1" x14ac:dyDescent="0.3">
      <c r="A26" s="267" t="s">
        <v>676</v>
      </c>
      <c r="B26" s="88"/>
      <c r="C26" s="62"/>
      <c r="D26" s="209"/>
    </row>
    <row r="27" spans="1:104" ht="23.4" customHeight="1" x14ac:dyDescent="0.25">
      <c r="A27" s="49" t="s">
        <v>0</v>
      </c>
      <c r="B27" s="47" t="s">
        <v>1</v>
      </c>
      <c r="C27" s="47" t="s">
        <v>5</v>
      </c>
      <c r="D27" s="59" t="s">
        <v>65</v>
      </c>
      <c r="E27" s="85"/>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60"/>
      <c r="AU27" s="60"/>
      <c r="AV27" s="60"/>
      <c r="AW27" s="60"/>
      <c r="AX27" s="60"/>
      <c r="AY27" s="60"/>
      <c r="AZ27" s="60"/>
      <c r="BA27" s="60"/>
      <c r="BB27" s="60"/>
      <c r="BC27" s="60"/>
      <c r="BD27" s="60"/>
      <c r="BE27" s="60"/>
      <c r="BF27" s="60"/>
      <c r="BG27" s="60"/>
      <c r="BH27" s="60"/>
      <c r="BI27" s="60"/>
      <c r="BJ27" s="60"/>
      <c r="BK27" s="60"/>
      <c r="BL27" s="60"/>
      <c r="BM27" s="60"/>
      <c r="BN27" s="60"/>
      <c r="BO27" s="60"/>
      <c r="BP27" s="60"/>
      <c r="BQ27" s="60"/>
      <c r="BR27" s="60"/>
      <c r="BS27" s="60"/>
      <c r="BT27" s="60"/>
      <c r="BU27" s="60"/>
      <c r="BV27" s="60"/>
      <c r="BW27" s="60"/>
      <c r="BX27" s="60"/>
      <c r="BY27" s="60"/>
      <c r="BZ27" s="60"/>
      <c r="CA27" s="60"/>
      <c r="CB27" s="60"/>
      <c r="CC27" s="60"/>
      <c r="CD27" s="60"/>
      <c r="CE27" s="60"/>
      <c r="CF27" s="60"/>
      <c r="CG27" s="60"/>
      <c r="CH27" s="60"/>
      <c r="CI27" s="60"/>
      <c r="CJ27" s="60"/>
      <c r="CK27" s="60"/>
      <c r="CL27" s="60"/>
      <c r="CM27" s="60"/>
      <c r="CN27" s="60"/>
      <c r="CO27" s="60"/>
      <c r="CP27" s="60"/>
      <c r="CQ27" s="60"/>
      <c r="CR27" s="60"/>
      <c r="CS27" s="60"/>
      <c r="CT27" s="60"/>
      <c r="CU27" s="60"/>
      <c r="CV27" s="60"/>
      <c r="CW27" s="60"/>
      <c r="CX27" s="60"/>
      <c r="CY27" s="60"/>
      <c r="CZ27" s="60"/>
    </row>
    <row r="28" spans="1:104" ht="22.2" customHeight="1" x14ac:dyDescent="0.4">
      <c r="A28" s="232"/>
      <c r="B28" s="233" t="s">
        <v>677</v>
      </c>
      <c r="C28" s="231"/>
      <c r="D28" s="67"/>
      <c r="E28" s="210"/>
      <c r="F28" s="211"/>
      <c r="G28" s="211"/>
      <c r="H28" s="211"/>
      <c r="I28" s="211"/>
      <c r="J28" s="211"/>
      <c r="K28" s="211"/>
      <c r="L28" s="211"/>
      <c r="M28" s="211"/>
      <c r="N28" s="211"/>
      <c r="O28" s="211"/>
      <c r="P28" s="211"/>
      <c r="Q28" s="211"/>
      <c r="R28" s="211"/>
      <c r="S28" s="211"/>
      <c r="T28" s="211"/>
      <c r="U28" s="211"/>
      <c r="V28" s="211"/>
      <c r="W28" s="211"/>
      <c r="X28" s="211"/>
      <c r="Y28" s="211"/>
      <c r="Z28" s="211"/>
      <c r="AA28" s="211"/>
      <c r="AB28" s="211"/>
      <c r="AC28" s="211"/>
      <c r="AD28" s="211"/>
      <c r="AE28" s="211"/>
      <c r="AF28" s="211"/>
      <c r="AG28" s="211"/>
      <c r="AH28" s="211"/>
      <c r="AI28" s="211"/>
      <c r="AJ28" s="211"/>
      <c r="AK28" s="211"/>
      <c r="AL28" s="211"/>
      <c r="AM28" s="211"/>
      <c r="AN28" s="211"/>
      <c r="AO28" s="211"/>
      <c r="AP28" s="211"/>
      <c r="AQ28" s="211"/>
      <c r="AR28" s="211"/>
      <c r="AS28" s="211"/>
      <c r="AT28" s="211"/>
      <c r="AU28" s="211"/>
      <c r="AV28" s="211"/>
      <c r="AW28" s="211"/>
      <c r="AX28" s="211"/>
      <c r="AY28" s="211"/>
      <c r="AZ28" s="211"/>
      <c r="BA28" s="211"/>
      <c r="BB28" s="211"/>
      <c r="BC28" s="211"/>
      <c r="BD28" s="211"/>
      <c r="BE28" s="211"/>
      <c r="BF28" s="211"/>
      <c r="BG28" s="211"/>
      <c r="BH28" s="211"/>
      <c r="BI28" s="211"/>
      <c r="BJ28" s="211"/>
      <c r="BK28" s="211"/>
      <c r="BL28" s="211"/>
      <c r="BM28" s="211"/>
      <c r="BN28" s="211"/>
      <c r="BO28" s="211"/>
      <c r="BP28" s="211"/>
      <c r="BQ28" s="211"/>
      <c r="BR28" s="211"/>
      <c r="BS28" s="211"/>
      <c r="BT28" s="211"/>
      <c r="BU28" s="211"/>
      <c r="BV28" s="211"/>
      <c r="BW28" s="211"/>
      <c r="BX28" s="211"/>
      <c r="BY28" s="211"/>
      <c r="BZ28" s="211"/>
      <c r="CA28" s="211"/>
      <c r="CB28" s="211"/>
      <c r="CC28" s="211"/>
      <c r="CD28" s="211"/>
      <c r="CE28" s="211"/>
      <c r="CF28" s="211"/>
      <c r="CG28" s="211"/>
      <c r="CH28" s="211"/>
      <c r="CI28" s="211"/>
      <c r="CJ28" s="211"/>
      <c r="CK28" s="211"/>
      <c r="CL28" s="211"/>
      <c r="CM28" s="211"/>
      <c r="CN28" s="211"/>
      <c r="CO28" s="211"/>
      <c r="CP28" s="211"/>
      <c r="CQ28" s="211"/>
      <c r="CR28" s="211"/>
      <c r="CS28" s="211"/>
      <c r="CT28" s="211"/>
      <c r="CU28" s="211"/>
      <c r="CV28" s="211"/>
      <c r="CW28" s="211"/>
      <c r="CX28" s="211"/>
      <c r="CY28" s="211"/>
      <c r="CZ28" s="211"/>
    </row>
    <row r="29" spans="1:104" ht="40.049999999999997" customHeight="1" x14ac:dyDescent="0.25">
      <c r="A29" s="48"/>
      <c r="B29" s="222" t="s">
        <v>275</v>
      </c>
      <c r="C29" s="15" t="s">
        <v>276</v>
      </c>
      <c r="D29" s="15" t="s">
        <v>243</v>
      </c>
      <c r="E29" s="210" t="s">
        <v>100</v>
      </c>
      <c r="F29" s="211" t="s">
        <v>100</v>
      </c>
      <c r="G29" s="211" t="s">
        <v>100</v>
      </c>
      <c r="H29" s="211" t="s">
        <v>100</v>
      </c>
      <c r="I29" s="211" t="s">
        <v>100</v>
      </c>
      <c r="J29" s="211" t="s">
        <v>100</v>
      </c>
      <c r="K29" s="211" t="s">
        <v>100</v>
      </c>
      <c r="L29" s="211" t="s">
        <v>100</v>
      </c>
      <c r="M29" s="211" t="s">
        <v>100</v>
      </c>
      <c r="N29" s="211" t="s">
        <v>100</v>
      </c>
      <c r="O29" s="211" t="s">
        <v>100</v>
      </c>
      <c r="P29" s="211" t="s">
        <v>100</v>
      </c>
      <c r="Q29" s="211" t="s">
        <v>100</v>
      </c>
      <c r="R29" s="211" t="s">
        <v>100</v>
      </c>
      <c r="S29" s="211" t="s">
        <v>100</v>
      </c>
      <c r="T29" s="211" t="s">
        <v>100</v>
      </c>
      <c r="U29" s="211" t="s">
        <v>100</v>
      </c>
      <c r="V29" s="211" t="s">
        <v>100</v>
      </c>
      <c r="W29" s="211" t="s">
        <v>100</v>
      </c>
      <c r="X29" s="211" t="s">
        <v>100</v>
      </c>
      <c r="Y29" s="211" t="s">
        <v>100</v>
      </c>
      <c r="Z29" s="211" t="s">
        <v>100</v>
      </c>
      <c r="AA29" s="211" t="s">
        <v>100</v>
      </c>
      <c r="AB29" s="211" t="s">
        <v>100</v>
      </c>
      <c r="AC29" s="211" t="s">
        <v>100</v>
      </c>
      <c r="AD29" s="211" t="s">
        <v>100</v>
      </c>
      <c r="AE29" s="211" t="s">
        <v>100</v>
      </c>
      <c r="AF29" s="211" t="s">
        <v>100</v>
      </c>
      <c r="AG29" s="211" t="s">
        <v>100</v>
      </c>
      <c r="AH29" s="211" t="s">
        <v>100</v>
      </c>
      <c r="AI29" s="211" t="s">
        <v>100</v>
      </c>
      <c r="AJ29" s="211" t="s">
        <v>100</v>
      </c>
      <c r="AK29" s="211" t="s">
        <v>100</v>
      </c>
      <c r="AL29" s="211" t="s">
        <v>100</v>
      </c>
      <c r="AM29" s="211" t="s">
        <v>100</v>
      </c>
      <c r="AN29" s="211" t="s">
        <v>100</v>
      </c>
      <c r="AO29" s="211" t="s">
        <v>100</v>
      </c>
      <c r="AP29" s="211" t="s">
        <v>100</v>
      </c>
      <c r="AQ29" s="211" t="s">
        <v>100</v>
      </c>
      <c r="AR29" s="211" t="s">
        <v>100</v>
      </c>
      <c r="AS29" s="211" t="s">
        <v>100</v>
      </c>
      <c r="AT29" s="211" t="s">
        <v>100</v>
      </c>
      <c r="AU29" s="211" t="s">
        <v>100</v>
      </c>
      <c r="AV29" s="211" t="s">
        <v>100</v>
      </c>
      <c r="AW29" s="211" t="s">
        <v>100</v>
      </c>
      <c r="AX29" s="211" t="s">
        <v>100</v>
      </c>
      <c r="AY29" s="211" t="s">
        <v>100</v>
      </c>
      <c r="AZ29" s="211" t="s">
        <v>100</v>
      </c>
      <c r="BA29" s="211" t="s">
        <v>100</v>
      </c>
      <c r="BB29" s="211" t="s">
        <v>100</v>
      </c>
      <c r="BC29" s="211" t="s">
        <v>100</v>
      </c>
      <c r="BD29" s="211" t="s">
        <v>100</v>
      </c>
      <c r="BE29" s="211" t="s">
        <v>100</v>
      </c>
      <c r="BF29" s="211" t="s">
        <v>100</v>
      </c>
      <c r="BG29" s="211" t="s">
        <v>100</v>
      </c>
      <c r="BH29" s="211" t="s">
        <v>100</v>
      </c>
      <c r="BI29" s="211" t="s">
        <v>100</v>
      </c>
      <c r="BJ29" s="211" t="s">
        <v>100</v>
      </c>
      <c r="BK29" s="211" t="s">
        <v>100</v>
      </c>
      <c r="BL29" s="211" t="s">
        <v>100</v>
      </c>
      <c r="BM29" s="211" t="s">
        <v>100</v>
      </c>
      <c r="BN29" s="211" t="s">
        <v>100</v>
      </c>
      <c r="BO29" s="211" t="s">
        <v>100</v>
      </c>
      <c r="BP29" s="211" t="s">
        <v>100</v>
      </c>
      <c r="BQ29" s="211" t="s">
        <v>100</v>
      </c>
      <c r="BR29" s="211" t="s">
        <v>100</v>
      </c>
      <c r="BS29" s="211" t="s">
        <v>100</v>
      </c>
      <c r="BT29" s="211" t="s">
        <v>100</v>
      </c>
      <c r="BU29" s="211" t="s">
        <v>100</v>
      </c>
      <c r="BV29" s="211" t="s">
        <v>100</v>
      </c>
      <c r="BW29" s="211" t="s">
        <v>100</v>
      </c>
      <c r="BX29" s="211" t="s">
        <v>100</v>
      </c>
      <c r="BY29" s="211" t="s">
        <v>100</v>
      </c>
      <c r="BZ29" s="211" t="s">
        <v>100</v>
      </c>
      <c r="CA29" s="211" t="s">
        <v>100</v>
      </c>
      <c r="CB29" s="211" t="s">
        <v>100</v>
      </c>
      <c r="CC29" s="211" t="s">
        <v>100</v>
      </c>
      <c r="CD29" s="211" t="s">
        <v>100</v>
      </c>
      <c r="CE29" s="211" t="s">
        <v>100</v>
      </c>
      <c r="CF29" s="211" t="s">
        <v>100</v>
      </c>
      <c r="CG29" s="211" t="s">
        <v>100</v>
      </c>
      <c r="CH29" s="211" t="s">
        <v>100</v>
      </c>
      <c r="CI29" s="211" t="s">
        <v>100</v>
      </c>
      <c r="CJ29" s="211" t="s">
        <v>100</v>
      </c>
      <c r="CK29" s="211" t="s">
        <v>100</v>
      </c>
      <c r="CL29" s="211" t="s">
        <v>100</v>
      </c>
      <c r="CM29" s="211" t="s">
        <v>100</v>
      </c>
      <c r="CN29" s="211" t="s">
        <v>100</v>
      </c>
      <c r="CO29" s="211" t="s">
        <v>100</v>
      </c>
      <c r="CP29" s="211" t="s">
        <v>100</v>
      </c>
      <c r="CQ29" s="211" t="s">
        <v>100</v>
      </c>
      <c r="CR29" s="211" t="s">
        <v>100</v>
      </c>
      <c r="CS29" s="211" t="s">
        <v>100</v>
      </c>
      <c r="CT29" s="211" t="s">
        <v>100</v>
      </c>
      <c r="CU29" s="211" t="s">
        <v>100</v>
      </c>
      <c r="CV29" s="211" t="s">
        <v>100</v>
      </c>
      <c r="CW29" s="211" t="s">
        <v>100</v>
      </c>
      <c r="CX29" s="211" t="s">
        <v>100</v>
      </c>
      <c r="CY29" s="211" t="s">
        <v>100</v>
      </c>
      <c r="CZ29" s="211" t="s">
        <v>100</v>
      </c>
    </row>
    <row r="30" spans="1:104" x14ac:dyDescent="0.25">
      <c r="A30" s="16" t="s">
        <v>628</v>
      </c>
      <c r="B30" s="9" t="s">
        <v>180</v>
      </c>
      <c r="C30" s="15" t="s">
        <v>253</v>
      </c>
      <c r="D30" s="15" t="s">
        <v>2</v>
      </c>
      <c r="E30" s="86" t="s">
        <v>178</v>
      </c>
      <c r="F30" s="63" t="s">
        <v>178</v>
      </c>
      <c r="G30" s="63" t="s">
        <v>178</v>
      </c>
      <c r="H30" s="63" t="s">
        <v>178</v>
      </c>
      <c r="I30" s="63" t="s">
        <v>178</v>
      </c>
      <c r="J30" s="63" t="s">
        <v>178</v>
      </c>
      <c r="K30" s="63" t="s">
        <v>178</v>
      </c>
      <c r="L30" s="63" t="s">
        <v>178</v>
      </c>
      <c r="M30" s="63" t="s">
        <v>178</v>
      </c>
      <c r="N30" s="63" t="s">
        <v>178</v>
      </c>
      <c r="O30" s="63" t="s">
        <v>178</v>
      </c>
      <c r="P30" s="63" t="s">
        <v>178</v>
      </c>
      <c r="Q30" s="63" t="s">
        <v>178</v>
      </c>
      <c r="R30" s="63" t="s">
        <v>178</v>
      </c>
      <c r="S30" s="63" t="s">
        <v>178</v>
      </c>
      <c r="T30" s="63" t="s">
        <v>178</v>
      </c>
      <c r="U30" s="63" t="s">
        <v>178</v>
      </c>
      <c r="V30" s="63" t="s">
        <v>178</v>
      </c>
      <c r="W30" s="63" t="s">
        <v>178</v>
      </c>
      <c r="X30" s="63" t="s">
        <v>178</v>
      </c>
      <c r="Y30" s="63" t="s">
        <v>178</v>
      </c>
      <c r="Z30" s="63" t="s">
        <v>178</v>
      </c>
      <c r="AA30" s="63" t="s">
        <v>178</v>
      </c>
      <c r="AB30" s="63" t="s">
        <v>178</v>
      </c>
      <c r="AC30" s="63" t="s">
        <v>178</v>
      </c>
      <c r="AD30" s="63" t="s">
        <v>178</v>
      </c>
      <c r="AE30" s="63" t="s">
        <v>178</v>
      </c>
      <c r="AF30" s="63" t="s">
        <v>178</v>
      </c>
      <c r="AG30" s="63" t="s">
        <v>178</v>
      </c>
      <c r="AH30" s="63" t="s">
        <v>178</v>
      </c>
      <c r="AI30" s="63" t="s">
        <v>178</v>
      </c>
      <c r="AJ30" s="63" t="s">
        <v>178</v>
      </c>
      <c r="AK30" s="63" t="s">
        <v>178</v>
      </c>
      <c r="AL30" s="63" t="s">
        <v>178</v>
      </c>
      <c r="AM30" s="63" t="s">
        <v>178</v>
      </c>
      <c r="AN30" s="63" t="s">
        <v>178</v>
      </c>
      <c r="AO30" s="63" t="s">
        <v>178</v>
      </c>
      <c r="AP30" s="63" t="s">
        <v>178</v>
      </c>
      <c r="AQ30" s="63" t="s">
        <v>178</v>
      </c>
      <c r="AR30" s="63" t="s">
        <v>178</v>
      </c>
      <c r="AS30" s="63" t="s">
        <v>178</v>
      </c>
      <c r="AT30" s="63" t="s">
        <v>178</v>
      </c>
      <c r="AU30" s="63" t="s">
        <v>178</v>
      </c>
      <c r="AV30" s="63" t="s">
        <v>178</v>
      </c>
      <c r="AW30" s="63" t="s">
        <v>178</v>
      </c>
      <c r="AX30" s="63" t="s">
        <v>178</v>
      </c>
      <c r="AY30" s="63" t="s">
        <v>178</v>
      </c>
      <c r="AZ30" s="63" t="s">
        <v>178</v>
      </c>
      <c r="BA30" s="63" t="s">
        <v>178</v>
      </c>
      <c r="BB30" s="63" t="s">
        <v>178</v>
      </c>
      <c r="BC30" s="63" t="s">
        <v>178</v>
      </c>
      <c r="BD30" s="63" t="s">
        <v>178</v>
      </c>
      <c r="BE30" s="63" t="s">
        <v>178</v>
      </c>
      <c r="BF30" s="63" t="s">
        <v>178</v>
      </c>
      <c r="BG30" s="63" t="s">
        <v>178</v>
      </c>
      <c r="BH30" s="63" t="s">
        <v>178</v>
      </c>
      <c r="BI30" s="63" t="s">
        <v>178</v>
      </c>
      <c r="BJ30" s="63" t="s">
        <v>178</v>
      </c>
      <c r="BK30" s="63" t="s">
        <v>178</v>
      </c>
      <c r="BL30" s="63" t="s">
        <v>178</v>
      </c>
      <c r="BM30" s="63" t="s">
        <v>178</v>
      </c>
      <c r="BN30" s="63" t="s">
        <v>178</v>
      </c>
      <c r="BO30" s="63" t="s">
        <v>178</v>
      </c>
      <c r="BP30" s="63" t="s">
        <v>178</v>
      </c>
      <c r="BQ30" s="63" t="s">
        <v>178</v>
      </c>
      <c r="BR30" s="63" t="s">
        <v>178</v>
      </c>
      <c r="BS30" s="63" t="s">
        <v>178</v>
      </c>
      <c r="BT30" s="63" t="s">
        <v>178</v>
      </c>
      <c r="BU30" s="63" t="s">
        <v>178</v>
      </c>
      <c r="BV30" s="63" t="s">
        <v>178</v>
      </c>
      <c r="BW30" s="63" t="s">
        <v>178</v>
      </c>
      <c r="BX30" s="63" t="s">
        <v>178</v>
      </c>
      <c r="BY30" s="63" t="s">
        <v>178</v>
      </c>
      <c r="BZ30" s="63" t="s">
        <v>178</v>
      </c>
      <c r="CA30" s="63" t="s">
        <v>178</v>
      </c>
      <c r="CB30" s="63" t="s">
        <v>178</v>
      </c>
      <c r="CC30" s="63" t="s">
        <v>178</v>
      </c>
      <c r="CD30" s="63" t="s">
        <v>178</v>
      </c>
      <c r="CE30" s="63" t="s">
        <v>178</v>
      </c>
      <c r="CF30" s="63" t="s">
        <v>178</v>
      </c>
      <c r="CG30" s="63" t="s">
        <v>178</v>
      </c>
      <c r="CH30" s="63" t="s">
        <v>178</v>
      </c>
      <c r="CI30" s="63" t="s">
        <v>178</v>
      </c>
      <c r="CJ30" s="63" t="s">
        <v>178</v>
      </c>
      <c r="CK30" s="63" t="s">
        <v>178</v>
      </c>
      <c r="CL30" s="63" t="s">
        <v>178</v>
      </c>
      <c r="CM30" s="63" t="s">
        <v>178</v>
      </c>
      <c r="CN30" s="63" t="s">
        <v>178</v>
      </c>
      <c r="CO30" s="63" t="s">
        <v>178</v>
      </c>
      <c r="CP30" s="63" t="s">
        <v>178</v>
      </c>
      <c r="CQ30" s="63" t="s">
        <v>178</v>
      </c>
      <c r="CR30" s="63" t="s">
        <v>178</v>
      </c>
      <c r="CS30" s="63" t="s">
        <v>178</v>
      </c>
      <c r="CT30" s="63" t="s">
        <v>178</v>
      </c>
      <c r="CU30" s="63" t="s">
        <v>178</v>
      </c>
      <c r="CV30" s="63" t="s">
        <v>178</v>
      </c>
      <c r="CW30" s="63" t="s">
        <v>178</v>
      </c>
      <c r="CX30" s="63" t="s">
        <v>178</v>
      </c>
      <c r="CY30" s="63" t="s">
        <v>178</v>
      </c>
      <c r="CZ30" s="63" t="s">
        <v>178</v>
      </c>
    </row>
    <row r="31" spans="1:104" x14ac:dyDescent="0.25">
      <c r="A31" s="16" t="s">
        <v>629</v>
      </c>
      <c r="B31" s="9" t="s">
        <v>181</v>
      </c>
      <c r="C31" s="15" t="s">
        <v>253</v>
      </c>
      <c r="D31" s="15" t="s">
        <v>2</v>
      </c>
      <c r="E31" s="86" t="s">
        <v>178</v>
      </c>
      <c r="F31" s="63" t="s">
        <v>178</v>
      </c>
      <c r="G31" s="63" t="s">
        <v>178</v>
      </c>
      <c r="H31" s="63" t="s">
        <v>178</v>
      </c>
      <c r="I31" s="63" t="s">
        <v>178</v>
      </c>
      <c r="J31" s="63" t="s">
        <v>178</v>
      </c>
      <c r="K31" s="63" t="s">
        <v>178</v>
      </c>
      <c r="L31" s="63" t="s">
        <v>178</v>
      </c>
      <c r="M31" s="63" t="s">
        <v>178</v>
      </c>
      <c r="N31" s="63" t="s">
        <v>178</v>
      </c>
      <c r="O31" s="63" t="s">
        <v>178</v>
      </c>
      <c r="P31" s="63" t="s">
        <v>178</v>
      </c>
      <c r="Q31" s="63" t="s">
        <v>178</v>
      </c>
      <c r="R31" s="63" t="s">
        <v>178</v>
      </c>
      <c r="S31" s="63" t="s">
        <v>178</v>
      </c>
      <c r="T31" s="63" t="s">
        <v>178</v>
      </c>
      <c r="U31" s="63" t="s">
        <v>178</v>
      </c>
      <c r="V31" s="63" t="s">
        <v>178</v>
      </c>
      <c r="W31" s="63" t="s">
        <v>178</v>
      </c>
      <c r="X31" s="63" t="s">
        <v>178</v>
      </c>
      <c r="Y31" s="63" t="s">
        <v>178</v>
      </c>
      <c r="Z31" s="63" t="s">
        <v>178</v>
      </c>
      <c r="AA31" s="63" t="s">
        <v>178</v>
      </c>
      <c r="AB31" s="63" t="s">
        <v>178</v>
      </c>
      <c r="AC31" s="63" t="s">
        <v>178</v>
      </c>
      <c r="AD31" s="63" t="s">
        <v>178</v>
      </c>
      <c r="AE31" s="63" t="s">
        <v>178</v>
      </c>
      <c r="AF31" s="63" t="s">
        <v>178</v>
      </c>
      <c r="AG31" s="63" t="s">
        <v>178</v>
      </c>
      <c r="AH31" s="63" t="s">
        <v>178</v>
      </c>
      <c r="AI31" s="63" t="s">
        <v>178</v>
      </c>
      <c r="AJ31" s="63" t="s">
        <v>178</v>
      </c>
      <c r="AK31" s="63" t="s">
        <v>178</v>
      </c>
      <c r="AL31" s="63" t="s">
        <v>178</v>
      </c>
      <c r="AM31" s="63" t="s">
        <v>178</v>
      </c>
      <c r="AN31" s="63" t="s">
        <v>178</v>
      </c>
      <c r="AO31" s="63" t="s">
        <v>178</v>
      </c>
      <c r="AP31" s="63" t="s">
        <v>178</v>
      </c>
      <c r="AQ31" s="63" t="s">
        <v>178</v>
      </c>
      <c r="AR31" s="63" t="s">
        <v>178</v>
      </c>
      <c r="AS31" s="63" t="s">
        <v>178</v>
      </c>
      <c r="AT31" s="63" t="s">
        <v>178</v>
      </c>
      <c r="AU31" s="63" t="s">
        <v>178</v>
      </c>
      <c r="AV31" s="63" t="s">
        <v>178</v>
      </c>
      <c r="AW31" s="63" t="s">
        <v>178</v>
      </c>
      <c r="AX31" s="63" t="s">
        <v>178</v>
      </c>
      <c r="AY31" s="63" t="s">
        <v>178</v>
      </c>
      <c r="AZ31" s="63" t="s">
        <v>178</v>
      </c>
      <c r="BA31" s="63" t="s">
        <v>178</v>
      </c>
      <c r="BB31" s="63" t="s">
        <v>178</v>
      </c>
      <c r="BC31" s="63" t="s">
        <v>178</v>
      </c>
      <c r="BD31" s="63" t="s">
        <v>178</v>
      </c>
      <c r="BE31" s="63" t="s">
        <v>178</v>
      </c>
      <c r="BF31" s="63" t="s">
        <v>178</v>
      </c>
      <c r="BG31" s="63" t="s">
        <v>178</v>
      </c>
      <c r="BH31" s="63" t="s">
        <v>178</v>
      </c>
      <c r="BI31" s="63" t="s">
        <v>178</v>
      </c>
      <c r="BJ31" s="63" t="s">
        <v>178</v>
      </c>
      <c r="BK31" s="63" t="s">
        <v>178</v>
      </c>
      <c r="BL31" s="63" t="s">
        <v>178</v>
      </c>
      <c r="BM31" s="63" t="s">
        <v>178</v>
      </c>
      <c r="BN31" s="63" t="s">
        <v>178</v>
      </c>
      <c r="BO31" s="63" t="s">
        <v>178</v>
      </c>
      <c r="BP31" s="63" t="s">
        <v>178</v>
      </c>
      <c r="BQ31" s="63" t="s">
        <v>178</v>
      </c>
      <c r="BR31" s="63" t="s">
        <v>178</v>
      </c>
      <c r="BS31" s="63" t="s">
        <v>178</v>
      </c>
      <c r="BT31" s="63" t="s">
        <v>178</v>
      </c>
      <c r="BU31" s="63" t="s">
        <v>178</v>
      </c>
      <c r="BV31" s="63" t="s">
        <v>178</v>
      </c>
      <c r="BW31" s="63" t="s">
        <v>178</v>
      </c>
      <c r="BX31" s="63" t="s">
        <v>178</v>
      </c>
      <c r="BY31" s="63" t="s">
        <v>178</v>
      </c>
      <c r="BZ31" s="63" t="s">
        <v>178</v>
      </c>
      <c r="CA31" s="63" t="s">
        <v>178</v>
      </c>
      <c r="CB31" s="63" t="s">
        <v>178</v>
      </c>
      <c r="CC31" s="63" t="s">
        <v>178</v>
      </c>
      <c r="CD31" s="63" t="s">
        <v>178</v>
      </c>
      <c r="CE31" s="63" t="s">
        <v>178</v>
      </c>
      <c r="CF31" s="63" t="s">
        <v>178</v>
      </c>
      <c r="CG31" s="63" t="s">
        <v>178</v>
      </c>
      <c r="CH31" s="63" t="s">
        <v>178</v>
      </c>
      <c r="CI31" s="63" t="s">
        <v>178</v>
      </c>
      <c r="CJ31" s="63" t="s">
        <v>178</v>
      </c>
      <c r="CK31" s="63" t="s">
        <v>178</v>
      </c>
      <c r="CL31" s="63" t="s">
        <v>178</v>
      </c>
      <c r="CM31" s="63" t="s">
        <v>178</v>
      </c>
      <c r="CN31" s="63" t="s">
        <v>178</v>
      </c>
      <c r="CO31" s="63" t="s">
        <v>178</v>
      </c>
      <c r="CP31" s="63" t="s">
        <v>178</v>
      </c>
      <c r="CQ31" s="63" t="s">
        <v>178</v>
      </c>
      <c r="CR31" s="63" t="s">
        <v>178</v>
      </c>
      <c r="CS31" s="63" t="s">
        <v>178</v>
      </c>
      <c r="CT31" s="63" t="s">
        <v>178</v>
      </c>
      <c r="CU31" s="63" t="s">
        <v>178</v>
      </c>
      <c r="CV31" s="63" t="s">
        <v>178</v>
      </c>
      <c r="CW31" s="63" t="s">
        <v>178</v>
      </c>
      <c r="CX31" s="63" t="s">
        <v>178</v>
      </c>
      <c r="CY31" s="63" t="s">
        <v>178</v>
      </c>
      <c r="CZ31" s="63" t="s">
        <v>178</v>
      </c>
    </row>
    <row r="32" spans="1:104" x14ac:dyDescent="0.25">
      <c r="A32" s="16" t="s">
        <v>630</v>
      </c>
      <c r="B32" s="9" t="s">
        <v>182</v>
      </c>
      <c r="C32" s="15" t="s">
        <v>253</v>
      </c>
      <c r="D32" s="15" t="s">
        <v>2</v>
      </c>
      <c r="E32" s="86" t="s">
        <v>178</v>
      </c>
      <c r="F32" s="63" t="s">
        <v>178</v>
      </c>
      <c r="G32" s="63" t="s">
        <v>178</v>
      </c>
      <c r="H32" s="63" t="s">
        <v>178</v>
      </c>
      <c r="I32" s="63" t="s">
        <v>178</v>
      </c>
      <c r="J32" s="63" t="s">
        <v>178</v>
      </c>
      <c r="K32" s="63" t="s">
        <v>178</v>
      </c>
      <c r="L32" s="63" t="s">
        <v>178</v>
      </c>
      <c r="M32" s="63" t="s">
        <v>178</v>
      </c>
      <c r="N32" s="63" t="s">
        <v>178</v>
      </c>
      <c r="O32" s="63" t="s">
        <v>178</v>
      </c>
      <c r="P32" s="63" t="s">
        <v>178</v>
      </c>
      <c r="Q32" s="63" t="s">
        <v>178</v>
      </c>
      <c r="R32" s="63" t="s">
        <v>178</v>
      </c>
      <c r="S32" s="63" t="s">
        <v>178</v>
      </c>
      <c r="T32" s="63" t="s">
        <v>178</v>
      </c>
      <c r="U32" s="63" t="s">
        <v>178</v>
      </c>
      <c r="V32" s="63" t="s">
        <v>178</v>
      </c>
      <c r="W32" s="63" t="s">
        <v>178</v>
      </c>
      <c r="X32" s="63" t="s">
        <v>178</v>
      </c>
      <c r="Y32" s="63" t="s">
        <v>178</v>
      </c>
      <c r="Z32" s="63" t="s">
        <v>178</v>
      </c>
      <c r="AA32" s="63" t="s">
        <v>178</v>
      </c>
      <c r="AB32" s="63" t="s">
        <v>178</v>
      </c>
      <c r="AC32" s="63" t="s">
        <v>178</v>
      </c>
      <c r="AD32" s="63" t="s">
        <v>178</v>
      </c>
      <c r="AE32" s="63" t="s">
        <v>178</v>
      </c>
      <c r="AF32" s="63" t="s">
        <v>178</v>
      </c>
      <c r="AG32" s="63" t="s">
        <v>178</v>
      </c>
      <c r="AH32" s="63" t="s">
        <v>178</v>
      </c>
      <c r="AI32" s="63" t="s">
        <v>178</v>
      </c>
      <c r="AJ32" s="63" t="s">
        <v>178</v>
      </c>
      <c r="AK32" s="63" t="s">
        <v>178</v>
      </c>
      <c r="AL32" s="63" t="s">
        <v>178</v>
      </c>
      <c r="AM32" s="63" t="s">
        <v>178</v>
      </c>
      <c r="AN32" s="63" t="s">
        <v>178</v>
      </c>
      <c r="AO32" s="63" t="s">
        <v>178</v>
      </c>
      <c r="AP32" s="63" t="s">
        <v>178</v>
      </c>
      <c r="AQ32" s="63" t="s">
        <v>178</v>
      </c>
      <c r="AR32" s="63" t="s">
        <v>178</v>
      </c>
      <c r="AS32" s="63" t="s">
        <v>178</v>
      </c>
      <c r="AT32" s="63" t="s">
        <v>178</v>
      </c>
      <c r="AU32" s="63" t="s">
        <v>178</v>
      </c>
      <c r="AV32" s="63" t="s">
        <v>178</v>
      </c>
      <c r="AW32" s="63" t="s">
        <v>178</v>
      </c>
      <c r="AX32" s="63" t="s">
        <v>178</v>
      </c>
      <c r="AY32" s="63" t="s">
        <v>178</v>
      </c>
      <c r="AZ32" s="63" t="s">
        <v>178</v>
      </c>
      <c r="BA32" s="63" t="s">
        <v>178</v>
      </c>
      <c r="BB32" s="63" t="s">
        <v>178</v>
      </c>
      <c r="BC32" s="63" t="s">
        <v>178</v>
      </c>
      <c r="BD32" s="63" t="s">
        <v>178</v>
      </c>
      <c r="BE32" s="63" t="s">
        <v>178</v>
      </c>
      <c r="BF32" s="63" t="s">
        <v>178</v>
      </c>
      <c r="BG32" s="63" t="s">
        <v>178</v>
      </c>
      <c r="BH32" s="63" t="s">
        <v>178</v>
      </c>
      <c r="BI32" s="63" t="s">
        <v>178</v>
      </c>
      <c r="BJ32" s="63" t="s">
        <v>178</v>
      </c>
      <c r="BK32" s="63" t="s">
        <v>178</v>
      </c>
      <c r="BL32" s="63" t="s">
        <v>178</v>
      </c>
      <c r="BM32" s="63" t="s">
        <v>178</v>
      </c>
      <c r="BN32" s="63" t="s">
        <v>178</v>
      </c>
      <c r="BO32" s="63" t="s">
        <v>178</v>
      </c>
      <c r="BP32" s="63" t="s">
        <v>178</v>
      </c>
      <c r="BQ32" s="63" t="s">
        <v>178</v>
      </c>
      <c r="BR32" s="63" t="s">
        <v>178</v>
      </c>
      <c r="BS32" s="63" t="s">
        <v>178</v>
      </c>
      <c r="BT32" s="63" t="s">
        <v>178</v>
      </c>
      <c r="BU32" s="63" t="s">
        <v>178</v>
      </c>
      <c r="BV32" s="63" t="s">
        <v>178</v>
      </c>
      <c r="BW32" s="63" t="s">
        <v>178</v>
      </c>
      <c r="BX32" s="63" t="s">
        <v>178</v>
      </c>
      <c r="BY32" s="63" t="s">
        <v>178</v>
      </c>
      <c r="BZ32" s="63" t="s">
        <v>178</v>
      </c>
      <c r="CA32" s="63" t="s">
        <v>178</v>
      </c>
      <c r="CB32" s="63" t="s">
        <v>178</v>
      </c>
      <c r="CC32" s="63" t="s">
        <v>178</v>
      </c>
      <c r="CD32" s="63" t="s">
        <v>178</v>
      </c>
      <c r="CE32" s="63" t="s">
        <v>178</v>
      </c>
      <c r="CF32" s="63" t="s">
        <v>178</v>
      </c>
      <c r="CG32" s="63" t="s">
        <v>178</v>
      </c>
      <c r="CH32" s="63" t="s">
        <v>178</v>
      </c>
      <c r="CI32" s="63" t="s">
        <v>178</v>
      </c>
      <c r="CJ32" s="63" t="s">
        <v>178</v>
      </c>
      <c r="CK32" s="63" t="s">
        <v>178</v>
      </c>
      <c r="CL32" s="63" t="s">
        <v>178</v>
      </c>
      <c r="CM32" s="63" t="s">
        <v>178</v>
      </c>
      <c r="CN32" s="63" t="s">
        <v>178</v>
      </c>
      <c r="CO32" s="63" t="s">
        <v>178</v>
      </c>
      <c r="CP32" s="63" t="s">
        <v>178</v>
      </c>
      <c r="CQ32" s="63" t="s">
        <v>178</v>
      </c>
      <c r="CR32" s="63" t="s">
        <v>178</v>
      </c>
      <c r="CS32" s="63" t="s">
        <v>178</v>
      </c>
      <c r="CT32" s="63" t="s">
        <v>178</v>
      </c>
      <c r="CU32" s="63" t="s">
        <v>178</v>
      </c>
      <c r="CV32" s="63" t="s">
        <v>178</v>
      </c>
      <c r="CW32" s="63" t="s">
        <v>178</v>
      </c>
      <c r="CX32" s="63" t="s">
        <v>178</v>
      </c>
      <c r="CY32" s="63" t="s">
        <v>178</v>
      </c>
      <c r="CZ32" s="63" t="s">
        <v>178</v>
      </c>
    </row>
    <row r="33" spans="1:104" x14ac:dyDescent="0.25">
      <c r="A33" s="16" t="s">
        <v>631</v>
      </c>
      <c r="B33" s="9" t="s">
        <v>183</v>
      </c>
      <c r="C33" s="15" t="s">
        <v>253</v>
      </c>
      <c r="D33" s="15" t="s">
        <v>2</v>
      </c>
      <c r="E33" s="86" t="s">
        <v>178</v>
      </c>
      <c r="F33" s="63" t="s">
        <v>178</v>
      </c>
      <c r="G33" s="63" t="s">
        <v>178</v>
      </c>
      <c r="H33" s="63" t="s">
        <v>178</v>
      </c>
      <c r="I33" s="63" t="s">
        <v>178</v>
      </c>
      <c r="J33" s="63" t="s">
        <v>178</v>
      </c>
      <c r="K33" s="63" t="s">
        <v>178</v>
      </c>
      <c r="L33" s="63" t="s">
        <v>178</v>
      </c>
      <c r="M33" s="63" t="s">
        <v>178</v>
      </c>
      <c r="N33" s="63" t="s">
        <v>178</v>
      </c>
      <c r="O33" s="63" t="s">
        <v>178</v>
      </c>
      <c r="P33" s="63" t="s">
        <v>178</v>
      </c>
      <c r="Q33" s="63" t="s">
        <v>178</v>
      </c>
      <c r="R33" s="63" t="s">
        <v>178</v>
      </c>
      <c r="S33" s="63" t="s">
        <v>178</v>
      </c>
      <c r="T33" s="63" t="s">
        <v>178</v>
      </c>
      <c r="U33" s="63" t="s">
        <v>178</v>
      </c>
      <c r="V33" s="63" t="s">
        <v>178</v>
      </c>
      <c r="W33" s="63" t="s">
        <v>178</v>
      </c>
      <c r="X33" s="63" t="s">
        <v>178</v>
      </c>
      <c r="Y33" s="63" t="s">
        <v>178</v>
      </c>
      <c r="Z33" s="63" t="s">
        <v>178</v>
      </c>
      <c r="AA33" s="63" t="s">
        <v>178</v>
      </c>
      <c r="AB33" s="63" t="s">
        <v>178</v>
      </c>
      <c r="AC33" s="63" t="s">
        <v>178</v>
      </c>
      <c r="AD33" s="63" t="s">
        <v>178</v>
      </c>
      <c r="AE33" s="63" t="s">
        <v>178</v>
      </c>
      <c r="AF33" s="63" t="s">
        <v>178</v>
      </c>
      <c r="AG33" s="63" t="s">
        <v>178</v>
      </c>
      <c r="AH33" s="63" t="s">
        <v>178</v>
      </c>
      <c r="AI33" s="63" t="s">
        <v>178</v>
      </c>
      <c r="AJ33" s="63" t="s">
        <v>178</v>
      </c>
      <c r="AK33" s="63" t="s">
        <v>178</v>
      </c>
      <c r="AL33" s="63" t="s">
        <v>178</v>
      </c>
      <c r="AM33" s="63" t="s">
        <v>178</v>
      </c>
      <c r="AN33" s="63" t="s">
        <v>178</v>
      </c>
      <c r="AO33" s="63" t="s">
        <v>178</v>
      </c>
      <c r="AP33" s="63" t="s">
        <v>178</v>
      </c>
      <c r="AQ33" s="63" t="s">
        <v>178</v>
      </c>
      <c r="AR33" s="63" t="s">
        <v>178</v>
      </c>
      <c r="AS33" s="63" t="s">
        <v>178</v>
      </c>
      <c r="AT33" s="63" t="s">
        <v>178</v>
      </c>
      <c r="AU33" s="63" t="s">
        <v>178</v>
      </c>
      <c r="AV33" s="63" t="s">
        <v>178</v>
      </c>
      <c r="AW33" s="63" t="s">
        <v>178</v>
      </c>
      <c r="AX33" s="63" t="s">
        <v>178</v>
      </c>
      <c r="AY33" s="63" t="s">
        <v>178</v>
      </c>
      <c r="AZ33" s="63" t="s">
        <v>178</v>
      </c>
      <c r="BA33" s="63" t="s">
        <v>178</v>
      </c>
      <c r="BB33" s="63" t="s">
        <v>178</v>
      </c>
      <c r="BC33" s="63" t="s">
        <v>178</v>
      </c>
      <c r="BD33" s="63" t="s">
        <v>178</v>
      </c>
      <c r="BE33" s="63" t="s">
        <v>178</v>
      </c>
      <c r="BF33" s="63" t="s">
        <v>178</v>
      </c>
      <c r="BG33" s="63" t="s">
        <v>178</v>
      </c>
      <c r="BH33" s="63" t="s">
        <v>178</v>
      </c>
      <c r="BI33" s="63" t="s">
        <v>178</v>
      </c>
      <c r="BJ33" s="63" t="s">
        <v>178</v>
      </c>
      <c r="BK33" s="63" t="s">
        <v>178</v>
      </c>
      <c r="BL33" s="63" t="s">
        <v>178</v>
      </c>
      <c r="BM33" s="63" t="s">
        <v>178</v>
      </c>
      <c r="BN33" s="63" t="s">
        <v>178</v>
      </c>
      <c r="BO33" s="63" t="s">
        <v>178</v>
      </c>
      <c r="BP33" s="63" t="s">
        <v>178</v>
      </c>
      <c r="BQ33" s="63" t="s">
        <v>178</v>
      </c>
      <c r="BR33" s="63" t="s">
        <v>178</v>
      </c>
      <c r="BS33" s="63" t="s">
        <v>178</v>
      </c>
      <c r="BT33" s="63" t="s">
        <v>178</v>
      </c>
      <c r="BU33" s="63" t="s">
        <v>178</v>
      </c>
      <c r="BV33" s="63" t="s">
        <v>178</v>
      </c>
      <c r="BW33" s="63" t="s">
        <v>178</v>
      </c>
      <c r="BX33" s="63" t="s">
        <v>178</v>
      </c>
      <c r="BY33" s="63" t="s">
        <v>178</v>
      </c>
      <c r="BZ33" s="63" t="s">
        <v>178</v>
      </c>
      <c r="CA33" s="63" t="s">
        <v>178</v>
      </c>
      <c r="CB33" s="63" t="s">
        <v>178</v>
      </c>
      <c r="CC33" s="63" t="s">
        <v>178</v>
      </c>
      <c r="CD33" s="63" t="s">
        <v>178</v>
      </c>
      <c r="CE33" s="63" t="s">
        <v>178</v>
      </c>
      <c r="CF33" s="63" t="s">
        <v>178</v>
      </c>
      <c r="CG33" s="63" t="s">
        <v>178</v>
      </c>
      <c r="CH33" s="63" t="s">
        <v>178</v>
      </c>
      <c r="CI33" s="63" t="s">
        <v>178</v>
      </c>
      <c r="CJ33" s="63" t="s">
        <v>178</v>
      </c>
      <c r="CK33" s="63" t="s">
        <v>178</v>
      </c>
      <c r="CL33" s="63" t="s">
        <v>178</v>
      </c>
      <c r="CM33" s="63" t="s">
        <v>178</v>
      </c>
      <c r="CN33" s="63" t="s">
        <v>178</v>
      </c>
      <c r="CO33" s="63" t="s">
        <v>178</v>
      </c>
      <c r="CP33" s="63" t="s">
        <v>178</v>
      </c>
      <c r="CQ33" s="63" t="s">
        <v>178</v>
      </c>
      <c r="CR33" s="63" t="s">
        <v>178</v>
      </c>
      <c r="CS33" s="63" t="s">
        <v>178</v>
      </c>
      <c r="CT33" s="63" t="s">
        <v>178</v>
      </c>
      <c r="CU33" s="63" t="s">
        <v>178</v>
      </c>
      <c r="CV33" s="63" t="s">
        <v>178</v>
      </c>
      <c r="CW33" s="63" t="s">
        <v>178</v>
      </c>
      <c r="CX33" s="63" t="s">
        <v>178</v>
      </c>
      <c r="CY33" s="63" t="s">
        <v>178</v>
      </c>
      <c r="CZ33" s="63" t="s">
        <v>178</v>
      </c>
    </row>
    <row r="34" spans="1:104" x14ac:dyDescent="0.25">
      <c r="A34" s="16" t="s">
        <v>632</v>
      </c>
      <c r="B34" s="9" t="s">
        <v>184</v>
      </c>
      <c r="C34" s="15" t="s">
        <v>256</v>
      </c>
      <c r="D34" s="15" t="s">
        <v>2</v>
      </c>
      <c r="E34" s="86"/>
      <c r="F34" s="63"/>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c r="AG34" s="63"/>
      <c r="AH34" s="63"/>
      <c r="AI34" s="63"/>
      <c r="AJ34" s="63"/>
      <c r="AK34" s="63"/>
      <c r="AL34" s="63"/>
      <c r="AM34" s="63"/>
      <c r="AN34" s="63"/>
      <c r="AO34" s="63"/>
      <c r="AP34" s="63"/>
      <c r="AQ34" s="63"/>
      <c r="AR34" s="63"/>
      <c r="AS34" s="63"/>
      <c r="AT34" s="63"/>
      <c r="AU34" s="63"/>
      <c r="AV34" s="63"/>
      <c r="AW34" s="63"/>
      <c r="AX34" s="63"/>
      <c r="AY34" s="63"/>
      <c r="AZ34" s="63"/>
      <c r="BA34" s="63"/>
      <c r="BB34" s="63"/>
      <c r="BC34" s="63"/>
      <c r="BD34" s="63"/>
      <c r="BE34" s="63"/>
      <c r="BF34" s="63"/>
      <c r="BG34" s="63"/>
      <c r="BH34" s="63"/>
      <c r="BI34" s="63"/>
      <c r="BJ34" s="63"/>
      <c r="BK34" s="63"/>
      <c r="BL34" s="63"/>
      <c r="BM34" s="63"/>
      <c r="BN34" s="63"/>
      <c r="BO34" s="63"/>
      <c r="BP34" s="63"/>
      <c r="BQ34" s="63"/>
      <c r="BR34" s="63"/>
      <c r="BS34" s="63"/>
      <c r="BT34" s="63"/>
      <c r="BU34" s="63"/>
      <c r="BV34" s="63"/>
      <c r="BW34" s="63"/>
      <c r="BX34" s="63"/>
      <c r="BY34" s="63"/>
      <c r="BZ34" s="63"/>
      <c r="CA34" s="63"/>
      <c r="CB34" s="63"/>
      <c r="CC34" s="63"/>
      <c r="CD34" s="63"/>
      <c r="CE34" s="63"/>
      <c r="CF34" s="63"/>
      <c r="CG34" s="63"/>
      <c r="CH34" s="63"/>
      <c r="CI34" s="63"/>
      <c r="CJ34" s="63"/>
      <c r="CK34" s="63"/>
      <c r="CL34" s="63"/>
      <c r="CM34" s="63"/>
      <c r="CN34" s="63"/>
      <c r="CO34" s="63"/>
      <c r="CP34" s="63"/>
      <c r="CQ34" s="63"/>
      <c r="CR34" s="63"/>
      <c r="CS34" s="63"/>
      <c r="CT34" s="63"/>
      <c r="CU34" s="63"/>
      <c r="CV34" s="63"/>
      <c r="CW34" s="63"/>
      <c r="CX34" s="63"/>
      <c r="CY34" s="63"/>
      <c r="CZ34" s="63"/>
    </row>
    <row r="35" spans="1:104" ht="27.6" x14ac:dyDescent="0.25">
      <c r="A35" s="16" t="s">
        <v>633</v>
      </c>
      <c r="B35" s="9" t="s">
        <v>185</v>
      </c>
      <c r="C35" s="15" t="s">
        <v>254</v>
      </c>
      <c r="D35" s="15" t="s">
        <v>68</v>
      </c>
      <c r="E35" s="91"/>
      <c r="F35" s="92"/>
      <c r="G35" s="92"/>
      <c r="H35" s="92"/>
      <c r="I35" s="92"/>
      <c r="J35" s="92"/>
      <c r="K35" s="92"/>
      <c r="L35" s="92"/>
      <c r="M35" s="92"/>
      <c r="N35" s="92"/>
      <c r="O35" s="92"/>
      <c r="P35" s="92"/>
      <c r="Q35" s="92"/>
      <c r="R35" s="92"/>
      <c r="S35" s="92"/>
      <c r="T35" s="92"/>
      <c r="U35" s="92"/>
      <c r="V35" s="92"/>
      <c r="W35" s="92"/>
      <c r="X35" s="92"/>
      <c r="Y35" s="92"/>
      <c r="Z35" s="92"/>
      <c r="AA35" s="92"/>
      <c r="AB35" s="92"/>
      <c r="AC35" s="92"/>
      <c r="AD35" s="92"/>
      <c r="AE35" s="92"/>
      <c r="AF35" s="92"/>
      <c r="AG35" s="92"/>
      <c r="AH35" s="92"/>
      <c r="AI35" s="92"/>
      <c r="AJ35" s="92"/>
      <c r="AK35" s="92"/>
      <c r="AL35" s="92"/>
      <c r="AM35" s="92"/>
      <c r="AN35" s="92"/>
      <c r="AO35" s="92"/>
      <c r="AP35" s="92"/>
      <c r="AQ35" s="92"/>
      <c r="AR35" s="92"/>
      <c r="AS35" s="92"/>
      <c r="AT35" s="92"/>
      <c r="AU35" s="92"/>
      <c r="AV35" s="92"/>
      <c r="AW35" s="92"/>
      <c r="AX35" s="92"/>
      <c r="AY35" s="92"/>
      <c r="AZ35" s="92"/>
      <c r="BA35" s="92"/>
      <c r="BB35" s="92"/>
      <c r="BC35" s="92"/>
      <c r="BD35" s="92"/>
      <c r="BE35" s="92"/>
      <c r="BF35" s="92"/>
      <c r="BG35" s="92"/>
      <c r="BH35" s="92"/>
      <c r="BI35" s="92"/>
      <c r="BJ35" s="92"/>
      <c r="BK35" s="92"/>
      <c r="BL35" s="92"/>
      <c r="BM35" s="92"/>
      <c r="BN35" s="92"/>
      <c r="BO35" s="92"/>
      <c r="BP35" s="92"/>
      <c r="BQ35" s="92"/>
      <c r="BR35" s="92"/>
      <c r="BS35" s="92"/>
      <c r="BT35" s="92"/>
      <c r="BU35" s="92"/>
      <c r="BV35" s="92"/>
      <c r="BW35" s="92"/>
      <c r="BX35" s="92"/>
      <c r="BY35" s="92"/>
      <c r="BZ35" s="92"/>
      <c r="CA35" s="92"/>
      <c r="CB35" s="92"/>
      <c r="CC35" s="92"/>
      <c r="CD35" s="92"/>
      <c r="CE35" s="92"/>
      <c r="CF35" s="92"/>
      <c r="CG35" s="92"/>
      <c r="CH35" s="92"/>
      <c r="CI35" s="92"/>
      <c r="CJ35" s="92"/>
      <c r="CK35" s="92"/>
      <c r="CL35" s="92"/>
      <c r="CM35" s="92"/>
      <c r="CN35" s="92"/>
      <c r="CO35" s="92"/>
      <c r="CP35" s="92"/>
      <c r="CQ35" s="92"/>
      <c r="CR35" s="92"/>
      <c r="CS35" s="92"/>
      <c r="CT35" s="92"/>
      <c r="CU35" s="92"/>
      <c r="CV35" s="92"/>
      <c r="CW35" s="92"/>
      <c r="CX35" s="92"/>
      <c r="CY35" s="92"/>
      <c r="CZ35" s="92"/>
    </row>
    <row r="36" spans="1:104" ht="40.049999999999997" customHeight="1" x14ac:dyDescent="0.25">
      <c r="A36" s="16"/>
      <c r="B36" s="222" t="s">
        <v>551</v>
      </c>
      <c r="C36" s="15" t="s">
        <v>552</v>
      </c>
      <c r="D36" s="15" t="s">
        <v>243</v>
      </c>
      <c r="E36" s="210" t="s">
        <v>100</v>
      </c>
      <c r="F36" s="211" t="s">
        <v>100</v>
      </c>
      <c r="G36" s="211" t="s">
        <v>100</v>
      </c>
      <c r="H36" s="211" t="s">
        <v>100</v>
      </c>
      <c r="I36" s="211" t="s">
        <v>100</v>
      </c>
      <c r="J36" s="211" t="s">
        <v>100</v>
      </c>
      <c r="K36" s="211" t="s">
        <v>100</v>
      </c>
      <c r="L36" s="211" t="s">
        <v>100</v>
      </c>
      <c r="M36" s="211" t="s">
        <v>100</v>
      </c>
      <c r="N36" s="211" t="s">
        <v>100</v>
      </c>
      <c r="O36" s="211" t="s">
        <v>100</v>
      </c>
      <c r="P36" s="211" t="s">
        <v>100</v>
      </c>
      <c r="Q36" s="211" t="s">
        <v>100</v>
      </c>
      <c r="R36" s="211" t="s">
        <v>100</v>
      </c>
      <c r="S36" s="211" t="s">
        <v>100</v>
      </c>
      <c r="T36" s="211" t="s">
        <v>100</v>
      </c>
      <c r="U36" s="211" t="s">
        <v>100</v>
      </c>
      <c r="V36" s="211" t="s">
        <v>100</v>
      </c>
      <c r="W36" s="211" t="s">
        <v>100</v>
      </c>
      <c r="X36" s="211" t="s">
        <v>100</v>
      </c>
      <c r="Y36" s="211" t="s">
        <v>100</v>
      </c>
      <c r="Z36" s="211" t="s">
        <v>100</v>
      </c>
      <c r="AA36" s="211" t="s">
        <v>100</v>
      </c>
      <c r="AB36" s="211" t="s">
        <v>100</v>
      </c>
      <c r="AC36" s="211" t="s">
        <v>100</v>
      </c>
      <c r="AD36" s="211" t="s">
        <v>100</v>
      </c>
      <c r="AE36" s="211" t="s">
        <v>100</v>
      </c>
      <c r="AF36" s="211" t="s">
        <v>100</v>
      </c>
      <c r="AG36" s="211" t="s">
        <v>100</v>
      </c>
      <c r="AH36" s="211" t="s">
        <v>100</v>
      </c>
      <c r="AI36" s="211" t="s">
        <v>100</v>
      </c>
      <c r="AJ36" s="211" t="s">
        <v>100</v>
      </c>
      <c r="AK36" s="211" t="s">
        <v>100</v>
      </c>
      <c r="AL36" s="211" t="s">
        <v>100</v>
      </c>
      <c r="AM36" s="211" t="s">
        <v>100</v>
      </c>
      <c r="AN36" s="211" t="s">
        <v>100</v>
      </c>
      <c r="AO36" s="211" t="s">
        <v>100</v>
      </c>
      <c r="AP36" s="211" t="s">
        <v>100</v>
      </c>
      <c r="AQ36" s="211" t="s">
        <v>100</v>
      </c>
      <c r="AR36" s="211" t="s">
        <v>100</v>
      </c>
      <c r="AS36" s="211" t="s">
        <v>100</v>
      </c>
      <c r="AT36" s="211" t="s">
        <v>100</v>
      </c>
      <c r="AU36" s="211" t="s">
        <v>100</v>
      </c>
      <c r="AV36" s="211" t="s">
        <v>100</v>
      </c>
      <c r="AW36" s="211" t="s">
        <v>100</v>
      </c>
      <c r="AX36" s="211" t="s">
        <v>100</v>
      </c>
      <c r="AY36" s="211" t="s">
        <v>100</v>
      </c>
      <c r="AZ36" s="211" t="s">
        <v>100</v>
      </c>
      <c r="BA36" s="211" t="s">
        <v>100</v>
      </c>
      <c r="BB36" s="211" t="s">
        <v>100</v>
      </c>
      <c r="BC36" s="211" t="s">
        <v>100</v>
      </c>
      <c r="BD36" s="211" t="s">
        <v>100</v>
      </c>
      <c r="BE36" s="211" t="s">
        <v>100</v>
      </c>
      <c r="BF36" s="211" t="s">
        <v>100</v>
      </c>
      <c r="BG36" s="211" t="s">
        <v>100</v>
      </c>
      <c r="BH36" s="211" t="s">
        <v>100</v>
      </c>
      <c r="BI36" s="211" t="s">
        <v>100</v>
      </c>
      <c r="BJ36" s="211" t="s">
        <v>100</v>
      </c>
      <c r="BK36" s="211" t="s">
        <v>100</v>
      </c>
      <c r="BL36" s="211" t="s">
        <v>100</v>
      </c>
      <c r="BM36" s="211" t="s">
        <v>100</v>
      </c>
      <c r="BN36" s="211" t="s">
        <v>100</v>
      </c>
      <c r="BO36" s="211" t="s">
        <v>100</v>
      </c>
      <c r="BP36" s="211" t="s">
        <v>100</v>
      </c>
      <c r="BQ36" s="211" t="s">
        <v>100</v>
      </c>
      <c r="BR36" s="211" t="s">
        <v>100</v>
      </c>
      <c r="BS36" s="211" t="s">
        <v>100</v>
      </c>
      <c r="BT36" s="211" t="s">
        <v>100</v>
      </c>
      <c r="BU36" s="211" t="s">
        <v>100</v>
      </c>
      <c r="BV36" s="211" t="s">
        <v>100</v>
      </c>
      <c r="BW36" s="211" t="s">
        <v>100</v>
      </c>
      <c r="BX36" s="211" t="s">
        <v>100</v>
      </c>
      <c r="BY36" s="211" t="s">
        <v>100</v>
      </c>
      <c r="BZ36" s="211" t="s">
        <v>100</v>
      </c>
      <c r="CA36" s="211" t="s">
        <v>100</v>
      </c>
      <c r="CB36" s="211" t="s">
        <v>100</v>
      </c>
      <c r="CC36" s="211" t="s">
        <v>100</v>
      </c>
      <c r="CD36" s="211" t="s">
        <v>100</v>
      </c>
      <c r="CE36" s="211" t="s">
        <v>100</v>
      </c>
      <c r="CF36" s="211" t="s">
        <v>100</v>
      </c>
      <c r="CG36" s="211" t="s">
        <v>100</v>
      </c>
      <c r="CH36" s="211" t="s">
        <v>100</v>
      </c>
      <c r="CI36" s="211" t="s">
        <v>100</v>
      </c>
      <c r="CJ36" s="211" t="s">
        <v>100</v>
      </c>
      <c r="CK36" s="211" t="s">
        <v>100</v>
      </c>
      <c r="CL36" s="211" t="s">
        <v>100</v>
      </c>
      <c r="CM36" s="211" t="s">
        <v>100</v>
      </c>
      <c r="CN36" s="211" t="s">
        <v>100</v>
      </c>
      <c r="CO36" s="211" t="s">
        <v>100</v>
      </c>
      <c r="CP36" s="211" t="s">
        <v>100</v>
      </c>
      <c r="CQ36" s="211" t="s">
        <v>100</v>
      </c>
      <c r="CR36" s="211" t="s">
        <v>100</v>
      </c>
      <c r="CS36" s="211" t="s">
        <v>100</v>
      </c>
      <c r="CT36" s="211" t="s">
        <v>100</v>
      </c>
      <c r="CU36" s="211" t="s">
        <v>100</v>
      </c>
      <c r="CV36" s="211" t="s">
        <v>100</v>
      </c>
      <c r="CW36" s="211" t="s">
        <v>100</v>
      </c>
      <c r="CX36" s="211" t="s">
        <v>100</v>
      </c>
      <c r="CY36" s="211" t="s">
        <v>100</v>
      </c>
      <c r="CZ36" s="211" t="s">
        <v>100</v>
      </c>
    </row>
    <row r="37" spans="1:104" x14ac:dyDescent="0.25">
      <c r="A37" s="16" t="s">
        <v>597</v>
      </c>
      <c r="B37" s="9" t="s">
        <v>180</v>
      </c>
      <c r="C37" s="15" t="s">
        <v>253</v>
      </c>
      <c r="D37" s="15" t="s">
        <v>2</v>
      </c>
      <c r="E37" s="86" t="s">
        <v>178</v>
      </c>
      <c r="F37" s="63" t="s">
        <v>178</v>
      </c>
      <c r="G37" s="63" t="s">
        <v>178</v>
      </c>
      <c r="H37" s="63" t="s">
        <v>178</v>
      </c>
      <c r="I37" s="63" t="s">
        <v>178</v>
      </c>
      <c r="J37" s="63" t="s">
        <v>178</v>
      </c>
      <c r="K37" s="63" t="s">
        <v>178</v>
      </c>
      <c r="L37" s="63" t="s">
        <v>178</v>
      </c>
      <c r="M37" s="63" t="s">
        <v>178</v>
      </c>
      <c r="N37" s="63" t="s">
        <v>178</v>
      </c>
      <c r="O37" s="63" t="s">
        <v>178</v>
      </c>
      <c r="P37" s="63" t="s">
        <v>178</v>
      </c>
      <c r="Q37" s="63" t="s">
        <v>178</v>
      </c>
      <c r="R37" s="63" t="s">
        <v>178</v>
      </c>
      <c r="S37" s="63" t="s">
        <v>178</v>
      </c>
      <c r="T37" s="63" t="s">
        <v>178</v>
      </c>
      <c r="U37" s="63" t="s">
        <v>178</v>
      </c>
      <c r="V37" s="63" t="s">
        <v>178</v>
      </c>
      <c r="W37" s="63" t="s">
        <v>178</v>
      </c>
      <c r="X37" s="63" t="s">
        <v>178</v>
      </c>
      <c r="Y37" s="63" t="s">
        <v>178</v>
      </c>
      <c r="Z37" s="63" t="s">
        <v>178</v>
      </c>
      <c r="AA37" s="63" t="s">
        <v>178</v>
      </c>
      <c r="AB37" s="63" t="s">
        <v>178</v>
      </c>
      <c r="AC37" s="63" t="s">
        <v>178</v>
      </c>
      <c r="AD37" s="63" t="s">
        <v>178</v>
      </c>
      <c r="AE37" s="63" t="s">
        <v>178</v>
      </c>
      <c r="AF37" s="63" t="s">
        <v>178</v>
      </c>
      <c r="AG37" s="63" t="s">
        <v>178</v>
      </c>
      <c r="AH37" s="63" t="s">
        <v>178</v>
      </c>
      <c r="AI37" s="63" t="s">
        <v>178</v>
      </c>
      <c r="AJ37" s="63" t="s">
        <v>178</v>
      </c>
      <c r="AK37" s="63" t="s">
        <v>178</v>
      </c>
      <c r="AL37" s="63" t="s">
        <v>178</v>
      </c>
      <c r="AM37" s="63" t="s">
        <v>178</v>
      </c>
      <c r="AN37" s="63" t="s">
        <v>178</v>
      </c>
      <c r="AO37" s="63" t="s">
        <v>178</v>
      </c>
      <c r="AP37" s="63" t="s">
        <v>178</v>
      </c>
      <c r="AQ37" s="63" t="s">
        <v>178</v>
      </c>
      <c r="AR37" s="63" t="s">
        <v>178</v>
      </c>
      <c r="AS37" s="63" t="s">
        <v>178</v>
      </c>
      <c r="AT37" s="63" t="s">
        <v>178</v>
      </c>
      <c r="AU37" s="63" t="s">
        <v>178</v>
      </c>
      <c r="AV37" s="63" t="s">
        <v>178</v>
      </c>
      <c r="AW37" s="63" t="s">
        <v>178</v>
      </c>
      <c r="AX37" s="63" t="s">
        <v>178</v>
      </c>
      <c r="AY37" s="63" t="s">
        <v>178</v>
      </c>
      <c r="AZ37" s="63" t="s">
        <v>178</v>
      </c>
      <c r="BA37" s="63" t="s">
        <v>178</v>
      </c>
      <c r="BB37" s="63" t="s">
        <v>178</v>
      </c>
      <c r="BC37" s="63" t="s">
        <v>178</v>
      </c>
      <c r="BD37" s="63" t="s">
        <v>178</v>
      </c>
      <c r="BE37" s="63" t="s">
        <v>178</v>
      </c>
      <c r="BF37" s="63" t="s">
        <v>178</v>
      </c>
      <c r="BG37" s="63" t="s">
        <v>178</v>
      </c>
      <c r="BH37" s="63" t="s">
        <v>178</v>
      </c>
      <c r="BI37" s="63" t="s">
        <v>178</v>
      </c>
      <c r="BJ37" s="63" t="s">
        <v>178</v>
      </c>
      <c r="BK37" s="63" t="s">
        <v>178</v>
      </c>
      <c r="BL37" s="63" t="s">
        <v>178</v>
      </c>
      <c r="BM37" s="63" t="s">
        <v>178</v>
      </c>
      <c r="BN37" s="63" t="s">
        <v>178</v>
      </c>
      <c r="BO37" s="63" t="s">
        <v>178</v>
      </c>
      <c r="BP37" s="63" t="s">
        <v>178</v>
      </c>
      <c r="BQ37" s="63" t="s">
        <v>178</v>
      </c>
      <c r="BR37" s="63" t="s">
        <v>178</v>
      </c>
      <c r="BS37" s="63" t="s">
        <v>178</v>
      </c>
      <c r="BT37" s="63" t="s">
        <v>178</v>
      </c>
      <c r="BU37" s="63" t="s">
        <v>178</v>
      </c>
      <c r="BV37" s="63" t="s">
        <v>178</v>
      </c>
      <c r="BW37" s="63" t="s">
        <v>178</v>
      </c>
      <c r="BX37" s="63" t="s">
        <v>178</v>
      </c>
      <c r="BY37" s="63" t="s">
        <v>178</v>
      </c>
      <c r="BZ37" s="63" t="s">
        <v>178</v>
      </c>
      <c r="CA37" s="63" t="s">
        <v>178</v>
      </c>
      <c r="CB37" s="63" t="s">
        <v>178</v>
      </c>
      <c r="CC37" s="63" t="s">
        <v>178</v>
      </c>
      <c r="CD37" s="63" t="s">
        <v>178</v>
      </c>
      <c r="CE37" s="63" t="s">
        <v>178</v>
      </c>
      <c r="CF37" s="63" t="s">
        <v>178</v>
      </c>
      <c r="CG37" s="63" t="s">
        <v>178</v>
      </c>
      <c r="CH37" s="63" t="s">
        <v>178</v>
      </c>
      <c r="CI37" s="63" t="s">
        <v>178</v>
      </c>
      <c r="CJ37" s="63" t="s">
        <v>178</v>
      </c>
      <c r="CK37" s="63" t="s">
        <v>178</v>
      </c>
      <c r="CL37" s="63" t="s">
        <v>178</v>
      </c>
      <c r="CM37" s="63" t="s">
        <v>178</v>
      </c>
      <c r="CN37" s="63" t="s">
        <v>178</v>
      </c>
      <c r="CO37" s="63" t="s">
        <v>178</v>
      </c>
      <c r="CP37" s="63" t="s">
        <v>178</v>
      </c>
      <c r="CQ37" s="63" t="s">
        <v>178</v>
      </c>
      <c r="CR37" s="63" t="s">
        <v>178</v>
      </c>
      <c r="CS37" s="63" t="s">
        <v>178</v>
      </c>
      <c r="CT37" s="63" t="s">
        <v>178</v>
      </c>
      <c r="CU37" s="63" t="s">
        <v>178</v>
      </c>
      <c r="CV37" s="63" t="s">
        <v>178</v>
      </c>
      <c r="CW37" s="63" t="s">
        <v>178</v>
      </c>
      <c r="CX37" s="63" t="s">
        <v>178</v>
      </c>
      <c r="CY37" s="63" t="s">
        <v>178</v>
      </c>
      <c r="CZ37" s="63" t="s">
        <v>178</v>
      </c>
    </row>
    <row r="38" spans="1:104" x14ac:dyDescent="0.25">
      <c r="A38" s="16" t="s">
        <v>598</v>
      </c>
      <c r="B38" s="9" t="s">
        <v>181</v>
      </c>
      <c r="C38" s="15" t="s">
        <v>253</v>
      </c>
      <c r="D38" s="15" t="s">
        <v>2</v>
      </c>
      <c r="E38" s="86" t="s">
        <v>178</v>
      </c>
      <c r="F38" s="63" t="s">
        <v>178</v>
      </c>
      <c r="G38" s="63" t="s">
        <v>178</v>
      </c>
      <c r="H38" s="63" t="s">
        <v>178</v>
      </c>
      <c r="I38" s="63" t="s">
        <v>178</v>
      </c>
      <c r="J38" s="63" t="s">
        <v>178</v>
      </c>
      <c r="K38" s="63" t="s">
        <v>178</v>
      </c>
      <c r="L38" s="63" t="s">
        <v>178</v>
      </c>
      <c r="M38" s="63" t="s">
        <v>178</v>
      </c>
      <c r="N38" s="63" t="s">
        <v>178</v>
      </c>
      <c r="O38" s="63" t="s">
        <v>178</v>
      </c>
      <c r="P38" s="63" t="s">
        <v>178</v>
      </c>
      <c r="Q38" s="63" t="s">
        <v>178</v>
      </c>
      <c r="R38" s="63" t="s">
        <v>178</v>
      </c>
      <c r="S38" s="63" t="s">
        <v>178</v>
      </c>
      <c r="T38" s="63" t="s">
        <v>178</v>
      </c>
      <c r="U38" s="63" t="s">
        <v>178</v>
      </c>
      <c r="V38" s="63" t="s">
        <v>178</v>
      </c>
      <c r="W38" s="63" t="s">
        <v>178</v>
      </c>
      <c r="X38" s="63" t="s">
        <v>178</v>
      </c>
      <c r="Y38" s="63" t="s">
        <v>178</v>
      </c>
      <c r="Z38" s="63" t="s">
        <v>178</v>
      </c>
      <c r="AA38" s="63" t="s">
        <v>178</v>
      </c>
      <c r="AB38" s="63" t="s">
        <v>178</v>
      </c>
      <c r="AC38" s="63" t="s">
        <v>178</v>
      </c>
      <c r="AD38" s="63" t="s">
        <v>178</v>
      </c>
      <c r="AE38" s="63" t="s">
        <v>178</v>
      </c>
      <c r="AF38" s="63" t="s">
        <v>178</v>
      </c>
      <c r="AG38" s="63" t="s">
        <v>178</v>
      </c>
      <c r="AH38" s="63" t="s">
        <v>178</v>
      </c>
      <c r="AI38" s="63" t="s">
        <v>178</v>
      </c>
      <c r="AJ38" s="63" t="s">
        <v>178</v>
      </c>
      <c r="AK38" s="63" t="s">
        <v>178</v>
      </c>
      <c r="AL38" s="63" t="s">
        <v>178</v>
      </c>
      <c r="AM38" s="63" t="s">
        <v>178</v>
      </c>
      <c r="AN38" s="63" t="s">
        <v>178</v>
      </c>
      <c r="AO38" s="63" t="s">
        <v>178</v>
      </c>
      <c r="AP38" s="63" t="s">
        <v>178</v>
      </c>
      <c r="AQ38" s="63" t="s">
        <v>178</v>
      </c>
      <c r="AR38" s="63" t="s">
        <v>178</v>
      </c>
      <c r="AS38" s="63" t="s">
        <v>178</v>
      </c>
      <c r="AT38" s="63" t="s">
        <v>178</v>
      </c>
      <c r="AU38" s="63" t="s">
        <v>178</v>
      </c>
      <c r="AV38" s="63" t="s">
        <v>178</v>
      </c>
      <c r="AW38" s="63" t="s">
        <v>178</v>
      </c>
      <c r="AX38" s="63" t="s">
        <v>178</v>
      </c>
      <c r="AY38" s="63" t="s">
        <v>178</v>
      </c>
      <c r="AZ38" s="63" t="s">
        <v>178</v>
      </c>
      <c r="BA38" s="63" t="s">
        <v>178</v>
      </c>
      <c r="BB38" s="63" t="s">
        <v>178</v>
      </c>
      <c r="BC38" s="63" t="s">
        <v>178</v>
      </c>
      <c r="BD38" s="63" t="s">
        <v>178</v>
      </c>
      <c r="BE38" s="63" t="s">
        <v>178</v>
      </c>
      <c r="BF38" s="63" t="s">
        <v>178</v>
      </c>
      <c r="BG38" s="63" t="s">
        <v>178</v>
      </c>
      <c r="BH38" s="63" t="s">
        <v>178</v>
      </c>
      <c r="BI38" s="63" t="s">
        <v>178</v>
      </c>
      <c r="BJ38" s="63" t="s">
        <v>178</v>
      </c>
      <c r="BK38" s="63" t="s">
        <v>178</v>
      </c>
      <c r="BL38" s="63" t="s">
        <v>178</v>
      </c>
      <c r="BM38" s="63" t="s">
        <v>178</v>
      </c>
      <c r="BN38" s="63" t="s">
        <v>178</v>
      </c>
      <c r="BO38" s="63" t="s">
        <v>178</v>
      </c>
      <c r="BP38" s="63" t="s">
        <v>178</v>
      </c>
      <c r="BQ38" s="63" t="s">
        <v>178</v>
      </c>
      <c r="BR38" s="63" t="s">
        <v>178</v>
      </c>
      <c r="BS38" s="63" t="s">
        <v>178</v>
      </c>
      <c r="BT38" s="63" t="s">
        <v>178</v>
      </c>
      <c r="BU38" s="63" t="s">
        <v>178</v>
      </c>
      <c r="BV38" s="63" t="s">
        <v>178</v>
      </c>
      <c r="BW38" s="63" t="s">
        <v>178</v>
      </c>
      <c r="BX38" s="63" t="s">
        <v>178</v>
      </c>
      <c r="BY38" s="63" t="s">
        <v>178</v>
      </c>
      <c r="BZ38" s="63" t="s">
        <v>178</v>
      </c>
      <c r="CA38" s="63" t="s">
        <v>178</v>
      </c>
      <c r="CB38" s="63" t="s">
        <v>178</v>
      </c>
      <c r="CC38" s="63" t="s">
        <v>178</v>
      </c>
      <c r="CD38" s="63" t="s">
        <v>178</v>
      </c>
      <c r="CE38" s="63" t="s">
        <v>178</v>
      </c>
      <c r="CF38" s="63" t="s">
        <v>178</v>
      </c>
      <c r="CG38" s="63" t="s">
        <v>178</v>
      </c>
      <c r="CH38" s="63" t="s">
        <v>178</v>
      </c>
      <c r="CI38" s="63" t="s">
        <v>178</v>
      </c>
      <c r="CJ38" s="63" t="s">
        <v>178</v>
      </c>
      <c r="CK38" s="63" t="s">
        <v>178</v>
      </c>
      <c r="CL38" s="63" t="s">
        <v>178</v>
      </c>
      <c r="CM38" s="63" t="s">
        <v>178</v>
      </c>
      <c r="CN38" s="63" t="s">
        <v>178</v>
      </c>
      <c r="CO38" s="63" t="s">
        <v>178</v>
      </c>
      <c r="CP38" s="63" t="s">
        <v>178</v>
      </c>
      <c r="CQ38" s="63" t="s">
        <v>178</v>
      </c>
      <c r="CR38" s="63" t="s">
        <v>178</v>
      </c>
      <c r="CS38" s="63" t="s">
        <v>178</v>
      </c>
      <c r="CT38" s="63" t="s">
        <v>178</v>
      </c>
      <c r="CU38" s="63" t="s">
        <v>178</v>
      </c>
      <c r="CV38" s="63" t="s">
        <v>178</v>
      </c>
      <c r="CW38" s="63" t="s">
        <v>178</v>
      </c>
      <c r="CX38" s="63" t="s">
        <v>178</v>
      </c>
      <c r="CY38" s="63" t="s">
        <v>178</v>
      </c>
      <c r="CZ38" s="63" t="s">
        <v>178</v>
      </c>
    </row>
    <row r="39" spans="1:104" x14ac:dyDescent="0.25">
      <c r="A39" s="16" t="s">
        <v>599</v>
      </c>
      <c r="B39" s="9" t="s">
        <v>182</v>
      </c>
      <c r="C39" s="15" t="s">
        <v>253</v>
      </c>
      <c r="D39" s="15" t="s">
        <v>2</v>
      </c>
      <c r="E39" s="86" t="s">
        <v>178</v>
      </c>
      <c r="F39" s="63" t="s">
        <v>178</v>
      </c>
      <c r="G39" s="63" t="s">
        <v>178</v>
      </c>
      <c r="H39" s="63" t="s">
        <v>178</v>
      </c>
      <c r="I39" s="63" t="s">
        <v>178</v>
      </c>
      <c r="J39" s="63" t="s">
        <v>178</v>
      </c>
      <c r="K39" s="63" t="s">
        <v>178</v>
      </c>
      <c r="L39" s="63" t="s">
        <v>178</v>
      </c>
      <c r="M39" s="63" t="s">
        <v>178</v>
      </c>
      <c r="N39" s="63" t="s">
        <v>178</v>
      </c>
      <c r="O39" s="63" t="s">
        <v>178</v>
      </c>
      <c r="P39" s="63" t="s">
        <v>178</v>
      </c>
      <c r="Q39" s="63" t="s">
        <v>178</v>
      </c>
      <c r="R39" s="63" t="s">
        <v>178</v>
      </c>
      <c r="S39" s="63" t="s">
        <v>178</v>
      </c>
      <c r="T39" s="63" t="s">
        <v>178</v>
      </c>
      <c r="U39" s="63" t="s">
        <v>178</v>
      </c>
      <c r="V39" s="63" t="s">
        <v>178</v>
      </c>
      <c r="W39" s="63" t="s">
        <v>178</v>
      </c>
      <c r="X39" s="63" t="s">
        <v>178</v>
      </c>
      <c r="Y39" s="63" t="s">
        <v>178</v>
      </c>
      <c r="Z39" s="63" t="s">
        <v>178</v>
      </c>
      <c r="AA39" s="63" t="s">
        <v>178</v>
      </c>
      <c r="AB39" s="63" t="s">
        <v>178</v>
      </c>
      <c r="AC39" s="63" t="s">
        <v>178</v>
      </c>
      <c r="AD39" s="63" t="s">
        <v>178</v>
      </c>
      <c r="AE39" s="63" t="s">
        <v>178</v>
      </c>
      <c r="AF39" s="63" t="s">
        <v>178</v>
      </c>
      <c r="AG39" s="63" t="s">
        <v>178</v>
      </c>
      <c r="AH39" s="63" t="s">
        <v>178</v>
      </c>
      <c r="AI39" s="63" t="s">
        <v>178</v>
      </c>
      <c r="AJ39" s="63" t="s">
        <v>178</v>
      </c>
      <c r="AK39" s="63" t="s">
        <v>178</v>
      </c>
      <c r="AL39" s="63" t="s">
        <v>178</v>
      </c>
      <c r="AM39" s="63" t="s">
        <v>178</v>
      </c>
      <c r="AN39" s="63" t="s">
        <v>178</v>
      </c>
      <c r="AO39" s="63" t="s">
        <v>178</v>
      </c>
      <c r="AP39" s="63" t="s">
        <v>178</v>
      </c>
      <c r="AQ39" s="63" t="s">
        <v>178</v>
      </c>
      <c r="AR39" s="63" t="s">
        <v>178</v>
      </c>
      <c r="AS39" s="63" t="s">
        <v>178</v>
      </c>
      <c r="AT39" s="63" t="s">
        <v>178</v>
      </c>
      <c r="AU39" s="63" t="s">
        <v>178</v>
      </c>
      <c r="AV39" s="63" t="s">
        <v>178</v>
      </c>
      <c r="AW39" s="63" t="s">
        <v>178</v>
      </c>
      <c r="AX39" s="63" t="s">
        <v>178</v>
      </c>
      <c r="AY39" s="63" t="s">
        <v>178</v>
      </c>
      <c r="AZ39" s="63" t="s">
        <v>178</v>
      </c>
      <c r="BA39" s="63" t="s">
        <v>178</v>
      </c>
      <c r="BB39" s="63" t="s">
        <v>178</v>
      </c>
      <c r="BC39" s="63" t="s">
        <v>178</v>
      </c>
      <c r="BD39" s="63" t="s">
        <v>178</v>
      </c>
      <c r="BE39" s="63" t="s">
        <v>178</v>
      </c>
      <c r="BF39" s="63" t="s">
        <v>178</v>
      </c>
      <c r="BG39" s="63" t="s">
        <v>178</v>
      </c>
      <c r="BH39" s="63" t="s">
        <v>178</v>
      </c>
      <c r="BI39" s="63" t="s">
        <v>178</v>
      </c>
      <c r="BJ39" s="63" t="s">
        <v>178</v>
      </c>
      <c r="BK39" s="63" t="s">
        <v>178</v>
      </c>
      <c r="BL39" s="63" t="s">
        <v>178</v>
      </c>
      <c r="BM39" s="63" t="s">
        <v>178</v>
      </c>
      <c r="BN39" s="63" t="s">
        <v>178</v>
      </c>
      <c r="BO39" s="63" t="s">
        <v>178</v>
      </c>
      <c r="BP39" s="63" t="s">
        <v>178</v>
      </c>
      <c r="BQ39" s="63" t="s">
        <v>178</v>
      </c>
      <c r="BR39" s="63" t="s">
        <v>178</v>
      </c>
      <c r="BS39" s="63" t="s">
        <v>178</v>
      </c>
      <c r="BT39" s="63" t="s">
        <v>178</v>
      </c>
      <c r="BU39" s="63" t="s">
        <v>178</v>
      </c>
      <c r="BV39" s="63" t="s">
        <v>178</v>
      </c>
      <c r="BW39" s="63" t="s">
        <v>178</v>
      </c>
      <c r="BX39" s="63" t="s">
        <v>178</v>
      </c>
      <c r="BY39" s="63" t="s">
        <v>178</v>
      </c>
      <c r="BZ39" s="63" t="s">
        <v>178</v>
      </c>
      <c r="CA39" s="63" t="s">
        <v>178</v>
      </c>
      <c r="CB39" s="63" t="s">
        <v>178</v>
      </c>
      <c r="CC39" s="63" t="s">
        <v>178</v>
      </c>
      <c r="CD39" s="63" t="s">
        <v>178</v>
      </c>
      <c r="CE39" s="63" t="s">
        <v>178</v>
      </c>
      <c r="CF39" s="63" t="s">
        <v>178</v>
      </c>
      <c r="CG39" s="63" t="s">
        <v>178</v>
      </c>
      <c r="CH39" s="63" t="s">
        <v>178</v>
      </c>
      <c r="CI39" s="63" t="s">
        <v>178</v>
      </c>
      <c r="CJ39" s="63" t="s">
        <v>178</v>
      </c>
      <c r="CK39" s="63" t="s">
        <v>178</v>
      </c>
      <c r="CL39" s="63" t="s">
        <v>178</v>
      </c>
      <c r="CM39" s="63" t="s">
        <v>178</v>
      </c>
      <c r="CN39" s="63" t="s">
        <v>178</v>
      </c>
      <c r="CO39" s="63" t="s">
        <v>178</v>
      </c>
      <c r="CP39" s="63" t="s">
        <v>178</v>
      </c>
      <c r="CQ39" s="63" t="s">
        <v>178</v>
      </c>
      <c r="CR39" s="63" t="s">
        <v>178</v>
      </c>
      <c r="CS39" s="63" t="s">
        <v>178</v>
      </c>
      <c r="CT39" s="63" t="s">
        <v>178</v>
      </c>
      <c r="CU39" s="63" t="s">
        <v>178</v>
      </c>
      <c r="CV39" s="63" t="s">
        <v>178</v>
      </c>
      <c r="CW39" s="63" t="s">
        <v>178</v>
      </c>
      <c r="CX39" s="63" t="s">
        <v>178</v>
      </c>
      <c r="CY39" s="63" t="s">
        <v>178</v>
      </c>
      <c r="CZ39" s="63" t="s">
        <v>178</v>
      </c>
    </row>
    <row r="40" spans="1:104" x14ac:dyDescent="0.25">
      <c r="A40" s="16" t="s">
        <v>600</v>
      </c>
      <c r="B40" s="9" t="s">
        <v>183</v>
      </c>
      <c r="C40" s="15" t="s">
        <v>253</v>
      </c>
      <c r="D40" s="15" t="s">
        <v>2</v>
      </c>
      <c r="E40" s="86" t="s">
        <v>178</v>
      </c>
      <c r="F40" s="63" t="s">
        <v>178</v>
      </c>
      <c r="G40" s="63" t="s">
        <v>178</v>
      </c>
      <c r="H40" s="63" t="s">
        <v>178</v>
      </c>
      <c r="I40" s="63" t="s">
        <v>178</v>
      </c>
      <c r="J40" s="63" t="s">
        <v>178</v>
      </c>
      <c r="K40" s="63" t="s">
        <v>178</v>
      </c>
      <c r="L40" s="63" t="s">
        <v>178</v>
      </c>
      <c r="M40" s="63" t="s">
        <v>178</v>
      </c>
      <c r="N40" s="63" t="s">
        <v>178</v>
      </c>
      <c r="O40" s="63" t="s">
        <v>178</v>
      </c>
      <c r="P40" s="63" t="s">
        <v>178</v>
      </c>
      <c r="Q40" s="63" t="s">
        <v>178</v>
      </c>
      <c r="R40" s="63" t="s">
        <v>178</v>
      </c>
      <c r="S40" s="63" t="s">
        <v>178</v>
      </c>
      <c r="T40" s="63" t="s">
        <v>178</v>
      </c>
      <c r="U40" s="63" t="s">
        <v>178</v>
      </c>
      <c r="V40" s="63" t="s">
        <v>178</v>
      </c>
      <c r="W40" s="63" t="s">
        <v>178</v>
      </c>
      <c r="X40" s="63" t="s">
        <v>178</v>
      </c>
      <c r="Y40" s="63" t="s">
        <v>178</v>
      </c>
      <c r="Z40" s="63" t="s">
        <v>178</v>
      </c>
      <c r="AA40" s="63" t="s">
        <v>178</v>
      </c>
      <c r="AB40" s="63" t="s">
        <v>178</v>
      </c>
      <c r="AC40" s="63" t="s">
        <v>178</v>
      </c>
      <c r="AD40" s="63" t="s">
        <v>178</v>
      </c>
      <c r="AE40" s="63" t="s">
        <v>178</v>
      </c>
      <c r="AF40" s="63" t="s">
        <v>178</v>
      </c>
      <c r="AG40" s="63" t="s">
        <v>178</v>
      </c>
      <c r="AH40" s="63" t="s">
        <v>178</v>
      </c>
      <c r="AI40" s="63" t="s">
        <v>178</v>
      </c>
      <c r="AJ40" s="63" t="s">
        <v>178</v>
      </c>
      <c r="AK40" s="63" t="s">
        <v>178</v>
      </c>
      <c r="AL40" s="63" t="s">
        <v>178</v>
      </c>
      <c r="AM40" s="63" t="s">
        <v>178</v>
      </c>
      <c r="AN40" s="63" t="s">
        <v>178</v>
      </c>
      <c r="AO40" s="63" t="s">
        <v>178</v>
      </c>
      <c r="AP40" s="63" t="s">
        <v>178</v>
      </c>
      <c r="AQ40" s="63" t="s">
        <v>178</v>
      </c>
      <c r="AR40" s="63" t="s">
        <v>178</v>
      </c>
      <c r="AS40" s="63" t="s">
        <v>178</v>
      </c>
      <c r="AT40" s="63" t="s">
        <v>178</v>
      </c>
      <c r="AU40" s="63" t="s">
        <v>178</v>
      </c>
      <c r="AV40" s="63" t="s">
        <v>178</v>
      </c>
      <c r="AW40" s="63" t="s">
        <v>178</v>
      </c>
      <c r="AX40" s="63" t="s">
        <v>178</v>
      </c>
      <c r="AY40" s="63" t="s">
        <v>178</v>
      </c>
      <c r="AZ40" s="63" t="s">
        <v>178</v>
      </c>
      <c r="BA40" s="63" t="s">
        <v>178</v>
      </c>
      <c r="BB40" s="63" t="s">
        <v>178</v>
      </c>
      <c r="BC40" s="63" t="s">
        <v>178</v>
      </c>
      <c r="BD40" s="63" t="s">
        <v>178</v>
      </c>
      <c r="BE40" s="63" t="s">
        <v>178</v>
      </c>
      <c r="BF40" s="63" t="s">
        <v>178</v>
      </c>
      <c r="BG40" s="63" t="s">
        <v>178</v>
      </c>
      <c r="BH40" s="63" t="s">
        <v>178</v>
      </c>
      <c r="BI40" s="63" t="s">
        <v>178</v>
      </c>
      <c r="BJ40" s="63" t="s">
        <v>178</v>
      </c>
      <c r="BK40" s="63" t="s">
        <v>178</v>
      </c>
      <c r="BL40" s="63" t="s">
        <v>178</v>
      </c>
      <c r="BM40" s="63" t="s">
        <v>178</v>
      </c>
      <c r="BN40" s="63" t="s">
        <v>178</v>
      </c>
      <c r="BO40" s="63" t="s">
        <v>178</v>
      </c>
      <c r="BP40" s="63" t="s">
        <v>178</v>
      </c>
      <c r="BQ40" s="63" t="s">
        <v>178</v>
      </c>
      <c r="BR40" s="63" t="s">
        <v>178</v>
      </c>
      <c r="BS40" s="63" t="s">
        <v>178</v>
      </c>
      <c r="BT40" s="63" t="s">
        <v>178</v>
      </c>
      <c r="BU40" s="63" t="s">
        <v>178</v>
      </c>
      <c r="BV40" s="63" t="s">
        <v>178</v>
      </c>
      <c r="BW40" s="63" t="s">
        <v>178</v>
      </c>
      <c r="BX40" s="63" t="s">
        <v>178</v>
      </c>
      <c r="BY40" s="63" t="s">
        <v>178</v>
      </c>
      <c r="BZ40" s="63" t="s">
        <v>178</v>
      </c>
      <c r="CA40" s="63" t="s">
        <v>178</v>
      </c>
      <c r="CB40" s="63" t="s">
        <v>178</v>
      </c>
      <c r="CC40" s="63" t="s">
        <v>178</v>
      </c>
      <c r="CD40" s="63" t="s">
        <v>178</v>
      </c>
      <c r="CE40" s="63" t="s">
        <v>178</v>
      </c>
      <c r="CF40" s="63" t="s">
        <v>178</v>
      </c>
      <c r="CG40" s="63" t="s">
        <v>178</v>
      </c>
      <c r="CH40" s="63" t="s">
        <v>178</v>
      </c>
      <c r="CI40" s="63" t="s">
        <v>178</v>
      </c>
      <c r="CJ40" s="63" t="s">
        <v>178</v>
      </c>
      <c r="CK40" s="63" t="s">
        <v>178</v>
      </c>
      <c r="CL40" s="63" t="s">
        <v>178</v>
      </c>
      <c r="CM40" s="63" t="s">
        <v>178</v>
      </c>
      <c r="CN40" s="63" t="s">
        <v>178</v>
      </c>
      <c r="CO40" s="63" t="s">
        <v>178</v>
      </c>
      <c r="CP40" s="63" t="s">
        <v>178</v>
      </c>
      <c r="CQ40" s="63" t="s">
        <v>178</v>
      </c>
      <c r="CR40" s="63" t="s">
        <v>178</v>
      </c>
      <c r="CS40" s="63" t="s">
        <v>178</v>
      </c>
      <c r="CT40" s="63" t="s">
        <v>178</v>
      </c>
      <c r="CU40" s="63" t="s">
        <v>178</v>
      </c>
      <c r="CV40" s="63" t="s">
        <v>178</v>
      </c>
      <c r="CW40" s="63" t="s">
        <v>178</v>
      </c>
      <c r="CX40" s="63" t="s">
        <v>178</v>
      </c>
      <c r="CY40" s="63" t="s">
        <v>178</v>
      </c>
      <c r="CZ40" s="63" t="s">
        <v>178</v>
      </c>
    </row>
    <row r="41" spans="1:104" x14ac:dyDescent="0.25">
      <c r="A41" s="16" t="s">
        <v>601</v>
      </c>
      <c r="B41" s="9" t="s">
        <v>184</v>
      </c>
      <c r="C41" s="15" t="s">
        <v>256</v>
      </c>
      <c r="D41" s="15" t="s">
        <v>2</v>
      </c>
      <c r="E41" s="86"/>
      <c r="F41" s="63"/>
      <c r="G41" s="63"/>
      <c r="H41" s="63"/>
      <c r="I41" s="63"/>
      <c r="J41" s="63"/>
      <c r="K41" s="63"/>
      <c r="L41" s="63"/>
      <c r="M41" s="63"/>
      <c r="N41" s="63"/>
      <c r="O41" s="63"/>
      <c r="P41" s="63"/>
      <c r="Q41" s="63"/>
      <c r="R41" s="63"/>
      <c r="S41" s="63"/>
      <c r="T41" s="63"/>
      <c r="U41" s="63"/>
      <c r="V41" s="63"/>
      <c r="W41" s="63"/>
      <c r="X41" s="63"/>
      <c r="Y41" s="63"/>
      <c r="Z41" s="63"/>
      <c r="AA41" s="63"/>
      <c r="AB41" s="63"/>
      <c r="AC41" s="63"/>
      <c r="AD41" s="63"/>
      <c r="AE41" s="63"/>
      <c r="AF41" s="63"/>
      <c r="AG41" s="63"/>
      <c r="AH41" s="63"/>
      <c r="AI41" s="63"/>
      <c r="AJ41" s="63"/>
      <c r="AK41" s="63"/>
      <c r="AL41" s="63"/>
      <c r="AM41" s="63"/>
      <c r="AN41" s="63"/>
      <c r="AO41" s="63"/>
      <c r="AP41" s="63"/>
      <c r="AQ41" s="63"/>
      <c r="AR41" s="63"/>
      <c r="AS41" s="63"/>
      <c r="AT41" s="63"/>
      <c r="AU41" s="63"/>
      <c r="AV41" s="63"/>
      <c r="AW41" s="63"/>
      <c r="AX41" s="63"/>
      <c r="AY41" s="63"/>
      <c r="AZ41" s="63"/>
      <c r="BA41" s="63"/>
      <c r="BB41" s="63"/>
      <c r="BC41" s="63"/>
      <c r="BD41" s="63"/>
      <c r="BE41" s="63"/>
      <c r="BF41" s="63"/>
      <c r="BG41" s="63"/>
      <c r="BH41" s="63"/>
      <c r="BI41" s="63"/>
      <c r="BJ41" s="63"/>
      <c r="BK41" s="63"/>
      <c r="BL41" s="63"/>
      <c r="BM41" s="63"/>
      <c r="BN41" s="63"/>
      <c r="BO41" s="63"/>
      <c r="BP41" s="63"/>
      <c r="BQ41" s="63"/>
      <c r="BR41" s="63"/>
      <c r="BS41" s="63"/>
      <c r="BT41" s="63"/>
      <c r="BU41" s="63"/>
      <c r="BV41" s="63"/>
      <c r="BW41" s="63"/>
      <c r="BX41" s="63"/>
      <c r="BY41" s="63"/>
      <c r="BZ41" s="63"/>
      <c r="CA41" s="63"/>
      <c r="CB41" s="63"/>
      <c r="CC41" s="63"/>
      <c r="CD41" s="63"/>
      <c r="CE41" s="63"/>
      <c r="CF41" s="63"/>
      <c r="CG41" s="63"/>
      <c r="CH41" s="63"/>
      <c r="CI41" s="63"/>
      <c r="CJ41" s="63"/>
      <c r="CK41" s="63"/>
      <c r="CL41" s="63"/>
      <c r="CM41" s="63"/>
      <c r="CN41" s="63"/>
      <c r="CO41" s="63"/>
      <c r="CP41" s="63"/>
      <c r="CQ41" s="63"/>
      <c r="CR41" s="63"/>
      <c r="CS41" s="63"/>
      <c r="CT41" s="63"/>
      <c r="CU41" s="63"/>
      <c r="CV41" s="63"/>
      <c r="CW41" s="63"/>
      <c r="CX41" s="63"/>
      <c r="CY41" s="63"/>
      <c r="CZ41" s="63"/>
    </row>
    <row r="42" spans="1:104" ht="27.6" x14ac:dyDescent="0.25">
      <c r="A42" s="16" t="s">
        <v>602</v>
      </c>
      <c r="B42" s="9" t="s">
        <v>185</v>
      </c>
      <c r="C42" s="15" t="s">
        <v>254</v>
      </c>
      <c r="D42" s="15" t="s">
        <v>68</v>
      </c>
      <c r="E42" s="91"/>
      <c r="F42" s="92"/>
      <c r="G42" s="92"/>
      <c r="H42" s="92"/>
      <c r="I42" s="92"/>
      <c r="J42" s="92"/>
      <c r="K42" s="92"/>
      <c r="L42" s="92"/>
      <c r="M42" s="92"/>
      <c r="N42" s="92"/>
      <c r="O42" s="92"/>
      <c r="P42" s="92"/>
      <c r="Q42" s="92"/>
      <c r="R42" s="92"/>
      <c r="S42" s="92"/>
      <c r="T42" s="92"/>
      <c r="U42" s="92"/>
      <c r="V42" s="92"/>
      <c r="W42" s="92"/>
      <c r="X42" s="92"/>
      <c r="Y42" s="92"/>
      <c r="Z42" s="92"/>
      <c r="AA42" s="92"/>
      <c r="AB42" s="92"/>
      <c r="AC42" s="92"/>
      <c r="AD42" s="92"/>
      <c r="AE42" s="92"/>
      <c r="AF42" s="92"/>
      <c r="AG42" s="92"/>
      <c r="AH42" s="92"/>
      <c r="AI42" s="92"/>
      <c r="AJ42" s="92"/>
      <c r="AK42" s="92"/>
      <c r="AL42" s="92"/>
      <c r="AM42" s="92"/>
      <c r="AN42" s="92"/>
      <c r="AO42" s="92"/>
      <c r="AP42" s="92"/>
      <c r="AQ42" s="92"/>
      <c r="AR42" s="92"/>
      <c r="AS42" s="92"/>
      <c r="AT42" s="92"/>
      <c r="AU42" s="92"/>
      <c r="AV42" s="92"/>
      <c r="AW42" s="92"/>
      <c r="AX42" s="92"/>
      <c r="AY42" s="92"/>
      <c r="AZ42" s="92"/>
      <c r="BA42" s="92"/>
      <c r="BB42" s="92"/>
      <c r="BC42" s="92"/>
      <c r="BD42" s="92"/>
      <c r="BE42" s="92"/>
      <c r="BF42" s="92"/>
      <c r="BG42" s="92"/>
      <c r="BH42" s="92"/>
      <c r="BI42" s="92"/>
      <c r="BJ42" s="92"/>
      <c r="BK42" s="92"/>
      <c r="BL42" s="92"/>
      <c r="BM42" s="92"/>
      <c r="BN42" s="92"/>
      <c r="BO42" s="92"/>
      <c r="BP42" s="92"/>
      <c r="BQ42" s="92"/>
      <c r="BR42" s="92"/>
      <c r="BS42" s="92"/>
      <c r="BT42" s="92"/>
      <c r="BU42" s="92"/>
      <c r="BV42" s="92"/>
      <c r="BW42" s="92"/>
      <c r="BX42" s="92"/>
      <c r="BY42" s="92"/>
      <c r="BZ42" s="92"/>
      <c r="CA42" s="92"/>
      <c r="CB42" s="92"/>
      <c r="CC42" s="92"/>
      <c r="CD42" s="92"/>
      <c r="CE42" s="92"/>
      <c r="CF42" s="92"/>
      <c r="CG42" s="92"/>
      <c r="CH42" s="92"/>
      <c r="CI42" s="92"/>
      <c r="CJ42" s="92"/>
      <c r="CK42" s="92"/>
      <c r="CL42" s="92"/>
      <c r="CM42" s="92"/>
      <c r="CN42" s="92"/>
      <c r="CO42" s="92"/>
      <c r="CP42" s="92"/>
      <c r="CQ42" s="92"/>
      <c r="CR42" s="92"/>
      <c r="CS42" s="92"/>
      <c r="CT42" s="92"/>
      <c r="CU42" s="92"/>
      <c r="CV42" s="92"/>
      <c r="CW42" s="92"/>
      <c r="CX42" s="92"/>
      <c r="CY42" s="92"/>
      <c r="CZ42" s="92"/>
    </row>
    <row r="43" spans="1:104" ht="40.049999999999997" customHeight="1" x14ac:dyDescent="0.25">
      <c r="A43" s="16"/>
      <c r="B43" s="222" t="s">
        <v>553</v>
      </c>
      <c r="C43" s="15" t="s">
        <v>554</v>
      </c>
      <c r="D43" s="15" t="s">
        <v>243</v>
      </c>
      <c r="E43" s="210" t="s">
        <v>100</v>
      </c>
      <c r="F43" s="211" t="s">
        <v>100</v>
      </c>
      <c r="G43" s="211" t="s">
        <v>100</v>
      </c>
      <c r="H43" s="211" t="s">
        <v>100</v>
      </c>
      <c r="I43" s="211" t="s">
        <v>100</v>
      </c>
      <c r="J43" s="211" t="s">
        <v>100</v>
      </c>
      <c r="K43" s="211" t="s">
        <v>100</v>
      </c>
      <c r="L43" s="211" t="s">
        <v>100</v>
      </c>
      <c r="M43" s="211" t="s">
        <v>100</v>
      </c>
      <c r="N43" s="211" t="s">
        <v>100</v>
      </c>
      <c r="O43" s="211" t="s">
        <v>100</v>
      </c>
      <c r="P43" s="211" t="s">
        <v>100</v>
      </c>
      <c r="Q43" s="211" t="s">
        <v>100</v>
      </c>
      <c r="R43" s="211" t="s">
        <v>100</v>
      </c>
      <c r="S43" s="211" t="s">
        <v>100</v>
      </c>
      <c r="T43" s="211" t="s">
        <v>100</v>
      </c>
      <c r="U43" s="211" t="s">
        <v>100</v>
      </c>
      <c r="V43" s="211" t="s">
        <v>100</v>
      </c>
      <c r="W43" s="211" t="s">
        <v>100</v>
      </c>
      <c r="X43" s="211" t="s">
        <v>100</v>
      </c>
      <c r="Y43" s="211" t="s">
        <v>100</v>
      </c>
      <c r="Z43" s="211" t="s">
        <v>100</v>
      </c>
      <c r="AA43" s="211" t="s">
        <v>100</v>
      </c>
      <c r="AB43" s="211" t="s">
        <v>100</v>
      </c>
      <c r="AC43" s="211" t="s">
        <v>100</v>
      </c>
      <c r="AD43" s="211" t="s">
        <v>100</v>
      </c>
      <c r="AE43" s="211" t="s">
        <v>100</v>
      </c>
      <c r="AF43" s="211" t="s">
        <v>100</v>
      </c>
      <c r="AG43" s="211" t="s">
        <v>100</v>
      </c>
      <c r="AH43" s="211" t="s">
        <v>100</v>
      </c>
      <c r="AI43" s="211" t="s">
        <v>100</v>
      </c>
      <c r="AJ43" s="211" t="s">
        <v>100</v>
      </c>
      <c r="AK43" s="211" t="s">
        <v>100</v>
      </c>
      <c r="AL43" s="211" t="s">
        <v>100</v>
      </c>
      <c r="AM43" s="211" t="s">
        <v>100</v>
      </c>
      <c r="AN43" s="211" t="s">
        <v>100</v>
      </c>
      <c r="AO43" s="211" t="s">
        <v>100</v>
      </c>
      <c r="AP43" s="211" t="s">
        <v>100</v>
      </c>
      <c r="AQ43" s="211" t="s">
        <v>100</v>
      </c>
      <c r="AR43" s="211" t="s">
        <v>100</v>
      </c>
      <c r="AS43" s="211" t="s">
        <v>100</v>
      </c>
      <c r="AT43" s="211" t="s">
        <v>100</v>
      </c>
      <c r="AU43" s="211" t="s">
        <v>100</v>
      </c>
      <c r="AV43" s="211" t="s">
        <v>100</v>
      </c>
      <c r="AW43" s="211" t="s">
        <v>100</v>
      </c>
      <c r="AX43" s="211" t="s">
        <v>100</v>
      </c>
      <c r="AY43" s="211" t="s">
        <v>100</v>
      </c>
      <c r="AZ43" s="211" t="s">
        <v>100</v>
      </c>
      <c r="BA43" s="211" t="s">
        <v>100</v>
      </c>
      <c r="BB43" s="211" t="s">
        <v>100</v>
      </c>
      <c r="BC43" s="211" t="s">
        <v>100</v>
      </c>
      <c r="BD43" s="211" t="s">
        <v>100</v>
      </c>
      <c r="BE43" s="211" t="s">
        <v>100</v>
      </c>
      <c r="BF43" s="211" t="s">
        <v>100</v>
      </c>
      <c r="BG43" s="211" t="s">
        <v>100</v>
      </c>
      <c r="BH43" s="211" t="s">
        <v>100</v>
      </c>
      <c r="BI43" s="211" t="s">
        <v>100</v>
      </c>
      <c r="BJ43" s="211" t="s">
        <v>100</v>
      </c>
      <c r="BK43" s="211" t="s">
        <v>100</v>
      </c>
      <c r="BL43" s="211" t="s">
        <v>100</v>
      </c>
      <c r="BM43" s="211" t="s">
        <v>100</v>
      </c>
      <c r="BN43" s="211" t="s">
        <v>100</v>
      </c>
      <c r="BO43" s="211" t="s">
        <v>100</v>
      </c>
      <c r="BP43" s="211" t="s">
        <v>100</v>
      </c>
      <c r="BQ43" s="211" t="s">
        <v>100</v>
      </c>
      <c r="BR43" s="211" t="s">
        <v>100</v>
      </c>
      <c r="BS43" s="211" t="s">
        <v>100</v>
      </c>
      <c r="BT43" s="211" t="s">
        <v>100</v>
      </c>
      <c r="BU43" s="211" t="s">
        <v>100</v>
      </c>
      <c r="BV43" s="211" t="s">
        <v>100</v>
      </c>
      <c r="BW43" s="211" t="s">
        <v>100</v>
      </c>
      <c r="BX43" s="211" t="s">
        <v>100</v>
      </c>
      <c r="BY43" s="211" t="s">
        <v>100</v>
      </c>
      <c r="BZ43" s="211" t="s">
        <v>100</v>
      </c>
      <c r="CA43" s="211" t="s">
        <v>100</v>
      </c>
      <c r="CB43" s="211" t="s">
        <v>100</v>
      </c>
      <c r="CC43" s="211" t="s">
        <v>100</v>
      </c>
      <c r="CD43" s="211" t="s">
        <v>100</v>
      </c>
      <c r="CE43" s="211" t="s">
        <v>100</v>
      </c>
      <c r="CF43" s="211" t="s">
        <v>100</v>
      </c>
      <c r="CG43" s="211" t="s">
        <v>100</v>
      </c>
      <c r="CH43" s="211" t="s">
        <v>100</v>
      </c>
      <c r="CI43" s="211" t="s">
        <v>100</v>
      </c>
      <c r="CJ43" s="211" t="s">
        <v>100</v>
      </c>
      <c r="CK43" s="211" t="s">
        <v>100</v>
      </c>
      <c r="CL43" s="211" t="s">
        <v>100</v>
      </c>
      <c r="CM43" s="211" t="s">
        <v>100</v>
      </c>
      <c r="CN43" s="211" t="s">
        <v>100</v>
      </c>
      <c r="CO43" s="211" t="s">
        <v>100</v>
      </c>
      <c r="CP43" s="211" t="s">
        <v>100</v>
      </c>
      <c r="CQ43" s="211" t="s">
        <v>100</v>
      </c>
      <c r="CR43" s="211" t="s">
        <v>100</v>
      </c>
      <c r="CS43" s="211" t="s">
        <v>100</v>
      </c>
      <c r="CT43" s="211" t="s">
        <v>100</v>
      </c>
      <c r="CU43" s="211" t="s">
        <v>100</v>
      </c>
      <c r="CV43" s="211" t="s">
        <v>100</v>
      </c>
      <c r="CW43" s="211" t="s">
        <v>100</v>
      </c>
      <c r="CX43" s="211" t="s">
        <v>100</v>
      </c>
      <c r="CY43" s="211" t="s">
        <v>100</v>
      </c>
      <c r="CZ43" s="211" t="s">
        <v>100</v>
      </c>
    </row>
    <row r="44" spans="1:104" x14ac:dyDescent="0.25">
      <c r="A44" s="16" t="s">
        <v>603</v>
      </c>
      <c r="B44" s="9" t="s">
        <v>180</v>
      </c>
      <c r="C44" s="15" t="s">
        <v>253</v>
      </c>
      <c r="D44" s="15" t="s">
        <v>2</v>
      </c>
      <c r="E44" s="86" t="s">
        <v>178</v>
      </c>
      <c r="F44" s="63" t="s">
        <v>178</v>
      </c>
      <c r="G44" s="63" t="s">
        <v>178</v>
      </c>
      <c r="H44" s="63" t="s">
        <v>178</v>
      </c>
      <c r="I44" s="63" t="s">
        <v>178</v>
      </c>
      <c r="J44" s="63" t="s">
        <v>178</v>
      </c>
      <c r="K44" s="63" t="s">
        <v>178</v>
      </c>
      <c r="L44" s="63" t="s">
        <v>178</v>
      </c>
      <c r="M44" s="63" t="s">
        <v>178</v>
      </c>
      <c r="N44" s="63" t="s">
        <v>178</v>
      </c>
      <c r="O44" s="63" t="s">
        <v>178</v>
      </c>
      <c r="P44" s="63" t="s">
        <v>178</v>
      </c>
      <c r="Q44" s="63" t="s">
        <v>178</v>
      </c>
      <c r="R44" s="63" t="s">
        <v>178</v>
      </c>
      <c r="S44" s="63" t="s">
        <v>178</v>
      </c>
      <c r="T44" s="63" t="s">
        <v>178</v>
      </c>
      <c r="U44" s="63" t="s">
        <v>178</v>
      </c>
      <c r="V44" s="63" t="s">
        <v>178</v>
      </c>
      <c r="W44" s="63" t="s">
        <v>178</v>
      </c>
      <c r="X44" s="63" t="s">
        <v>178</v>
      </c>
      <c r="Y44" s="63" t="s">
        <v>178</v>
      </c>
      <c r="Z44" s="63" t="s">
        <v>178</v>
      </c>
      <c r="AA44" s="63" t="s">
        <v>178</v>
      </c>
      <c r="AB44" s="63" t="s">
        <v>178</v>
      </c>
      <c r="AC44" s="63" t="s">
        <v>178</v>
      </c>
      <c r="AD44" s="63" t="s">
        <v>178</v>
      </c>
      <c r="AE44" s="63" t="s">
        <v>178</v>
      </c>
      <c r="AF44" s="63" t="s">
        <v>178</v>
      </c>
      <c r="AG44" s="63" t="s">
        <v>178</v>
      </c>
      <c r="AH44" s="63" t="s">
        <v>178</v>
      </c>
      <c r="AI44" s="63" t="s">
        <v>178</v>
      </c>
      <c r="AJ44" s="63" t="s">
        <v>178</v>
      </c>
      <c r="AK44" s="63" t="s">
        <v>178</v>
      </c>
      <c r="AL44" s="63" t="s">
        <v>178</v>
      </c>
      <c r="AM44" s="63" t="s">
        <v>178</v>
      </c>
      <c r="AN44" s="63" t="s">
        <v>178</v>
      </c>
      <c r="AO44" s="63" t="s">
        <v>178</v>
      </c>
      <c r="AP44" s="63" t="s">
        <v>178</v>
      </c>
      <c r="AQ44" s="63" t="s">
        <v>178</v>
      </c>
      <c r="AR44" s="63" t="s">
        <v>178</v>
      </c>
      <c r="AS44" s="63" t="s">
        <v>178</v>
      </c>
      <c r="AT44" s="63" t="s">
        <v>178</v>
      </c>
      <c r="AU44" s="63" t="s">
        <v>178</v>
      </c>
      <c r="AV44" s="63" t="s">
        <v>178</v>
      </c>
      <c r="AW44" s="63" t="s">
        <v>178</v>
      </c>
      <c r="AX44" s="63" t="s">
        <v>178</v>
      </c>
      <c r="AY44" s="63" t="s">
        <v>178</v>
      </c>
      <c r="AZ44" s="63" t="s">
        <v>178</v>
      </c>
      <c r="BA44" s="63" t="s">
        <v>178</v>
      </c>
      <c r="BB44" s="63" t="s">
        <v>178</v>
      </c>
      <c r="BC44" s="63" t="s">
        <v>178</v>
      </c>
      <c r="BD44" s="63" t="s">
        <v>178</v>
      </c>
      <c r="BE44" s="63" t="s">
        <v>178</v>
      </c>
      <c r="BF44" s="63" t="s">
        <v>178</v>
      </c>
      <c r="BG44" s="63" t="s">
        <v>178</v>
      </c>
      <c r="BH44" s="63" t="s">
        <v>178</v>
      </c>
      <c r="BI44" s="63" t="s">
        <v>178</v>
      </c>
      <c r="BJ44" s="63" t="s">
        <v>178</v>
      </c>
      <c r="BK44" s="63" t="s">
        <v>178</v>
      </c>
      <c r="BL44" s="63" t="s">
        <v>178</v>
      </c>
      <c r="BM44" s="63" t="s">
        <v>178</v>
      </c>
      <c r="BN44" s="63" t="s">
        <v>178</v>
      </c>
      <c r="BO44" s="63" t="s">
        <v>178</v>
      </c>
      <c r="BP44" s="63" t="s">
        <v>178</v>
      </c>
      <c r="BQ44" s="63" t="s">
        <v>178</v>
      </c>
      <c r="BR44" s="63" t="s">
        <v>178</v>
      </c>
      <c r="BS44" s="63" t="s">
        <v>178</v>
      </c>
      <c r="BT44" s="63" t="s">
        <v>178</v>
      </c>
      <c r="BU44" s="63" t="s">
        <v>178</v>
      </c>
      <c r="BV44" s="63" t="s">
        <v>178</v>
      </c>
      <c r="BW44" s="63" t="s">
        <v>178</v>
      </c>
      <c r="BX44" s="63" t="s">
        <v>178</v>
      </c>
      <c r="BY44" s="63" t="s">
        <v>178</v>
      </c>
      <c r="BZ44" s="63" t="s">
        <v>178</v>
      </c>
      <c r="CA44" s="63" t="s">
        <v>178</v>
      </c>
      <c r="CB44" s="63" t="s">
        <v>178</v>
      </c>
      <c r="CC44" s="63" t="s">
        <v>178</v>
      </c>
      <c r="CD44" s="63" t="s">
        <v>178</v>
      </c>
      <c r="CE44" s="63" t="s">
        <v>178</v>
      </c>
      <c r="CF44" s="63" t="s">
        <v>178</v>
      </c>
      <c r="CG44" s="63" t="s">
        <v>178</v>
      </c>
      <c r="CH44" s="63" t="s">
        <v>178</v>
      </c>
      <c r="CI44" s="63" t="s">
        <v>178</v>
      </c>
      <c r="CJ44" s="63" t="s">
        <v>178</v>
      </c>
      <c r="CK44" s="63" t="s">
        <v>178</v>
      </c>
      <c r="CL44" s="63" t="s">
        <v>178</v>
      </c>
      <c r="CM44" s="63" t="s">
        <v>178</v>
      </c>
      <c r="CN44" s="63" t="s">
        <v>178</v>
      </c>
      <c r="CO44" s="63" t="s">
        <v>178</v>
      </c>
      <c r="CP44" s="63" t="s">
        <v>178</v>
      </c>
      <c r="CQ44" s="63" t="s">
        <v>178</v>
      </c>
      <c r="CR44" s="63" t="s">
        <v>178</v>
      </c>
      <c r="CS44" s="63" t="s">
        <v>178</v>
      </c>
      <c r="CT44" s="63" t="s">
        <v>178</v>
      </c>
      <c r="CU44" s="63" t="s">
        <v>178</v>
      </c>
      <c r="CV44" s="63" t="s">
        <v>178</v>
      </c>
      <c r="CW44" s="63" t="s">
        <v>178</v>
      </c>
      <c r="CX44" s="63" t="s">
        <v>178</v>
      </c>
      <c r="CY44" s="63" t="s">
        <v>178</v>
      </c>
      <c r="CZ44" s="63" t="s">
        <v>178</v>
      </c>
    </row>
    <row r="45" spans="1:104" x14ac:dyDescent="0.25">
      <c r="A45" s="16" t="s">
        <v>604</v>
      </c>
      <c r="B45" s="9" t="s">
        <v>181</v>
      </c>
      <c r="C45" s="15" t="s">
        <v>253</v>
      </c>
      <c r="D45" s="15" t="s">
        <v>2</v>
      </c>
      <c r="E45" s="86" t="s">
        <v>178</v>
      </c>
      <c r="F45" s="63" t="s">
        <v>178</v>
      </c>
      <c r="G45" s="63" t="s">
        <v>178</v>
      </c>
      <c r="H45" s="63" t="s">
        <v>178</v>
      </c>
      <c r="I45" s="63" t="s">
        <v>178</v>
      </c>
      <c r="J45" s="63" t="s">
        <v>178</v>
      </c>
      <c r="K45" s="63" t="s">
        <v>178</v>
      </c>
      <c r="L45" s="63" t="s">
        <v>178</v>
      </c>
      <c r="M45" s="63" t="s">
        <v>178</v>
      </c>
      <c r="N45" s="63" t="s">
        <v>178</v>
      </c>
      <c r="O45" s="63" t="s">
        <v>178</v>
      </c>
      <c r="P45" s="63" t="s">
        <v>178</v>
      </c>
      <c r="Q45" s="63" t="s">
        <v>178</v>
      </c>
      <c r="R45" s="63" t="s">
        <v>178</v>
      </c>
      <c r="S45" s="63" t="s">
        <v>178</v>
      </c>
      <c r="T45" s="63" t="s">
        <v>178</v>
      </c>
      <c r="U45" s="63" t="s">
        <v>178</v>
      </c>
      <c r="V45" s="63" t="s">
        <v>178</v>
      </c>
      <c r="W45" s="63" t="s">
        <v>178</v>
      </c>
      <c r="X45" s="63" t="s">
        <v>178</v>
      </c>
      <c r="Y45" s="63" t="s">
        <v>178</v>
      </c>
      <c r="Z45" s="63" t="s">
        <v>178</v>
      </c>
      <c r="AA45" s="63" t="s">
        <v>178</v>
      </c>
      <c r="AB45" s="63" t="s">
        <v>178</v>
      </c>
      <c r="AC45" s="63" t="s">
        <v>178</v>
      </c>
      <c r="AD45" s="63" t="s">
        <v>178</v>
      </c>
      <c r="AE45" s="63" t="s">
        <v>178</v>
      </c>
      <c r="AF45" s="63" t="s">
        <v>178</v>
      </c>
      <c r="AG45" s="63" t="s">
        <v>178</v>
      </c>
      <c r="AH45" s="63" t="s">
        <v>178</v>
      </c>
      <c r="AI45" s="63" t="s">
        <v>178</v>
      </c>
      <c r="AJ45" s="63" t="s">
        <v>178</v>
      </c>
      <c r="AK45" s="63" t="s">
        <v>178</v>
      </c>
      <c r="AL45" s="63" t="s">
        <v>178</v>
      </c>
      <c r="AM45" s="63" t="s">
        <v>178</v>
      </c>
      <c r="AN45" s="63" t="s">
        <v>178</v>
      </c>
      <c r="AO45" s="63" t="s">
        <v>178</v>
      </c>
      <c r="AP45" s="63" t="s">
        <v>178</v>
      </c>
      <c r="AQ45" s="63" t="s">
        <v>178</v>
      </c>
      <c r="AR45" s="63" t="s">
        <v>178</v>
      </c>
      <c r="AS45" s="63" t="s">
        <v>178</v>
      </c>
      <c r="AT45" s="63" t="s">
        <v>178</v>
      </c>
      <c r="AU45" s="63" t="s">
        <v>178</v>
      </c>
      <c r="AV45" s="63" t="s">
        <v>178</v>
      </c>
      <c r="AW45" s="63" t="s">
        <v>178</v>
      </c>
      <c r="AX45" s="63" t="s">
        <v>178</v>
      </c>
      <c r="AY45" s="63" t="s">
        <v>178</v>
      </c>
      <c r="AZ45" s="63" t="s">
        <v>178</v>
      </c>
      <c r="BA45" s="63" t="s">
        <v>178</v>
      </c>
      <c r="BB45" s="63" t="s">
        <v>178</v>
      </c>
      <c r="BC45" s="63" t="s">
        <v>178</v>
      </c>
      <c r="BD45" s="63" t="s">
        <v>178</v>
      </c>
      <c r="BE45" s="63" t="s">
        <v>178</v>
      </c>
      <c r="BF45" s="63" t="s">
        <v>178</v>
      </c>
      <c r="BG45" s="63" t="s">
        <v>178</v>
      </c>
      <c r="BH45" s="63" t="s">
        <v>178</v>
      </c>
      <c r="BI45" s="63" t="s">
        <v>178</v>
      </c>
      <c r="BJ45" s="63" t="s">
        <v>178</v>
      </c>
      <c r="BK45" s="63" t="s">
        <v>178</v>
      </c>
      <c r="BL45" s="63" t="s">
        <v>178</v>
      </c>
      <c r="BM45" s="63" t="s">
        <v>178</v>
      </c>
      <c r="BN45" s="63" t="s">
        <v>178</v>
      </c>
      <c r="BO45" s="63" t="s">
        <v>178</v>
      </c>
      <c r="BP45" s="63" t="s">
        <v>178</v>
      </c>
      <c r="BQ45" s="63" t="s">
        <v>178</v>
      </c>
      <c r="BR45" s="63" t="s">
        <v>178</v>
      </c>
      <c r="BS45" s="63" t="s">
        <v>178</v>
      </c>
      <c r="BT45" s="63" t="s">
        <v>178</v>
      </c>
      <c r="BU45" s="63" t="s">
        <v>178</v>
      </c>
      <c r="BV45" s="63" t="s">
        <v>178</v>
      </c>
      <c r="BW45" s="63" t="s">
        <v>178</v>
      </c>
      <c r="BX45" s="63" t="s">
        <v>178</v>
      </c>
      <c r="BY45" s="63" t="s">
        <v>178</v>
      </c>
      <c r="BZ45" s="63" t="s">
        <v>178</v>
      </c>
      <c r="CA45" s="63" t="s">
        <v>178</v>
      </c>
      <c r="CB45" s="63" t="s">
        <v>178</v>
      </c>
      <c r="CC45" s="63" t="s">
        <v>178</v>
      </c>
      <c r="CD45" s="63" t="s">
        <v>178</v>
      </c>
      <c r="CE45" s="63" t="s">
        <v>178</v>
      </c>
      <c r="CF45" s="63" t="s">
        <v>178</v>
      </c>
      <c r="CG45" s="63" t="s">
        <v>178</v>
      </c>
      <c r="CH45" s="63" t="s">
        <v>178</v>
      </c>
      <c r="CI45" s="63" t="s">
        <v>178</v>
      </c>
      <c r="CJ45" s="63" t="s">
        <v>178</v>
      </c>
      <c r="CK45" s="63" t="s">
        <v>178</v>
      </c>
      <c r="CL45" s="63" t="s">
        <v>178</v>
      </c>
      <c r="CM45" s="63" t="s">
        <v>178</v>
      </c>
      <c r="CN45" s="63" t="s">
        <v>178</v>
      </c>
      <c r="CO45" s="63" t="s">
        <v>178</v>
      </c>
      <c r="CP45" s="63" t="s">
        <v>178</v>
      </c>
      <c r="CQ45" s="63" t="s">
        <v>178</v>
      </c>
      <c r="CR45" s="63" t="s">
        <v>178</v>
      </c>
      <c r="CS45" s="63" t="s">
        <v>178</v>
      </c>
      <c r="CT45" s="63" t="s">
        <v>178</v>
      </c>
      <c r="CU45" s="63" t="s">
        <v>178</v>
      </c>
      <c r="CV45" s="63" t="s">
        <v>178</v>
      </c>
      <c r="CW45" s="63" t="s">
        <v>178</v>
      </c>
      <c r="CX45" s="63" t="s">
        <v>178</v>
      </c>
      <c r="CY45" s="63" t="s">
        <v>178</v>
      </c>
      <c r="CZ45" s="63" t="s">
        <v>178</v>
      </c>
    </row>
    <row r="46" spans="1:104" x14ac:dyDescent="0.25">
      <c r="A46" s="16" t="s">
        <v>596</v>
      </c>
      <c r="B46" s="9" t="s">
        <v>182</v>
      </c>
      <c r="C46" s="15" t="s">
        <v>253</v>
      </c>
      <c r="D46" s="15" t="s">
        <v>2</v>
      </c>
      <c r="E46" s="86" t="s">
        <v>178</v>
      </c>
      <c r="F46" s="63" t="s">
        <v>178</v>
      </c>
      <c r="G46" s="63" t="s">
        <v>178</v>
      </c>
      <c r="H46" s="63" t="s">
        <v>178</v>
      </c>
      <c r="I46" s="63" t="s">
        <v>178</v>
      </c>
      <c r="J46" s="63" t="s">
        <v>178</v>
      </c>
      <c r="K46" s="63" t="s">
        <v>178</v>
      </c>
      <c r="L46" s="63" t="s">
        <v>178</v>
      </c>
      <c r="M46" s="63" t="s">
        <v>178</v>
      </c>
      <c r="N46" s="63" t="s">
        <v>178</v>
      </c>
      <c r="O46" s="63" t="s">
        <v>178</v>
      </c>
      <c r="P46" s="63" t="s">
        <v>178</v>
      </c>
      <c r="Q46" s="63" t="s">
        <v>178</v>
      </c>
      <c r="R46" s="63" t="s">
        <v>178</v>
      </c>
      <c r="S46" s="63" t="s">
        <v>178</v>
      </c>
      <c r="T46" s="63" t="s">
        <v>178</v>
      </c>
      <c r="U46" s="63" t="s">
        <v>178</v>
      </c>
      <c r="V46" s="63" t="s">
        <v>178</v>
      </c>
      <c r="W46" s="63" t="s">
        <v>178</v>
      </c>
      <c r="X46" s="63" t="s">
        <v>178</v>
      </c>
      <c r="Y46" s="63" t="s">
        <v>178</v>
      </c>
      <c r="Z46" s="63" t="s">
        <v>178</v>
      </c>
      <c r="AA46" s="63" t="s">
        <v>178</v>
      </c>
      <c r="AB46" s="63" t="s">
        <v>178</v>
      </c>
      <c r="AC46" s="63" t="s">
        <v>178</v>
      </c>
      <c r="AD46" s="63" t="s">
        <v>178</v>
      </c>
      <c r="AE46" s="63" t="s">
        <v>178</v>
      </c>
      <c r="AF46" s="63" t="s">
        <v>178</v>
      </c>
      <c r="AG46" s="63" t="s">
        <v>178</v>
      </c>
      <c r="AH46" s="63" t="s">
        <v>178</v>
      </c>
      <c r="AI46" s="63" t="s">
        <v>178</v>
      </c>
      <c r="AJ46" s="63" t="s">
        <v>178</v>
      </c>
      <c r="AK46" s="63" t="s">
        <v>178</v>
      </c>
      <c r="AL46" s="63" t="s">
        <v>178</v>
      </c>
      <c r="AM46" s="63" t="s">
        <v>178</v>
      </c>
      <c r="AN46" s="63" t="s">
        <v>178</v>
      </c>
      <c r="AO46" s="63" t="s">
        <v>178</v>
      </c>
      <c r="AP46" s="63" t="s">
        <v>178</v>
      </c>
      <c r="AQ46" s="63" t="s">
        <v>178</v>
      </c>
      <c r="AR46" s="63" t="s">
        <v>178</v>
      </c>
      <c r="AS46" s="63" t="s">
        <v>178</v>
      </c>
      <c r="AT46" s="63" t="s">
        <v>178</v>
      </c>
      <c r="AU46" s="63" t="s">
        <v>178</v>
      </c>
      <c r="AV46" s="63" t="s">
        <v>178</v>
      </c>
      <c r="AW46" s="63" t="s">
        <v>178</v>
      </c>
      <c r="AX46" s="63" t="s">
        <v>178</v>
      </c>
      <c r="AY46" s="63" t="s">
        <v>178</v>
      </c>
      <c r="AZ46" s="63" t="s">
        <v>178</v>
      </c>
      <c r="BA46" s="63" t="s">
        <v>178</v>
      </c>
      <c r="BB46" s="63" t="s">
        <v>178</v>
      </c>
      <c r="BC46" s="63" t="s">
        <v>178</v>
      </c>
      <c r="BD46" s="63" t="s">
        <v>178</v>
      </c>
      <c r="BE46" s="63" t="s">
        <v>178</v>
      </c>
      <c r="BF46" s="63" t="s">
        <v>178</v>
      </c>
      <c r="BG46" s="63" t="s">
        <v>178</v>
      </c>
      <c r="BH46" s="63" t="s">
        <v>178</v>
      </c>
      <c r="BI46" s="63" t="s">
        <v>178</v>
      </c>
      <c r="BJ46" s="63" t="s">
        <v>178</v>
      </c>
      <c r="BK46" s="63" t="s">
        <v>178</v>
      </c>
      <c r="BL46" s="63" t="s">
        <v>178</v>
      </c>
      <c r="BM46" s="63" t="s">
        <v>178</v>
      </c>
      <c r="BN46" s="63" t="s">
        <v>178</v>
      </c>
      <c r="BO46" s="63" t="s">
        <v>178</v>
      </c>
      <c r="BP46" s="63" t="s">
        <v>178</v>
      </c>
      <c r="BQ46" s="63" t="s">
        <v>178</v>
      </c>
      <c r="BR46" s="63" t="s">
        <v>178</v>
      </c>
      <c r="BS46" s="63" t="s">
        <v>178</v>
      </c>
      <c r="BT46" s="63" t="s">
        <v>178</v>
      </c>
      <c r="BU46" s="63" t="s">
        <v>178</v>
      </c>
      <c r="BV46" s="63" t="s">
        <v>178</v>
      </c>
      <c r="BW46" s="63" t="s">
        <v>178</v>
      </c>
      <c r="BX46" s="63" t="s">
        <v>178</v>
      </c>
      <c r="BY46" s="63" t="s">
        <v>178</v>
      </c>
      <c r="BZ46" s="63" t="s">
        <v>178</v>
      </c>
      <c r="CA46" s="63" t="s">
        <v>178</v>
      </c>
      <c r="CB46" s="63" t="s">
        <v>178</v>
      </c>
      <c r="CC46" s="63" t="s">
        <v>178</v>
      </c>
      <c r="CD46" s="63" t="s">
        <v>178</v>
      </c>
      <c r="CE46" s="63" t="s">
        <v>178</v>
      </c>
      <c r="CF46" s="63" t="s">
        <v>178</v>
      </c>
      <c r="CG46" s="63" t="s">
        <v>178</v>
      </c>
      <c r="CH46" s="63" t="s">
        <v>178</v>
      </c>
      <c r="CI46" s="63" t="s">
        <v>178</v>
      </c>
      <c r="CJ46" s="63" t="s">
        <v>178</v>
      </c>
      <c r="CK46" s="63" t="s">
        <v>178</v>
      </c>
      <c r="CL46" s="63" t="s">
        <v>178</v>
      </c>
      <c r="CM46" s="63" t="s">
        <v>178</v>
      </c>
      <c r="CN46" s="63" t="s">
        <v>178</v>
      </c>
      <c r="CO46" s="63" t="s">
        <v>178</v>
      </c>
      <c r="CP46" s="63" t="s">
        <v>178</v>
      </c>
      <c r="CQ46" s="63" t="s">
        <v>178</v>
      </c>
      <c r="CR46" s="63" t="s">
        <v>178</v>
      </c>
      <c r="CS46" s="63" t="s">
        <v>178</v>
      </c>
      <c r="CT46" s="63" t="s">
        <v>178</v>
      </c>
      <c r="CU46" s="63" t="s">
        <v>178</v>
      </c>
      <c r="CV46" s="63" t="s">
        <v>178</v>
      </c>
      <c r="CW46" s="63" t="s">
        <v>178</v>
      </c>
      <c r="CX46" s="63" t="s">
        <v>178</v>
      </c>
      <c r="CY46" s="63" t="s">
        <v>178</v>
      </c>
      <c r="CZ46" s="63" t="s">
        <v>178</v>
      </c>
    </row>
    <row r="47" spans="1:104" x14ac:dyDescent="0.25">
      <c r="A47" s="16" t="s">
        <v>605</v>
      </c>
      <c r="B47" s="9" t="s">
        <v>183</v>
      </c>
      <c r="C47" s="15" t="s">
        <v>253</v>
      </c>
      <c r="D47" s="15" t="s">
        <v>2</v>
      </c>
      <c r="E47" s="86" t="s">
        <v>178</v>
      </c>
      <c r="F47" s="63" t="s">
        <v>178</v>
      </c>
      <c r="G47" s="63" t="s">
        <v>178</v>
      </c>
      <c r="H47" s="63" t="s">
        <v>178</v>
      </c>
      <c r="I47" s="63" t="s">
        <v>178</v>
      </c>
      <c r="J47" s="63" t="s">
        <v>178</v>
      </c>
      <c r="K47" s="63" t="s">
        <v>178</v>
      </c>
      <c r="L47" s="63" t="s">
        <v>178</v>
      </c>
      <c r="M47" s="63" t="s">
        <v>178</v>
      </c>
      <c r="N47" s="63" t="s">
        <v>178</v>
      </c>
      <c r="O47" s="63" t="s">
        <v>178</v>
      </c>
      <c r="P47" s="63" t="s">
        <v>178</v>
      </c>
      <c r="Q47" s="63" t="s">
        <v>178</v>
      </c>
      <c r="R47" s="63" t="s">
        <v>178</v>
      </c>
      <c r="S47" s="63" t="s">
        <v>178</v>
      </c>
      <c r="T47" s="63" t="s">
        <v>178</v>
      </c>
      <c r="U47" s="63" t="s">
        <v>178</v>
      </c>
      <c r="V47" s="63" t="s">
        <v>178</v>
      </c>
      <c r="W47" s="63" t="s">
        <v>178</v>
      </c>
      <c r="X47" s="63" t="s">
        <v>178</v>
      </c>
      <c r="Y47" s="63" t="s">
        <v>178</v>
      </c>
      <c r="Z47" s="63" t="s">
        <v>178</v>
      </c>
      <c r="AA47" s="63" t="s">
        <v>178</v>
      </c>
      <c r="AB47" s="63" t="s">
        <v>178</v>
      </c>
      <c r="AC47" s="63" t="s">
        <v>178</v>
      </c>
      <c r="AD47" s="63" t="s">
        <v>178</v>
      </c>
      <c r="AE47" s="63" t="s">
        <v>178</v>
      </c>
      <c r="AF47" s="63" t="s">
        <v>178</v>
      </c>
      <c r="AG47" s="63" t="s">
        <v>178</v>
      </c>
      <c r="AH47" s="63" t="s">
        <v>178</v>
      </c>
      <c r="AI47" s="63" t="s">
        <v>178</v>
      </c>
      <c r="AJ47" s="63" t="s">
        <v>178</v>
      </c>
      <c r="AK47" s="63" t="s">
        <v>178</v>
      </c>
      <c r="AL47" s="63" t="s">
        <v>178</v>
      </c>
      <c r="AM47" s="63" t="s">
        <v>178</v>
      </c>
      <c r="AN47" s="63" t="s">
        <v>178</v>
      </c>
      <c r="AO47" s="63" t="s">
        <v>178</v>
      </c>
      <c r="AP47" s="63" t="s">
        <v>178</v>
      </c>
      <c r="AQ47" s="63" t="s">
        <v>178</v>
      </c>
      <c r="AR47" s="63" t="s">
        <v>178</v>
      </c>
      <c r="AS47" s="63" t="s">
        <v>178</v>
      </c>
      <c r="AT47" s="63" t="s">
        <v>178</v>
      </c>
      <c r="AU47" s="63" t="s">
        <v>178</v>
      </c>
      <c r="AV47" s="63" t="s">
        <v>178</v>
      </c>
      <c r="AW47" s="63" t="s">
        <v>178</v>
      </c>
      <c r="AX47" s="63" t="s">
        <v>178</v>
      </c>
      <c r="AY47" s="63" t="s">
        <v>178</v>
      </c>
      <c r="AZ47" s="63" t="s">
        <v>178</v>
      </c>
      <c r="BA47" s="63" t="s">
        <v>178</v>
      </c>
      <c r="BB47" s="63" t="s">
        <v>178</v>
      </c>
      <c r="BC47" s="63" t="s">
        <v>178</v>
      </c>
      <c r="BD47" s="63" t="s">
        <v>178</v>
      </c>
      <c r="BE47" s="63" t="s">
        <v>178</v>
      </c>
      <c r="BF47" s="63" t="s">
        <v>178</v>
      </c>
      <c r="BG47" s="63" t="s">
        <v>178</v>
      </c>
      <c r="BH47" s="63" t="s">
        <v>178</v>
      </c>
      <c r="BI47" s="63" t="s">
        <v>178</v>
      </c>
      <c r="BJ47" s="63" t="s">
        <v>178</v>
      </c>
      <c r="BK47" s="63" t="s">
        <v>178</v>
      </c>
      <c r="BL47" s="63" t="s">
        <v>178</v>
      </c>
      <c r="BM47" s="63" t="s">
        <v>178</v>
      </c>
      <c r="BN47" s="63" t="s">
        <v>178</v>
      </c>
      <c r="BO47" s="63" t="s">
        <v>178</v>
      </c>
      <c r="BP47" s="63" t="s">
        <v>178</v>
      </c>
      <c r="BQ47" s="63" t="s">
        <v>178</v>
      </c>
      <c r="BR47" s="63" t="s">
        <v>178</v>
      </c>
      <c r="BS47" s="63" t="s">
        <v>178</v>
      </c>
      <c r="BT47" s="63" t="s">
        <v>178</v>
      </c>
      <c r="BU47" s="63" t="s">
        <v>178</v>
      </c>
      <c r="BV47" s="63" t="s">
        <v>178</v>
      </c>
      <c r="BW47" s="63" t="s">
        <v>178</v>
      </c>
      <c r="BX47" s="63" t="s">
        <v>178</v>
      </c>
      <c r="BY47" s="63" t="s">
        <v>178</v>
      </c>
      <c r="BZ47" s="63" t="s">
        <v>178</v>
      </c>
      <c r="CA47" s="63" t="s">
        <v>178</v>
      </c>
      <c r="CB47" s="63" t="s">
        <v>178</v>
      </c>
      <c r="CC47" s="63" t="s">
        <v>178</v>
      </c>
      <c r="CD47" s="63" t="s">
        <v>178</v>
      </c>
      <c r="CE47" s="63" t="s">
        <v>178</v>
      </c>
      <c r="CF47" s="63" t="s">
        <v>178</v>
      </c>
      <c r="CG47" s="63" t="s">
        <v>178</v>
      </c>
      <c r="CH47" s="63" t="s">
        <v>178</v>
      </c>
      <c r="CI47" s="63" t="s">
        <v>178</v>
      </c>
      <c r="CJ47" s="63" t="s">
        <v>178</v>
      </c>
      <c r="CK47" s="63" t="s">
        <v>178</v>
      </c>
      <c r="CL47" s="63" t="s">
        <v>178</v>
      </c>
      <c r="CM47" s="63" t="s">
        <v>178</v>
      </c>
      <c r="CN47" s="63" t="s">
        <v>178</v>
      </c>
      <c r="CO47" s="63" t="s">
        <v>178</v>
      </c>
      <c r="CP47" s="63" t="s">
        <v>178</v>
      </c>
      <c r="CQ47" s="63" t="s">
        <v>178</v>
      </c>
      <c r="CR47" s="63" t="s">
        <v>178</v>
      </c>
      <c r="CS47" s="63" t="s">
        <v>178</v>
      </c>
      <c r="CT47" s="63" t="s">
        <v>178</v>
      </c>
      <c r="CU47" s="63" t="s">
        <v>178</v>
      </c>
      <c r="CV47" s="63" t="s">
        <v>178</v>
      </c>
      <c r="CW47" s="63" t="s">
        <v>178</v>
      </c>
      <c r="CX47" s="63" t="s">
        <v>178</v>
      </c>
      <c r="CY47" s="63" t="s">
        <v>178</v>
      </c>
      <c r="CZ47" s="63" t="s">
        <v>178</v>
      </c>
    </row>
    <row r="48" spans="1:104" x14ac:dyDescent="0.25">
      <c r="A48" s="16" t="s">
        <v>606</v>
      </c>
      <c r="B48" s="9" t="s">
        <v>184</v>
      </c>
      <c r="C48" s="15" t="s">
        <v>256</v>
      </c>
      <c r="D48" s="15" t="s">
        <v>2</v>
      </c>
      <c r="E48" s="86"/>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63"/>
      <c r="BG48" s="63"/>
      <c r="BH48" s="63"/>
      <c r="BI48" s="63"/>
      <c r="BJ48" s="63"/>
      <c r="BK48" s="63"/>
      <c r="BL48" s="63"/>
      <c r="BM48" s="63"/>
      <c r="BN48" s="63"/>
      <c r="BO48" s="63"/>
      <c r="BP48" s="63"/>
      <c r="BQ48" s="63"/>
      <c r="BR48" s="63"/>
      <c r="BS48" s="63"/>
      <c r="BT48" s="63"/>
      <c r="BU48" s="63"/>
      <c r="BV48" s="63"/>
      <c r="BW48" s="63"/>
      <c r="BX48" s="63"/>
      <c r="BY48" s="63"/>
      <c r="BZ48" s="63"/>
      <c r="CA48" s="63"/>
      <c r="CB48" s="63"/>
      <c r="CC48" s="63"/>
      <c r="CD48" s="63"/>
      <c r="CE48" s="63"/>
      <c r="CF48" s="63"/>
      <c r="CG48" s="63"/>
      <c r="CH48" s="63"/>
      <c r="CI48" s="63"/>
      <c r="CJ48" s="63"/>
      <c r="CK48" s="63"/>
      <c r="CL48" s="63"/>
      <c r="CM48" s="63"/>
      <c r="CN48" s="63"/>
      <c r="CO48" s="63"/>
      <c r="CP48" s="63"/>
      <c r="CQ48" s="63"/>
      <c r="CR48" s="63"/>
      <c r="CS48" s="63"/>
      <c r="CT48" s="63"/>
      <c r="CU48" s="63"/>
      <c r="CV48" s="63"/>
      <c r="CW48" s="63"/>
      <c r="CX48" s="63"/>
      <c r="CY48" s="63"/>
      <c r="CZ48" s="63"/>
    </row>
    <row r="49" spans="1:104" ht="27.6" x14ac:dyDescent="0.25">
      <c r="A49" s="16" t="s">
        <v>607</v>
      </c>
      <c r="B49" s="9" t="s">
        <v>185</v>
      </c>
      <c r="C49" s="15" t="s">
        <v>254</v>
      </c>
      <c r="D49" s="15" t="s">
        <v>68</v>
      </c>
      <c r="E49" s="91"/>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c r="AT49" s="92"/>
      <c r="AU49" s="92"/>
      <c r="AV49" s="92"/>
      <c r="AW49" s="92"/>
      <c r="AX49" s="92"/>
      <c r="AY49" s="92"/>
      <c r="AZ49" s="92"/>
      <c r="BA49" s="92"/>
      <c r="BB49" s="92"/>
      <c r="BC49" s="92"/>
      <c r="BD49" s="92"/>
      <c r="BE49" s="92"/>
      <c r="BF49" s="92"/>
      <c r="BG49" s="92"/>
      <c r="BH49" s="92"/>
      <c r="BI49" s="92"/>
      <c r="BJ49" s="92"/>
      <c r="BK49" s="92"/>
      <c r="BL49" s="92"/>
      <c r="BM49" s="92"/>
      <c r="BN49" s="92"/>
      <c r="BO49" s="92"/>
      <c r="BP49" s="92"/>
      <c r="BQ49" s="92"/>
      <c r="BR49" s="92"/>
      <c r="BS49" s="92"/>
      <c r="BT49" s="92"/>
      <c r="BU49" s="92"/>
      <c r="BV49" s="92"/>
      <c r="BW49" s="92"/>
      <c r="BX49" s="92"/>
      <c r="BY49" s="92"/>
      <c r="BZ49" s="92"/>
      <c r="CA49" s="92"/>
      <c r="CB49" s="92"/>
      <c r="CC49" s="92"/>
      <c r="CD49" s="92"/>
      <c r="CE49" s="92"/>
      <c r="CF49" s="92"/>
      <c r="CG49" s="92"/>
      <c r="CH49" s="92"/>
      <c r="CI49" s="92"/>
      <c r="CJ49" s="92"/>
      <c r="CK49" s="92"/>
      <c r="CL49" s="92"/>
      <c r="CM49" s="92"/>
      <c r="CN49" s="92"/>
      <c r="CO49" s="92"/>
      <c r="CP49" s="92"/>
      <c r="CQ49" s="92"/>
      <c r="CR49" s="92"/>
      <c r="CS49" s="92"/>
      <c r="CT49" s="92"/>
      <c r="CU49" s="92"/>
      <c r="CV49" s="92"/>
      <c r="CW49" s="92"/>
      <c r="CX49" s="92"/>
      <c r="CY49" s="92"/>
      <c r="CZ49" s="92"/>
    </row>
    <row r="50" spans="1:104" ht="106.5" hidden="1" customHeight="1" thickBot="1" x14ac:dyDescent="0.3">
      <c r="A50" s="26" t="s">
        <v>123</v>
      </c>
      <c r="B50" s="27" t="s">
        <v>122</v>
      </c>
      <c r="C50" s="27" t="s">
        <v>124</v>
      </c>
      <c r="D50" s="28" t="s">
        <v>68</v>
      </c>
      <c r="E50" s="212"/>
      <c r="F50" s="213"/>
      <c r="G50" s="213"/>
      <c r="H50" s="213"/>
      <c r="I50" s="213"/>
      <c r="J50" s="213"/>
      <c r="K50" s="213"/>
      <c r="L50" s="213"/>
      <c r="M50" s="213"/>
      <c r="N50" s="213"/>
      <c r="O50" s="213"/>
      <c r="P50" s="213"/>
      <c r="Q50" s="213"/>
      <c r="R50" s="213"/>
      <c r="S50" s="213"/>
      <c r="T50" s="213"/>
      <c r="U50" s="213"/>
      <c r="V50" s="213"/>
      <c r="W50" s="213"/>
      <c r="X50" s="213"/>
      <c r="Y50" s="213"/>
      <c r="Z50" s="213"/>
      <c r="AA50" s="213"/>
      <c r="AB50" s="213"/>
      <c r="AC50" s="213"/>
      <c r="AD50" s="213"/>
      <c r="AE50" s="213"/>
      <c r="AF50" s="213"/>
      <c r="AG50" s="213"/>
      <c r="AH50" s="213"/>
      <c r="AI50" s="213"/>
      <c r="AJ50" s="213"/>
      <c r="AK50" s="213"/>
      <c r="AL50" s="213"/>
      <c r="AM50" s="213"/>
      <c r="AN50" s="213"/>
      <c r="AO50" s="213"/>
      <c r="AP50" s="213"/>
      <c r="AQ50" s="213"/>
      <c r="AR50" s="213"/>
      <c r="AS50" s="213"/>
      <c r="AT50" s="213"/>
      <c r="AU50" s="213"/>
      <c r="AV50" s="213"/>
      <c r="AW50" s="213"/>
      <c r="AX50" s="213"/>
      <c r="AY50" s="213"/>
      <c r="AZ50" s="213"/>
      <c r="BA50" s="213"/>
      <c r="BB50" s="213"/>
      <c r="BC50" s="213"/>
      <c r="BD50" s="213"/>
      <c r="BE50" s="213"/>
      <c r="BF50" s="213"/>
      <c r="BG50" s="213"/>
      <c r="BH50" s="213"/>
      <c r="BI50" s="213"/>
      <c r="BJ50" s="213"/>
      <c r="BK50" s="213"/>
      <c r="BL50" s="213"/>
      <c r="BM50" s="213"/>
      <c r="BN50" s="213"/>
      <c r="BO50" s="213"/>
      <c r="BP50" s="213"/>
      <c r="BQ50" s="213"/>
      <c r="BR50" s="213"/>
      <c r="BS50" s="213"/>
      <c r="BT50" s="213"/>
      <c r="BU50" s="213"/>
      <c r="BV50" s="213"/>
      <c r="BW50" s="213"/>
      <c r="BX50" s="213"/>
      <c r="BY50" s="213"/>
      <c r="BZ50" s="213"/>
      <c r="CA50" s="213"/>
      <c r="CB50" s="213"/>
      <c r="CC50" s="213"/>
      <c r="CD50" s="213"/>
      <c r="CE50" s="213"/>
      <c r="CF50" s="213"/>
      <c r="CG50" s="213"/>
      <c r="CH50" s="213"/>
      <c r="CI50" s="213"/>
      <c r="CJ50" s="213"/>
      <c r="CK50" s="213"/>
      <c r="CL50" s="213"/>
      <c r="CM50" s="213"/>
      <c r="CN50" s="213"/>
      <c r="CO50" s="213"/>
      <c r="CP50" s="213"/>
      <c r="CQ50" s="213"/>
      <c r="CR50" s="213"/>
      <c r="CS50" s="213"/>
      <c r="CT50" s="213"/>
      <c r="CU50" s="213"/>
      <c r="CV50" s="213"/>
      <c r="CW50" s="213"/>
      <c r="CX50" s="213"/>
      <c r="CY50" s="213"/>
      <c r="CZ50" s="213"/>
    </row>
    <row r="51" spans="1:104" ht="21" customHeight="1" x14ac:dyDescent="0.35">
      <c r="A51" s="66"/>
      <c r="B51" s="66" t="s">
        <v>127</v>
      </c>
      <c r="E51" s="71"/>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c r="BG51" s="32"/>
      <c r="BH51" s="32"/>
      <c r="BI51" s="32"/>
      <c r="BJ51" s="32"/>
      <c r="BK51" s="32"/>
      <c r="BL51" s="32"/>
      <c r="BM51" s="32"/>
      <c r="BN51" s="32"/>
      <c r="BO51" s="32"/>
      <c r="BP51" s="32"/>
      <c r="BQ51" s="32"/>
      <c r="BR51" s="32"/>
      <c r="BS51" s="32"/>
      <c r="BT51" s="32"/>
      <c r="BU51" s="32"/>
      <c r="BV51" s="32"/>
      <c r="BW51" s="32"/>
      <c r="BX51" s="32"/>
      <c r="BY51" s="32"/>
      <c r="BZ51" s="32"/>
      <c r="CA51" s="32"/>
      <c r="CB51" s="32"/>
      <c r="CC51" s="32"/>
      <c r="CD51" s="32"/>
      <c r="CE51" s="32"/>
      <c r="CF51" s="32"/>
      <c r="CG51" s="32"/>
      <c r="CH51" s="32"/>
      <c r="CI51" s="32"/>
      <c r="CJ51" s="32"/>
      <c r="CK51" s="32"/>
      <c r="CL51" s="32"/>
      <c r="CM51" s="32"/>
      <c r="CN51" s="32"/>
      <c r="CO51" s="32"/>
      <c r="CP51" s="32"/>
      <c r="CQ51" s="32"/>
      <c r="CR51" s="32"/>
      <c r="CS51" s="32"/>
      <c r="CT51" s="32"/>
      <c r="CU51" s="32"/>
      <c r="CV51" s="32"/>
      <c r="CW51" s="32"/>
      <c r="CX51" s="32"/>
      <c r="CY51" s="32"/>
      <c r="CZ51" s="32"/>
    </row>
    <row r="52" spans="1:104" ht="40.049999999999997" customHeight="1" x14ac:dyDescent="0.25">
      <c r="A52" s="234"/>
      <c r="B52" s="222" t="s">
        <v>278</v>
      </c>
      <c r="C52" s="15" t="s">
        <v>555</v>
      </c>
      <c r="D52" s="15" t="s">
        <v>243</v>
      </c>
      <c r="E52" s="210" t="s">
        <v>100</v>
      </c>
      <c r="F52" s="211" t="s">
        <v>100</v>
      </c>
      <c r="G52" s="211" t="s">
        <v>100</v>
      </c>
      <c r="H52" s="211" t="s">
        <v>100</v>
      </c>
      <c r="I52" s="211" t="s">
        <v>100</v>
      </c>
      <c r="J52" s="211" t="s">
        <v>100</v>
      </c>
      <c r="K52" s="211" t="s">
        <v>100</v>
      </c>
      <c r="L52" s="211" t="s">
        <v>100</v>
      </c>
      <c r="M52" s="211" t="s">
        <v>100</v>
      </c>
      <c r="N52" s="211" t="s">
        <v>100</v>
      </c>
      <c r="O52" s="211" t="s">
        <v>100</v>
      </c>
      <c r="P52" s="211" t="s">
        <v>100</v>
      </c>
      <c r="Q52" s="211" t="s">
        <v>100</v>
      </c>
      <c r="R52" s="211" t="s">
        <v>100</v>
      </c>
      <c r="S52" s="211" t="s">
        <v>100</v>
      </c>
      <c r="T52" s="211" t="s">
        <v>100</v>
      </c>
      <c r="U52" s="211" t="s">
        <v>100</v>
      </c>
      <c r="V52" s="211" t="s">
        <v>100</v>
      </c>
      <c r="W52" s="211" t="s">
        <v>100</v>
      </c>
      <c r="X52" s="211" t="s">
        <v>100</v>
      </c>
      <c r="Y52" s="211" t="s">
        <v>100</v>
      </c>
      <c r="Z52" s="211" t="s">
        <v>100</v>
      </c>
      <c r="AA52" s="211" t="s">
        <v>100</v>
      </c>
      <c r="AB52" s="211" t="s">
        <v>100</v>
      </c>
      <c r="AC52" s="211" t="s">
        <v>100</v>
      </c>
      <c r="AD52" s="211" t="s">
        <v>100</v>
      </c>
      <c r="AE52" s="211" t="s">
        <v>100</v>
      </c>
      <c r="AF52" s="211" t="s">
        <v>100</v>
      </c>
      <c r="AG52" s="211" t="s">
        <v>100</v>
      </c>
      <c r="AH52" s="211" t="s">
        <v>100</v>
      </c>
      <c r="AI52" s="211" t="s">
        <v>100</v>
      </c>
      <c r="AJ52" s="211" t="s">
        <v>100</v>
      </c>
      <c r="AK52" s="211" t="s">
        <v>100</v>
      </c>
      <c r="AL52" s="211" t="s">
        <v>100</v>
      </c>
      <c r="AM52" s="211" t="s">
        <v>100</v>
      </c>
      <c r="AN52" s="211" t="s">
        <v>100</v>
      </c>
      <c r="AO52" s="211" t="s">
        <v>100</v>
      </c>
      <c r="AP52" s="211" t="s">
        <v>100</v>
      </c>
      <c r="AQ52" s="211" t="s">
        <v>100</v>
      </c>
      <c r="AR52" s="211" t="s">
        <v>100</v>
      </c>
      <c r="AS52" s="211" t="s">
        <v>100</v>
      </c>
      <c r="AT52" s="211" t="s">
        <v>100</v>
      </c>
      <c r="AU52" s="211" t="s">
        <v>100</v>
      </c>
      <c r="AV52" s="211" t="s">
        <v>100</v>
      </c>
      <c r="AW52" s="211" t="s">
        <v>100</v>
      </c>
      <c r="AX52" s="211" t="s">
        <v>100</v>
      </c>
      <c r="AY52" s="211" t="s">
        <v>100</v>
      </c>
      <c r="AZ52" s="211" t="s">
        <v>100</v>
      </c>
      <c r="BA52" s="211" t="s">
        <v>100</v>
      </c>
      <c r="BB52" s="211" t="s">
        <v>100</v>
      </c>
      <c r="BC52" s="211" t="s">
        <v>100</v>
      </c>
      <c r="BD52" s="211" t="s">
        <v>100</v>
      </c>
      <c r="BE52" s="211" t="s">
        <v>100</v>
      </c>
      <c r="BF52" s="211" t="s">
        <v>100</v>
      </c>
      <c r="BG52" s="211" t="s">
        <v>100</v>
      </c>
      <c r="BH52" s="211" t="s">
        <v>100</v>
      </c>
      <c r="BI52" s="211" t="s">
        <v>100</v>
      </c>
      <c r="BJ52" s="211" t="s">
        <v>100</v>
      </c>
      <c r="BK52" s="211" t="s">
        <v>100</v>
      </c>
      <c r="BL52" s="211" t="s">
        <v>100</v>
      </c>
      <c r="BM52" s="211" t="s">
        <v>100</v>
      </c>
      <c r="BN52" s="211" t="s">
        <v>100</v>
      </c>
      <c r="BO52" s="211" t="s">
        <v>100</v>
      </c>
      <c r="BP52" s="211" t="s">
        <v>100</v>
      </c>
      <c r="BQ52" s="211" t="s">
        <v>100</v>
      </c>
      <c r="BR52" s="211" t="s">
        <v>100</v>
      </c>
      <c r="BS52" s="211" t="s">
        <v>100</v>
      </c>
      <c r="BT52" s="211" t="s">
        <v>100</v>
      </c>
      <c r="BU52" s="211" t="s">
        <v>100</v>
      </c>
      <c r="BV52" s="211" t="s">
        <v>100</v>
      </c>
      <c r="BW52" s="211" t="s">
        <v>100</v>
      </c>
      <c r="BX52" s="211" t="s">
        <v>100</v>
      </c>
      <c r="BY52" s="211" t="s">
        <v>100</v>
      </c>
      <c r="BZ52" s="211" t="s">
        <v>100</v>
      </c>
      <c r="CA52" s="211" t="s">
        <v>100</v>
      </c>
      <c r="CB52" s="211" t="s">
        <v>100</v>
      </c>
      <c r="CC52" s="211" t="s">
        <v>100</v>
      </c>
      <c r="CD52" s="211" t="s">
        <v>100</v>
      </c>
      <c r="CE52" s="211" t="s">
        <v>100</v>
      </c>
      <c r="CF52" s="211" t="s">
        <v>100</v>
      </c>
      <c r="CG52" s="211" t="s">
        <v>100</v>
      </c>
      <c r="CH52" s="211" t="s">
        <v>100</v>
      </c>
      <c r="CI52" s="211" t="s">
        <v>100</v>
      </c>
      <c r="CJ52" s="211" t="s">
        <v>100</v>
      </c>
      <c r="CK52" s="211" t="s">
        <v>100</v>
      </c>
      <c r="CL52" s="211" t="s">
        <v>100</v>
      </c>
      <c r="CM52" s="211" t="s">
        <v>100</v>
      </c>
      <c r="CN52" s="211" t="s">
        <v>100</v>
      </c>
      <c r="CO52" s="211" t="s">
        <v>100</v>
      </c>
      <c r="CP52" s="211" t="s">
        <v>100</v>
      </c>
      <c r="CQ52" s="211" t="s">
        <v>100</v>
      </c>
      <c r="CR52" s="211" t="s">
        <v>100</v>
      </c>
      <c r="CS52" s="211" t="s">
        <v>100</v>
      </c>
      <c r="CT52" s="211" t="s">
        <v>100</v>
      </c>
      <c r="CU52" s="211" t="s">
        <v>100</v>
      </c>
      <c r="CV52" s="211" t="s">
        <v>100</v>
      </c>
      <c r="CW52" s="211" t="s">
        <v>100</v>
      </c>
      <c r="CX52" s="211" t="s">
        <v>100</v>
      </c>
      <c r="CY52" s="211" t="s">
        <v>100</v>
      </c>
      <c r="CZ52" s="211" t="s">
        <v>100</v>
      </c>
    </row>
    <row r="53" spans="1:104" x14ac:dyDescent="0.25">
      <c r="A53" s="16" t="s">
        <v>608</v>
      </c>
      <c r="B53" s="9" t="s">
        <v>180</v>
      </c>
      <c r="C53" s="15" t="s">
        <v>253</v>
      </c>
      <c r="D53" s="15" t="s">
        <v>2</v>
      </c>
      <c r="E53" s="86" t="s">
        <v>178</v>
      </c>
      <c r="F53" s="63" t="s">
        <v>178</v>
      </c>
      <c r="G53" s="63" t="s">
        <v>178</v>
      </c>
      <c r="H53" s="63" t="s">
        <v>178</v>
      </c>
      <c r="I53" s="63" t="s">
        <v>178</v>
      </c>
      <c r="J53" s="63" t="s">
        <v>178</v>
      </c>
      <c r="K53" s="63" t="s">
        <v>178</v>
      </c>
      <c r="L53" s="63" t="s">
        <v>178</v>
      </c>
      <c r="M53" s="63" t="s">
        <v>178</v>
      </c>
      <c r="N53" s="63" t="s">
        <v>178</v>
      </c>
      <c r="O53" s="63" t="s">
        <v>178</v>
      </c>
      <c r="P53" s="63" t="s">
        <v>178</v>
      </c>
      <c r="Q53" s="63" t="s">
        <v>178</v>
      </c>
      <c r="R53" s="63" t="s">
        <v>178</v>
      </c>
      <c r="S53" s="63" t="s">
        <v>178</v>
      </c>
      <c r="T53" s="63" t="s">
        <v>178</v>
      </c>
      <c r="U53" s="63" t="s">
        <v>178</v>
      </c>
      <c r="V53" s="63" t="s">
        <v>178</v>
      </c>
      <c r="W53" s="63" t="s">
        <v>178</v>
      </c>
      <c r="X53" s="63" t="s">
        <v>178</v>
      </c>
      <c r="Y53" s="63" t="s">
        <v>178</v>
      </c>
      <c r="Z53" s="63" t="s">
        <v>178</v>
      </c>
      <c r="AA53" s="63" t="s">
        <v>178</v>
      </c>
      <c r="AB53" s="63" t="s">
        <v>178</v>
      </c>
      <c r="AC53" s="63" t="s">
        <v>178</v>
      </c>
      <c r="AD53" s="63" t="s">
        <v>178</v>
      </c>
      <c r="AE53" s="63" t="s">
        <v>178</v>
      </c>
      <c r="AF53" s="63" t="s">
        <v>178</v>
      </c>
      <c r="AG53" s="63" t="s">
        <v>178</v>
      </c>
      <c r="AH53" s="63" t="s">
        <v>178</v>
      </c>
      <c r="AI53" s="63" t="s">
        <v>178</v>
      </c>
      <c r="AJ53" s="63" t="s">
        <v>178</v>
      </c>
      <c r="AK53" s="63" t="s">
        <v>178</v>
      </c>
      <c r="AL53" s="63" t="s">
        <v>178</v>
      </c>
      <c r="AM53" s="63" t="s">
        <v>178</v>
      </c>
      <c r="AN53" s="63" t="s">
        <v>178</v>
      </c>
      <c r="AO53" s="63" t="s">
        <v>178</v>
      </c>
      <c r="AP53" s="63" t="s">
        <v>178</v>
      </c>
      <c r="AQ53" s="63" t="s">
        <v>178</v>
      </c>
      <c r="AR53" s="63" t="s">
        <v>178</v>
      </c>
      <c r="AS53" s="63" t="s">
        <v>178</v>
      </c>
      <c r="AT53" s="63" t="s">
        <v>178</v>
      </c>
      <c r="AU53" s="63" t="s">
        <v>178</v>
      </c>
      <c r="AV53" s="63" t="s">
        <v>178</v>
      </c>
      <c r="AW53" s="63" t="s">
        <v>178</v>
      </c>
      <c r="AX53" s="63" t="s">
        <v>178</v>
      </c>
      <c r="AY53" s="63" t="s">
        <v>178</v>
      </c>
      <c r="AZ53" s="63" t="s">
        <v>178</v>
      </c>
      <c r="BA53" s="63" t="s">
        <v>178</v>
      </c>
      <c r="BB53" s="63" t="s">
        <v>178</v>
      </c>
      <c r="BC53" s="63" t="s">
        <v>178</v>
      </c>
      <c r="BD53" s="63" t="s">
        <v>178</v>
      </c>
      <c r="BE53" s="63" t="s">
        <v>178</v>
      </c>
      <c r="BF53" s="63" t="s">
        <v>178</v>
      </c>
      <c r="BG53" s="63" t="s">
        <v>178</v>
      </c>
      <c r="BH53" s="63" t="s">
        <v>178</v>
      </c>
      <c r="BI53" s="63" t="s">
        <v>178</v>
      </c>
      <c r="BJ53" s="63" t="s">
        <v>178</v>
      </c>
      <c r="BK53" s="63" t="s">
        <v>178</v>
      </c>
      <c r="BL53" s="63" t="s">
        <v>178</v>
      </c>
      <c r="BM53" s="63" t="s">
        <v>178</v>
      </c>
      <c r="BN53" s="63" t="s">
        <v>178</v>
      </c>
      <c r="BO53" s="63" t="s">
        <v>178</v>
      </c>
      <c r="BP53" s="63" t="s">
        <v>178</v>
      </c>
      <c r="BQ53" s="63" t="s">
        <v>178</v>
      </c>
      <c r="BR53" s="63" t="s">
        <v>178</v>
      </c>
      <c r="BS53" s="63" t="s">
        <v>178</v>
      </c>
      <c r="BT53" s="63" t="s">
        <v>178</v>
      </c>
      <c r="BU53" s="63" t="s">
        <v>178</v>
      </c>
      <c r="BV53" s="63" t="s">
        <v>178</v>
      </c>
      <c r="BW53" s="63" t="s">
        <v>178</v>
      </c>
      <c r="BX53" s="63" t="s">
        <v>178</v>
      </c>
      <c r="BY53" s="63" t="s">
        <v>178</v>
      </c>
      <c r="BZ53" s="63" t="s">
        <v>178</v>
      </c>
      <c r="CA53" s="63" t="s">
        <v>178</v>
      </c>
      <c r="CB53" s="63" t="s">
        <v>178</v>
      </c>
      <c r="CC53" s="63" t="s">
        <v>178</v>
      </c>
      <c r="CD53" s="63" t="s">
        <v>178</v>
      </c>
      <c r="CE53" s="63" t="s">
        <v>178</v>
      </c>
      <c r="CF53" s="63" t="s">
        <v>178</v>
      </c>
      <c r="CG53" s="63" t="s">
        <v>178</v>
      </c>
      <c r="CH53" s="63" t="s">
        <v>178</v>
      </c>
      <c r="CI53" s="63" t="s">
        <v>178</v>
      </c>
      <c r="CJ53" s="63" t="s">
        <v>178</v>
      </c>
      <c r="CK53" s="63" t="s">
        <v>178</v>
      </c>
      <c r="CL53" s="63" t="s">
        <v>178</v>
      </c>
      <c r="CM53" s="63" t="s">
        <v>178</v>
      </c>
      <c r="CN53" s="63" t="s">
        <v>178</v>
      </c>
      <c r="CO53" s="63" t="s">
        <v>178</v>
      </c>
      <c r="CP53" s="63" t="s">
        <v>178</v>
      </c>
      <c r="CQ53" s="63" t="s">
        <v>178</v>
      </c>
      <c r="CR53" s="63" t="s">
        <v>178</v>
      </c>
      <c r="CS53" s="63" t="s">
        <v>178</v>
      </c>
      <c r="CT53" s="63" t="s">
        <v>178</v>
      </c>
      <c r="CU53" s="63" t="s">
        <v>178</v>
      </c>
      <c r="CV53" s="63" t="s">
        <v>178</v>
      </c>
      <c r="CW53" s="63" t="s">
        <v>178</v>
      </c>
      <c r="CX53" s="63" t="s">
        <v>178</v>
      </c>
      <c r="CY53" s="63" t="s">
        <v>178</v>
      </c>
      <c r="CZ53" s="63" t="s">
        <v>178</v>
      </c>
    </row>
    <row r="54" spans="1:104" x14ac:dyDescent="0.25">
      <c r="A54" s="16" t="s">
        <v>609</v>
      </c>
      <c r="B54" s="9" t="s">
        <v>181</v>
      </c>
      <c r="C54" s="15" t="s">
        <v>253</v>
      </c>
      <c r="D54" s="15" t="s">
        <v>2</v>
      </c>
      <c r="E54" s="86" t="s">
        <v>178</v>
      </c>
      <c r="F54" s="63" t="s">
        <v>178</v>
      </c>
      <c r="G54" s="63" t="s">
        <v>178</v>
      </c>
      <c r="H54" s="63" t="s">
        <v>178</v>
      </c>
      <c r="I54" s="63" t="s">
        <v>178</v>
      </c>
      <c r="J54" s="63" t="s">
        <v>178</v>
      </c>
      <c r="K54" s="63" t="s">
        <v>178</v>
      </c>
      <c r="L54" s="63" t="s">
        <v>178</v>
      </c>
      <c r="M54" s="63" t="s">
        <v>178</v>
      </c>
      <c r="N54" s="63" t="s">
        <v>178</v>
      </c>
      <c r="O54" s="63" t="s">
        <v>178</v>
      </c>
      <c r="P54" s="63" t="s">
        <v>178</v>
      </c>
      <c r="Q54" s="63" t="s">
        <v>178</v>
      </c>
      <c r="R54" s="63" t="s">
        <v>178</v>
      </c>
      <c r="S54" s="63" t="s">
        <v>178</v>
      </c>
      <c r="T54" s="63" t="s">
        <v>178</v>
      </c>
      <c r="U54" s="63" t="s">
        <v>178</v>
      </c>
      <c r="V54" s="63" t="s">
        <v>178</v>
      </c>
      <c r="W54" s="63" t="s">
        <v>178</v>
      </c>
      <c r="X54" s="63" t="s">
        <v>178</v>
      </c>
      <c r="Y54" s="63" t="s">
        <v>178</v>
      </c>
      <c r="Z54" s="63" t="s">
        <v>178</v>
      </c>
      <c r="AA54" s="63" t="s">
        <v>178</v>
      </c>
      <c r="AB54" s="63" t="s">
        <v>178</v>
      </c>
      <c r="AC54" s="63" t="s">
        <v>178</v>
      </c>
      <c r="AD54" s="63" t="s">
        <v>178</v>
      </c>
      <c r="AE54" s="63" t="s">
        <v>178</v>
      </c>
      <c r="AF54" s="63" t="s">
        <v>178</v>
      </c>
      <c r="AG54" s="63" t="s">
        <v>178</v>
      </c>
      <c r="AH54" s="63" t="s">
        <v>178</v>
      </c>
      <c r="AI54" s="63" t="s">
        <v>178</v>
      </c>
      <c r="AJ54" s="63" t="s">
        <v>178</v>
      </c>
      <c r="AK54" s="63" t="s">
        <v>178</v>
      </c>
      <c r="AL54" s="63" t="s">
        <v>178</v>
      </c>
      <c r="AM54" s="63" t="s">
        <v>178</v>
      </c>
      <c r="AN54" s="63" t="s">
        <v>178</v>
      </c>
      <c r="AO54" s="63" t="s">
        <v>178</v>
      </c>
      <c r="AP54" s="63" t="s">
        <v>178</v>
      </c>
      <c r="AQ54" s="63" t="s">
        <v>178</v>
      </c>
      <c r="AR54" s="63" t="s">
        <v>178</v>
      </c>
      <c r="AS54" s="63" t="s">
        <v>178</v>
      </c>
      <c r="AT54" s="63" t="s">
        <v>178</v>
      </c>
      <c r="AU54" s="63" t="s">
        <v>178</v>
      </c>
      <c r="AV54" s="63" t="s">
        <v>178</v>
      </c>
      <c r="AW54" s="63" t="s">
        <v>178</v>
      </c>
      <c r="AX54" s="63" t="s">
        <v>178</v>
      </c>
      <c r="AY54" s="63" t="s">
        <v>178</v>
      </c>
      <c r="AZ54" s="63" t="s">
        <v>178</v>
      </c>
      <c r="BA54" s="63" t="s">
        <v>178</v>
      </c>
      <c r="BB54" s="63" t="s">
        <v>178</v>
      </c>
      <c r="BC54" s="63" t="s">
        <v>178</v>
      </c>
      <c r="BD54" s="63" t="s">
        <v>178</v>
      </c>
      <c r="BE54" s="63" t="s">
        <v>178</v>
      </c>
      <c r="BF54" s="63" t="s">
        <v>178</v>
      </c>
      <c r="BG54" s="63" t="s">
        <v>178</v>
      </c>
      <c r="BH54" s="63" t="s">
        <v>178</v>
      </c>
      <c r="BI54" s="63" t="s">
        <v>178</v>
      </c>
      <c r="BJ54" s="63" t="s">
        <v>178</v>
      </c>
      <c r="BK54" s="63" t="s">
        <v>178</v>
      </c>
      <c r="BL54" s="63" t="s">
        <v>178</v>
      </c>
      <c r="BM54" s="63" t="s">
        <v>178</v>
      </c>
      <c r="BN54" s="63" t="s">
        <v>178</v>
      </c>
      <c r="BO54" s="63" t="s">
        <v>178</v>
      </c>
      <c r="BP54" s="63" t="s">
        <v>178</v>
      </c>
      <c r="BQ54" s="63" t="s">
        <v>178</v>
      </c>
      <c r="BR54" s="63" t="s">
        <v>178</v>
      </c>
      <c r="BS54" s="63" t="s">
        <v>178</v>
      </c>
      <c r="BT54" s="63" t="s">
        <v>178</v>
      </c>
      <c r="BU54" s="63" t="s">
        <v>178</v>
      </c>
      <c r="BV54" s="63" t="s">
        <v>178</v>
      </c>
      <c r="BW54" s="63" t="s">
        <v>178</v>
      </c>
      <c r="BX54" s="63" t="s">
        <v>178</v>
      </c>
      <c r="BY54" s="63" t="s">
        <v>178</v>
      </c>
      <c r="BZ54" s="63" t="s">
        <v>178</v>
      </c>
      <c r="CA54" s="63" t="s">
        <v>178</v>
      </c>
      <c r="CB54" s="63" t="s">
        <v>178</v>
      </c>
      <c r="CC54" s="63" t="s">
        <v>178</v>
      </c>
      <c r="CD54" s="63" t="s">
        <v>178</v>
      </c>
      <c r="CE54" s="63" t="s">
        <v>178</v>
      </c>
      <c r="CF54" s="63" t="s">
        <v>178</v>
      </c>
      <c r="CG54" s="63" t="s">
        <v>178</v>
      </c>
      <c r="CH54" s="63" t="s">
        <v>178</v>
      </c>
      <c r="CI54" s="63" t="s">
        <v>178</v>
      </c>
      <c r="CJ54" s="63" t="s">
        <v>178</v>
      </c>
      <c r="CK54" s="63" t="s">
        <v>178</v>
      </c>
      <c r="CL54" s="63" t="s">
        <v>178</v>
      </c>
      <c r="CM54" s="63" t="s">
        <v>178</v>
      </c>
      <c r="CN54" s="63" t="s">
        <v>178</v>
      </c>
      <c r="CO54" s="63" t="s">
        <v>178</v>
      </c>
      <c r="CP54" s="63" t="s">
        <v>178</v>
      </c>
      <c r="CQ54" s="63" t="s">
        <v>178</v>
      </c>
      <c r="CR54" s="63" t="s">
        <v>178</v>
      </c>
      <c r="CS54" s="63" t="s">
        <v>178</v>
      </c>
      <c r="CT54" s="63" t="s">
        <v>178</v>
      </c>
      <c r="CU54" s="63" t="s">
        <v>178</v>
      </c>
      <c r="CV54" s="63" t="s">
        <v>178</v>
      </c>
      <c r="CW54" s="63" t="s">
        <v>178</v>
      </c>
      <c r="CX54" s="63" t="s">
        <v>178</v>
      </c>
      <c r="CY54" s="63" t="s">
        <v>178</v>
      </c>
      <c r="CZ54" s="63" t="s">
        <v>178</v>
      </c>
    </row>
    <row r="55" spans="1:104" x14ac:dyDescent="0.25">
      <c r="A55" s="16" t="s">
        <v>610</v>
      </c>
      <c r="B55" s="9" t="s">
        <v>182</v>
      </c>
      <c r="C55" s="15" t="s">
        <v>253</v>
      </c>
      <c r="D55" s="15" t="s">
        <v>2</v>
      </c>
      <c r="E55" s="86" t="s">
        <v>178</v>
      </c>
      <c r="F55" s="63" t="s">
        <v>178</v>
      </c>
      <c r="G55" s="63" t="s">
        <v>178</v>
      </c>
      <c r="H55" s="63" t="s">
        <v>178</v>
      </c>
      <c r="I55" s="63" t="s">
        <v>178</v>
      </c>
      <c r="J55" s="63" t="s">
        <v>178</v>
      </c>
      <c r="K55" s="63" t="s">
        <v>178</v>
      </c>
      <c r="L55" s="63" t="s">
        <v>178</v>
      </c>
      <c r="M55" s="63" t="s">
        <v>178</v>
      </c>
      <c r="N55" s="63" t="s">
        <v>178</v>
      </c>
      <c r="O55" s="63" t="s">
        <v>178</v>
      </c>
      <c r="P55" s="63" t="s">
        <v>178</v>
      </c>
      <c r="Q55" s="63" t="s">
        <v>178</v>
      </c>
      <c r="R55" s="63" t="s">
        <v>178</v>
      </c>
      <c r="S55" s="63" t="s">
        <v>178</v>
      </c>
      <c r="T55" s="63" t="s">
        <v>178</v>
      </c>
      <c r="U55" s="63" t="s">
        <v>178</v>
      </c>
      <c r="V55" s="63" t="s">
        <v>178</v>
      </c>
      <c r="W55" s="63" t="s">
        <v>178</v>
      </c>
      <c r="X55" s="63" t="s">
        <v>178</v>
      </c>
      <c r="Y55" s="63" t="s">
        <v>178</v>
      </c>
      <c r="Z55" s="63" t="s">
        <v>178</v>
      </c>
      <c r="AA55" s="63" t="s">
        <v>178</v>
      </c>
      <c r="AB55" s="63" t="s">
        <v>178</v>
      </c>
      <c r="AC55" s="63" t="s">
        <v>178</v>
      </c>
      <c r="AD55" s="63" t="s">
        <v>178</v>
      </c>
      <c r="AE55" s="63" t="s">
        <v>178</v>
      </c>
      <c r="AF55" s="63" t="s">
        <v>178</v>
      </c>
      <c r="AG55" s="63" t="s">
        <v>178</v>
      </c>
      <c r="AH55" s="63" t="s">
        <v>178</v>
      </c>
      <c r="AI55" s="63" t="s">
        <v>178</v>
      </c>
      <c r="AJ55" s="63" t="s">
        <v>178</v>
      </c>
      <c r="AK55" s="63" t="s">
        <v>178</v>
      </c>
      <c r="AL55" s="63" t="s">
        <v>178</v>
      </c>
      <c r="AM55" s="63" t="s">
        <v>178</v>
      </c>
      <c r="AN55" s="63" t="s">
        <v>178</v>
      </c>
      <c r="AO55" s="63" t="s">
        <v>178</v>
      </c>
      <c r="AP55" s="63" t="s">
        <v>178</v>
      </c>
      <c r="AQ55" s="63" t="s">
        <v>178</v>
      </c>
      <c r="AR55" s="63" t="s">
        <v>178</v>
      </c>
      <c r="AS55" s="63" t="s">
        <v>178</v>
      </c>
      <c r="AT55" s="63" t="s">
        <v>178</v>
      </c>
      <c r="AU55" s="63" t="s">
        <v>178</v>
      </c>
      <c r="AV55" s="63" t="s">
        <v>178</v>
      </c>
      <c r="AW55" s="63" t="s">
        <v>178</v>
      </c>
      <c r="AX55" s="63" t="s">
        <v>178</v>
      </c>
      <c r="AY55" s="63" t="s">
        <v>178</v>
      </c>
      <c r="AZ55" s="63" t="s">
        <v>178</v>
      </c>
      <c r="BA55" s="63" t="s">
        <v>178</v>
      </c>
      <c r="BB55" s="63" t="s">
        <v>178</v>
      </c>
      <c r="BC55" s="63" t="s">
        <v>178</v>
      </c>
      <c r="BD55" s="63" t="s">
        <v>178</v>
      </c>
      <c r="BE55" s="63" t="s">
        <v>178</v>
      </c>
      <c r="BF55" s="63" t="s">
        <v>178</v>
      </c>
      <c r="BG55" s="63" t="s">
        <v>178</v>
      </c>
      <c r="BH55" s="63" t="s">
        <v>178</v>
      </c>
      <c r="BI55" s="63" t="s">
        <v>178</v>
      </c>
      <c r="BJ55" s="63" t="s">
        <v>178</v>
      </c>
      <c r="BK55" s="63" t="s">
        <v>178</v>
      </c>
      <c r="BL55" s="63" t="s">
        <v>178</v>
      </c>
      <c r="BM55" s="63" t="s">
        <v>178</v>
      </c>
      <c r="BN55" s="63" t="s">
        <v>178</v>
      </c>
      <c r="BO55" s="63" t="s">
        <v>178</v>
      </c>
      <c r="BP55" s="63" t="s">
        <v>178</v>
      </c>
      <c r="BQ55" s="63" t="s">
        <v>178</v>
      </c>
      <c r="BR55" s="63" t="s">
        <v>178</v>
      </c>
      <c r="BS55" s="63" t="s">
        <v>178</v>
      </c>
      <c r="BT55" s="63" t="s">
        <v>178</v>
      </c>
      <c r="BU55" s="63" t="s">
        <v>178</v>
      </c>
      <c r="BV55" s="63" t="s">
        <v>178</v>
      </c>
      <c r="BW55" s="63" t="s">
        <v>178</v>
      </c>
      <c r="BX55" s="63" t="s">
        <v>178</v>
      </c>
      <c r="BY55" s="63" t="s">
        <v>178</v>
      </c>
      <c r="BZ55" s="63" t="s">
        <v>178</v>
      </c>
      <c r="CA55" s="63" t="s">
        <v>178</v>
      </c>
      <c r="CB55" s="63" t="s">
        <v>178</v>
      </c>
      <c r="CC55" s="63" t="s">
        <v>178</v>
      </c>
      <c r="CD55" s="63" t="s">
        <v>178</v>
      </c>
      <c r="CE55" s="63" t="s">
        <v>178</v>
      </c>
      <c r="CF55" s="63" t="s">
        <v>178</v>
      </c>
      <c r="CG55" s="63" t="s">
        <v>178</v>
      </c>
      <c r="CH55" s="63" t="s">
        <v>178</v>
      </c>
      <c r="CI55" s="63" t="s">
        <v>178</v>
      </c>
      <c r="CJ55" s="63" t="s">
        <v>178</v>
      </c>
      <c r="CK55" s="63" t="s">
        <v>178</v>
      </c>
      <c r="CL55" s="63" t="s">
        <v>178</v>
      </c>
      <c r="CM55" s="63" t="s">
        <v>178</v>
      </c>
      <c r="CN55" s="63" t="s">
        <v>178</v>
      </c>
      <c r="CO55" s="63" t="s">
        <v>178</v>
      </c>
      <c r="CP55" s="63" t="s">
        <v>178</v>
      </c>
      <c r="CQ55" s="63" t="s">
        <v>178</v>
      </c>
      <c r="CR55" s="63" t="s">
        <v>178</v>
      </c>
      <c r="CS55" s="63" t="s">
        <v>178</v>
      </c>
      <c r="CT55" s="63" t="s">
        <v>178</v>
      </c>
      <c r="CU55" s="63" t="s">
        <v>178</v>
      </c>
      <c r="CV55" s="63" t="s">
        <v>178</v>
      </c>
      <c r="CW55" s="63" t="s">
        <v>178</v>
      </c>
      <c r="CX55" s="63" t="s">
        <v>178</v>
      </c>
      <c r="CY55" s="63" t="s">
        <v>178</v>
      </c>
      <c r="CZ55" s="63" t="s">
        <v>178</v>
      </c>
    </row>
    <row r="56" spans="1:104" x14ac:dyDescent="0.25">
      <c r="A56" s="16" t="s">
        <v>611</v>
      </c>
      <c r="B56" s="9" t="s">
        <v>183</v>
      </c>
      <c r="C56" s="15" t="s">
        <v>253</v>
      </c>
      <c r="D56" s="15" t="s">
        <v>2</v>
      </c>
      <c r="E56" s="86" t="s">
        <v>178</v>
      </c>
      <c r="F56" s="63" t="s">
        <v>178</v>
      </c>
      <c r="G56" s="63" t="s">
        <v>178</v>
      </c>
      <c r="H56" s="63" t="s">
        <v>178</v>
      </c>
      <c r="I56" s="63" t="s">
        <v>178</v>
      </c>
      <c r="J56" s="63" t="s">
        <v>178</v>
      </c>
      <c r="K56" s="63" t="s">
        <v>178</v>
      </c>
      <c r="L56" s="63" t="s">
        <v>178</v>
      </c>
      <c r="M56" s="63" t="s">
        <v>178</v>
      </c>
      <c r="N56" s="63" t="s">
        <v>178</v>
      </c>
      <c r="O56" s="63" t="s">
        <v>178</v>
      </c>
      <c r="P56" s="63" t="s">
        <v>178</v>
      </c>
      <c r="Q56" s="63" t="s">
        <v>178</v>
      </c>
      <c r="R56" s="63" t="s">
        <v>178</v>
      </c>
      <c r="S56" s="63" t="s">
        <v>178</v>
      </c>
      <c r="T56" s="63" t="s">
        <v>178</v>
      </c>
      <c r="U56" s="63" t="s">
        <v>178</v>
      </c>
      <c r="V56" s="63" t="s">
        <v>178</v>
      </c>
      <c r="W56" s="63" t="s">
        <v>178</v>
      </c>
      <c r="X56" s="63" t="s">
        <v>178</v>
      </c>
      <c r="Y56" s="63" t="s">
        <v>178</v>
      </c>
      <c r="Z56" s="63" t="s">
        <v>178</v>
      </c>
      <c r="AA56" s="63" t="s">
        <v>178</v>
      </c>
      <c r="AB56" s="63" t="s">
        <v>178</v>
      </c>
      <c r="AC56" s="63" t="s">
        <v>178</v>
      </c>
      <c r="AD56" s="63" t="s">
        <v>178</v>
      </c>
      <c r="AE56" s="63" t="s">
        <v>178</v>
      </c>
      <c r="AF56" s="63" t="s">
        <v>178</v>
      </c>
      <c r="AG56" s="63" t="s">
        <v>178</v>
      </c>
      <c r="AH56" s="63" t="s">
        <v>178</v>
      </c>
      <c r="AI56" s="63" t="s">
        <v>178</v>
      </c>
      <c r="AJ56" s="63" t="s">
        <v>178</v>
      </c>
      <c r="AK56" s="63" t="s">
        <v>178</v>
      </c>
      <c r="AL56" s="63" t="s">
        <v>178</v>
      </c>
      <c r="AM56" s="63" t="s">
        <v>178</v>
      </c>
      <c r="AN56" s="63" t="s">
        <v>178</v>
      </c>
      <c r="AO56" s="63" t="s">
        <v>178</v>
      </c>
      <c r="AP56" s="63" t="s">
        <v>178</v>
      </c>
      <c r="AQ56" s="63" t="s">
        <v>178</v>
      </c>
      <c r="AR56" s="63" t="s">
        <v>178</v>
      </c>
      <c r="AS56" s="63" t="s">
        <v>178</v>
      </c>
      <c r="AT56" s="63" t="s">
        <v>178</v>
      </c>
      <c r="AU56" s="63" t="s">
        <v>178</v>
      </c>
      <c r="AV56" s="63" t="s">
        <v>178</v>
      </c>
      <c r="AW56" s="63" t="s">
        <v>178</v>
      </c>
      <c r="AX56" s="63" t="s">
        <v>178</v>
      </c>
      <c r="AY56" s="63" t="s">
        <v>178</v>
      </c>
      <c r="AZ56" s="63" t="s">
        <v>178</v>
      </c>
      <c r="BA56" s="63" t="s">
        <v>178</v>
      </c>
      <c r="BB56" s="63" t="s">
        <v>178</v>
      </c>
      <c r="BC56" s="63" t="s">
        <v>178</v>
      </c>
      <c r="BD56" s="63" t="s">
        <v>178</v>
      </c>
      <c r="BE56" s="63" t="s">
        <v>178</v>
      </c>
      <c r="BF56" s="63" t="s">
        <v>178</v>
      </c>
      <c r="BG56" s="63" t="s">
        <v>178</v>
      </c>
      <c r="BH56" s="63" t="s">
        <v>178</v>
      </c>
      <c r="BI56" s="63" t="s">
        <v>178</v>
      </c>
      <c r="BJ56" s="63" t="s">
        <v>178</v>
      </c>
      <c r="BK56" s="63" t="s">
        <v>178</v>
      </c>
      <c r="BL56" s="63" t="s">
        <v>178</v>
      </c>
      <c r="BM56" s="63" t="s">
        <v>178</v>
      </c>
      <c r="BN56" s="63" t="s">
        <v>178</v>
      </c>
      <c r="BO56" s="63" t="s">
        <v>178</v>
      </c>
      <c r="BP56" s="63" t="s">
        <v>178</v>
      </c>
      <c r="BQ56" s="63" t="s">
        <v>178</v>
      </c>
      <c r="BR56" s="63" t="s">
        <v>178</v>
      </c>
      <c r="BS56" s="63" t="s">
        <v>178</v>
      </c>
      <c r="BT56" s="63" t="s">
        <v>178</v>
      </c>
      <c r="BU56" s="63" t="s">
        <v>178</v>
      </c>
      <c r="BV56" s="63" t="s">
        <v>178</v>
      </c>
      <c r="BW56" s="63" t="s">
        <v>178</v>
      </c>
      <c r="BX56" s="63" t="s">
        <v>178</v>
      </c>
      <c r="BY56" s="63" t="s">
        <v>178</v>
      </c>
      <c r="BZ56" s="63" t="s">
        <v>178</v>
      </c>
      <c r="CA56" s="63" t="s">
        <v>178</v>
      </c>
      <c r="CB56" s="63" t="s">
        <v>178</v>
      </c>
      <c r="CC56" s="63" t="s">
        <v>178</v>
      </c>
      <c r="CD56" s="63" t="s">
        <v>178</v>
      </c>
      <c r="CE56" s="63" t="s">
        <v>178</v>
      </c>
      <c r="CF56" s="63" t="s">
        <v>178</v>
      </c>
      <c r="CG56" s="63" t="s">
        <v>178</v>
      </c>
      <c r="CH56" s="63" t="s">
        <v>178</v>
      </c>
      <c r="CI56" s="63" t="s">
        <v>178</v>
      </c>
      <c r="CJ56" s="63" t="s">
        <v>178</v>
      </c>
      <c r="CK56" s="63" t="s">
        <v>178</v>
      </c>
      <c r="CL56" s="63" t="s">
        <v>178</v>
      </c>
      <c r="CM56" s="63" t="s">
        <v>178</v>
      </c>
      <c r="CN56" s="63" t="s">
        <v>178</v>
      </c>
      <c r="CO56" s="63" t="s">
        <v>178</v>
      </c>
      <c r="CP56" s="63" t="s">
        <v>178</v>
      </c>
      <c r="CQ56" s="63" t="s">
        <v>178</v>
      </c>
      <c r="CR56" s="63" t="s">
        <v>178</v>
      </c>
      <c r="CS56" s="63" t="s">
        <v>178</v>
      </c>
      <c r="CT56" s="63" t="s">
        <v>178</v>
      </c>
      <c r="CU56" s="63" t="s">
        <v>178</v>
      </c>
      <c r="CV56" s="63" t="s">
        <v>178</v>
      </c>
      <c r="CW56" s="63" t="s">
        <v>178</v>
      </c>
      <c r="CX56" s="63" t="s">
        <v>178</v>
      </c>
      <c r="CY56" s="63" t="s">
        <v>178</v>
      </c>
      <c r="CZ56" s="63" t="s">
        <v>178</v>
      </c>
    </row>
    <row r="57" spans="1:104" x14ac:dyDescent="0.25">
      <c r="A57" s="16" t="s">
        <v>612</v>
      </c>
      <c r="B57" s="9" t="s">
        <v>184</v>
      </c>
      <c r="C57" s="15" t="s">
        <v>256</v>
      </c>
      <c r="D57" s="15" t="s">
        <v>2</v>
      </c>
      <c r="E57" s="86"/>
      <c r="F57" s="63"/>
      <c r="G57" s="63"/>
      <c r="H57" s="63"/>
      <c r="I57" s="63"/>
      <c r="J57" s="63"/>
      <c r="K57" s="63"/>
      <c r="L57" s="63"/>
      <c r="M57" s="63"/>
      <c r="N57" s="63"/>
      <c r="O57" s="63"/>
      <c r="P57" s="63"/>
      <c r="Q57" s="63"/>
      <c r="R57" s="63"/>
      <c r="S57" s="63"/>
      <c r="T57" s="63"/>
      <c r="U57" s="63"/>
      <c r="V57" s="63"/>
      <c r="W57" s="63"/>
      <c r="X57" s="63"/>
      <c r="Y57" s="63"/>
      <c r="Z57" s="63"/>
      <c r="AA57" s="63"/>
      <c r="AB57" s="63"/>
      <c r="AC57" s="63"/>
      <c r="AD57" s="63"/>
      <c r="AE57" s="63"/>
      <c r="AF57" s="63"/>
      <c r="AG57" s="63"/>
      <c r="AH57" s="63"/>
      <c r="AI57" s="63"/>
      <c r="AJ57" s="63"/>
      <c r="AK57" s="63"/>
      <c r="AL57" s="63"/>
      <c r="AM57" s="63"/>
      <c r="AN57" s="63"/>
      <c r="AO57" s="63"/>
      <c r="AP57" s="63"/>
      <c r="AQ57" s="63"/>
      <c r="AR57" s="63"/>
      <c r="AS57" s="63"/>
      <c r="AT57" s="63"/>
      <c r="AU57" s="63"/>
      <c r="AV57" s="63"/>
      <c r="AW57" s="63"/>
      <c r="AX57" s="63"/>
      <c r="AY57" s="63"/>
      <c r="AZ57" s="63"/>
      <c r="BA57" s="63"/>
      <c r="BB57" s="63"/>
      <c r="BC57" s="63"/>
      <c r="BD57" s="63"/>
      <c r="BE57" s="63"/>
      <c r="BF57" s="63"/>
      <c r="BG57" s="63"/>
      <c r="BH57" s="63"/>
      <c r="BI57" s="63"/>
      <c r="BJ57" s="63"/>
      <c r="BK57" s="63"/>
      <c r="BL57" s="63"/>
      <c r="BM57" s="63"/>
      <c r="BN57" s="63"/>
      <c r="BO57" s="63"/>
      <c r="BP57" s="63"/>
      <c r="BQ57" s="63"/>
      <c r="BR57" s="63"/>
      <c r="BS57" s="63"/>
      <c r="BT57" s="63"/>
      <c r="BU57" s="63"/>
      <c r="BV57" s="63"/>
      <c r="BW57" s="63"/>
      <c r="BX57" s="63"/>
      <c r="BY57" s="63"/>
      <c r="BZ57" s="63"/>
      <c r="CA57" s="63"/>
      <c r="CB57" s="63"/>
      <c r="CC57" s="63"/>
      <c r="CD57" s="63"/>
      <c r="CE57" s="63"/>
      <c r="CF57" s="63"/>
      <c r="CG57" s="63"/>
      <c r="CH57" s="63"/>
      <c r="CI57" s="63"/>
      <c r="CJ57" s="63"/>
      <c r="CK57" s="63"/>
      <c r="CL57" s="63"/>
      <c r="CM57" s="63"/>
      <c r="CN57" s="63"/>
      <c r="CO57" s="63"/>
      <c r="CP57" s="63"/>
      <c r="CQ57" s="63"/>
      <c r="CR57" s="63"/>
      <c r="CS57" s="63"/>
      <c r="CT57" s="63"/>
      <c r="CU57" s="63"/>
      <c r="CV57" s="63"/>
      <c r="CW57" s="63"/>
      <c r="CX57" s="63"/>
      <c r="CY57" s="63"/>
      <c r="CZ57" s="63"/>
    </row>
    <row r="58" spans="1:104" ht="27.6" x14ac:dyDescent="0.25">
      <c r="A58" s="16" t="s">
        <v>613</v>
      </c>
      <c r="B58" s="9" t="s">
        <v>185</v>
      </c>
      <c r="C58" s="15" t="s">
        <v>254</v>
      </c>
      <c r="D58" s="15" t="s">
        <v>68</v>
      </c>
      <c r="E58" s="91"/>
      <c r="F58" s="92"/>
      <c r="G58" s="92"/>
      <c r="H58" s="92"/>
      <c r="I58" s="92"/>
      <c r="J58" s="92"/>
      <c r="K58" s="92"/>
      <c r="L58" s="92"/>
      <c r="M58" s="92"/>
      <c r="N58" s="92"/>
      <c r="O58" s="92"/>
      <c r="P58" s="92"/>
      <c r="Q58" s="92"/>
      <c r="R58" s="92"/>
      <c r="S58" s="92"/>
      <c r="T58" s="92"/>
      <c r="U58" s="92"/>
      <c r="V58" s="92"/>
      <c r="W58" s="92"/>
      <c r="X58" s="92"/>
      <c r="Y58" s="92"/>
      <c r="Z58" s="92"/>
      <c r="AA58" s="92"/>
      <c r="AB58" s="92"/>
      <c r="AC58" s="92"/>
      <c r="AD58" s="92"/>
      <c r="AE58" s="92"/>
      <c r="AF58" s="92"/>
      <c r="AG58" s="92"/>
      <c r="AH58" s="92"/>
      <c r="AI58" s="92"/>
      <c r="AJ58" s="92"/>
      <c r="AK58" s="92"/>
      <c r="AL58" s="92"/>
      <c r="AM58" s="92"/>
      <c r="AN58" s="92"/>
      <c r="AO58" s="92"/>
      <c r="AP58" s="92"/>
      <c r="AQ58" s="92"/>
      <c r="AR58" s="92"/>
      <c r="AS58" s="92"/>
      <c r="AT58" s="92"/>
      <c r="AU58" s="92"/>
      <c r="AV58" s="92"/>
      <c r="AW58" s="92"/>
      <c r="AX58" s="92"/>
      <c r="AY58" s="92"/>
      <c r="AZ58" s="92"/>
      <c r="BA58" s="92"/>
      <c r="BB58" s="92"/>
      <c r="BC58" s="92"/>
      <c r="BD58" s="92"/>
      <c r="BE58" s="92"/>
      <c r="BF58" s="92"/>
      <c r="BG58" s="92"/>
      <c r="BH58" s="92"/>
      <c r="BI58" s="92"/>
      <c r="BJ58" s="92"/>
      <c r="BK58" s="92"/>
      <c r="BL58" s="92"/>
      <c r="BM58" s="92"/>
      <c r="BN58" s="92"/>
      <c r="BO58" s="92"/>
      <c r="BP58" s="92"/>
      <c r="BQ58" s="92"/>
      <c r="BR58" s="92"/>
      <c r="BS58" s="92"/>
      <c r="BT58" s="92"/>
      <c r="BU58" s="92"/>
      <c r="BV58" s="92"/>
      <c r="BW58" s="92"/>
      <c r="BX58" s="92"/>
      <c r="BY58" s="92"/>
      <c r="BZ58" s="92"/>
      <c r="CA58" s="92"/>
      <c r="CB58" s="92"/>
      <c r="CC58" s="92"/>
      <c r="CD58" s="92"/>
      <c r="CE58" s="92"/>
      <c r="CF58" s="92"/>
      <c r="CG58" s="92"/>
      <c r="CH58" s="92"/>
      <c r="CI58" s="92"/>
      <c r="CJ58" s="92"/>
      <c r="CK58" s="92"/>
      <c r="CL58" s="92"/>
      <c r="CM58" s="92"/>
      <c r="CN58" s="92"/>
      <c r="CO58" s="92"/>
      <c r="CP58" s="92"/>
      <c r="CQ58" s="92"/>
      <c r="CR58" s="92"/>
      <c r="CS58" s="92"/>
      <c r="CT58" s="92"/>
      <c r="CU58" s="92"/>
      <c r="CV58" s="92"/>
      <c r="CW58" s="92"/>
      <c r="CX58" s="92"/>
      <c r="CY58" s="92"/>
      <c r="CZ58" s="92"/>
    </row>
    <row r="59" spans="1:104" ht="40.049999999999997" customHeight="1" x14ac:dyDescent="0.25">
      <c r="A59" s="222"/>
      <c r="B59" s="222" t="s">
        <v>277</v>
      </c>
      <c r="C59" s="15" t="s">
        <v>280</v>
      </c>
      <c r="D59" s="15" t="s">
        <v>243</v>
      </c>
      <c r="E59" s="210" t="s">
        <v>100</v>
      </c>
      <c r="F59" s="211" t="s">
        <v>100</v>
      </c>
      <c r="G59" s="211" t="s">
        <v>100</v>
      </c>
      <c r="H59" s="211" t="s">
        <v>100</v>
      </c>
      <c r="I59" s="211" t="s">
        <v>100</v>
      </c>
      <c r="J59" s="211" t="s">
        <v>100</v>
      </c>
      <c r="K59" s="211" t="s">
        <v>100</v>
      </c>
      <c r="L59" s="211" t="s">
        <v>100</v>
      </c>
      <c r="M59" s="211" t="s">
        <v>100</v>
      </c>
      <c r="N59" s="211" t="s">
        <v>100</v>
      </c>
      <c r="O59" s="211" t="s">
        <v>100</v>
      </c>
      <c r="P59" s="211" t="s">
        <v>100</v>
      </c>
      <c r="Q59" s="211" t="s">
        <v>100</v>
      </c>
      <c r="R59" s="211" t="s">
        <v>100</v>
      </c>
      <c r="S59" s="211" t="s">
        <v>100</v>
      </c>
      <c r="T59" s="211" t="s">
        <v>100</v>
      </c>
      <c r="U59" s="211" t="s">
        <v>100</v>
      </c>
      <c r="V59" s="211" t="s">
        <v>100</v>
      </c>
      <c r="W59" s="211" t="s">
        <v>100</v>
      </c>
      <c r="X59" s="211" t="s">
        <v>100</v>
      </c>
      <c r="Y59" s="211" t="s">
        <v>100</v>
      </c>
      <c r="Z59" s="211" t="s">
        <v>100</v>
      </c>
      <c r="AA59" s="211" t="s">
        <v>100</v>
      </c>
      <c r="AB59" s="211" t="s">
        <v>100</v>
      </c>
      <c r="AC59" s="211" t="s">
        <v>100</v>
      </c>
      <c r="AD59" s="211" t="s">
        <v>100</v>
      </c>
      <c r="AE59" s="211" t="s">
        <v>100</v>
      </c>
      <c r="AF59" s="211" t="s">
        <v>100</v>
      </c>
      <c r="AG59" s="211" t="s">
        <v>100</v>
      </c>
      <c r="AH59" s="211" t="s">
        <v>100</v>
      </c>
      <c r="AI59" s="211" t="s">
        <v>100</v>
      </c>
      <c r="AJ59" s="211" t="s">
        <v>100</v>
      </c>
      <c r="AK59" s="211" t="s">
        <v>100</v>
      </c>
      <c r="AL59" s="211" t="s">
        <v>100</v>
      </c>
      <c r="AM59" s="211" t="s">
        <v>100</v>
      </c>
      <c r="AN59" s="211" t="s">
        <v>100</v>
      </c>
      <c r="AO59" s="211" t="s">
        <v>100</v>
      </c>
      <c r="AP59" s="211" t="s">
        <v>100</v>
      </c>
      <c r="AQ59" s="211" t="s">
        <v>100</v>
      </c>
      <c r="AR59" s="211" t="s">
        <v>100</v>
      </c>
      <c r="AS59" s="211" t="s">
        <v>100</v>
      </c>
      <c r="AT59" s="211" t="s">
        <v>100</v>
      </c>
      <c r="AU59" s="211" t="s">
        <v>100</v>
      </c>
      <c r="AV59" s="211" t="s">
        <v>100</v>
      </c>
      <c r="AW59" s="211" t="s">
        <v>100</v>
      </c>
      <c r="AX59" s="211" t="s">
        <v>100</v>
      </c>
      <c r="AY59" s="211" t="s">
        <v>100</v>
      </c>
      <c r="AZ59" s="211" t="s">
        <v>100</v>
      </c>
      <c r="BA59" s="211" t="s">
        <v>100</v>
      </c>
      <c r="BB59" s="211" t="s">
        <v>100</v>
      </c>
      <c r="BC59" s="211" t="s">
        <v>100</v>
      </c>
      <c r="BD59" s="211" t="s">
        <v>100</v>
      </c>
      <c r="BE59" s="211" t="s">
        <v>100</v>
      </c>
      <c r="BF59" s="211" t="s">
        <v>100</v>
      </c>
      <c r="BG59" s="211" t="s">
        <v>100</v>
      </c>
      <c r="BH59" s="211" t="s">
        <v>100</v>
      </c>
      <c r="BI59" s="211" t="s">
        <v>100</v>
      </c>
      <c r="BJ59" s="211" t="s">
        <v>100</v>
      </c>
      <c r="BK59" s="211" t="s">
        <v>100</v>
      </c>
      <c r="BL59" s="211" t="s">
        <v>100</v>
      </c>
      <c r="BM59" s="211" t="s">
        <v>100</v>
      </c>
      <c r="BN59" s="211" t="s">
        <v>100</v>
      </c>
      <c r="BO59" s="211" t="s">
        <v>100</v>
      </c>
      <c r="BP59" s="211" t="s">
        <v>100</v>
      </c>
      <c r="BQ59" s="211" t="s">
        <v>100</v>
      </c>
      <c r="BR59" s="211" t="s">
        <v>100</v>
      </c>
      <c r="BS59" s="211" t="s">
        <v>100</v>
      </c>
      <c r="BT59" s="211" t="s">
        <v>100</v>
      </c>
      <c r="BU59" s="211" t="s">
        <v>100</v>
      </c>
      <c r="BV59" s="211" t="s">
        <v>100</v>
      </c>
      <c r="BW59" s="211" t="s">
        <v>100</v>
      </c>
      <c r="BX59" s="211" t="s">
        <v>100</v>
      </c>
      <c r="BY59" s="211" t="s">
        <v>100</v>
      </c>
      <c r="BZ59" s="211" t="s">
        <v>100</v>
      </c>
      <c r="CA59" s="211" t="s">
        <v>100</v>
      </c>
      <c r="CB59" s="211" t="s">
        <v>100</v>
      </c>
      <c r="CC59" s="211" t="s">
        <v>100</v>
      </c>
      <c r="CD59" s="211" t="s">
        <v>100</v>
      </c>
      <c r="CE59" s="211" t="s">
        <v>100</v>
      </c>
      <c r="CF59" s="211" t="s">
        <v>100</v>
      </c>
      <c r="CG59" s="211" t="s">
        <v>100</v>
      </c>
      <c r="CH59" s="211" t="s">
        <v>100</v>
      </c>
      <c r="CI59" s="211" t="s">
        <v>100</v>
      </c>
      <c r="CJ59" s="211" t="s">
        <v>100</v>
      </c>
      <c r="CK59" s="211" t="s">
        <v>100</v>
      </c>
      <c r="CL59" s="211" t="s">
        <v>100</v>
      </c>
      <c r="CM59" s="211" t="s">
        <v>100</v>
      </c>
      <c r="CN59" s="211" t="s">
        <v>100</v>
      </c>
      <c r="CO59" s="211" t="s">
        <v>100</v>
      </c>
      <c r="CP59" s="211" t="s">
        <v>100</v>
      </c>
      <c r="CQ59" s="211" t="s">
        <v>100</v>
      </c>
      <c r="CR59" s="211" t="s">
        <v>100</v>
      </c>
      <c r="CS59" s="211" t="s">
        <v>100</v>
      </c>
      <c r="CT59" s="211" t="s">
        <v>100</v>
      </c>
      <c r="CU59" s="211" t="s">
        <v>100</v>
      </c>
      <c r="CV59" s="211" t="s">
        <v>100</v>
      </c>
      <c r="CW59" s="211" t="s">
        <v>100</v>
      </c>
      <c r="CX59" s="211" t="s">
        <v>100</v>
      </c>
      <c r="CY59" s="211" t="s">
        <v>100</v>
      </c>
      <c r="CZ59" s="211" t="s">
        <v>100</v>
      </c>
    </row>
    <row r="60" spans="1:104" x14ac:dyDescent="0.25">
      <c r="A60" s="16" t="s">
        <v>635</v>
      </c>
      <c r="B60" s="9" t="s">
        <v>180</v>
      </c>
      <c r="C60" s="15" t="s">
        <v>253</v>
      </c>
      <c r="D60" s="15" t="s">
        <v>2</v>
      </c>
      <c r="E60" s="86" t="s">
        <v>178</v>
      </c>
      <c r="F60" s="63" t="s">
        <v>178</v>
      </c>
      <c r="G60" s="63" t="s">
        <v>178</v>
      </c>
      <c r="H60" s="63" t="s">
        <v>178</v>
      </c>
      <c r="I60" s="63" t="s">
        <v>178</v>
      </c>
      <c r="J60" s="63" t="s">
        <v>178</v>
      </c>
      <c r="K60" s="63" t="s">
        <v>178</v>
      </c>
      <c r="L60" s="63" t="s">
        <v>178</v>
      </c>
      <c r="M60" s="63" t="s">
        <v>178</v>
      </c>
      <c r="N60" s="63" t="s">
        <v>178</v>
      </c>
      <c r="O60" s="63" t="s">
        <v>178</v>
      </c>
      <c r="P60" s="63" t="s">
        <v>178</v>
      </c>
      <c r="Q60" s="63" t="s">
        <v>178</v>
      </c>
      <c r="R60" s="63" t="s">
        <v>178</v>
      </c>
      <c r="S60" s="63" t="s">
        <v>178</v>
      </c>
      <c r="T60" s="63" t="s">
        <v>178</v>
      </c>
      <c r="U60" s="63" t="s">
        <v>178</v>
      </c>
      <c r="V60" s="63" t="s">
        <v>178</v>
      </c>
      <c r="W60" s="63" t="s">
        <v>178</v>
      </c>
      <c r="X60" s="63" t="s">
        <v>178</v>
      </c>
      <c r="Y60" s="63" t="s">
        <v>178</v>
      </c>
      <c r="Z60" s="63" t="s">
        <v>178</v>
      </c>
      <c r="AA60" s="63" t="s">
        <v>178</v>
      </c>
      <c r="AB60" s="63" t="s">
        <v>178</v>
      </c>
      <c r="AC60" s="63" t="s">
        <v>178</v>
      </c>
      <c r="AD60" s="63" t="s">
        <v>178</v>
      </c>
      <c r="AE60" s="63" t="s">
        <v>178</v>
      </c>
      <c r="AF60" s="63" t="s">
        <v>178</v>
      </c>
      <c r="AG60" s="63" t="s">
        <v>178</v>
      </c>
      <c r="AH60" s="63" t="s">
        <v>178</v>
      </c>
      <c r="AI60" s="63" t="s">
        <v>178</v>
      </c>
      <c r="AJ60" s="63" t="s">
        <v>178</v>
      </c>
      <c r="AK60" s="63" t="s">
        <v>178</v>
      </c>
      <c r="AL60" s="63" t="s">
        <v>178</v>
      </c>
      <c r="AM60" s="63" t="s">
        <v>178</v>
      </c>
      <c r="AN60" s="63" t="s">
        <v>178</v>
      </c>
      <c r="AO60" s="63" t="s">
        <v>178</v>
      </c>
      <c r="AP60" s="63" t="s">
        <v>178</v>
      </c>
      <c r="AQ60" s="63" t="s">
        <v>178</v>
      </c>
      <c r="AR60" s="63" t="s">
        <v>178</v>
      </c>
      <c r="AS60" s="63" t="s">
        <v>178</v>
      </c>
      <c r="AT60" s="63" t="s">
        <v>178</v>
      </c>
      <c r="AU60" s="63" t="s">
        <v>178</v>
      </c>
      <c r="AV60" s="63" t="s">
        <v>178</v>
      </c>
      <c r="AW60" s="63" t="s">
        <v>178</v>
      </c>
      <c r="AX60" s="63" t="s">
        <v>178</v>
      </c>
      <c r="AY60" s="63" t="s">
        <v>178</v>
      </c>
      <c r="AZ60" s="63" t="s">
        <v>178</v>
      </c>
      <c r="BA60" s="63" t="s">
        <v>178</v>
      </c>
      <c r="BB60" s="63" t="s">
        <v>178</v>
      </c>
      <c r="BC60" s="63" t="s">
        <v>178</v>
      </c>
      <c r="BD60" s="63" t="s">
        <v>178</v>
      </c>
      <c r="BE60" s="63" t="s">
        <v>178</v>
      </c>
      <c r="BF60" s="63" t="s">
        <v>178</v>
      </c>
      <c r="BG60" s="63" t="s">
        <v>178</v>
      </c>
      <c r="BH60" s="63" t="s">
        <v>178</v>
      </c>
      <c r="BI60" s="63" t="s">
        <v>178</v>
      </c>
      <c r="BJ60" s="63" t="s">
        <v>178</v>
      </c>
      <c r="BK60" s="63" t="s">
        <v>178</v>
      </c>
      <c r="BL60" s="63" t="s">
        <v>178</v>
      </c>
      <c r="BM60" s="63" t="s">
        <v>178</v>
      </c>
      <c r="BN60" s="63" t="s">
        <v>178</v>
      </c>
      <c r="BO60" s="63" t="s">
        <v>178</v>
      </c>
      <c r="BP60" s="63" t="s">
        <v>178</v>
      </c>
      <c r="BQ60" s="63" t="s">
        <v>178</v>
      </c>
      <c r="BR60" s="63" t="s">
        <v>178</v>
      </c>
      <c r="BS60" s="63" t="s">
        <v>178</v>
      </c>
      <c r="BT60" s="63" t="s">
        <v>178</v>
      </c>
      <c r="BU60" s="63" t="s">
        <v>178</v>
      </c>
      <c r="BV60" s="63" t="s">
        <v>178</v>
      </c>
      <c r="BW60" s="63" t="s">
        <v>178</v>
      </c>
      <c r="BX60" s="63" t="s">
        <v>178</v>
      </c>
      <c r="BY60" s="63" t="s">
        <v>178</v>
      </c>
      <c r="BZ60" s="63" t="s">
        <v>178</v>
      </c>
      <c r="CA60" s="63" t="s">
        <v>178</v>
      </c>
      <c r="CB60" s="63" t="s">
        <v>178</v>
      </c>
      <c r="CC60" s="63" t="s">
        <v>178</v>
      </c>
      <c r="CD60" s="63" t="s">
        <v>178</v>
      </c>
      <c r="CE60" s="63" t="s">
        <v>178</v>
      </c>
      <c r="CF60" s="63" t="s">
        <v>178</v>
      </c>
      <c r="CG60" s="63" t="s">
        <v>178</v>
      </c>
      <c r="CH60" s="63" t="s">
        <v>178</v>
      </c>
      <c r="CI60" s="63" t="s">
        <v>178</v>
      </c>
      <c r="CJ60" s="63" t="s">
        <v>178</v>
      </c>
      <c r="CK60" s="63" t="s">
        <v>178</v>
      </c>
      <c r="CL60" s="63" t="s">
        <v>178</v>
      </c>
      <c r="CM60" s="63" t="s">
        <v>178</v>
      </c>
      <c r="CN60" s="63" t="s">
        <v>178</v>
      </c>
      <c r="CO60" s="63" t="s">
        <v>178</v>
      </c>
      <c r="CP60" s="63" t="s">
        <v>178</v>
      </c>
      <c r="CQ60" s="63" t="s">
        <v>178</v>
      </c>
      <c r="CR60" s="63" t="s">
        <v>178</v>
      </c>
      <c r="CS60" s="63" t="s">
        <v>178</v>
      </c>
      <c r="CT60" s="63" t="s">
        <v>178</v>
      </c>
      <c r="CU60" s="63" t="s">
        <v>178</v>
      </c>
      <c r="CV60" s="63" t="s">
        <v>178</v>
      </c>
      <c r="CW60" s="63" t="s">
        <v>178</v>
      </c>
      <c r="CX60" s="63" t="s">
        <v>178</v>
      </c>
      <c r="CY60" s="63" t="s">
        <v>178</v>
      </c>
      <c r="CZ60" s="63" t="s">
        <v>178</v>
      </c>
    </row>
    <row r="61" spans="1:104" x14ac:dyDescent="0.25">
      <c r="A61" s="16" t="s">
        <v>634</v>
      </c>
      <c r="B61" s="9" t="s">
        <v>181</v>
      </c>
      <c r="C61" s="15" t="s">
        <v>253</v>
      </c>
      <c r="D61" s="15" t="s">
        <v>2</v>
      </c>
      <c r="E61" s="86" t="s">
        <v>178</v>
      </c>
      <c r="F61" s="63" t="s">
        <v>178</v>
      </c>
      <c r="G61" s="63" t="s">
        <v>178</v>
      </c>
      <c r="H61" s="63" t="s">
        <v>178</v>
      </c>
      <c r="I61" s="63" t="s">
        <v>178</v>
      </c>
      <c r="J61" s="63" t="s">
        <v>178</v>
      </c>
      <c r="K61" s="63" t="s">
        <v>178</v>
      </c>
      <c r="L61" s="63" t="s">
        <v>178</v>
      </c>
      <c r="M61" s="63" t="s">
        <v>178</v>
      </c>
      <c r="N61" s="63" t="s">
        <v>178</v>
      </c>
      <c r="O61" s="63" t="s">
        <v>178</v>
      </c>
      <c r="P61" s="63" t="s">
        <v>178</v>
      </c>
      <c r="Q61" s="63" t="s">
        <v>178</v>
      </c>
      <c r="R61" s="63" t="s">
        <v>178</v>
      </c>
      <c r="S61" s="63" t="s">
        <v>178</v>
      </c>
      <c r="T61" s="63" t="s">
        <v>178</v>
      </c>
      <c r="U61" s="63" t="s">
        <v>178</v>
      </c>
      <c r="V61" s="63" t="s">
        <v>178</v>
      </c>
      <c r="W61" s="63" t="s">
        <v>178</v>
      </c>
      <c r="X61" s="63" t="s">
        <v>178</v>
      </c>
      <c r="Y61" s="63" t="s">
        <v>178</v>
      </c>
      <c r="Z61" s="63" t="s">
        <v>178</v>
      </c>
      <c r="AA61" s="63" t="s">
        <v>178</v>
      </c>
      <c r="AB61" s="63" t="s">
        <v>178</v>
      </c>
      <c r="AC61" s="63" t="s">
        <v>178</v>
      </c>
      <c r="AD61" s="63" t="s">
        <v>178</v>
      </c>
      <c r="AE61" s="63" t="s">
        <v>178</v>
      </c>
      <c r="AF61" s="63" t="s">
        <v>178</v>
      </c>
      <c r="AG61" s="63" t="s">
        <v>178</v>
      </c>
      <c r="AH61" s="63" t="s">
        <v>178</v>
      </c>
      <c r="AI61" s="63" t="s">
        <v>178</v>
      </c>
      <c r="AJ61" s="63" t="s">
        <v>178</v>
      </c>
      <c r="AK61" s="63" t="s">
        <v>178</v>
      </c>
      <c r="AL61" s="63" t="s">
        <v>178</v>
      </c>
      <c r="AM61" s="63" t="s">
        <v>178</v>
      </c>
      <c r="AN61" s="63" t="s">
        <v>178</v>
      </c>
      <c r="AO61" s="63" t="s">
        <v>178</v>
      </c>
      <c r="AP61" s="63" t="s">
        <v>178</v>
      </c>
      <c r="AQ61" s="63" t="s">
        <v>178</v>
      </c>
      <c r="AR61" s="63" t="s">
        <v>178</v>
      </c>
      <c r="AS61" s="63" t="s">
        <v>178</v>
      </c>
      <c r="AT61" s="63" t="s">
        <v>178</v>
      </c>
      <c r="AU61" s="63" t="s">
        <v>178</v>
      </c>
      <c r="AV61" s="63" t="s">
        <v>178</v>
      </c>
      <c r="AW61" s="63" t="s">
        <v>178</v>
      </c>
      <c r="AX61" s="63" t="s">
        <v>178</v>
      </c>
      <c r="AY61" s="63" t="s">
        <v>178</v>
      </c>
      <c r="AZ61" s="63" t="s">
        <v>178</v>
      </c>
      <c r="BA61" s="63" t="s">
        <v>178</v>
      </c>
      <c r="BB61" s="63" t="s">
        <v>178</v>
      </c>
      <c r="BC61" s="63" t="s">
        <v>178</v>
      </c>
      <c r="BD61" s="63" t="s">
        <v>178</v>
      </c>
      <c r="BE61" s="63" t="s">
        <v>178</v>
      </c>
      <c r="BF61" s="63" t="s">
        <v>178</v>
      </c>
      <c r="BG61" s="63" t="s">
        <v>178</v>
      </c>
      <c r="BH61" s="63" t="s">
        <v>178</v>
      </c>
      <c r="BI61" s="63" t="s">
        <v>178</v>
      </c>
      <c r="BJ61" s="63" t="s">
        <v>178</v>
      </c>
      <c r="BK61" s="63" t="s">
        <v>178</v>
      </c>
      <c r="BL61" s="63" t="s">
        <v>178</v>
      </c>
      <c r="BM61" s="63" t="s">
        <v>178</v>
      </c>
      <c r="BN61" s="63" t="s">
        <v>178</v>
      </c>
      <c r="BO61" s="63" t="s">
        <v>178</v>
      </c>
      <c r="BP61" s="63" t="s">
        <v>178</v>
      </c>
      <c r="BQ61" s="63" t="s">
        <v>178</v>
      </c>
      <c r="BR61" s="63" t="s">
        <v>178</v>
      </c>
      <c r="BS61" s="63" t="s">
        <v>178</v>
      </c>
      <c r="BT61" s="63" t="s">
        <v>178</v>
      </c>
      <c r="BU61" s="63" t="s">
        <v>178</v>
      </c>
      <c r="BV61" s="63" t="s">
        <v>178</v>
      </c>
      <c r="BW61" s="63" t="s">
        <v>178</v>
      </c>
      <c r="BX61" s="63" t="s">
        <v>178</v>
      </c>
      <c r="BY61" s="63" t="s">
        <v>178</v>
      </c>
      <c r="BZ61" s="63" t="s">
        <v>178</v>
      </c>
      <c r="CA61" s="63" t="s">
        <v>178</v>
      </c>
      <c r="CB61" s="63" t="s">
        <v>178</v>
      </c>
      <c r="CC61" s="63" t="s">
        <v>178</v>
      </c>
      <c r="CD61" s="63" t="s">
        <v>178</v>
      </c>
      <c r="CE61" s="63" t="s">
        <v>178</v>
      </c>
      <c r="CF61" s="63" t="s">
        <v>178</v>
      </c>
      <c r="CG61" s="63" t="s">
        <v>178</v>
      </c>
      <c r="CH61" s="63" t="s">
        <v>178</v>
      </c>
      <c r="CI61" s="63" t="s">
        <v>178</v>
      </c>
      <c r="CJ61" s="63" t="s">
        <v>178</v>
      </c>
      <c r="CK61" s="63" t="s">
        <v>178</v>
      </c>
      <c r="CL61" s="63" t="s">
        <v>178</v>
      </c>
      <c r="CM61" s="63" t="s">
        <v>178</v>
      </c>
      <c r="CN61" s="63" t="s">
        <v>178</v>
      </c>
      <c r="CO61" s="63" t="s">
        <v>178</v>
      </c>
      <c r="CP61" s="63" t="s">
        <v>178</v>
      </c>
      <c r="CQ61" s="63" t="s">
        <v>178</v>
      </c>
      <c r="CR61" s="63" t="s">
        <v>178</v>
      </c>
      <c r="CS61" s="63" t="s">
        <v>178</v>
      </c>
      <c r="CT61" s="63" t="s">
        <v>178</v>
      </c>
      <c r="CU61" s="63" t="s">
        <v>178</v>
      </c>
      <c r="CV61" s="63" t="s">
        <v>178</v>
      </c>
      <c r="CW61" s="63" t="s">
        <v>178</v>
      </c>
      <c r="CX61" s="63" t="s">
        <v>178</v>
      </c>
      <c r="CY61" s="63" t="s">
        <v>178</v>
      </c>
      <c r="CZ61" s="63" t="s">
        <v>178</v>
      </c>
    </row>
    <row r="62" spans="1:104" x14ac:dyDescent="0.25">
      <c r="A62" s="16" t="s">
        <v>636</v>
      </c>
      <c r="B62" s="9" t="s">
        <v>182</v>
      </c>
      <c r="C62" s="15" t="s">
        <v>253</v>
      </c>
      <c r="D62" s="15" t="s">
        <v>2</v>
      </c>
      <c r="E62" s="86" t="s">
        <v>178</v>
      </c>
      <c r="F62" s="63" t="s">
        <v>178</v>
      </c>
      <c r="G62" s="63" t="s">
        <v>178</v>
      </c>
      <c r="H62" s="63" t="s">
        <v>178</v>
      </c>
      <c r="I62" s="63" t="s">
        <v>178</v>
      </c>
      <c r="J62" s="63" t="s">
        <v>178</v>
      </c>
      <c r="K62" s="63" t="s">
        <v>178</v>
      </c>
      <c r="L62" s="63" t="s">
        <v>178</v>
      </c>
      <c r="M62" s="63" t="s">
        <v>178</v>
      </c>
      <c r="N62" s="63" t="s">
        <v>178</v>
      </c>
      <c r="O62" s="63" t="s">
        <v>178</v>
      </c>
      <c r="P62" s="63" t="s">
        <v>178</v>
      </c>
      <c r="Q62" s="63" t="s">
        <v>178</v>
      </c>
      <c r="R62" s="63" t="s">
        <v>178</v>
      </c>
      <c r="S62" s="63" t="s">
        <v>178</v>
      </c>
      <c r="T62" s="63" t="s">
        <v>178</v>
      </c>
      <c r="U62" s="63" t="s">
        <v>178</v>
      </c>
      <c r="V62" s="63" t="s">
        <v>178</v>
      </c>
      <c r="W62" s="63" t="s">
        <v>178</v>
      </c>
      <c r="X62" s="63" t="s">
        <v>178</v>
      </c>
      <c r="Y62" s="63" t="s">
        <v>178</v>
      </c>
      <c r="Z62" s="63" t="s">
        <v>178</v>
      </c>
      <c r="AA62" s="63" t="s">
        <v>178</v>
      </c>
      <c r="AB62" s="63" t="s">
        <v>178</v>
      </c>
      <c r="AC62" s="63" t="s">
        <v>178</v>
      </c>
      <c r="AD62" s="63" t="s">
        <v>178</v>
      </c>
      <c r="AE62" s="63" t="s">
        <v>178</v>
      </c>
      <c r="AF62" s="63" t="s">
        <v>178</v>
      </c>
      <c r="AG62" s="63" t="s">
        <v>178</v>
      </c>
      <c r="AH62" s="63" t="s">
        <v>178</v>
      </c>
      <c r="AI62" s="63" t="s">
        <v>178</v>
      </c>
      <c r="AJ62" s="63" t="s">
        <v>178</v>
      </c>
      <c r="AK62" s="63" t="s">
        <v>178</v>
      </c>
      <c r="AL62" s="63" t="s">
        <v>178</v>
      </c>
      <c r="AM62" s="63" t="s">
        <v>178</v>
      </c>
      <c r="AN62" s="63" t="s">
        <v>178</v>
      </c>
      <c r="AO62" s="63" t="s">
        <v>178</v>
      </c>
      <c r="AP62" s="63" t="s">
        <v>178</v>
      </c>
      <c r="AQ62" s="63" t="s">
        <v>178</v>
      </c>
      <c r="AR62" s="63" t="s">
        <v>178</v>
      </c>
      <c r="AS62" s="63" t="s">
        <v>178</v>
      </c>
      <c r="AT62" s="63" t="s">
        <v>178</v>
      </c>
      <c r="AU62" s="63" t="s">
        <v>178</v>
      </c>
      <c r="AV62" s="63" t="s">
        <v>178</v>
      </c>
      <c r="AW62" s="63" t="s">
        <v>178</v>
      </c>
      <c r="AX62" s="63" t="s">
        <v>178</v>
      </c>
      <c r="AY62" s="63" t="s">
        <v>178</v>
      </c>
      <c r="AZ62" s="63" t="s">
        <v>178</v>
      </c>
      <c r="BA62" s="63" t="s">
        <v>178</v>
      </c>
      <c r="BB62" s="63" t="s">
        <v>178</v>
      </c>
      <c r="BC62" s="63" t="s">
        <v>178</v>
      </c>
      <c r="BD62" s="63" t="s">
        <v>178</v>
      </c>
      <c r="BE62" s="63" t="s">
        <v>178</v>
      </c>
      <c r="BF62" s="63" t="s">
        <v>178</v>
      </c>
      <c r="BG62" s="63" t="s">
        <v>178</v>
      </c>
      <c r="BH62" s="63" t="s">
        <v>178</v>
      </c>
      <c r="BI62" s="63" t="s">
        <v>178</v>
      </c>
      <c r="BJ62" s="63" t="s">
        <v>178</v>
      </c>
      <c r="BK62" s="63" t="s">
        <v>178</v>
      </c>
      <c r="BL62" s="63" t="s">
        <v>178</v>
      </c>
      <c r="BM62" s="63" t="s">
        <v>178</v>
      </c>
      <c r="BN62" s="63" t="s">
        <v>178</v>
      </c>
      <c r="BO62" s="63" t="s">
        <v>178</v>
      </c>
      <c r="BP62" s="63" t="s">
        <v>178</v>
      </c>
      <c r="BQ62" s="63" t="s">
        <v>178</v>
      </c>
      <c r="BR62" s="63" t="s">
        <v>178</v>
      </c>
      <c r="BS62" s="63" t="s">
        <v>178</v>
      </c>
      <c r="BT62" s="63" t="s">
        <v>178</v>
      </c>
      <c r="BU62" s="63" t="s">
        <v>178</v>
      </c>
      <c r="BV62" s="63" t="s">
        <v>178</v>
      </c>
      <c r="BW62" s="63" t="s">
        <v>178</v>
      </c>
      <c r="BX62" s="63" t="s">
        <v>178</v>
      </c>
      <c r="BY62" s="63" t="s">
        <v>178</v>
      </c>
      <c r="BZ62" s="63" t="s">
        <v>178</v>
      </c>
      <c r="CA62" s="63" t="s">
        <v>178</v>
      </c>
      <c r="CB62" s="63" t="s">
        <v>178</v>
      </c>
      <c r="CC62" s="63" t="s">
        <v>178</v>
      </c>
      <c r="CD62" s="63" t="s">
        <v>178</v>
      </c>
      <c r="CE62" s="63" t="s">
        <v>178</v>
      </c>
      <c r="CF62" s="63" t="s">
        <v>178</v>
      </c>
      <c r="CG62" s="63" t="s">
        <v>178</v>
      </c>
      <c r="CH62" s="63" t="s">
        <v>178</v>
      </c>
      <c r="CI62" s="63" t="s">
        <v>178</v>
      </c>
      <c r="CJ62" s="63" t="s">
        <v>178</v>
      </c>
      <c r="CK62" s="63" t="s">
        <v>178</v>
      </c>
      <c r="CL62" s="63" t="s">
        <v>178</v>
      </c>
      <c r="CM62" s="63" t="s">
        <v>178</v>
      </c>
      <c r="CN62" s="63" t="s">
        <v>178</v>
      </c>
      <c r="CO62" s="63" t="s">
        <v>178</v>
      </c>
      <c r="CP62" s="63" t="s">
        <v>178</v>
      </c>
      <c r="CQ62" s="63" t="s">
        <v>178</v>
      </c>
      <c r="CR62" s="63" t="s">
        <v>178</v>
      </c>
      <c r="CS62" s="63" t="s">
        <v>178</v>
      </c>
      <c r="CT62" s="63" t="s">
        <v>178</v>
      </c>
      <c r="CU62" s="63" t="s">
        <v>178</v>
      </c>
      <c r="CV62" s="63" t="s">
        <v>178</v>
      </c>
      <c r="CW62" s="63" t="s">
        <v>178</v>
      </c>
      <c r="CX62" s="63" t="s">
        <v>178</v>
      </c>
      <c r="CY62" s="63" t="s">
        <v>178</v>
      </c>
      <c r="CZ62" s="63" t="s">
        <v>178</v>
      </c>
    </row>
    <row r="63" spans="1:104" x14ac:dyDescent="0.25">
      <c r="A63" s="16" t="s">
        <v>637</v>
      </c>
      <c r="B63" s="9" t="s">
        <v>183</v>
      </c>
      <c r="C63" s="15" t="s">
        <v>253</v>
      </c>
      <c r="D63" s="15" t="s">
        <v>2</v>
      </c>
      <c r="E63" s="86" t="s">
        <v>178</v>
      </c>
      <c r="F63" s="63" t="s">
        <v>178</v>
      </c>
      <c r="G63" s="63" t="s">
        <v>178</v>
      </c>
      <c r="H63" s="63" t="s">
        <v>178</v>
      </c>
      <c r="I63" s="63" t="s">
        <v>178</v>
      </c>
      <c r="J63" s="63" t="s">
        <v>178</v>
      </c>
      <c r="K63" s="63" t="s">
        <v>178</v>
      </c>
      <c r="L63" s="63" t="s">
        <v>178</v>
      </c>
      <c r="M63" s="63" t="s">
        <v>178</v>
      </c>
      <c r="N63" s="63" t="s">
        <v>178</v>
      </c>
      <c r="O63" s="63" t="s">
        <v>178</v>
      </c>
      <c r="P63" s="63" t="s">
        <v>178</v>
      </c>
      <c r="Q63" s="63" t="s">
        <v>178</v>
      </c>
      <c r="R63" s="63" t="s">
        <v>178</v>
      </c>
      <c r="S63" s="63" t="s">
        <v>178</v>
      </c>
      <c r="T63" s="63" t="s">
        <v>178</v>
      </c>
      <c r="U63" s="63" t="s">
        <v>178</v>
      </c>
      <c r="V63" s="63" t="s">
        <v>178</v>
      </c>
      <c r="W63" s="63" t="s">
        <v>178</v>
      </c>
      <c r="X63" s="63" t="s">
        <v>178</v>
      </c>
      <c r="Y63" s="63" t="s">
        <v>178</v>
      </c>
      <c r="Z63" s="63" t="s">
        <v>178</v>
      </c>
      <c r="AA63" s="63" t="s">
        <v>178</v>
      </c>
      <c r="AB63" s="63" t="s">
        <v>178</v>
      </c>
      <c r="AC63" s="63" t="s">
        <v>178</v>
      </c>
      <c r="AD63" s="63" t="s">
        <v>178</v>
      </c>
      <c r="AE63" s="63" t="s">
        <v>178</v>
      </c>
      <c r="AF63" s="63" t="s">
        <v>178</v>
      </c>
      <c r="AG63" s="63" t="s">
        <v>178</v>
      </c>
      <c r="AH63" s="63" t="s">
        <v>178</v>
      </c>
      <c r="AI63" s="63" t="s">
        <v>178</v>
      </c>
      <c r="AJ63" s="63" t="s">
        <v>178</v>
      </c>
      <c r="AK63" s="63" t="s">
        <v>178</v>
      </c>
      <c r="AL63" s="63" t="s">
        <v>178</v>
      </c>
      <c r="AM63" s="63" t="s">
        <v>178</v>
      </c>
      <c r="AN63" s="63" t="s">
        <v>178</v>
      </c>
      <c r="AO63" s="63" t="s">
        <v>178</v>
      </c>
      <c r="AP63" s="63" t="s">
        <v>178</v>
      </c>
      <c r="AQ63" s="63" t="s">
        <v>178</v>
      </c>
      <c r="AR63" s="63" t="s">
        <v>178</v>
      </c>
      <c r="AS63" s="63" t="s">
        <v>178</v>
      </c>
      <c r="AT63" s="63" t="s">
        <v>178</v>
      </c>
      <c r="AU63" s="63" t="s">
        <v>178</v>
      </c>
      <c r="AV63" s="63" t="s">
        <v>178</v>
      </c>
      <c r="AW63" s="63" t="s">
        <v>178</v>
      </c>
      <c r="AX63" s="63" t="s">
        <v>178</v>
      </c>
      <c r="AY63" s="63" t="s">
        <v>178</v>
      </c>
      <c r="AZ63" s="63" t="s">
        <v>178</v>
      </c>
      <c r="BA63" s="63" t="s">
        <v>178</v>
      </c>
      <c r="BB63" s="63" t="s">
        <v>178</v>
      </c>
      <c r="BC63" s="63" t="s">
        <v>178</v>
      </c>
      <c r="BD63" s="63" t="s">
        <v>178</v>
      </c>
      <c r="BE63" s="63" t="s">
        <v>178</v>
      </c>
      <c r="BF63" s="63" t="s">
        <v>178</v>
      </c>
      <c r="BG63" s="63" t="s">
        <v>178</v>
      </c>
      <c r="BH63" s="63" t="s">
        <v>178</v>
      </c>
      <c r="BI63" s="63" t="s">
        <v>178</v>
      </c>
      <c r="BJ63" s="63" t="s">
        <v>178</v>
      </c>
      <c r="BK63" s="63" t="s">
        <v>178</v>
      </c>
      <c r="BL63" s="63" t="s">
        <v>178</v>
      </c>
      <c r="BM63" s="63" t="s">
        <v>178</v>
      </c>
      <c r="BN63" s="63" t="s">
        <v>178</v>
      </c>
      <c r="BO63" s="63" t="s">
        <v>178</v>
      </c>
      <c r="BP63" s="63" t="s">
        <v>178</v>
      </c>
      <c r="BQ63" s="63" t="s">
        <v>178</v>
      </c>
      <c r="BR63" s="63" t="s">
        <v>178</v>
      </c>
      <c r="BS63" s="63" t="s">
        <v>178</v>
      </c>
      <c r="BT63" s="63" t="s">
        <v>178</v>
      </c>
      <c r="BU63" s="63" t="s">
        <v>178</v>
      </c>
      <c r="BV63" s="63" t="s">
        <v>178</v>
      </c>
      <c r="BW63" s="63" t="s">
        <v>178</v>
      </c>
      <c r="BX63" s="63" t="s">
        <v>178</v>
      </c>
      <c r="BY63" s="63" t="s">
        <v>178</v>
      </c>
      <c r="BZ63" s="63" t="s">
        <v>178</v>
      </c>
      <c r="CA63" s="63" t="s">
        <v>178</v>
      </c>
      <c r="CB63" s="63" t="s">
        <v>178</v>
      </c>
      <c r="CC63" s="63" t="s">
        <v>178</v>
      </c>
      <c r="CD63" s="63" t="s">
        <v>178</v>
      </c>
      <c r="CE63" s="63" t="s">
        <v>178</v>
      </c>
      <c r="CF63" s="63" t="s">
        <v>178</v>
      </c>
      <c r="CG63" s="63" t="s">
        <v>178</v>
      </c>
      <c r="CH63" s="63" t="s">
        <v>178</v>
      </c>
      <c r="CI63" s="63" t="s">
        <v>178</v>
      </c>
      <c r="CJ63" s="63" t="s">
        <v>178</v>
      </c>
      <c r="CK63" s="63" t="s">
        <v>178</v>
      </c>
      <c r="CL63" s="63" t="s">
        <v>178</v>
      </c>
      <c r="CM63" s="63" t="s">
        <v>178</v>
      </c>
      <c r="CN63" s="63" t="s">
        <v>178</v>
      </c>
      <c r="CO63" s="63" t="s">
        <v>178</v>
      </c>
      <c r="CP63" s="63" t="s">
        <v>178</v>
      </c>
      <c r="CQ63" s="63" t="s">
        <v>178</v>
      </c>
      <c r="CR63" s="63" t="s">
        <v>178</v>
      </c>
      <c r="CS63" s="63" t="s">
        <v>178</v>
      </c>
      <c r="CT63" s="63" t="s">
        <v>178</v>
      </c>
      <c r="CU63" s="63" t="s">
        <v>178</v>
      </c>
      <c r="CV63" s="63" t="s">
        <v>178</v>
      </c>
      <c r="CW63" s="63" t="s">
        <v>178</v>
      </c>
      <c r="CX63" s="63" t="s">
        <v>178</v>
      </c>
      <c r="CY63" s="63" t="s">
        <v>178</v>
      </c>
      <c r="CZ63" s="63" t="s">
        <v>178</v>
      </c>
    </row>
    <row r="64" spans="1:104" x14ac:dyDescent="0.25">
      <c r="A64" s="16" t="s">
        <v>638</v>
      </c>
      <c r="B64" s="9" t="s">
        <v>184</v>
      </c>
      <c r="C64" s="15" t="s">
        <v>281</v>
      </c>
      <c r="D64" s="15" t="s">
        <v>2</v>
      </c>
      <c r="E64" s="86"/>
      <c r="F64" s="63"/>
      <c r="G64" s="63"/>
      <c r="H64" s="63"/>
      <c r="I64" s="63"/>
      <c r="J64" s="63"/>
      <c r="K64" s="63"/>
      <c r="L64" s="63"/>
      <c r="M64" s="63"/>
      <c r="N64" s="63"/>
      <c r="O64" s="63"/>
      <c r="P64" s="63"/>
      <c r="Q64" s="63"/>
      <c r="R64" s="63"/>
      <c r="S64" s="63"/>
      <c r="T64" s="63"/>
      <c r="U64" s="63"/>
      <c r="V64" s="63"/>
      <c r="W64" s="63"/>
      <c r="X64" s="63"/>
      <c r="Y64" s="63"/>
      <c r="Z64" s="63"/>
      <c r="AA64" s="63"/>
      <c r="AB64" s="63"/>
      <c r="AC64" s="63"/>
      <c r="AD64" s="63"/>
      <c r="AE64" s="63"/>
      <c r="AF64" s="63"/>
      <c r="AG64" s="63"/>
      <c r="AH64" s="63"/>
      <c r="AI64" s="63"/>
      <c r="AJ64" s="63"/>
      <c r="AK64" s="63"/>
      <c r="AL64" s="63"/>
      <c r="AM64" s="63"/>
      <c r="AN64" s="63"/>
      <c r="AO64" s="63"/>
      <c r="AP64" s="63"/>
      <c r="AQ64" s="63"/>
      <c r="AR64" s="63"/>
      <c r="AS64" s="63"/>
      <c r="AT64" s="63"/>
      <c r="AU64" s="63"/>
      <c r="AV64" s="63"/>
      <c r="AW64" s="63"/>
      <c r="AX64" s="63"/>
      <c r="AY64" s="63"/>
      <c r="AZ64" s="63"/>
      <c r="BA64" s="63"/>
      <c r="BB64" s="63"/>
      <c r="BC64" s="63"/>
      <c r="BD64" s="63"/>
      <c r="BE64" s="63"/>
      <c r="BF64" s="63"/>
      <c r="BG64" s="63"/>
      <c r="BH64" s="63"/>
      <c r="BI64" s="63"/>
      <c r="BJ64" s="63"/>
      <c r="BK64" s="63"/>
      <c r="BL64" s="63"/>
      <c r="BM64" s="63"/>
      <c r="BN64" s="63"/>
      <c r="BO64" s="63"/>
      <c r="BP64" s="63"/>
      <c r="BQ64" s="63"/>
      <c r="BR64" s="63"/>
      <c r="BS64" s="63"/>
      <c r="BT64" s="63"/>
      <c r="BU64" s="63"/>
      <c r="BV64" s="63"/>
      <c r="BW64" s="63"/>
      <c r="BX64" s="63"/>
      <c r="BY64" s="63"/>
      <c r="BZ64" s="63"/>
      <c r="CA64" s="63"/>
      <c r="CB64" s="63"/>
      <c r="CC64" s="63"/>
      <c r="CD64" s="63"/>
      <c r="CE64" s="63"/>
      <c r="CF64" s="63"/>
      <c r="CG64" s="63"/>
      <c r="CH64" s="63"/>
      <c r="CI64" s="63"/>
      <c r="CJ64" s="63"/>
      <c r="CK64" s="63"/>
      <c r="CL64" s="63"/>
      <c r="CM64" s="63"/>
      <c r="CN64" s="63"/>
      <c r="CO64" s="63"/>
      <c r="CP64" s="63"/>
      <c r="CQ64" s="63"/>
      <c r="CR64" s="63"/>
      <c r="CS64" s="63"/>
      <c r="CT64" s="63"/>
      <c r="CU64" s="63"/>
      <c r="CV64" s="63"/>
      <c r="CW64" s="63"/>
      <c r="CX64" s="63"/>
      <c r="CY64" s="63"/>
      <c r="CZ64" s="63"/>
    </row>
    <row r="65" spans="1:104" ht="27.6" x14ac:dyDescent="0.25">
      <c r="A65" s="16" t="s">
        <v>639</v>
      </c>
      <c r="B65" s="9" t="s">
        <v>185</v>
      </c>
      <c r="C65" s="15" t="s">
        <v>254</v>
      </c>
      <c r="D65" s="15" t="s">
        <v>68</v>
      </c>
      <c r="E65" s="91"/>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c r="AT65" s="92"/>
      <c r="AU65" s="92"/>
      <c r="AV65" s="92"/>
      <c r="AW65" s="92"/>
      <c r="AX65" s="92"/>
      <c r="AY65" s="92"/>
      <c r="AZ65" s="92"/>
      <c r="BA65" s="92"/>
      <c r="BB65" s="92"/>
      <c r="BC65" s="92"/>
      <c r="BD65" s="92"/>
      <c r="BE65" s="92"/>
      <c r="BF65" s="92"/>
      <c r="BG65" s="92"/>
      <c r="BH65" s="92"/>
      <c r="BI65" s="92"/>
      <c r="BJ65" s="92"/>
      <c r="BK65" s="92"/>
      <c r="BL65" s="92"/>
      <c r="BM65" s="92"/>
      <c r="BN65" s="92"/>
      <c r="BO65" s="92"/>
      <c r="BP65" s="92"/>
      <c r="BQ65" s="92"/>
      <c r="BR65" s="92"/>
      <c r="BS65" s="92"/>
      <c r="BT65" s="92"/>
      <c r="BU65" s="92"/>
      <c r="BV65" s="92"/>
      <c r="BW65" s="92"/>
      <c r="BX65" s="92"/>
      <c r="BY65" s="92"/>
      <c r="BZ65" s="92"/>
      <c r="CA65" s="92"/>
      <c r="CB65" s="92"/>
      <c r="CC65" s="92"/>
      <c r="CD65" s="92"/>
      <c r="CE65" s="92"/>
      <c r="CF65" s="92"/>
      <c r="CG65" s="92"/>
      <c r="CH65" s="92"/>
      <c r="CI65" s="92"/>
      <c r="CJ65" s="92"/>
      <c r="CK65" s="92"/>
      <c r="CL65" s="92"/>
      <c r="CM65" s="92"/>
      <c r="CN65" s="92"/>
      <c r="CO65" s="92"/>
      <c r="CP65" s="92"/>
      <c r="CQ65" s="92"/>
      <c r="CR65" s="92"/>
      <c r="CS65" s="92"/>
      <c r="CT65" s="92"/>
      <c r="CU65" s="92"/>
      <c r="CV65" s="92"/>
      <c r="CW65" s="92"/>
      <c r="CX65" s="92"/>
      <c r="CY65" s="92"/>
      <c r="CZ65" s="92"/>
    </row>
    <row r="66" spans="1:104" ht="23.4" customHeight="1" x14ac:dyDescent="0.35">
      <c r="A66" s="66"/>
      <c r="B66" s="66" t="s">
        <v>106</v>
      </c>
      <c r="E66" s="71"/>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c r="BB66" s="32"/>
      <c r="BC66" s="32"/>
      <c r="BD66" s="32"/>
      <c r="BE66" s="32"/>
      <c r="BF66" s="32"/>
      <c r="BG66" s="32"/>
      <c r="BH66" s="32"/>
      <c r="BI66" s="32"/>
      <c r="BJ66" s="32"/>
      <c r="BK66" s="32"/>
      <c r="BL66" s="32"/>
      <c r="BM66" s="32"/>
      <c r="BN66" s="32"/>
      <c r="BO66" s="32"/>
      <c r="BP66" s="32"/>
      <c r="BQ66" s="32"/>
      <c r="BR66" s="32"/>
      <c r="BS66" s="32"/>
      <c r="BT66" s="32"/>
      <c r="BU66" s="32"/>
      <c r="BV66" s="32"/>
      <c r="BW66" s="32"/>
      <c r="BX66" s="32"/>
      <c r="BY66" s="32"/>
      <c r="BZ66" s="32"/>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row>
    <row r="67" spans="1:104" ht="40.049999999999997" customHeight="1" x14ac:dyDescent="0.25">
      <c r="A67" s="222"/>
      <c r="B67" s="222" t="s">
        <v>279</v>
      </c>
      <c r="C67" s="15" t="s">
        <v>556</v>
      </c>
      <c r="D67" s="15" t="s">
        <v>243</v>
      </c>
      <c r="E67" s="210" t="s">
        <v>100</v>
      </c>
      <c r="F67" s="211" t="s">
        <v>100</v>
      </c>
      <c r="G67" s="211" t="s">
        <v>100</v>
      </c>
      <c r="H67" s="211" t="s">
        <v>100</v>
      </c>
      <c r="I67" s="211" t="s">
        <v>100</v>
      </c>
      <c r="J67" s="211" t="s">
        <v>100</v>
      </c>
      <c r="K67" s="211" t="s">
        <v>100</v>
      </c>
      <c r="L67" s="211" t="s">
        <v>100</v>
      </c>
      <c r="M67" s="211" t="s">
        <v>100</v>
      </c>
      <c r="N67" s="211" t="s">
        <v>100</v>
      </c>
      <c r="O67" s="211" t="s">
        <v>100</v>
      </c>
      <c r="P67" s="211" t="s">
        <v>100</v>
      </c>
      <c r="Q67" s="211" t="s">
        <v>100</v>
      </c>
      <c r="R67" s="211" t="s">
        <v>100</v>
      </c>
      <c r="S67" s="211" t="s">
        <v>100</v>
      </c>
      <c r="T67" s="211" t="s">
        <v>100</v>
      </c>
      <c r="U67" s="211" t="s">
        <v>100</v>
      </c>
      <c r="V67" s="211" t="s">
        <v>100</v>
      </c>
      <c r="W67" s="211" t="s">
        <v>100</v>
      </c>
      <c r="X67" s="211" t="s">
        <v>100</v>
      </c>
      <c r="Y67" s="211" t="s">
        <v>100</v>
      </c>
      <c r="Z67" s="211" t="s">
        <v>100</v>
      </c>
      <c r="AA67" s="211" t="s">
        <v>100</v>
      </c>
      <c r="AB67" s="211" t="s">
        <v>100</v>
      </c>
      <c r="AC67" s="211" t="s">
        <v>100</v>
      </c>
      <c r="AD67" s="211" t="s">
        <v>100</v>
      </c>
      <c r="AE67" s="211" t="s">
        <v>100</v>
      </c>
      <c r="AF67" s="211" t="s">
        <v>100</v>
      </c>
      <c r="AG67" s="211" t="s">
        <v>100</v>
      </c>
      <c r="AH67" s="211" t="s">
        <v>100</v>
      </c>
      <c r="AI67" s="211" t="s">
        <v>100</v>
      </c>
      <c r="AJ67" s="211" t="s">
        <v>100</v>
      </c>
      <c r="AK67" s="211" t="s">
        <v>100</v>
      </c>
      <c r="AL67" s="211" t="s">
        <v>100</v>
      </c>
      <c r="AM67" s="211" t="s">
        <v>100</v>
      </c>
      <c r="AN67" s="211" t="s">
        <v>100</v>
      </c>
      <c r="AO67" s="211" t="s">
        <v>100</v>
      </c>
      <c r="AP67" s="211" t="s">
        <v>100</v>
      </c>
      <c r="AQ67" s="211" t="s">
        <v>100</v>
      </c>
      <c r="AR67" s="211" t="s">
        <v>100</v>
      </c>
      <c r="AS67" s="211" t="s">
        <v>100</v>
      </c>
      <c r="AT67" s="211" t="s">
        <v>100</v>
      </c>
      <c r="AU67" s="211" t="s">
        <v>100</v>
      </c>
      <c r="AV67" s="211" t="s">
        <v>100</v>
      </c>
      <c r="AW67" s="211" t="s">
        <v>100</v>
      </c>
      <c r="AX67" s="211" t="s">
        <v>100</v>
      </c>
      <c r="AY67" s="211" t="s">
        <v>100</v>
      </c>
      <c r="AZ67" s="211" t="s">
        <v>100</v>
      </c>
      <c r="BA67" s="211" t="s">
        <v>100</v>
      </c>
      <c r="BB67" s="211" t="s">
        <v>100</v>
      </c>
      <c r="BC67" s="211" t="s">
        <v>100</v>
      </c>
      <c r="BD67" s="211" t="s">
        <v>100</v>
      </c>
      <c r="BE67" s="211" t="s">
        <v>100</v>
      </c>
      <c r="BF67" s="211" t="s">
        <v>100</v>
      </c>
      <c r="BG67" s="211" t="s">
        <v>100</v>
      </c>
      <c r="BH67" s="211" t="s">
        <v>100</v>
      </c>
      <c r="BI67" s="211" t="s">
        <v>100</v>
      </c>
      <c r="BJ67" s="211" t="s">
        <v>100</v>
      </c>
      <c r="BK67" s="211" t="s">
        <v>100</v>
      </c>
      <c r="BL67" s="211" t="s">
        <v>100</v>
      </c>
      <c r="BM67" s="211" t="s">
        <v>100</v>
      </c>
      <c r="BN67" s="211" t="s">
        <v>100</v>
      </c>
      <c r="BO67" s="211" t="s">
        <v>100</v>
      </c>
      <c r="BP67" s="211" t="s">
        <v>100</v>
      </c>
      <c r="BQ67" s="211" t="s">
        <v>100</v>
      </c>
      <c r="BR67" s="211" t="s">
        <v>100</v>
      </c>
      <c r="BS67" s="211" t="s">
        <v>100</v>
      </c>
      <c r="BT67" s="211" t="s">
        <v>100</v>
      </c>
      <c r="BU67" s="211" t="s">
        <v>100</v>
      </c>
      <c r="BV67" s="211" t="s">
        <v>100</v>
      </c>
      <c r="BW67" s="211" t="s">
        <v>100</v>
      </c>
      <c r="BX67" s="211" t="s">
        <v>100</v>
      </c>
      <c r="BY67" s="211" t="s">
        <v>100</v>
      </c>
      <c r="BZ67" s="211" t="s">
        <v>100</v>
      </c>
      <c r="CA67" s="211" t="s">
        <v>100</v>
      </c>
      <c r="CB67" s="211" t="s">
        <v>100</v>
      </c>
      <c r="CC67" s="211" t="s">
        <v>100</v>
      </c>
      <c r="CD67" s="211" t="s">
        <v>100</v>
      </c>
      <c r="CE67" s="211" t="s">
        <v>100</v>
      </c>
      <c r="CF67" s="211" t="s">
        <v>100</v>
      </c>
      <c r="CG67" s="211" t="s">
        <v>100</v>
      </c>
      <c r="CH67" s="211" t="s">
        <v>100</v>
      </c>
      <c r="CI67" s="211" t="s">
        <v>100</v>
      </c>
      <c r="CJ67" s="211" t="s">
        <v>100</v>
      </c>
      <c r="CK67" s="211" t="s">
        <v>100</v>
      </c>
      <c r="CL67" s="211" t="s">
        <v>100</v>
      </c>
      <c r="CM67" s="211" t="s">
        <v>100</v>
      </c>
      <c r="CN67" s="211" t="s">
        <v>100</v>
      </c>
      <c r="CO67" s="211" t="s">
        <v>100</v>
      </c>
      <c r="CP67" s="211" t="s">
        <v>100</v>
      </c>
      <c r="CQ67" s="211" t="s">
        <v>100</v>
      </c>
      <c r="CR67" s="211" t="s">
        <v>100</v>
      </c>
      <c r="CS67" s="211" t="s">
        <v>100</v>
      </c>
      <c r="CT67" s="211" t="s">
        <v>100</v>
      </c>
      <c r="CU67" s="211" t="s">
        <v>100</v>
      </c>
      <c r="CV67" s="211" t="s">
        <v>100</v>
      </c>
      <c r="CW67" s="211" t="s">
        <v>100</v>
      </c>
      <c r="CX67" s="211" t="s">
        <v>100</v>
      </c>
      <c r="CY67" s="211" t="s">
        <v>100</v>
      </c>
      <c r="CZ67" s="211" t="s">
        <v>100</v>
      </c>
    </row>
    <row r="68" spans="1:104" x14ac:dyDescent="0.25">
      <c r="A68" s="16" t="s">
        <v>614</v>
      </c>
      <c r="B68" s="9" t="s">
        <v>180</v>
      </c>
      <c r="C68" s="15" t="s">
        <v>253</v>
      </c>
      <c r="D68" s="15" t="s">
        <v>2</v>
      </c>
      <c r="E68" s="86" t="s">
        <v>178</v>
      </c>
      <c r="F68" s="63" t="s">
        <v>178</v>
      </c>
      <c r="G68" s="63" t="s">
        <v>178</v>
      </c>
      <c r="H68" s="63" t="s">
        <v>178</v>
      </c>
      <c r="I68" s="63" t="s">
        <v>178</v>
      </c>
      <c r="J68" s="63" t="s">
        <v>178</v>
      </c>
      <c r="K68" s="63" t="s">
        <v>178</v>
      </c>
      <c r="L68" s="63" t="s">
        <v>178</v>
      </c>
      <c r="M68" s="63" t="s">
        <v>178</v>
      </c>
      <c r="N68" s="63" t="s">
        <v>178</v>
      </c>
      <c r="O68" s="63" t="s">
        <v>178</v>
      </c>
      <c r="P68" s="63" t="s">
        <v>178</v>
      </c>
      <c r="Q68" s="63" t="s">
        <v>178</v>
      </c>
      <c r="R68" s="63" t="s">
        <v>178</v>
      </c>
      <c r="S68" s="63" t="s">
        <v>178</v>
      </c>
      <c r="T68" s="63" t="s">
        <v>178</v>
      </c>
      <c r="U68" s="63" t="s">
        <v>178</v>
      </c>
      <c r="V68" s="63" t="s">
        <v>178</v>
      </c>
      <c r="W68" s="63" t="s">
        <v>178</v>
      </c>
      <c r="X68" s="63" t="s">
        <v>178</v>
      </c>
      <c r="Y68" s="63" t="s">
        <v>178</v>
      </c>
      <c r="Z68" s="63" t="s">
        <v>178</v>
      </c>
      <c r="AA68" s="63" t="s">
        <v>178</v>
      </c>
      <c r="AB68" s="63" t="s">
        <v>178</v>
      </c>
      <c r="AC68" s="63" t="s">
        <v>178</v>
      </c>
      <c r="AD68" s="63" t="s">
        <v>178</v>
      </c>
      <c r="AE68" s="63" t="s">
        <v>178</v>
      </c>
      <c r="AF68" s="63" t="s">
        <v>178</v>
      </c>
      <c r="AG68" s="63" t="s">
        <v>178</v>
      </c>
      <c r="AH68" s="63" t="s">
        <v>178</v>
      </c>
      <c r="AI68" s="63" t="s">
        <v>178</v>
      </c>
      <c r="AJ68" s="63" t="s">
        <v>178</v>
      </c>
      <c r="AK68" s="63" t="s">
        <v>178</v>
      </c>
      <c r="AL68" s="63" t="s">
        <v>178</v>
      </c>
      <c r="AM68" s="63" t="s">
        <v>178</v>
      </c>
      <c r="AN68" s="63" t="s">
        <v>178</v>
      </c>
      <c r="AO68" s="63" t="s">
        <v>178</v>
      </c>
      <c r="AP68" s="63" t="s">
        <v>178</v>
      </c>
      <c r="AQ68" s="63" t="s">
        <v>178</v>
      </c>
      <c r="AR68" s="63" t="s">
        <v>178</v>
      </c>
      <c r="AS68" s="63" t="s">
        <v>178</v>
      </c>
      <c r="AT68" s="63" t="s">
        <v>178</v>
      </c>
      <c r="AU68" s="63" t="s">
        <v>178</v>
      </c>
      <c r="AV68" s="63" t="s">
        <v>178</v>
      </c>
      <c r="AW68" s="63" t="s">
        <v>178</v>
      </c>
      <c r="AX68" s="63" t="s">
        <v>178</v>
      </c>
      <c r="AY68" s="63" t="s">
        <v>178</v>
      </c>
      <c r="AZ68" s="63" t="s">
        <v>178</v>
      </c>
      <c r="BA68" s="63" t="s">
        <v>178</v>
      </c>
      <c r="BB68" s="63" t="s">
        <v>178</v>
      </c>
      <c r="BC68" s="63" t="s">
        <v>178</v>
      </c>
      <c r="BD68" s="63" t="s">
        <v>178</v>
      </c>
      <c r="BE68" s="63" t="s">
        <v>178</v>
      </c>
      <c r="BF68" s="63" t="s">
        <v>178</v>
      </c>
      <c r="BG68" s="63" t="s">
        <v>178</v>
      </c>
      <c r="BH68" s="63" t="s">
        <v>178</v>
      </c>
      <c r="BI68" s="63" t="s">
        <v>178</v>
      </c>
      <c r="BJ68" s="63" t="s">
        <v>178</v>
      </c>
      <c r="BK68" s="63" t="s">
        <v>178</v>
      </c>
      <c r="BL68" s="63" t="s">
        <v>178</v>
      </c>
      <c r="BM68" s="63" t="s">
        <v>178</v>
      </c>
      <c r="BN68" s="63" t="s">
        <v>178</v>
      </c>
      <c r="BO68" s="63" t="s">
        <v>178</v>
      </c>
      <c r="BP68" s="63" t="s">
        <v>178</v>
      </c>
      <c r="BQ68" s="63" t="s">
        <v>178</v>
      </c>
      <c r="BR68" s="63" t="s">
        <v>178</v>
      </c>
      <c r="BS68" s="63" t="s">
        <v>178</v>
      </c>
      <c r="BT68" s="63" t="s">
        <v>178</v>
      </c>
      <c r="BU68" s="63" t="s">
        <v>178</v>
      </c>
      <c r="BV68" s="63" t="s">
        <v>178</v>
      </c>
      <c r="BW68" s="63" t="s">
        <v>178</v>
      </c>
      <c r="BX68" s="63" t="s">
        <v>178</v>
      </c>
      <c r="BY68" s="63" t="s">
        <v>178</v>
      </c>
      <c r="BZ68" s="63" t="s">
        <v>178</v>
      </c>
      <c r="CA68" s="63" t="s">
        <v>178</v>
      </c>
      <c r="CB68" s="63" t="s">
        <v>178</v>
      </c>
      <c r="CC68" s="63" t="s">
        <v>178</v>
      </c>
      <c r="CD68" s="63" t="s">
        <v>178</v>
      </c>
      <c r="CE68" s="63" t="s">
        <v>178</v>
      </c>
      <c r="CF68" s="63" t="s">
        <v>178</v>
      </c>
      <c r="CG68" s="63" t="s">
        <v>178</v>
      </c>
      <c r="CH68" s="63" t="s">
        <v>178</v>
      </c>
      <c r="CI68" s="63" t="s">
        <v>178</v>
      </c>
      <c r="CJ68" s="63" t="s">
        <v>178</v>
      </c>
      <c r="CK68" s="63" t="s">
        <v>178</v>
      </c>
      <c r="CL68" s="63" t="s">
        <v>178</v>
      </c>
      <c r="CM68" s="63" t="s">
        <v>178</v>
      </c>
      <c r="CN68" s="63" t="s">
        <v>178</v>
      </c>
      <c r="CO68" s="63" t="s">
        <v>178</v>
      </c>
      <c r="CP68" s="63" t="s">
        <v>178</v>
      </c>
      <c r="CQ68" s="63" t="s">
        <v>178</v>
      </c>
      <c r="CR68" s="63" t="s">
        <v>178</v>
      </c>
      <c r="CS68" s="63" t="s">
        <v>178</v>
      </c>
      <c r="CT68" s="63" t="s">
        <v>178</v>
      </c>
      <c r="CU68" s="63" t="s">
        <v>178</v>
      </c>
      <c r="CV68" s="63" t="s">
        <v>178</v>
      </c>
      <c r="CW68" s="63" t="s">
        <v>178</v>
      </c>
      <c r="CX68" s="63" t="s">
        <v>178</v>
      </c>
      <c r="CY68" s="63" t="s">
        <v>178</v>
      </c>
      <c r="CZ68" s="63" t="s">
        <v>178</v>
      </c>
    </row>
    <row r="69" spans="1:104" x14ac:dyDescent="0.25">
      <c r="A69" s="16" t="s">
        <v>615</v>
      </c>
      <c r="B69" s="9" t="s">
        <v>181</v>
      </c>
      <c r="C69" s="15" t="s">
        <v>253</v>
      </c>
      <c r="D69" s="15" t="s">
        <v>2</v>
      </c>
      <c r="E69" s="86" t="s">
        <v>178</v>
      </c>
      <c r="F69" s="63" t="s">
        <v>178</v>
      </c>
      <c r="G69" s="63" t="s">
        <v>178</v>
      </c>
      <c r="H69" s="63" t="s">
        <v>178</v>
      </c>
      <c r="I69" s="63" t="s">
        <v>178</v>
      </c>
      <c r="J69" s="63" t="s">
        <v>178</v>
      </c>
      <c r="K69" s="63" t="s">
        <v>178</v>
      </c>
      <c r="L69" s="63" t="s">
        <v>178</v>
      </c>
      <c r="M69" s="63" t="s">
        <v>178</v>
      </c>
      <c r="N69" s="63" t="s">
        <v>178</v>
      </c>
      <c r="O69" s="63" t="s">
        <v>178</v>
      </c>
      <c r="P69" s="63" t="s">
        <v>178</v>
      </c>
      <c r="Q69" s="63" t="s">
        <v>178</v>
      </c>
      <c r="R69" s="63" t="s">
        <v>178</v>
      </c>
      <c r="S69" s="63" t="s">
        <v>178</v>
      </c>
      <c r="T69" s="63" t="s">
        <v>178</v>
      </c>
      <c r="U69" s="63" t="s">
        <v>178</v>
      </c>
      <c r="V69" s="63" t="s">
        <v>178</v>
      </c>
      <c r="W69" s="63" t="s">
        <v>178</v>
      </c>
      <c r="X69" s="63" t="s">
        <v>178</v>
      </c>
      <c r="Y69" s="63" t="s">
        <v>178</v>
      </c>
      <c r="Z69" s="63" t="s">
        <v>178</v>
      </c>
      <c r="AA69" s="63" t="s">
        <v>178</v>
      </c>
      <c r="AB69" s="63" t="s">
        <v>178</v>
      </c>
      <c r="AC69" s="63" t="s">
        <v>178</v>
      </c>
      <c r="AD69" s="63" t="s">
        <v>178</v>
      </c>
      <c r="AE69" s="63" t="s">
        <v>178</v>
      </c>
      <c r="AF69" s="63" t="s">
        <v>178</v>
      </c>
      <c r="AG69" s="63" t="s">
        <v>178</v>
      </c>
      <c r="AH69" s="63" t="s">
        <v>178</v>
      </c>
      <c r="AI69" s="63" t="s">
        <v>178</v>
      </c>
      <c r="AJ69" s="63" t="s">
        <v>178</v>
      </c>
      <c r="AK69" s="63" t="s">
        <v>178</v>
      </c>
      <c r="AL69" s="63" t="s">
        <v>178</v>
      </c>
      <c r="AM69" s="63" t="s">
        <v>178</v>
      </c>
      <c r="AN69" s="63" t="s">
        <v>178</v>
      </c>
      <c r="AO69" s="63" t="s">
        <v>178</v>
      </c>
      <c r="AP69" s="63" t="s">
        <v>178</v>
      </c>
      <c r="AQ69" s="63" t="s">
        <v>178</v>
      </c>
      <c r="AR69" s="63" t="s">
        <v>178</v>
      </c>
      <c r="AS69" s="63" t="s">
        <v>178</v>
      </c>
      <c r="AT69" s="63" t="s">
        <v>178</v>
      </c>
      <c r="AU69" s="63" t="s">
        <v>178</v>
      </c>
      <c r="AV69" s="63" t="s">
        <v>178</v>
      </c>
      <c r="AW69" s="63" t="s">
        <v>178</v>
      </c>
      <c r="AX69" s="63" t="s">
        <v>178</v>
      </c>
      <c r="AY69" s="63" t="s">
        <v>178</v>
      </c>
      <c r="AZ69" s="63" t="s">
        <v>178</v>
      </c>
      <c r="BA69" s="63" t="s">
        <v>178</v>
      </c>
      <c r="BB69" s="63" t="s">
        <v>178</v>
      </c>
      <c r="BC69" s="63" t="s">
        <v>178</v>
      </c>
      <c r="BD69" s="63" t="s">
        <v>178</v>
      </c>
      <c r="BE69" s="63" t="s">
        <v>178</v>
      </c>
      <c r="BF69" s="63" t="s">
        <v>178</v>
      </c>
      <c r="BG69" s="63" t="s">
        <v>178</v>
      </c>
      <c r="BH69" s="63" t="s">
        <v>178</v>
      </c>
      <c r="BI69" s="63" t="s">
        <v>178</v>
      </c>
      <c r="BJ69" s="63" t="s">
        <v>178</v>
      </c>
      <c r="BK69" s="63" t="s">
        <v>178</v>
      </c>
      <c r="BL69" s="63" t="s">
        <v>178</v>
      </c>
      <c r="BM69" s="63" t="s">
        <v>178</v>
      </c>
      <c r="BN69" s="63" t="s">
        <v>178</v>
      </c>
      <c r="BO69" s="63" t="s">
        <v>178</v>
      </c>
      <c r="BP69" s="63" t="s">
        <v>178</v>
      </c>
      <c r="BQ69" s="63" t="s">
        <v>178</v>
      </c>
      <c r="BR69" s="63" t="s">
        <v>178</v>
      </c>
      <c r="BS69" s="63" t="s">
        <v>178</v>
      </c>
      <c r="BT69" s="63" t="s">
        <v>178</v>
      </c>
      <c r="BU69" s="63" t="s">
        <v>178</v>
      </c>
      <c r="BV69" s="63" t="s">
        <v>178</v>
      </c>
      <c r="BW69" s="63" t="s">
        <v>178</v>
      </c>
      <c r="BX69" s="63" t="s">
        <v>178</v>
      </c>
      <c r="BY69" s="63" t="s">
        <v>178</v>
      </c>
      <c r="BZ69" s="63" t="s">
        <v>178</v>
      </c>
      <c r="CA69" s="63" t="s">
        <v>178</v>
      </c>
      <c r="CB69" s="63" t="s">
        <v>178</v>
      </c>
      <c r="CC69" s="63" t="s">
        <v>178</v>
      </c>
      <c r="CD69" s="63" t="s">
        <v>178</v>
      </c>
      <c r="CE69" s="63" t="s">
        <v>178</v>
      </c>
      <c r="CF69" s="63" t="s">
        <v>178</v>
      </c>
      <c r="CG69" s="63" t="s">
        <v>178</v>
      </c>
      <c r="CH69" s="63" t="s">
        <v>178</v>
      </c>
      <c r="CI69" s="63" t="s">
        <v>178</v>
      </c>
      <c r="CJ69" s="63" t="s">
        <v>178</v>
      </c>
      <c r="CK69" s="63" t="s">
        <v>178</v>
      </c>
      <c r="CL69" s="63" t="s">
        <v>178</v>
      </c>
      <c r="CM69" s="63" t="s">
        <v>178</v>
      </c>
      <c r="CN69" s="63" t="s">
        <v>178</v>
      </c>
      <c r="CO69" s="63" t="s">
        <v>178</v>
      </c>
      <c r="CP69" s="63" t="s">
        <v>178</v>
      </c>
      <c r="CQ69" s="63" t="s">
        <v>178</v>
      </c>
      <c r="CR69" s="63" t="s">
        <v>178</v>
      </c>
      <c r="CS69" s="63" t="s">
        <v>178</v>
      </c>
      <c r="CT69" s="63" t="s">
        <v>178</v>
      </c>
      <c r="CU69" s="63" t="s">
        <v>178</v>
      </c>
      <c r="CV69" s="63" t="s">
        <v>178</v>
      </c>
      <c r="CW69" s="63" t="s">
        <v>178</v>
      </c>
      <c r="CX69" s="63" t="s">
        <v>178</v>
      </c>
      <c r="CY69" s="63" t="s">
        <v>178</v>
      </c>
      <c r="CZ69" s="63" t="s">
        <v>178</v>
      </c>
    </row>
    <row r="70" spans="1:104" x14ac:dyDescent="0.25">
      <c r="A70" s="16" t="s">
        <v>616</v>
      </c>
      <c r="B70" s="9" t="s">
        <v>182</v>
      </c>
      <c r="C70" s="15" t="s">
        <v>253</v>
      </c>
      <c r="D70" s="15" t="s">
        <v>2</v>
      </c>
      <c r="E70" s="86" t="s">
        <v>178</v>
      </c>
      <c r="F70" s="63" t="s">
        <v>178</v>
      </c>
      <c r="G70" s="63" t="s">
        <v>178</v>
      </c>
      <c r="H70" s="63" t="s">
        <v>178</v>
      </c>
      <c r="I70" s="63" t="s">
        <v>178</v>
      </c>
      <c r="J70" s="63" t="s">
        <v>178</v>
      </c>
      <c r="K70" s="63" t="s">
        <v>178</v>
      </c>
      <c r="L70" s="63" t="s">
        <v>178</v>
      </c>
      <c r="M70" s="63" t="s">
        <v>178</v>
      </c>
      <c r="N70" s="63" t="s">
        <v>178</v>
      </c>
      <c r="O70" s="63" t="s">
        <v>178</v>
      </c>
      <c r="P70" s="63" t="s">
        <v>178</v>
      </c>
      <c r="Q70" s="63" t="s">
        <v>178</v>
      </c>
      <c r="R70" s="63" t="s">
        <v>178</v>
      </c>
      <c r="S70" s="63" t="s">
        <v>178</v>
      </c>
      <c r="T70" s="63" t="s">
        <v>178</v>
      </c>
      <c r="U70" s="63" t="s">
        <v>178</v>
      </c>
      <c r="V70" s="63" t="s">
        <v>178</v>
      </c>
      <c r="W70" s="63" t="s">
        <v>178</v>
      </c>
      <c r="X70" s="63" t="s">
        <v>178</v>
      </c>
      <c r="Y70" s="63" t="s">
        <v>178</v>
      </c>
      <c r="Z70" s="63" t="s">
        <v>178</v>
      </c>
      <c r="AA70" s="63" t="s">
        <v>178</v>
      </c>
      <c r="AB70" s="63" t="s">
        <v>178</v>
      </c>
      <c r="AC70" s="63" t="s">
        <v>178</v>
      </c>
      <c r="AD70" s="63" t="s">
        <v>178</v>
      </c>
      <c r="AE70" s="63" t="s">
        <v>178</v>
      </c>
      <c r="AF70" s="63" t="s">
        <v>178</v>
      </c>
      <c r="AG70" s="63" t="s">
        <v>178</v>
      </c>
      <c r="AH70" s="63" t="s">
        <v>178</v>
      </c>
      <c r="AI70" s="63" t="s">
        <v>178</v>
      </c>
      <c r="AJ70" s="63" t="s">
        <v>178</v>
      </c>
      <c r="AK70" s="63" t="s">
        <v>178</v>
      </c>
      <c r="AL70" s="63" t="s">
        <v>178</v>
      </c>
      <c r="AM70" s="63" t="s">
        <v>178</v>
      </c>
      <c r="AN70" s="63" t="s">
        <v>178</v>
      </c>
      <c r="AO70" s="63" t="s">
        <v>178</v>
      </c>
      <c r="AP70" s="63" t="s">
        <v>178</v>
      </c>
      <c r="AQ70" s="63" t="s">
        <v>178</v>
      </c>
      <c r="AR70" s="63" t="s">
        <v>178</v>
      </c>
      <c r="AS70" s="63" t="s">
        <v>178</v>
      </c>
      <c r="AT70" s="63" t="s">
        <v>178</v>
      </c>
      <c r="AU70" s="63" t="s">
        <v>178</v>
      </c>
      <c r="AV70" s="63" t="s">
        <v>178</v>
      </c>
      <c r="AW70" s="63" t="s">
        <v>178</v>
      </c>
      <c r="AX70" s="63" t="s">
        <v>178</v>
      </c>
      <c r="AY70" s="63" t="s">
        <v>178</v>
      </c>
      <c r="AZ70" s="63" t="s">
        <v>178</v>
      </c>
      <c r="BA70" s="63" t="s">
        <v>178</v>
      </c>
      <c r="BB70" s="63" t="s">
        <v>178</v>
      </c>
      <c r="BC70" s="63" t="s">
        <v>178</v>
      </c>
      <c r="BD70" s="63" t="s">
        <v>178</v>
      </c>
      <c r="BE70" s="63" t="s">
        <v>178</v>
      </c>
      <c r="BF70" s="63" t="s">
        <v>178</v>
      </c>
      <c r="BG70" s="63" t="s">
        <v>178</v>
      </c>
      <c r="BH70" s="63" t="s">
        <v>178</v>
      </c>
      <c r="BI70" s="63" t="s">
        <v>178</v>
      </c>
      <c r="BJ70" s="63" t="s">
        <v>178</v>
      </c>
      <c r="BK70" s="63" t="s">
        <v>178</v>
      </c>
      <c r="BL70" s="63" t="s">
        <v>178</v>
      </c>
      <c r="BM70" s="63" t="s">
        <v>178</v>
      </c>
      <c r="BN70" s="63" t="s">
        <v>178</v>
      </c>
      <c r="BO70" s="63" t="s">
        <v>178</v>
      </c>
      <c r="BP70" s="63" t="s">
        <v>178</v>
      </c>
      <c r="BQ70" s="63" t="s">
        <v>178</v>
      </c>
      <c r="BR70" s="63" t="s">
        <v>178</v>
      </c>
      <c r="BS70" s="63" t="s">
        <v>178</v>
      </c>
      <c r="BT70" s="63" t="s">
        <v>178</v>
      </c>
      <c r="BU70" s="63" t="s">
        <v>178</v>
      </c>
      <c r="BV70" s="63" t="s">
        <v>178</v>
      </c>
      <c r="BW70" s="63" t="s">
        <v>178</v>
      </c>
      <c r="BX70" s="63" t="s">
        <v>178</v>
      </c>
      <c r="BY70" s="63" t="s">
        <v>178</v>
      </c>
      <c r="BZ70" s="63" t="s">
        <v>178</v>
      </c>
      <c r="CA70" s="63" t="s">
        <v>178</v>
      </c>
      <c r="CB70" s="63" t="s">
        <v>178</v>
      </c>
      <c r="CC70" s="63" t="s">
        <v>178</v>
      </c>
      <c r="CD70" s="63" t="s">
        <v>178</v>
      </c>
      <c r="CE70" s="63" t="s">
        <v>178</v>
      </c>
      <c r="CF70" s="63" t="s">
        <v>178</v>
      </c>
      <c r="CG70" s="63" t="s">
        <v>178</v>
      </c>
      <c r="CH70" s="63" t="s">
        <v>178</v>
      </c>
      <c r="CI70" s="63" t="s">
        <v>178</v>
      </c>
      <c r="CJ70" s="63" t="s">
        <v>178</v>
      </c>
      <c r="CK70" s="63" t="s">
        <v>178</v>
      </c>
      <c r="CL70" s="63" t="s">
        <v>178</v>
      </c>
      <c r="CM70" s="63" t="s">
        <v>178</v>
      </c>
      <c r="CN70" s="63" t="s">
        <v>178</v>
      </c>
      <c r="CO70" s="63" t="s">
        <v>178</v>
      </c>
      <c r="CP70" s="63" t="s">
        <v>178</v>
      </c>
      <c r="CQ70" s="63" t="s">
        <v>178</v>
      </c>
      <c r="CR70" s="63" t="s">
        <v>178</v>
      </c>
      <c r="CS70" s="63" t="s">
        <v>178</v>
      </c>
      <c r="CT70" s="63" t="s">
        <v>178</v>
      </c>
      <c r="CU70" s="63" t="s">
        <v>178</v>
      </c>
      <c r="CV70" s="63" t="s">
        <v>178</v>
      </c>
      <c r="CW70" s="63" t="s">
        <v>178</v>
      </c>
      <c r="CX70" s="63" t="s">
        <v>178</v>
      </c>
      <c r="CY70" s="63" t="s">
        <v>178</v>
      </c>
      <c r="CZ70" s="63" t="s">
        <v>178</v>
      </c>
    </row>
    <row r="71" spans="1:104" x14ac:dyDescent="0.25">
      <c r="A71" s="16" t="s">
        <v>617</v>
      </c>
      <c r="B71" s="9" t="s">
        <v>183</v>
      </c>
      <c r="C71" s="15" t="s">
        <v>253</v>
      </c>
      <c r="D71" s="15" t="s">
        <v>2</v>
      </c>
      <c r="E71" s="86" t="s">
        <v>178</v>
      </c>
      <c r="F71" s="63" t="s">
        <v>178</v>
      </c>
      <c r="G71" s="63" t="s">
        <v>178</v>
      </c>
      <c r="H71" s="63" t="s">
        <v>178</v>
      </c>
      <c r="I71" s="63" t="s">
        <v>178</v>
      </c>
      <c r="J71" s="63" t="s">
        <v>178</v>
      </c>
      <c r="K71" s="63" t="s">
        <v>178</v>
      </c>
      <c r="L71" s="63" t="s">
        <v>178</v>
      </c>
      <c r="M71" s="63" t="s">
        <v>178</v>
      </c>
      <c r="N71" s="63" t="s">
        <v>178</v>
      </c>
      <c r="O71" s="63" t="s">
        <v>178</v>
      </c>
      <c r="P71" s="63" t="s">
        <v>178</v>
      </c>
      <c r="Q71" s="63" t="s">
        <v>178</v>
      </c>
      <c r="R71" s="63" t="s">
        <v>178</v>
      </c>
      <c r="S71" s="63" t="s">
        <v>178</v>
      </c>
      <c r="T71" s="63" t="s">
        <v>178</v>
      </c>
      <c r="U71" s="63" t="s">
        <v>178</v>
      </c>
      <c r="V71" s="63" t="s">
        <v>178</v>
      </c>
      <c r="W71" s="63" t="s">
        <v>178</v>
      </c>
      <c r="X71" s="63" t="s">
        <v>178</v>
      </c>
      <c r="Y71" s="63" t="s">
        <v>178</v>
      </c>
      <c r="Z71" s="63" t="s">
        <v>178</v>
      </c>
      <c r="AA71" s="63" t="s">
        <v>178</v>
      </c>
      <c r="AB71" s="63" t="s">
        <v>178</v>
      </c>
      <c r="AC71" s="63" t="s">
        <v>178</v>
      </c>
      <c r="AD71" s="63" t="s">
        <v>178</v>
      </c>
      <c r="AE71" s="63" t="s">
        <v>178</v>
      </c>
      <c r="AF71" s="63" t="s">
        <v>178</v>
      </c>
      <c r="AG71" s="63" t="s">
        <v>178</v>
      </c>
      <c r="AH71" s="63" t="s">
        <v>178</v>
      </c>
      <c r="AI71" s="63" t="s">
        <v>178</v>
      </c>
      <c r="AJ71" s="63" t="s">
        <v>178</v>
      </c>
      <c r="AK71" s="63" t="s">
        <v>178</v>
      </c>
      <c r="AL71" s="63" t="s">
        <v>178</v>
      </c>
      <c r="AM71" s="63" t="s">
        <v>178</v>
      </c>
      <c r="AN71" s="63" t="s">
        <v>178</v>
      </c>
      <c r="AO71" s="63" t="s">
        <v>178</v>
      </c>
      <c r="AP71" s="63" t="s">
        <v>178</v>
      </c>
      <c r="AQ71" s="63" t="s">
        <v>178</v>
      </c>
      <c r="AR71" s="63" t="s">
        <v>178</v>
      </c>
      <c r="AS71" s="63" t="s">
        <v>178</v>
      </c>
      <c r="AT71" s="63" t="s">
        <v>178</v>
      </c>
      <c r="AU71" s="63" t="s">
        <v>178</v>
      </c>
      <c r="AV71" s="63" t="s">
        <v>178</v>
      </c>
      <c r="AW71" s="63" t="s">
        <v>178</v>
      </c>
      <c r="AX71" s="63" t="s">
        <v>178</v>
      </c>
      <c r="AY71" s="63" t="s">
        <v>178</v>
      </c>
      <c r="AZ71" s="63" t="s">
        <v>178</v>
      </c>
      <c r="BA71" s="63" t="s">
        <v>178</v>
      </c>
      <c r="BB71" s="63" t="s">
        <v>178</v>
      </c>
      <c r="BC71" s="63" t="s">
        <v>178</v>
      </c>
      <c r="BD71" s="63" t="s">
        <v>178</v>
      </c>
      <c r="BE71" s="63" t="s">
        <v>178</v>
      </c>
      <c r="BF71" s="63" t="s">
        <v>178</v>
      </c>
      <c r="BG71" s="63" t="s">
        <v>178</v>
      </c>
      <c r="BH71" s="63" t="s">
        <v>178</v>
      </c>
      <c r="BI71" s="63" t="s">
        <v>178</v>
      </c>
      <c r="BJ71" s="63" t="s">
        <v>178</v>
      </c>
      <c r="BK71" s="63" t="s">
        <v>178</v>
      </c>
      <c r="BL71" s="63" t="s">
        <v>178</v>
      </c>
      <c r="BM71" s="63" t="s">
        <v>178</v>
      </c>
      <c r="BN71" s="63" t="s">
        <v>178</v>
      </c>
      <c r="BO71" s="63" t="s">
        <v>178</v>
      </c>
      <c r="BP71" s="63" t="s">
        <v>178</v>
      </c>
      <c r="BQ71" s="63" t="s">
        <v>178</v>
      </c>
      <c r="BR71" s="63" t="s">
        <v>178</v>
      </c>
      <c r="BS71" s="63" t="s">
        <v>178</v>
      </c>
      <c r="BT71" s="63" t="s">
        <v>178</v>
      </c>
      <c r="BU71" s="63" t="s">
        <v>178</v>
      </c>
      <c r="BV71" s="63" t="s">
        <v>178</v>
      </c>
      <c r="BW71" s="63" t="s">
        <v>178</v>
      </c>
      <c r="BX71" s="63" t="s">
        <v>178</v>
      </c>
      <c r="BY71" s="63" t="s">
        <v>178</v>
      </c>
      <c r="BZ71" s="63" t="s">
        <v>178</v>
      </c>
      <c r="CA71" s="63" t="s">
        <v>178</v>
      </c>
      <c r="CB71" s="63" t="s">
        <v>178</v>
      </c>
      <c r="CC71" s="63" t="s">
        <v>178</v>
      </c>
      <c r="CD71" s="63" t="s">
        <v>178</v>
      </c>
      <c r="CE71" s="63" t="s">
        <v>178</v>
      </c>
      <c r="CF71" s="63" t="s">
        <v>178</v>
      </c>
      <c r="CG71" s="63" t="s">
        <v>178</v>
      </c>
      <c r="CH71" s="63" t="s">
        <v>178</v>
      </c>
      <c r="CI71" s="63" t="s">
        <v>178</v>
      </c>
      <c r="CJ71" s="63" t="s">
        <v>178</v>
      </c>
      <c r="CK71" s="63" t="s">
        <v>178</v>
      </c>
      <c r="CL71" s="63" t="s">
        <v>178</v>
      </c>
      <c r="CM71" s="63" t="s">
        <v>178</v>
      </c>
      <c r="CN71" s="63" t="s">
        <v>178</v>
      </c>
      <c r="CO71" s="63" t="s">
        <v>178</v>
      </c>
      <c r="CP71" s="63" t="s">
        <v>178</v>
      </c>
      <c r="CQ71" s="63" t="s">
        <v>178</v>
      </c>
      <c r="CR71" s="63" t="s">
        <v>178</v>
      </c>
      <c r="CS71" s="63" t="s">
        <v>178</v>
      </c>
      <c r="CT71" s="63" t="s">
        <v>178</v>
      </c>
      <c r="CU71" s="63" t="s">
        <v>178</v>
      </c>
      <c r="CV71" s="63" t="s">
        <v>178</v>
      </c>
      <c r="CW71" s="63" t="s">
        <v>178</v>
      </c>
      <c r="CX71" s="63" t="s">
        <v>178</v>
      </c>
      <c r="CY71" s="63" t="s">
        <v>178</v>
      </c>
      <c r="CZ71" s="63" t="s">
        <v>178</v>
      </c>
    </row>
    <row r="72" spans="1:104" x14ac:dyDescent="0.25">
      <c r="A72" s="16" t="s">
        <v>618</v>
      </c>
      <c r="B72" s="9" t="s">
        <v>184</v>
      </c>
      <c r="C72" s="15" t="s">
        <v>256</v>
      </c>
      <c r="D72" s="15" t="s">
        <v>2</v>
      </c>
      <c r="E72" s="86"/>
      <c r="F72" s="63"/>
      <c r="G72" s="63"/>
      <c r="H72" s="63"/>
      <c r="I72" s="63"/>
      <c r="J72" s="63"/>
      <c r="K72" s="63"/>
      <c r="L72" s="63"/>
      <c r="M72" s="63"/>
      <c r="N72" s="63"/>
      <c r="O72" s="63"/>
      <c r="P72" s="63"/>
      <c r="Q72" s="63"/>
      <c r="R72" s="63"/>
      <c r="S72" s="63"/>
      <c r="T72" s="63"/>
      <c r="U72" s="63"/>
      <c r="V72" s="63"/>
      <c r="W72" s="63"/>
      <c r="X72" s="63"/>
      <c r="Y72" s="63"/>
      <c r="Z72" s="63"/>
      <c r="AA72" s="63"/>
      <c r="AB72" s="63"/>
      <c r="AC72" s="63"/>
      <c r="AD72" s="63"/>
      <c r="AE72" s="63"/>
      <c r="AF72" s="63"/>
      <c r="AG72" s="63"/>
      <c r="AH72" s="63"/>
      <c r="AI72" s="63"/>
      <c r="AJ72" s="63"/>
      <c r="AK72" s="63"/>
      <c r="AL72" s="63"/>
      <c r="AM72" s="63"/>
      <c r="AN72" s="63"/>
      <c r="AO72" s="63"/>
      <c r="AP72" s="63"/>
      <c r="AQ72" s="63"/>
      <c r="AR72" s="63"/>
      <c r="AS72" s="63"/>
      <c r="AT72" s="63"/>
      <c r="AU72" s="63"/>
      <c r="AV72" s="63"/>
      <c r="AW72" s="63"/>
      <c r="AX72" s="63"/>
      <c r="AY72" s="63"/>
      <c r="AZ72" s="63"/>
      <c r="BA72" s="63"/>
      <c r="BB72" s="63"/>
      <c r="BC72" s="63"/>
      <c r="BD72" s="63"/>
      <c r="BE72" s="63"/>
      <c r="BF72" s="63"/>
      <c r="BG72" s="63"/>
      <c r="BH72" s="63"/>
      <c r="BI72" s="63"/>
      <c r="BJ72" s="63"/>
      <c r="BK72" s="63"/>
      <c r="BL72" s="63"/>
      <c r="BM72" s="63"/>
      <c r="BN72" s="63"/>
      <c r="BO72" s="63"/>
      <c r="BP72" s="63"/>
      <c r="BQ72" s="63"/>
      <c r="BR72" s="63"/>
      <c r="BS72" s="63"/>
      <c r="BT72" s="63"/>
      <c r="BU72" s="63"/>
      <c r="BV72" s="63"/>
      <c r="BW72" s="63"/>
      <c r="BX72" s="63"/>
      <c r="BY72" s="63"/>
      <c r="BZ72" s="63"/>
      <c r="CA72" s="63"/>
      <c r="CB72" s="63"/>
      <c r="CC72" s="63"/>
      <c r="CD72" s="63"/>
      <c r="CE72" s="63"/>
      <c r="CF72" s="63"/>
      <c r="CG72" s="63"/>
      <c r="CH72" s="63"/>
      <c r="CI72" s="63"/>
      <c r="CJ72" s="63"/>
      <c r="CK72" s="63"/>
      <c r="CL72" s="63"/>
      <c r="CM72" s="63"/>
      <c r="CN72" s="63"/>
      <c r="CO72" s="63"/>
      <c r="CP72" s="63"/>
      <c r="CQ72" s="63"/>
      <c r="CR72" s="63"/>
      <c r="CS72" s="63"/>
      <c r="CT72" s="63"/>
      <c r="CU72" s="63"/>
      <c r="CV72" s="63"/>
      <c r="CW72" s="63"/>
      <c r="CX72" s="63"/>
      <c r="CY72" s="63"/>
      <c r="CZ72" s="63"/>
    </row>
    <row r="73" spans="1:104" ht="27.6" x14ac:dyDescent="0.25">
      <c r="A73" s="16" t="s">
        <v>619</v>
      </c>
      <c r="B73" s="9" t="s">
        <v>185</v>
      </c>
      <c r="C73" s="15" t="s">
        <v>255</v>
      </c>
      <c r="D73" s="15" t="s">
        <v>68</v>
      </c>
      <c r="E73" s="91"/>
      <c r="F73" s="92"/>
      <c r="G73" s="92"/>
      <c r="H73" s="92"/>
      <c r="I73" s="92"/>
      <c r="J73" s="92"/>
      <c r="K73" s="92"/>
      <c r="L73" s="92"/>
      <c r="M73" s="92"/>
      <c r="N73" s="92"/>
      <c r="O73" s="92"/>
      <c r="P73" s="92"/>
      <c r="Q73" s="92"/>
      <c r="R73" s="92"/>
      <c r="S73" s="92"/>
      <c r="T73" s="92"/>
      <c r="U73" s="92"/>
      <c r="V73" s="92"/>
      <c r="W73" s="92"/>
      <c r="X73" s="92"/>
      <c r="Y73" s="92"/>
      <c r="Z73" s="92"/>
      <c r="AA73" s="92"/>
      <c r="AB73" s="92"/>
      <c r="AC73" s="92"/>
      <c r="AD73" s="92"/>
      <c r="AE73" s="92"/>
      <c r="AF73" s="92"/>
      <c r="AG73" s="92"/>
      <c r="AH73" s="92"/>
      <c r="AI73" s="92"/>
      <c r="AJ73" s="92"/>
      <c r="AK73" s="92"/>
      <c r="AL73" s="92"/>
      <c r="AM73" s="92"/>
      <c r="AN73" s="92"/>
      <c r="AO73" s="92"/>
      <c r="AP73" s="92"/>
      <c r="AQ73" s="92"/>
      <c r="AR73" s="92"/>
      <c r="AS73" s="92"/>
      <c r="AT73" s="92"/>
      <c r="AU73" s="92"/>
      <c r="AV73" s="92"/>
      <c r="AW73" s="92"/>
      <c r="AX73" s="92"/>
      <c r="AY73" s="92"/>
      <c r="AZ73" s="92"/>
      <c r="BA73" s="92"/>
      <c r="BB73" s="92"/>
      <c r="BC73" s="92"/>
      <c r="BD73" s="92"/>
      <c r="BE73" s="92"/>
      <c r="BF73" s="92"/>
      <c r="BG73" s="92"/>
      <c r="BH73" s="92"/>
      <c r="BI73" s="92"/>
      <c r="BJ73" s="92"/>
      <c r="BK73" s="92"/>
      <c r="BL73" s="92"/>
      <c r="BM73" s="92"/>
      <c r="BN73" s="92"/>
      <c r="BO73" s="92"/>
      <c r="BP73" s="92"/>
      <c r="BQ73" s="92"/>
      <c r="BR73" s="92"/>
      <c r="BS73" s="92"/>
      <c r="BT73" s="92"/>
      <c r="BU73" s="92"/>
      <c r="BV73" s="92"/>
      <c r="BW73" s="92"/>
      <c r="BX73" s="92"/>
      <c r="BY73" s="92"/>
      <c r="BZ73" s="92"/>
      <c r="CA73" s="92"/>
      <c r="CB73" s="92"/>
      <c r="CC73" s="92"/>
      <c r="CD73" s="92"/>
      <c r="CE73" s="92"/>
      <c r="CF73" s="92"/>
      <c r="CG73" s="92"/>
      <c r="CH73" s="92"/>
      <c r="CI73" s="92"/>
      <c r="CJ73" s="92"/>
      <c r="CK73" s="92"/>
      <c r="CL73" s="92"/>
      <c r="CM73" s="92"/>
      <c r="CN73" s="92"/>
      <c r="CO73" s="92"/>
      <c r="CP73" s="92"/>
      <c r="CQ73" s="92"/>
      <c r="CR73" s="92"/>
      <c r="CS73" s="92"/>
      <c r="CT73" s="92"/>
      <c r="CU73" s="92"/>
      <c r="CV73" s="92"/>
      <c r="CW73" s="92"/>
      <c r="CX73" s="92"/>
      <c r="CY73" s="92"/>
      <c r="CZ73" s="92"/>
    </row>
    <row r="75" spans="1:104" s="73" customFormat="1" ht="17.399999999999999" x14ac:dyDescent="0.3">
      <c r="A75" s="72"/>
      <c r="C75" s="74"/>
      <c r="D75" s="74"/>
    </row>
    <row r="76" spans="1:104" ht="14.25" customHeight="1" x14ac:dyDescent="0.25"/>
    <row r="77" spans="1:104" ht="14.25" customHeight="1" x14ac:dyDescent="0.25"/>
    <row r="78" spans="1:104" ht="14.25" customHeight="1" x14ac:dyDescent="0.25"/>
    <row r="79" spans="1:104" ht="14.25" customHeight="1" x14ac:dyDescent="0.25"/>
    <row r="80" spans="1:104"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sheetData>
  <sheetProtection algorithmName="SHA-512" hashValue="GL0c0HQqjfZHmDp+UkJheY1z0VZdsBI76IrcQaMsAs7wNOUq+IzvzNuTL5UZ7CP05WG0OLEgSuJukHcvzxo7qQ==" saltValue="nu9DvmUDqvDahUFw4yG2RQ==" spinCount="100000" sheet="1" objects="1" scenarios="1"/>
  <mergeCells count="5">
    <mergeCell ref="A3:C3"/>
    <mergeCell ref="A10:C10"/>
    <mergeCell ref="B13:C13"/>
    <mergeCell ref="B14:C14"/>
    <mergeCell ref="A24:D24"/>
  </mergeCells>
  <conditionalFormatting sqref="A9:A26">
    <cfRule type="expression" dxfId="51" priority="2">
      <formula>$D$5="Yes, the plan complies based on all analyses"</formula>
    </cfRule>
  </conditionalFormatting>
  <conditionalFormatting sqref="B9:D9 E9:CZ24 D10 B11:D23 A27:CZ73">
    <cfRule type="expression" dxfId="47" priority="3">
      <formula>$D$5="Yes, the plan complies based on all analyses"</formula>
    </cfRule>
  </conditionalFormatting>
  <conditionalFormatting sqref="B25:CZ26">
    <cfRule type="expression" dxfId="46" priority="1">
      <formula>$D$5="Yes, the plan complies based on all analyses"</formula>
    </cfRule>
  </conditionalFormatting>
  <dataValidations count="2">
    <dataValidation allowBlank="1" sqref="E30:CZ35" xr:uid="{EC12FBB5-1FB0-4EFF-9B80-437282F31155}"/>
    <dataValidation allowBlank="1" prompt="To enter free text, select cell and type - do not click into cell" sqref="E37:CZ42 E44:CZ49 E68:CZ73 E60:CZ65 E53:CZ58" xr:uid="{8CF86D88-5259-4986-B3EA-44D34F85DCCE}"/>
  </dataValidations>
  <hyperlinks>
    <hyperlink ref="B14" location="SectionE_AnalysisMethods" display="Return to the Analysis Methods section in the &quot;State and program information&quot; tab to change whether a method is used." xr:uid="{D0C2A632-A45A-44F3-A142-E1B842EF05CD}"/>
    <hyperlink ref="A8" location="'III_Plan comp 438.206 All plans'!A1" display="Click to go to section B: Assurance of plan compliance for 42 C.F.R. § 438.206" xr:uid="{79BEA55B-31AF-42E4-ADC2-8DE03982595C}"/>
    <hyperlink ref="A26" location="SectionE_AnalysisMethods" display="Click to return to the Analysis Methods section in the &quot;State and Program Information&quot; tab to change whether a method is used." xr:uid="{E820B987-5DEC-4AD8-9628-4EF934B3E6D4}"/>
  </hyperlink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6" id="{88818036-29A3-4FA9-875B-22D0AE41E532}">
            <xm:f>OR(ISBLANK('I_State and program information'!$E$50),'I_State and program information'!$E$50="No")</xm:f>
            <x14:dxf>
              <fill>
                <patternFill patternType="lightUp"/>
              </fill>
            </x14:dxf>
          </x14:cfRule>
          <xm:sqref>A28:CZ49</xm:sqref>
        </x14:conditionalFormatting>
        <x14:conditionalFormatting xmlns:xm="http://schemas.microsoft.com/office/excel/2006/main">
          <x14:cfRule type="expression" priority="5" id="{69C0FA9F-D410-4AC9-B3C7-F44389B081D4}">
            <xm:f>OR(ISBLANK('I_State and program information'!$E$54),'I_State and program information'!$E$54="No")</xm:f>
            <x14:dxf>
              <fill>
                <patternFill patternType="lightUp"/>
              </fill>
            </x14:dxf>
          </x14:cfRule>
          <xm:sqref>A51:CZ65</xm:sqref>
        </x14:conditionalFormatting>
        <x14:conditionalFormatting xmlns:xm="http://schemas.microsoft.com/office/excel/2006/main">
          <x14:cfRule type="expression" priority="4" id="{83B81EFC-38A6-4588-BC23-B360025ABFE6}">
            <xm:f>OR(ISBLANK('I_State and program information'!$E$62),'I_State and program information'!$E$62="No")</xm:f>
            <x14:dxf>
              <fill>
                <patternFill patternType="lightUp"/>
              </fill>
            </x14:dxf>
          </x14:cfRule>
          <xm:sqref>A66:CZ73</xm:sqref>
        </x14:conditionalFormatting>
      </x14:conditionalFormattings>
    </ext>
    <ext xmlns:x14="http://schemas.microsoft.com/office/spreadsheetml/2009/9/main" uri="{CCE6A557-97BC-4b89-ADB6-D9C93CAAB3DF}">
      <x14:dataValidations xmlns:xm="http://schemas.microsoft.com/office/excel/2006/main" count="103">
        <x14:dataValidation type="list" allowBlank="1" showInputMessage="1" showErrorMessage="1" xr:uid="{F7E04CF8-A64B-4408-B768-3547FD89BA34}">
          <x14:formula1>
            <xm:f>'Set Values'!$FG$52:$FG$61</xm:f>
          </x14:formula1>
          <xm:sqref>CZ15</xm:sqref>
        </x14:dataValidation>
        <x14:dataValidation type="list" allowBlank="1" showInputMessage="1" showErrorMessage="1" xr:uid="{B2F2152C-F8A4-49B4-A4F0-59A57FF88EFB}">
          <x14:formula1>
            <xm:f>'Set Values'!$FF$52:$FF$61</xm:f>
          </x14:formula1>
          <xm:sqref>CY15</xm:sqref>
        </x14:dataValidation>
        <x14:dataValidation type="list" allowBlank="1" showInputMessage="1" showErrorMessage="1" xr:uid="{1478EBE0-BBF5-47F4-AEB4-0A12ED1C806C}">
          <x14:formula1>
            <xm:f>'Set Values'!$FE$52:$FE$61</xm:f>
          </x14:formula1>
          <xm:sqref>CX15</xm:sqref>
        </x14:dataValidation>
        <x14:dataValidation type="list" allowBlank="1" showInputMessage="1" showErrorMessage="1" xr:uid="{6FCDF350-7A69-47B8-B9B1-E53B8E432D93}">
          <x14:formula1>
            <xm:f>'Set Values'!$FD$52:$FD$61</xm:f>
          </x14:formula1>
          <xm:sqref>CW15</xm:sqref>
        </x14:dataValidation>
        <x14:dataValidation type="list" allowBlank="1" showInputMessage="1" showErrorMessage="1" xr:uid="{909DF65E-6DF9-4252-9DC3-96D779B1C3F5}">
          <x14:formula1>
            <xm:f>'Set Values'!$FC$52:$FC$61</xm:f>
          </x14:formula1>
          <xm:sqref>CV15</xm:sqref>
        </x14:dataValidation>
        <x14:dataValidation type="list" allowBlank="1" showInputMessage="1" showErrorMessage="1" xr:uid="{32B215A6-A2FB-4ED0-9002-ED275BF291A9}">
          <x14:formula1>
            <xm:f>'Set Values'!$FA$52:$FA$61</xm:f>
          </x14:formula1>
          <xm:sqref>CT15</xm:sqref>
        </x14:dataValidation>
        <x14:dataValidation type="list" allowBlank="1" showInputMessage="1" showErrorMessage="1" xr:uid="{6C37615E-9CEA-45AA-AE40-0CD36EECDFF4}">
          <x14:formula1>
            <xm:f>'Set Values'!$EZ$52:$EZ$61</xm:f>
          </x14:formula1>
          <xm:sqref>CS15</xm:sqref>
        </x14:dataValidation>
        <x14:dataValidation type="list" allowBlank="1" showInputMessage="1" showErrorMessage="1" xr:uid="{C7B23D84-BD3F-4BC0-ACCA-FC919321579C}">
          <x14:formula1>
            <xm:f>'Set Values'!$EY$52:$EY$61</xm:f>
          </x14:formula1>
          <xm:sqref>CR15</xm:sqref>
        </x14:dataValidation>
        <x14:dataValidation type="list" allowBlank="1" showInputMessage="1" showErrorMessage="1" xr:uid="{2C21AD31-4F69-47CC-ABCC-4FAD5E7B2EF2}">
          <x14:formula1>
            <xm:f>'Set Values'!$EX$52:$EX$61</xm:f>
          </x14:formula1>
          <xm:sqref>CQ15</xm:sqref>
        </x14:dataValidation>
        <x14:dataValidation type="list" allowBlank="1" showInputMessage="1" showErrorMessage="1" xr:uid="{6E57FC9B-A1F9-4CB2-962F-29A1237B2461}">
          <x14:formula1>
            <xm:f>'Set Values'!$EW$52:$EW$61</xm:f>
          </x14:formula1>
          <xm:sqref>CP15</xm:sqref>
        </x14:dataValidation>
        <x14:dataValidation type="list" allowBlank="1" showInputMessage="1" showErrorMessage="1" xr:uid="{D1EE8AC8-A533-4A1D-81CA-899D1E2B0284}">
          <x14:formula1>
            <xm:f>'Set Values'!$EV$52:$EV$61</xm:f>
          </x14:formula1>
          <xm:sqref>CO15</xm:sqref>
        </x14:dataValidation>
        <x14:dataValidation type="list" allowBlank="1" showInputMessage="1" showErrorMessage="1" xr:uid="{A5414E33-588E-4A62-B826-5F98F62C8E31}">
          <x14:formula1>
            <xm:f>'Set Values'!$EU$52:$EU$61</xm:f>
          </x14:formula1>
          <xm:sqref>CN15</xm:sqref>
        </x14:dataValidation>
        <x14:dataValidation type="list" allowBlank="1" showInputMessage="1" showErrorMessage="1" xr:uid="{DC29152C-E955-4A24-9FDE-8680200D56AA}">
          <x14:formula1>
            <xm:f>'Set Values'!$ET$52:$ET$61</xm:f>
          </x14:formula1>
          <xm:sqref>CM15</xm:sqref>
        </x14:dataValidation>
        <x14:dataValidation type="list" allowBlank="1" showInputMessage="1" showErrorMessage="1" xr:uid="{7BEE733C-49F2-45C6-8218-355FF37756DF}">
          <x14:formula1>
            <xm:f>'Set Values'!$ES$52:$ES$61</xm:f>
          </x14:formula1>
          <xm:sqref>CL15</xm:sqref>
        </x14:dataValidation>
        <x14:dataValidation type="list" allowBlank="1" showInputMessage="1" showErrorMessage="1" xr:uid="{F163861C-F778-4224-9AB8-89E2B270A16B}">
          <x14:formula1>
            <xm:f>'Set Values'!$ER$52:$ER$61</xm:f>
          </x14:formula1>
          <xm:sqref>CK15</xm:sqref>
        </x14:dataValidation>
        <x14:dataValidation type="list" allowBlank="1" showInputMessage="1" showErrorMessage="1" xr:uid="{B7599B2E-4BCE-46E0-86D5-4C5C96B2B90C}">
          <x14:formula1>
            <xm:f>'Set Values'!$EQ$52:$EQ$61</xm:f>
          </x14:formula1>
          <xm:sqref>CJ15</xm:sqref>
        </x14:dataValidation>
        <x14:dataValidation type="list" allowBlank="1" showInputMessage="1" showErrorMessage="1" xr:uid="{EF2B50B1-14C0-4E51-B0DB-EED5337919C3}">
          <x14:formula1>
            <xm:f>'Set Values'!$EP$52:$EP$61</xm:f>
          </x14:formula1>
          <xm:sqref>CI15</xm:sqref>
        </x14:dataValidation>
        <x14:dataValidation type="list" allowBlank="1" showInputMessage="1" showErrorMessage="1" xr:uid="{9DD97806-B6A9-46F3-9253-877AF48D7B60}">
          <x14:formula1>
            <xm:f>'Set Values'!$EO$52:$EO$61</xm:f>
          </x14:formula1>
          <xm:sqref>CH15</xm:sqref>
        </x14:dataValidation>
        <x14:dataValidation type="list" allowBlank="1" showInputMessage="1" showErrorMessage="1" xr:uid="{D7ABA83D-FCA5-4B3B-B7F4-44B31FB0500B}">
          <x14:formula1>
            <xm:f>'Set Values'!$EN$52:$EN$61</xm:f>
          </x14:formula1>
          <xm:sqref>CG15</xm:sqref>
        </x14:dataValidation>
        <x14:dataValidation type="list" allowBlank="1" showInputMessage="1" showErrorMessage="1" xr:uid="{0E443BE9-E3F6-4F93-8ED1-B569EE451E4B}">
          <x14:formula1>
            <xm:f>'Set Values'!$EM$52:$EM$61</xm:f>
          </x14:formula1>
          <xm:sqref>CF15</xm:sqref>
        </x14:dataValidation>
        <x14:dataValidation type="list" allowBlank="1" showInputMessage="1" showErrorMessage="1" xr:uid="{F0E4E8A5-8CFD-400B-8525-8BCEF2C2B00A}">
          <x14:formula1>
            <xm:f>'Set Values'!$EL$52:$EL$61</xm:f>
          </x14:formula1>
          <xm:sqref>CE15</xm:sqref>
        </x14:dataValidation>
        <x14:dataValidation type="list" allowBlank="1" showInputMessage="1" showErrorMessage="1" xr:uid="{4849BE8D-339F-420E-A646-FAD9B597B547}">
          <x14:formula1>
            <xm:f>'Set Values'!$EK$52:$EK$61</xm:f>
          </x14:formula1>
          <xm:sqref>CD15</xm:sqref>
        </x14:dataValidation>
        <x14:dataValidation type="list" allowBlank="1" showInputMessage="1" showErrorMessage="1" xr:uid="{F96E211F-F54A-4523-842C-157FA0B34875}">
          <x14:formula1>
            <xm:f>'Set Values'!$EJ$52:$EJ$61</xm:f>
          </x14:formula1>
          <xm:sqref>CC15</xm:sqref>
        </x14:dataValidation>
        <x14:dataValidation type="list" allowBlank="1" showInputMessage="1" showErrorMessage="1" xr:uid="{803BF7CC-3201-41F7-9146-5255A588390C}">
          <x14:formula1>
            <xm:f>'Set Values'!$EI$52:$EI$61</xm:f>
          </x14:formula1>
          <xm:sqref>CB15</xm:sqref>
        </x14:dataValidation>
        <x14:dataValidation type="list" allowBlank="1" showInputMessage="1" showErrorMessage="1" xr:uid="{E90E2FB7-7622-4DD4-ABE0-CA766E420C49}">
          <x14:formula1>
            <xm:f>'Set Values'!$EH$52:$EH$61</xm:f>
          </x14:formula1>
          <xm:sqref>CA15</xm:sqref>
        </x14:dataValidation>
        <x14:dataValidation type="list" allowBlank="1" showInputMessage="1" showErrorMessage="1" xr:uid="{B7441315-7208-40FD-9E0F-58952D7E7A7D}">
          <x14:formula1>
            <xm:f>'Set Values'!$EG$52:$EG$61</xm:f>
          </x14:formula1>
          <xm:sqref>BZ15</xm:sqref>
        </x14:dataValidation>
        <x14:dataValidation type="list" allowBlank="1" showInputMessage="1" showErrorMessage="1" xr:uid="{16D3B9ED-A5D6-4453-A70F-8BAF8B249CC2}">
          <x14:formula1>
            <xm:f>'Set Values'!$EF$52:$EF$61</xm:f>
          </x14:formula1>
          <xm:sqref>BY15</xm:sqref>
        </x14:dataValidation>
        <x14:dataValidation type="list" allowBlank="1" showInputMessage="1" showErrorMessage="1" xr:uid="{8D77B34A-E256-4412-9C10-0D2BA0A9446D}">
          <x14:formula1>
            <xm:f>'Set Values'!$EE$52:$EE$61</xm:f>
          </x14:formula1>
          <xm:sqref>BX15</xm:sqref>
        </x14:dataValidation>
        <x14:dataValidation type="list" allowBlank="1" showInputMessage="1" showErrorMessage="1" xr:uid="{3949B9A6-7AF4-40BA-9883-23C5C846AD06}">
          <x14:formula1>
            <xm:f>'Set Values'!$ED$52:$ED$61</xm:f>
          </x14:formula1>
          <xm:sqref>BW15</xm:sqref>
        </x14:dataValidation>
        <x14:dataValidation type="list" allowBlank="1" showInputMessage="1" showErrorMessage="1" xr:uid="{236EF5D0-A638-42F7-ABCF-96AF30323DE3}">
          <x14:formula1>
            <xm:f>'Set Values'!$EC$52:$EC$61</xm:f>
          </x14:formula1>
          <xm:sqref>BV15</xm:sqref>
        </x14:dataValidation>
        <x14:dataValidation type="list" allowBlank="1" showInputMessage="1" showErrorMessage="1" xr:uid="{0B27AC29-C5D3-4306-9D6D-3A4C5B3FC846}">
          <x14:formula1>
            <xm:f>'Set Values'!$EB$52:$EB$61</xm:f>
          </x14:formula1>
          <xm:sqref>BU15</xm:sqref>
        </x14:dataValidation>
        <x14:dataValidation type="list" allowBlank="1" showInputMessage="1" showErrorMessage="1" xr:uid="{892D6F78-D70B-4AFC-8E33-1755665836B8}">
          <x14:formula1>
            <xm:f>'Set Values'!$EA$52:$EA$61</xm:f>
          </x14:formula1>
          <xm:sqref>BT15</xm:sqref>
        </x14:dataValidation>
        <x14:dataValidation type="list" allowBlank="1" showInputMessage="1" showErrorMessage="1" xr:uid="{E812C870-B3FC-4674-81EF-BC8BB57CB87A}">
          <x14:formula1>
            <xm:f>'Set Values'!$DZ$52:$DZ$61</xm:f>
          </x14:formula1>
          <xm:sqref>BS15</xm:sqref>
        </x14:dataValidation>
        <x14:dataValidation type="list" allowBlank="1" showInputMessage="1" showErrorMessage="1" xr:uid="{66C9F36E-F377-4B94-BE7D-96C10F135A9F}">
          <x14:formula1>
            <xm:f>'Set Values'!$DY$52:$DY$61</xm:f>
          </x14:formula1>
          <xm:sqref>BR15</xm:sqref>
        </x14:dataValidation>
        <x14:dataValidation type="list" allowBlank="1" showInputMessage="1" showErrorMessage="1" xr:uid="{AEE2C13F-935E-4BCB-BE12-1B74263A05E2}">
          <x14:formula1>
            <xm:f>'Set Values'!$DX$52:$DX$61</xm:f>
          </x14:formula1>
          <xm:sqref>BQ15</xm:sqref>
        </x14:dataValidation>
        <x14:dataValidation type="list" allowBlank="1" showInputMessage="1" showErrorMessage="1" xr:uid="{6353E68F-A653-41C7-AA21-209828C15A0F}">
          <x14:formula1>
            <xm:f>'Set Values'!$DW$52:$DW$61</xm:f>
          </x14:formula1>
          <xm:sqref>BP15</xm:sqref>
        </x14:dataValidation>
        <x14:dataValidation type="list" allowBlank="1" showInputMessage="1" showErrorMessage="1" xr:uid="{C7C95C01-1B21-49B6-B2C2-4E94233FB423}">
          <x14:formula1>
            <xm:f>'Set Values'!$DV$52:$DV$61</xm:f>
          </x14:formula1>
          <xm:sqref>BO15</xm:sqref>
        </x14:dataValidation>
        <x14:dataValidation type="list" allowBlank="1" showInputMessage="1" showErrorMessage="1" xr:uid="{4C822DE9-E50F-47AA-83CF-C3C811031079}">
          <x14:formula1>
            <xm:f>'Set Values'!$DU$52:$DU$61</xm:f>
          </x14:formula1>
          <xm:sqref>BN15</xm:sqref>
        </x14:dataValidation>
        <x14:dataValidation type="list" allowBlank="1" showInputMessage="1" showErrorMessage="1" xr:uid="{F4DF8E61-E491-4C11-839A-B4E4056D3A0E}">
          <x14:formula1>
            <xm:f>'Set Values'!$DT$52:$DT$61</xm:f>
          </x14:formula1>
          <xm:sqref>BM15</xm:sqref>
        </x14:dataValidation>
        <x14:dataValidation type="list" allowBlank="1" showInputMessage="1" showErrorMessage="1" xr:uid="{21FB6329-172C-48E6-9308-49FEB75AD6A9}">
          <x14:formula1>
            <xm:f>'Set Values'!$DS$52:$DS$61</xm:f>
          </x14:formula1>
          <xm:sqref>BL15</xm:sqref>
        </x14:dataValidation>
        <x14:dataValidation type="list" allowBlank="1" showInputMessage="1" showErrorMessage="1" xr:uid="{959FEA78-919E-4C42-B5D7-ED7133E39897}">
          <x14:formula1>
            <xm:f>'Set Values'!$DR$52:$DR$61</xm:f>
          </x14:formula1>
          <xm:sqref>BK15</xm:sqref>
        </x14:dataValidation>
        <x14:dataValidation type="list" allowBlank="1" showInputMessage="1" showErrorMessage="1" xr:uid="{E8484DC2-D4F4-422C-8A48-9E00EDF4DEFE}">
          <x14:formula1>
            <xm:f>'Set Values'!$DQ$52:$DQ$61</xm:f>
          </x14:formula1>
          <xm:sqref>BJ15</xm:sqref>
        </x14:dataValidation>
        <x14:dataValidation type="list" allowBlank="1" showInputMessage="1" showErrorMessage="1" xr:uid="{88CEBFD8-D231-4C98-BD43-B46304714CA8}">
          <x14:formula1>
            <xm:f>'Set Values'!$DP$52:$DP$61</xm:f>
          </x14:formula1>
          <xm:sqref>BI15</xm:sqref>
        </x14:dataValidation>
        <x14:dataValidation type="list" allowBlank="1" showInputMessage="1" showErrorMessage="1" xr:uid="{7DFD12F6-18E9-446E-AFE0-6AF7ECAA9041}">
          <x14:formula1>
            <xm:f>'Set Values'!$DO$52:$DO$61</xm:f>
          </x14:formula1>
          <xm:sqref>BH15</xm:sqref>
        </x14:dataValidation>
        <x14:dataValidation type="list" allowBlank="1" showInputMessage="1" showErrorMessage="1" xr:uid="{8822649C-5D66-4778-87A8-A15A99BCF8BD}">
          <x14:formula1>
            <xm:f>'Set Values'!$DN$52:$DN$61</xm:f>
          </x14:formula1>
          <xm:sqref>BG15</xm:sqref>
        </x14:dataValidation>
        <x14:dataValidation type="list" allowBlank="1" showInputMessage="1" showErrorMessage="1" xr:uid="{A9426BEB-8187-42D6-BEDE-18297E2D76BB}">
          <x14:formula1>
            <xm:f>'Set Values'!$DM$52:$DM$61</xm:f>
          </x14:formula1>
          <xm:sqref>BF15</xm:sqref>
        </x14:dataValidation>
        <x14:dataValidation type="list" allowBlank="1" showInputMessage="1" showErrorMessage="1" xr:uid="{0B4933ED-C5C7-40EE-AD1C-5F713102A32D}">
          <x14:formula1>
            <xm:f>'Set Values'!$DL$52:$DL$61</xm:f>
          </x14:formula1>
          <xm:sqref>BE15</xm:sqref>
        </x14:dataValidation>
        <x14:dataValidation type="list" allowBlank="1" showInputMessage="1" showErrorMessage="1" xr:uid="{EE3426C6-C1D6-45A7-A6DC-95D5746EC62D}">
          <x14:formula1>
            <xm:f>'Set Values'!$DK$52:$DK$61</xm:f>
          </x14:formula1>
          <xm:sqref>BD15</xm:sqref>
        </x14:dataValidation>
        <x14:dataValidation type="list" allowBlank="1" showInputMessage="1" showErrorMessage="1" xr:uid="{4A89B32D-035A-41E3-B451-0725E5672C20}">
          <x14:formula1>
            <xm:f>'Set Values'!$DJ$52:$DJ$61</xm:f>
          </x14:formula1>
          <xm:sqref>BC15</xm:sqref>
        </x14:dataValidation>
        <x14:dataValidation type="list" allowBlank="1" showInputMessage="1" showErrorMessage="1" xr:uid="{395E1413-0F93-4DA8-8576-AFB2A1859F19}">
          <x14:formula1>
            <xm:f>'Set Values'!$DI$52:$DI$61</xm:f>
          </x14:formula1>
          <xm:sqref>BB15</xm:sqref>
        </x14:dataValidation>
        <x14:dataValidation type="list" allowBlank="1" showInputMessage="1" showErrorMessage="1" xr:uid="{7CA0CA92-8AA8-4C1A-BF43-491F6EF52C09}">
          <x14:formula1>
            <xm:f>'Set Values'!$DH$52:$DH$61</xm:f>
          </x14:formula1>
          <xm:sqref>BA15</xm:sqref>
        </x14:dataValidation>
        <x14:dataValidation type="list" allowBlank="1" showInputMessage="1" showErrorMessage="1" xr:uid="{A6926DA0-E947-46D5-9FEB-1264DBD69725}">
          <x14:formula1>
            <xm:f>'Set Values'!$DG$52:$DG$61</xm:f>
          </x14:formula1>
          <xm:sqref>AZ15</xm:sqref>
        </x14:dataValidation>
        <x14:dataValidation type="list" allowBlank="1" showInputMessage="1" showErrorMessage="1" xr:uid="{4FB4D07C-346C-423D-967C-E6599CBDA24D}">
          <x14:formula1>
            <xm:f>'Set Values'!$DF$52:$DF$61</xm:f>
          </x14:formula1>
          <xm:sqref>AY15</xm:sqref>
        </x14:dataValidation>
        <x14:dataValidation type="list" allowBlank="1" showInputMessage="1" showErrorMessage="1" xr:uid="{9A76FEAA-6645-40BC-ADAA-696AA09E85F9}">
          <x14:formula1>
            <xm:f>'Set Values'!$DE$52:$DE$61</xm:f>
          </x14:formula1>
          <xm:sqref>AX15</xm:sqref>
        </x14:dataValidation>
        <x14:dataValidation type="list" allowBlank="1" showInputMessage="1" showErrorMessage="1" xr:uid="{E547C975-9F06-4872-B06B-8A2EC9820609}">
          <x14:formula1>
            <xm:f>'Set Values'!$DD$52:$DD$61</xm:f>
          </x14:formula1>
          <xm:sqref>AW15</xm:sqref>
        </x14:dataValidation>
        <x14:dataValidation type="list" allowBlank="1" showInputMessage="1" showErrorMessage="1" xr:uid="{8CBCE401-ECD2-4DFF-9BBB-8515B0C96E1D}">
          <x14:formula1>
            <xm:f>'Set Values'!$DC$52:$DC$61</xm:f>
          </x14:formula1>
          <xm:sqref>AV15</xm:sqref>
        </x14:dataValidation>
        <x14:dataValidation type="list" allowBlank="1" showInputMessage="1" showErrorMessage="1" xr:uid="{2369367A-5709-4C7E-A3C5-ECC57A8C3370}">
          <x14:formula1>
            <xm:f>'Set Values'!$DB$52:$DB$61</xm:f>
          </x14:formula1>
          <xm:sqref>AU15</xm:sqref>
        </x14:dataValidation>
        <x14:dataValidation type="list" allowBlank="1" showInputMessage="1" showErrorMessage="1" xr:uid="{D872B011-B0B2-4A21-9CC0-174689A11246}">
          <x14:formula1>
            <xm:f>'Set Values'!$DA$52:$DA$61</xm:f>
          </x14:formula1>
          <xm:sqref>AT15</xm:sqref>
        </x14:dataValidation>
        <x14:dataValidation type="list" allowBlank="1" showInputMessage="1" showErrorMessage="1" xr:uid="{82EA12A6-4FC6-4A24-A46B-7D491589399C}">
          <x14:formula1>
            <xm:f>'Set Values'!$CZ$52:$CZ$61</xm:f>
          </x14:formula1>
          <xm:sqref>AS15</xm:sqref>
        </x14:dataValidation>
        <x14:dataValidation type="list" allowBlank="1" showInputMessage="1" showErrorMessage="1" xr:uid="{51C22004-57C3-4C1B-A6FC-65AEF5285C73}">
          <x14:formula1>
            <xm:f>'Set Values'!$CY$52:$CY$61</xm:f>
          </x14:formula1>
          <xm:sqref>AR15</xm:sqref>
        </x14:dataValidation>
        <x14:dataValidation type="list" allowBlank="1" showInputMessage="1" showErrorMessage="1" xr:uid="{F148073A-1FA2-4FF8-B326-62C0369AD814}">
          <x14:formula1>
            <xm:f>'Set Values'!$CX$52:$CX$61</xm:f>
          </x14:formula1>
          <xm:sqref>AQ15</xm:sqref>
        </x14:dataValidation>
        <x14:dataValidation type="list" allowBlank="1" showInputMessage="1" showErrorMessage="1" xr:uid="{340CF565-EC22-44AB-9442-0643A34BDE55}">
          <x14:formula1>
            <xm:f>'Set Values'!$CW$52:$CW$61</xm:f>
          </x14:formula1>
          <xm:sqref>AP15</xm:sqref>
        </x14:dataValidation>
        <x14:dataValidation type="list" allowBlank="1" showInputMessage="1" showErrorMessage="1" xr:uid="{FC533C00-8C62-40CF-95A3-91763B72AC5C}">
          <x14:formula1>
            <xm:f>'Set Values'!$CV$52:$CV$61</xm:f>
          </x14:formula1>
          <xm:sqref>AO15</xm:sqref>
        </x14:dataValidation>
        <x14:dataValidation type="list" allowBlank="1" showInputMessage="1" showErrorMessage="1" xr:uid="{19FBBD45-A506-4551-ACC1-21B7B83254E5}">
          <x14:formula1>
            <xm:f>'Set Values'!$CU$52:$CU$61</xm:f>
          </x14:formula1>
          <xm:sqref>AN15</xm:sqref>
        </x14:dataValidation>
        <x14:dataValidation type="list" allowBlank="1" showInputMessage="1" showErrorMessage="1" xr:uid="{E447B075-C35F-4AF9-8C5A-1A08BB66EBF4}">
          <x14:formula1>
            <xm:f>'Set Values'!$CT$52:$CT$61</xm:f>
          </x14:formula1>
          <xm:sqref>AM15</xm:sqref>
        </x14:dataValidation>
        <x14:dataValidation type="list" allowBlank="1" showInputMessage="1" showErrorMessage="1" xr:uid="{22ED78F6-CF5A-4310-9ED3-C8323AE8BE15}">
          <x14:formula1>
            <xm:f>'Set Values'!$CS$52:$CS$61</xm:f>
          </x14:formula1>
          <xm:sqref>AL15</xm:sqref>
        </x14:dataValidation>
        <x14:dataValidation type="list" allowBlank="1" showInputMessage="1" showErrorMessage="1" xr:uid="{F1515B01-DDA5-492B-808F-19EE59CB031D}">
          <x14:formula1>
            <xm:f>'Set Values'!$CR$52:$CR$61</xm:f>
          </x14:formula1>
          <xm:sqref>AK15</xm:sqref>
        </x14:dataValidation>
        <x14:dataValidation type="list" allowBlank="1" showInputMessage="1" showErrorMessage="1" xr:uid="{4D98A35F-8296-4874-A714-A073CCFEF2FC}">
          <x14:formula1>
            <xm:f>'Set Values'!$CQ$52:$CQ$61</xm:f>
          </x14:formula1>
          <xm:sqref>AJ15</xm:sqref>
        </x14:dataValidation>
        <x14:dataValidation type="list" allowBlank="1" showInputMessage="1" showErrorMessage="1" xr:uid="{05AB7851-5CBC-4205-8D21-25E2A83C5E12}">
          <x14:formula1>
            <xm:f>'Set Values'!$CP$52:$CP$61</xm:f>
          </x14:formula1>
          <xm:sqref>AI15</xm:sqref>
        </x14:dataValidation>
        <x14:dataValidation type="list" allowBlank="1" showInputMessage="1" showErrorMessage="1" xr:uid="{7C08444F-23C4-46AE-ABAF-F71EB8A9CB73}">
          <x14:formula1>
            <xm:f>'Set Values'!$CO$52:$CO$61</xm:f>
          </x14:formula1>
          <xm:sqref>AH15</xm:sqref>
        </x14:dataValidation>
        <x14:dataValidation type="list" allowBlank="1" showInputMessage="1" showErrorMessage="1" xr:uid="{B6939FB3-F2C5-48C7-9CFA-A457944882D2}">
          <x14:formula1>
            <xm:f>'Set Values'!$CN$52:$CN$61</xm:f>
          </x14:formula1>
          <xm:sqref>AG15</xm:sqref>
        </x14:dataValidation>
        <x14:dataValidation type="list" allowBlank="1" showInputMessage="1" showErrorMessage="1" xr:uid="{3B9DD890-BE1D-4FD5-A6D8-4C31AF23B328}">
          <x14:formula1>
            <xm:f>'Set Values'!$CM$52:$CM$61</xm:f>
          </x14:formula1>
          <xm:sqref>AF15</xm:sqref>
        </x14:dataValidation>
        <x14:dataValidation type="list" allowBlank="1" showInputMessage="1" showErrorMessage="1" xr:uid="{119F790E-2B2A-4055-8D3B-AA4A5F89C386}">
          <x14:formula1>
            <xm:f>'Set Values'!$CL$52:$CL$61</xm:f>
          </x14:formula1>
          <xm:sqref>AE15</xm:sqref>
        </x14:dataValidation>
        <x14:dataValidation type="list" allowBlank="1" showInputMessage="1" showErrorMessage="1" xr:uid="{46EE1D1C-821E-4904-9640-1695C0AC8DDC}">
          <x14:formula1>
            <xm:f>'Set Values'!$CK$52:$CK$61</xm:f>
          </x14:formula1>
          <xm:sqref>AD15</xm:sqref>
        </x14:dataValidation>
        <x14:dataValidation type="list" allowBlank="1" showInputMessage="1" showErrorMessage="1" xr:uid="{7FA78ACC-F49B-47EF-9CE9-70E12061462C}">
          <x14:formula1>
            <xm:f>'Set Values'!$CJ$52:$CJ$61</xm:f>
          </x14:formula1>
          <xm:sqref>AC15</xm:sqref>
        </x14:dataValidation>
        <x14:dataValidation type="list" allowBlank="1" showInputMessage="1" showErrorMessage="1" xr:uid="{14F181FC-F57C-4647-9FDC-08DC943679C5}">
          <x14:formula1>
            <xm:f>'Set Values'!$CI$52:$CI$61</xm:f>
          </x14:formula1>
          <xm:sqref>AB15</xm:sqref>
        </x14:dataValidation>
        <x14:dataValidation type="list" allowBlank="1" showInputMessage="1" showErrorMessage="1" xr:uid="{C57694DD-6506-4015-BE96-322B951A7D08}">
          <x14:formula1>
            <xm:f>'Set Values'!$CH$52:$CH$61</xm:f>
          </x14:formula1>
          <xm:sqref>AA15</xm:sqref>
        </x14:dataValidation>
        <x14:dataValidation type="list" allowBlank="1" showInputMessage="1" showErrorMessage="1" xr:uid="{28274724-B3A7-4D03-8180-726237D2BC7A}">
          <x14:formula1>
            <xm:f>'Set Values'!$CG$52:$CG$61</xm:f>
          </x14:formula1>
          <xm:sqref>Z15</xm:sqref>
        </x14:dataValidation>
        <x14:dataValidation type="list" allowBlank="1" showInputMessage="1" showErrorMessage="1" xr:uid="{60D70343-0DD2-44F0-8BE6-51AA7927A28B}">
          <x14:formula1>
            <xm:f>'Set Values'!$CF$52:$CF$61</xm:f>
          </x14:formula1>
          <xm:sqref>Y15</xm:sqref>
        </x14:dataValidation>
        <x14:dataValidation type="list" allowBlank="1" showInputMessage="1" showErrorMessage="1" xr:uid="{5A34A580-3EEA-4D85-9E38-AA6F2212ADB3}">
          <x14:formula1>
            <xm:f>'Set Values'!$CE$52:$CE$61</xm:f>
          </x14:formula1>
          <xm:sqref>X15</xm:sqref>
        </x14:dataValidation>
        <x14:dataValidation type="list" allowBlank="1" showInputMessage="1" showErrorMessage="1" xr:uid="{48234A90-3F29-446B-B68D-AECEE6FBA289}">
          <x14:formula1>
            <xm:f>'Set Values'!$AA$3</xm:f>
          </x14:formula1>
          <xm:sqref>E12:CZ12</xm:sqref>
        </x14:dataValidation>
        <x14:dataValidation type="list" allowBlank="1" showInputMessage="1" showErrorMessage="1" xr:uid="{6465C11D-751F-4594-B1EE-FADDDE90DE36}">
          <x14:formula1>
            <xm:f>'Set Values'!$CD$52:$CD$61</xm:f>
          </x14:formula1>
          <xm:sqref>W15</xm:sqref>
        </x14:dataValidation>
        <x14:dataValidation type="list" allowBlank="1" showInputMessage="1" showErrorMessage="1" xr:uid="{99BC21C8-D616-44BA-864E-C7AA55D24A1B}">
          <x14:formula1>
            <xm:f>'Set Values'!$CC$52:$CC$61</xm:f>
          </x14:formula1>
          <xm:sqref>V15</xm:sqref>
        </x14:dataValidation>
        <x14:dataValidation type="list" allowBlank="1" showInputMessage="1" showErrorMessage="1" xr:uid="{2A65E22B-81FD-47D3-B698-B3E01A8666A8}">
          <x14:formula1>
            <xm:f>'Set Values'!$CB$52:$CB$61</xm:f>
          </x14:formula1>
          <xm:sqref>U15</xm:sqref>
        </x14:dataValidation>
        <x14:dataValidation type="list" allowBlank="1" showInputMessage="1" showErrorMessage="1" xr:uid="{AA1382AA-3B3E-4BFA-BEB2-FEFA9451D222}">
          <x14:formula1>
            <xm:f>'Set Values'!$CA$52:$CA$61</xm:f>
          </x14:formula1>
          <xm:sqref>T15</xm:sqref>
        </x14:dataValidation>
        <x14:dataValidation type="list" allowBlank="1" showInputMessage="1" showErrorMessage="1" xr:uid="{2E8C27DF-399C-46ED-B674-BA02A683C216}">
          <x14:formula1>
            <xm:f>'Set Values'!$BZ$52:$BZ$61</xm:f>
          </x14:formula1>
          <xm:sqref>S15</xm:sqref>
        </x14:dataValidation>
        <x14:dataValidation type="list" allowBlank="1" showInputMessage="1" showErrorMessage="1" xr:uid="{18FE8F7A-D264-453C-A4CE-8A3B7E374B62}">
          <x14:formula1>
            <xm:f>'Set Values'!$BY$52:$BY$61</xm:f>
          </x14:formula1>
          <xm:sqref>R15</xm:sqref>
        </x14:dataValidation>
        <x14:dataValidation type="list" allowBlank="1" showInputMessage="1" showErrorMessage="1" xr:uid="{91C9F062-6ADC-480E-B595-D25F39D57E99}">
          <x14:formula1>
            <xm:f>'Set Values'!$BX$52:$BX$61</xm:f>
          </x14:formula1>
          <xm:sqref>Q15</xm:sqref>
        </x14:dataValidation>
        <x14:dataValidation type="list" allowBlank="1" showInputMessage="1" showErrorMessage="1" xr:uid="{9E8AC590-E370-4119-BD73-4E50ACD213C9}">
          <x14:formula1>
            <xm:f>'Set Values'!$BW$52:$BW$61</xm:f>
          </x14:formula1>
          <xm:sqref>P15</xm:sqref>
        </x14:dataValidation>
        <x14:dataValidation type="list" allowBlank="1" showInputMessage="1" showErrorMessage="1" xr:uid="{6FE76DF0-41CD-4484-8A00-848AD3D7E063}">
          <x14:formula1>
            <xm:f>'Set Values'!$BV$52:$BV$61</xm:f>
          </x14:formula1>
          <xm:sqref>O15</xm:sqref>
        </x14:dataValidation>
        <x14:dataValidation type="list" allowBlank="1" showInputMessage="1" showErrorMessage="1" xr:uid="{449CFCF6-E0CF-41E5-BE36-2818414627C2}">
          <x14:formula1>
            <xm:f>'Set Values'!$BU$52:$BU$61</xm:f>
          </x14:formula1>
          <xm:sqref>N15</xm:sqref>
        </x14:dataValidation>
        <x14:dataValidation type="list" allowBlank="1" showInputMessage="1" showErrorMessage="1" xr:uid="{425ACCDE-1C27-4C7A-A42D-66D952E38A43}">
          <x14:formula1>
            <xm:f>'Set Values'!$BT$52:$BT$61</xm:f>
          </x14:formula1>
          <xm:sqref>M15</xm:sqref>
        </x14:dataValidation>
        <x14:dataValidation type="list" allowBlank="1" showInputMessage="1" showErrorMessage="1" xr:uid="{2B430758-0D41-497C-AAA2-5FADCE83F702}">
          <x14:formula1>
            <xm:f>'Set Values'!$BS$52:$BS$61</xm:f>
          </x14:formula1>
          <xm:sqref>L15</xm:sqref>
        </x14:dataValidation>
        <x14:dataValidation type="list" allowBlank="1" showInputMessage="1" showErrorMessage="1" xr:uid="{02833F7C-A2B7-4668-AC0C-D03E8C192CCA}">
          <x14:formula1>
            <xm:f>'Set Values'!$BR$52:$BR$61</xm:f>
          </x14:formula1>
          <xm:sqref>K15</xm:sqref>
        </x14:dataValidation>
        <x14:dataValidation type="list" allowBlank="1" showInputMessage="1" showErrorMessage="1" xr:uid="{7E381004-4CE1-498E-922A-3E9E47075BBA}">
          <x14:formula1>
            <xm:f>'Set Values'!$BQ$52:$BQ$61</xm:f>
          </x14:formula1>
          <xm:sqref>J15</xm:sqref>
        </x14:dataValidation>
        <x14:dataValidation type="list" allowBlank="1" showInputMessage="1" showErrorMessage="1" xr:uid="{36219D4B-18DB-4385-82C7-4CC9B2FA4375}">
          <x14:formula1>
            <xm:f>'Set Values'!$BP$52:$BP$61</xm:f>
          </x14:formula1>
          <xm:sqref>I15</xm:sqref>
        </x14:dataValidation>
        <x14:dataValidation type="list" allowBlank="1" showInputMessage="1" showErrorMessage="1" xr:uid="{677E07E0-7FA8-4F3E-8173-4FAB7B50AA5A}">
          <x14:formula1>
            <xm:f>'Set Values'!$BO$52:$BO$61</xm:f>
          </x14:formula1>
          <xm:sqref>H15</xm:sqref>
        </x14:dataValidation>
        <x14:dataValidation type="list" allowBlank="1" showInputMessage="1" showErrorMessage="1" xr:uid="{3D24BDC9-C1B0-4DD4-9853-358D41487233}">
          <x14:formula1>
            <xm:f>'Set Values'!$BN$52:$BN$61</xm:f>
          </x14:formula1>
          <xm:sqref>G15</xm:sqref>
        </x14:dataValidation>
        <x14:dataValidation type="list" allowBlank="1" showInputMessage="1" showErrorMessage="1" xr:uid="{0A6663E2-F4E0-4AFD-B821-791878F7608A}">
          <x14:formula1>
            <xm:f>'Set Values'!$BL$52:$BL$61</xm:f>
          </x14:formula1>
          <xm:sqref>E15</xm:sqref>
        </x14:dataValidation>
        <x14:dataValidation type="list" allowBlank="1" showInputMessage="1" showErrorMessage="1" xr:uid="{B365A2F0-1EA3-4EDC-B721-066FF8993AE8}">
          <x14:formula1>
            <xm:f>'Set Values'!$BM$52:$BM$61</xm:f>
          </x14:formula1>
          <xm:sqref>F15</xm:sqref>
        </x14:dataValidation>
        <x14:dataValidation type="list" allowBlank="1" showInputMessage="1" showErrorMessage="1" xr:uid="{5EB49C04-3817-4D56-8C9D-35F109D4F4DA}">
          <x14:formula1>
            <xm:f>'Set Values'!$Z$3:$Z$4</xm:f>
          </x14:formula1>
          <xm:sqref>D5</xm:sqref>
        </x14:dataValidation>
        <x14:dataValidation type="list" allowBlank="1" showInputMessage="1" showErrorMessage="1" xr:uid="{FFE9FEDA-D24F-4DE0-81EB-D732E218D24D}">
          <x14:formula1>
            <xm:f>'Set Values'!$AB$3:$AB$4</xm:f>
          </x14:formula1>
          <xm:sqref>E20:CZ20</xm:sqref>
        </x14:dataValidation>
        <x14:dataValidation type="list" allowBlank="1" showInputMessage="1" showErrorMessage="1" xr:uid="{E4B72D06-D991-4C5C-BAAB-1960096708EC}">
          <x14:formula1>
            <xm:f>'Set Values'!$FB$52:$FB$61</xm:f>
          </x14:formula1>
          <xm:sqref>CU15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826BF-CDD7-4C48-83AE-089209C6E5CB}">
  <dimension ref="A1:CZ108"/>
  <sheetViews>
    <sheetView showGridLines="0" zoomScale="70" zoomScaleNormal="70" workbookViewId="0">
      <pane xSplit="4" ySplit="11" topLeftCell="E12" activePane="bottomRight" state="frozen"/>
      <selection activeCell="D20" sqref="D20"/>
      <selection pane="topRight" activeCell="D20" sqref="D20"/>
      <selection pane="bottomLeft" activeCell="D20" sqref="D20"/>
      <selection pane="bottomRight"/>
    </sheetView>
  </sheetViews>
  <sheetFormatPr defaultColWidth="9.21875" defaultRowHeight="13.8" x14ac:dyDescent="0.25"/>
  <cols>
    <col min="1" max="1" width="9.33203125" style="2" customWidth="1"/>
    <col min="2" max="2" width="39.5546875" style="2" customWidth="1"/>
    <col min="3" max="3" width="71.5546875" style="5" customWidth="1"/>
    <col min="4" max="4" width="30.77734375" style="5" customWidth="1"/>
    <col min="5" max="104" width="40.77734375" style="2" customWidth="1"/>
    <col min="105" max="16384" width="9.21875" style="2"/>
  </cols>
  <sheetData>
    <row r="1" spans="1:104" s="78" customFormat="1" ht="21" x14ac:dyDescent="0.35">
      <c r="A1" s="75" t="s">
        <v>585</v>
      </c>
      <c r="B1" s="75"/>
      <c r="C1" s="76"/>
      <c r="D1" s="77"/>
      <c r="E1" s="75" t="s">
        <v>401</v>
      </c>
      <c r="F1" s="75" t="s">
        <v>402</v>
      </c>
      <c r="G1" s="75" t="s">
        <v>403</v>
      </c>
      <c r="H1" s="75" t="s">
        <v>404</v>
      </c>
      <c r="I1" s="75" t="s">
        <v>405</v>
      </c>
      <c r="J1" s="75" t="s">
        <v>406</v>
      </c>
      <c r="K1" s="75" t="s">
        <v>407</v>
      </c>
      <c r="L1" s="75" t="s">
        <v>408</v>
      </c>
      <c r="M1" s="75" t="s">
        <v>409</v>
      </c>
      <c r="N1" s="75" t="s">
        <v>410</v>
      </c>
      <c r="O1" s="75" t="s">
        <v>411</v>
      </c>
      <c r="P1" s="75" t="s">
        <v>412</v>
      </c>
      <c r="Q1" s="75" t="s">
        <v>413</v>
      </c>
      <c r="R1" s="75" t="s">
        <v>414</v>
      </c>
      <c r="S1" s="75" t="s">
        <v>415</v>
      </c>
      <c r="T1" s="75" t="s">
        <v>416</v>
      </c>
      <c r="U1" s="75" t="s">
        <v>417</v>
      </c>
      <c r="V1" s="75" t="s">
        <v>418</v>
      </c>
      <c r="W1" s="75" t="s">
        <v>419</v>
      </c>
      <c r="X1" s="75" t="s">
        <v>420</v>
      </c>
      <c r="Y1" s="75" t="s">
        <v>421</v>
      </c>
      <c r="Z1" s="75" t="s">
        <v>422</v>
      </c>
      <c r="AA1" s="75" t="s">
        <v>423</v>
      </c>
      <c r="AB1" s="75" t="s">
        <v>424</v>
      </c>
      <c r="AC1" s="75" t="s">
        <v>425</v>
      </c>
      <c r="AD1" s="75" t="s">
        <v>426</v>
      </c>
      <c r="AE1" s="75" t="s">
        <v>427</v>
      </c>
      <c r="AF1" s="75" t="s">
        <v>428</v>
      </c>
      <c r="AG1" s="75" t="s">
        <v>429</v>
      </c>
      <c r="AH1" s="75" t="s">
        <v>430</v>
      </c>
      <c r="AI1" s="75" t="s">
        <v>431</v>
      </c>
      <c r="AJ1" s="75" t="s">
        <v>432</v>
      </c>
      <c r="AK1" s="75" t="s">
        <v>433</v>
      </c>
      <c r="AL1" s="75" t="s">
        <v>434</v>
      </c>
      <c r="AM1" s="75" t="s">
        <v>435</v>
      </c>
      <c r="AN1" s="75" t="s">
        <v>436</v>
      </c>
      <c r="AO1" s="75" t="s">
        <v>437</v>
      </c>
      <c r="AP1" s="75" t="s">
        <v>438</v>
      </c>
      <c r="AQ1" s="75" t="s">
        <v>439</v>
      </c>
      <c r="AR1" s="75" t="s">
        <v>440</v>
      </c>
      <c r="AS1" s="75" t="s">
        <v>441</v>
      </c>
      <c r="AT1" s="75" t="s">
        <v>442</v>
      </c>
      <c r="AU1" s="75" t="s">
        <v>443</v>
      </c>
      <c r="AV1" s="75" t="s">
        <v>444</v>
      </c>
      <c r="AW1" s="75" t="s">
        <v>445</v>
      </c>
      <c r="AX1" s="75" t="s">
        <v>446</v>
      </c>
      <c r="AY1" s="75" t="s">
        <v>447</v>
      </c>
      <c r="AZ1" s="75" t="s">
        <v>448</v>
      </c>
      <c r="BA1" s="75" t="s">
        <v>449</v>
      </c>
      <c r="BB1" s="75" t="s">
        <v>450</v>
      </c>
      <c r="BC1" s="75" t="s">
        <v>451</v>
      </c>
      <c r="BD1" s="75" t="s">
        <v>452</v>
      </c>
      <c r="BE1" s="75" t="s">
        <v>453</v>
      </c>
      <c r="BF1" s="75" t="s">
        <v>454</v>
      </c>
      <c r="BG1" s="75" t="s">
        <v>455</v>
      </c>
      <c r="BH1" s="75" t="s">
        <v>456</v>
      </c>
      <c r="BI1" s="75" t="s">
        <v>457</v>
      </c>
      <c r="BJ1" s="75" t="s">
        <v>458</v>
      </c>
      <c r="BK1" s="75" t="s">
        <v>459</v>
      </c>
      <c r="BL1" s="75" t="s">
        <v>460</v>
      </c>
      <c r="BM1" s="75" t="s">
        <v>461</v>
      </c>
      <c r="BN1" s="75" t="s">
        <v>462</v>
      </c>
      <c r="BO1" s="75" t="s">
        <v>463</v>
      </c>
      <c r="BP1" s="75" t="s">
        <v>464</v>
      </c>
      <c r="BQ1" s="75" t="s">
        <v>465</v>
      </c>
      <c r="BR1" s="75" t="s">
        <v>466</v>
      </c>
      <c r="BS1" s="75" t="s">
        <v>467</v>
      </c>
      <c r="BT1" s="75" t="s">
        <v>468</v>
      </c>
      <c r="BU1" s="75" t="s">
        <v>469</v>
      </c>
      <c r="BV1" s="75" t="s">
        <v>470</v>
      </c>
      <c r="BW1" s="75" t="s">
        <v>471</v>
      </c>
      <c r="BX1" s="75" t="s">
        <v>472</v>
      </c>
      <c r="BY1" s="75" t="s">
        <v>473</v>
      </c>
      <c r="BZ1" s="75" t="s">
        <v>474</v>
      </c>
      <c r="CA1" s="75" t="s">
        <v>475</v>
      </c>
      <c r="CB1" s="75" t="s">
        <v>476</v>
      </c>
      <c r="CC1" s="75" t="s">
        <v>477</v>
      </c>
      <c r="CD1" s="75" t="s">
        <v>478</v>
      </c>
      <c r="CE1" s="75" t="s">
        <v>479</v>
      </c>
      <c r="CF1" s="75" t="s">
        <v>480</v>
      </c>
      <c r="CG1" s="75" t="s">
        <v>481</v>
      </c>
      <c r="CH1" s="75" t="s">
        <v>482</v>
      </c>
      <c r="CI1" s="75" t="s">
        <v>483</v>
      </c>
      <c r="CJ1" s="75" t="s">
        <v>484</v>
      </c>
      <c r="CK1" s="75" t="s">
        <v>485</v>
      </c>
      <c r="CL1" s="75" t="s">
        <v>486</v>
      </c>
      <c r="CM1" s="75" t="s">
        <v>487</v>
      </c>
      <c r="CN1" s="75" t="s">
        <v>488</v>
      </c>
      <c r="CO1" s="75" t="s">
        <v>489</v>
      </c>
      <c r="CP1" s="75" t="s">
        <v>490</v>
      </c>
      <c r="CQ1" s="75" t="s">
        <v>491</v>
      </c>
      <c r="CR1" s="75" t="s">
        <v>492</v>
      </c>
      <c r="CS1" s="75" t="s">
        <v>493</v>
      </c>
      <c r="CT1" s="75" t="s">
        <v>494</v>
      </c>
      <c r="CU1" s="75" t="s">
        <v>495</v>
      </c>
      <c r="CV1" s="75" t="s">
        <v>496</v>
      </c>
      <c r="CW1" s="75" t="s">
        <v>497</v>
      </c>
      <c r="CX1" s="75" t="s">
        <v>498</v>
      </c>
      <c r="CY1" s="75" t="s">
        <v>499</v>
      </c>
      <c r="CZ1" s="75" t="s">
        <v>500</v>
      </c>
    </row>
    <row r="2" spans="1:104" ht="28.5" customHeight="1" x14ac:dyDescent="0.4">
      <c r="A2" s="24" t="s">
        <v>672</v>
      </c>
      <c r="C2" s="24"/>
      <c r="D2" s="1"/>
    </row>
    <row r="3" spans="1:104" ht="31.2" customHeight="1" x14ac:dyDescent="0.25">
      <c r="A3" s="301" t="s">
        <v>673</v>
      </c>
      <c r="B3" s="302"/>
      <c r="C3" s="302"/>
      <c r="D3" s="58"/>
    </row>
    <row r="4" spans="1:104" x14ac:dyDescent="0.25">
      <c r="A4" s="55" t="s">
        <v>0</v>
      </c>
      <c r="B4" s="56" t="s">
        <v>1</v>
      </c>
      <c r="C4" s="56" t="s">
        <v>5</v>
      </c>
      <c r="D4" s="89" t="str">
        <f>IF('I_State and program information'!E29="","[Plan 5]",'I_State and program information'!E29)</f>
        <v>[Plan 5]</v>
      </c>
    </row>
    <row r="5" spans="1:104" ht="55.2" x14ac:dyDescent="0.25">
      <c r="A5" s="16" t="s">
        <v>579</v>
      </c>
      <c r="B5" s="84" t="s">
        <v>118</v>
      </c>
      <c r="C5" s="15" t="s">
        <v>273</v>
      </c>
      <c r="D5" s="57"/>
    </row>
    <row r="6" spans="1:104" ht="15" customHeight="1" x14ac:dyDescent="0.25">
      <c r="A6" s="62"/>
      <c r="B6" s="62"/>
      <c r="C6" s="62"/>
      <c r="D6" s="62"/>
    </row>
    <row r="7" spans="1:104" ht="15" customHeight="1" x14ac:dyDescent="0.25">
      <c r="A7" s="263" t="s">
        <v>644</v>
      </c>
      <c r="B7" s="62"/>
      <c r="C7" s="62"/>
      <c r="D7" s="62"/>
    </row>
    <row r="8" spans="1:104" ht="15" customHeight="1" x14ac:dyDescent="0.25">
      <c r="A8" s="259" t="s">
        <v>674</v>
      </c>
      <c r="B8" s="62"/>
      <c r="C8" s="62"/>
      <c r="D8" s="62"/>
    </row>
    <row r="9" spans="1:104" ht="35.4" customHeight="1" x14ac:dyDescent="0.4">
      <c r="A9" s="24" t="s">
        <v>647</v>
      </c>
      <c r="B9" s="24"/>
      <c r="D9" s="2"/>
    </row>
    <row r="10" spans="1:104" ht="39.6" customHeight="1" x14ac:dyDescent="0.25">
      <c r="A10" s="282" t="s">
        <v>586</v>
      </c>
      <c r="B10" s="283"/>
      <c r="C10" s="283"/>
      <c r="D10" s="230"/>
    </row>
    <row r="11" spans="1:104" ht="41.4" x14ac:dyDescent="0.25">
      <c r="A11" s="49" t="s">
        <v>0</v>
      </c>
      <c r="B11" s="47" t="s">
        <v>1</v>
      </c>
      <c r="C11" s="47" t="s">
        <v>5</v>
      </c>
      <c r="D11" s="244" t="s">
        <v>65</v>
      </c>
      <c r="E11" s="240" t="str">
        <f>"Standard #1:"&amp;CHAR(10)&amp;CHAR(10)&amp;IF('II_Program-level standards'!E7="","",'II_Program-level standards'!E7&amp;"; "&amp;CHAR(10)&amp;'II_Program-level standards'!E9&amp;"; "&amp;CHAR(10)&amp;'II_Program-level standards'!E14&amp;"; "&amp;CHAR(10)&amp;'II_Program-level standards'!E15)</f>
        <v xml:space="preserve">Standard #1:
</v>
      </c>
      <c r="F11" s="87" t="str">
        <f>"Standard #2:"&amp;CHAR(10)&amp;CHAR(10)&amp;IF('II_Program-level standards'!F7="","",'II_Program-level standards'!F7&amp;"; "&amp;CHAR(10)&amp;'II_Program-level standards'!F9&amp;"; "&amp;CHAR(10)&amp;'II_Program-level standards'!F14&amp;"; "&amp;CHAR(10)&amp;'II_Program-level standards'!F15)</f>
        <v xml:space="preserve">Standard #2:
</v>
      </c>
      <c r="G11" s="87" t="str">
        <f>"Standard #3:"&amp;CHAR(10)&amp;CHAR(10)&amp;IF('II_Program-level standards'!G7="","",'II_Program-level standards'!G7&amp;"; "&amp;CHAR(10)&amp;'II_Program-level standards'!G9&amp;"; "&amp;CHAR(10)&amp;'II_Program-level standards'!G14&amp;"; "&amp;CHAR(10)&amp;'II_Program-level standards'!G15)</f>
        <v xml:space="preserve">Standard #3:
</v>
      </c>
      <c r="H11" s="87" t="str">
        <f>"Standard #4:"&amp;CHAR(10)&amp;CHAR(10)&amp;IF('II_Program-level standards'!H7="","",'II_Program-level standards'!H7&amp;"; "&amp;CHAR(10)&amp;'II_Program-level standards'!H9&amp;"; "&amp;CHAR(10)&amp;'II_Program-level standards'!H14&amp;"; "&amp;CHAR(10)&amp;'II_Program-level standards'!H15)</f>
        <v xml:space="preserve">Standard #4:
</v>
      </c>
      <c r="I11" s="87" t="str">
        <f>"Standard #5:"&amp;CHAR(10)&amp;CHAR(10)&amp;IF('II_Program-level standards'!I7="","",'II_Program-level standards'!I7&amp;"; "&amp;CHAR(10)&amp;'II_Program-level standards'!I9&amp;"; "&amp;CHAR(10)&amp;'II_Program-level standards'!I14&amp;"; "&amp;CHAR(10)&amp;'II_Program-level standards'!I15)</f>
        <v xml:space="preserve">Standard #5:
</v>
      </c>
      <c r="J11" s="87" t="str">
        <f>"Standard #6:"&amp;CHAR(10)&amp;CHAR(10)&amp;IF('II_Program-level standards'!J7="","",'II_Program-level standards'!J7&amp;"; "&amp;CHAR(10)&amp;'II_Program-level standards'!J9&amp;"; "&amp;CHAR(10)&amp;'II_Program-level standards'!J14&amp;"; "&amp;CHAR(10)&amp;'II_Program-level standards'!J15)</f>
        <v xml:space="preserve">Standard #6:
</v>
      </c>
      <c r="K11" s="87" t="str">
        <f>"Standard #7:"&amp;CHAR(10)&amp;CHAR(10)&amp;IF('II_Program-level standards'!K7="","",'II_Program-level standards'!K7&amp;"; "&amp;CHAR(10)&amp;'II_Program-level standards'!K9&amp;"; "&amp;CHAR(10)&amp;'II_Program-level standards'!K14&amp;"; "&amp;CHAR(10)&amp;'II_Program-level standards'!K15)</f>
        <v xml:space="preserve">Standard #7:
</v>
      </c>
      <c r="L11" s="87" t="str">
        <f>"Standard #8:"&amp;CHAR(10)&amp;CHAR(10)&amp;IF('II_Program-level standards'!L7="","",'II_Program-level standards'!L7&amp;"; "&amp;CHAR(10)&amp;'II_Program-level standards'!L9&amp;"; "&amp;CHAR(10)&amp;'II_Program-level standards'!L14&amp;"; "&amp;CHAR(10)&amp;'II_Program-level standards'!L15)</f>
        <v xml:space="preserve">Standard #8:
</v>
      </c>
      <c r="M11" s="87" t="str">
        <f>"Standard #9:"&amp;CHAR(10)&amp;CHAR(10)&amp;IF('II_Program-level standards'!M7="","",'II_Program-level standards'!M7&amp;"; "&amp;CHAR(10)&amp;'II_Program-level standards'!M9&amp;"; "&amp;CHAR(10)&amp;'II_Program-level standards'!M14&amp;"; "&amp;CHAR(10)&amp;'II_Program-level standards'!M15)</f>
        <v xml:space="preserve">Standard #9:
</v>
      </c>
      <c r="N11" s="87" t="str">
        <f>"Standard #10:"&amp;CHAR(10)&amp;CHAR(10)&amp;IF('II_Program-level standards'!N7="","",'II_Program-level standards'!N7&amp;"; "&amp;CHAR(10)&amp;'II_Program-level standards'!N9&amp;"; "&amp;CHAR(10)&amp;'II_Program-level standards'!N14&amp;"; "&amp;CHAR(10)&amp;'II_Program-level standards'!N15)</f>
        <v xml:space="preserve">Standard #10:
</v>
      </c>
      <c r="O11" s="87" t="str">
        <f>"Standard #11:"&amp;CHAR(10)&amp;CHAR(10)&amp;IF('II_Program-level standards'!O7="","",'II_Program-level standards'!O7&amp;"; "&amp;CHAR(10)&amp;'II_Program-level standards'!O9&amp;"; "&amp;CHAR(10)&amp;'II_Program-level standards'!O14&amp;"; "&amp;CHAR(10)&amp;'II_Program-level standards'!O15)</f>
        <v xml:space="preserve">Standard #11:
</v>
      </c>
      <c r="P11" s="87" t="str">
        <f>"Standard #12:"&amp;CHAR(10)&amp;CHAR(10)&amp;IF('II_Program-level standards'!P7="","",'II_Program-level standards'!P7&amp;"; "&amp;CHAR(10)&amp;'II_Program-level standards'!P9&amp;"; "&amp;CHAR(10)&amp;'II_Program-level standards'!P14&amp;"; "&amp;CHAR(10)&amp;'II_Program-level standards'!P15)</f>
        <v xml:space="preserve">Standard #12:
</v>
      </c>
      <c r="Q11" s="87" t="str">
        <f>"Standard #13:"&amp;CHAR(10)&amp;CHAR(10)&amp;IF('II_Program-level standards'!Q7="","",'II_Program-level standards'!Q7&amp;"; "&amp;CHAR(10)&amp;'II_Program-level standards'!Q9&amp;"; "&amp;CHAR(10)&amp;'II_Program-level standards'!Q14&amp;"; "&amp;CHAR(10)&amp;'II_Program-level standards'!Q15)</f>
        <v xml:space="preserve">Standard #13:
</v>
      </c>
      <c r="R11" s="87" t="str">
        <f>"Standard #14:"&amp;CHAR(10)&amp;CHAR(10)&amp;IF('II_Program-level standards'!R7="","",'II_Program-level standards'!R7&amp;"; "&amp;CHAR(10)&amp;'II_Program-level standards'!R9&amp;"; "&amp;CHAR(10)&amp;'II_Program-level standards'!R14&amp;"; "&amp;CHAR(10)&amp;'II_Program-level standards'!R15)</f>
        <v xml:space="preserve">Standard #14:
</v>
      </c>
      <c r="S11" s="87" t="str">
        <f>"Standard #15:"&amp;CHAR(10)&amp;CHAR(10)&amp;IF('II_Program-level standards'!S7="","",'II_Program-level standards'!S7&amp;"; "&amp;CHAR(10)&amp;'II_Program-level standards'!S9&amp;"; "&amp;CHAR(10)&amp;'II_Program-level standards'!S14&amp;"; "&amp;CHAR(10)&amp;'II_Program-level standards'!S15)</f>
        <v xml:space="preserve">Standard #15:
</v>
      </c>
      <c r="T11" s="87" t="str">
        <f>"Standard #16:"&amp;CHAR(10)&amp;CHAR(10)&amp;IF('II_Program-level standards'!T7="","",'II_Program-level standards'!T7&amp;"; "&amp;CHAR(10)&amp;'II_Program-level standards'!T9&amp;"; "&amp;CHAR(10)&amp;'II_Program-level standards'!T14&amp;"; "&amp;CHAR(10)&amp;'II_Program-level standards'!T15)</f>
        <v xml:space="preserve">Standard #16:
</v>
      </c>
      <c r="U11" s="87" t="str">
        <f>"Standard #17:"&amp;CHAR(10)&amp;CHAR(10)&amp;IF('II_Program-level standards'!U7="","",'II_Program-level standards'!U7&amp;"; "&amp;CHAR(10)&amp;'II_Program-level standards'!U9&amp;"; "&amp;CHAR(10)&amp;'II_Program-level standards'!U14&amp;"; "&amp;CHAR(10)&amp;'II_Program-level standards'!U15)</f>
        <v xml:space="preserve">Standard #17:
</v>
      </c>
      <c r="V11" s="87" t="str">
        <f>"Standard #18:"&amp;CHAR(10)&amp;CHAR(10)&amp;IF('II_Program-level standards'!V7="","",'II_Program-level standards'!V7&amp;"; "&amp;CHAR(10)&amp;'II_Program-level standards'!V9&amp;"; "&amp;CHAR(10)&amp;'II_Program-level standards'!V14&amp;"; "&amp;CHAR(10)&amp;'II_Program-level standards'!V15)</f>
        <v xml:space="preserve">Standard #18:
</v>
      </c>
      <c r="W11" s="87" t="str">
        <f>"Standard #19:"&amp;CHAR(10)&amp;CHAR(10)&amp;IF('II_Program-level standards'!W7="","",'II_Program-level standards'!W7&amp;"; "&amp;CHAR(10)&amp;'II_Program-level standards'!W9&amp;"; "&amp;CHAR(10)&amp;'II_Program-level standards'!W14&amp;"; "&amp;CHAR(10)&amp;'II_Program-level standards'!W15)</f>
        <v xml:space="preserve">Standard #19:
</v>
      </c>
      <c r="X11" s="87" t="str">
        <f>"Standard #20:"&amp;CHAR(10)&amp;CHAR(10)&amp;IF('II_Program-level standards'!X7="","",'II_Program-level standards'!X7&amp;"; "&amp;CHAR(10)&amp;'II_Program-level standards'!X9&amp;"; "&amp;CHAR(10)&amp;'II_Program-level standards'!X14&amp;"; "&amp;CHAR(10)&amp;'II_Program-level standards'!X15)</f>
        <v xml:space="preserve">Standard #20:
</v>
      </c>
      <c r="Y11" s="87" t="str">
        <f>"Standard #21:"&amp;CHAR(10)&amp;CHAR(10)&amp;IF('II_Program-level standards'!Y7="","",'II_Program-level standards'!Y7&amp;"; "&amp;CHAR(10)&amp;'II_Program-level standards'!Y9&amp;"; "&amp;CHAR(10)&amp;'II_Program-level standards'!Y14&amp;"; "&amp;CHAR(10)&amp;'II_Program-level standards'!Y15)</f>
        <v xml:space="preserve">Standard #21:
</v>
      </c>
      <c r="Z11" s="87" t="str">
        <f>"Standard #22:"&amp;CHAR(10)&amp;CHAR(10)&amp;IF('II_Program-level standards'!Z7="","",'II_Program-level standards'!Z7&amp;"; "&amp;CHAR(10)&amp;'II_Program-level standards'!Z9&amp;"; "&amp;CHAR(10)&amp;'II_Program-level standards'!Z14&amp;"; "&amp;CHAR(10)&amp;'II_Program-level standards'!Z15)</f>
        <v xml:space="preserve">Standard #22:
</v>
      </c>
      <c r="AA11" s="87" t="str">
        <f>"Standard #23:"&amp;CHAR(10)&amp;CHAR(10)&amp;IF('II_Program-level standards'!AA7="","",'II_Program-level standards'!AA7&amp;"; "&amp;CHAR(10)&amp;'II_Program-level standards'!AA9&amp;"; "&amp;CHAR(10)&amp;'II_Program-level standards'!AA14&amp;"; "&amp;CHAR(10)&amp;'II_Program-level standards'!AA15)</f>
        <v xml:space="preserve">Standard #23:
</v>
      </c>
      <c r="AB11" s="87" t="str">
        <f>"Standard #24:"&amp;CHAR(10)&amp;CHAR(10)&amp;IF('II_Program-level standards'!AB7="","",'II_Program-level standards'!AB7&amp;"; "&amp;CHAR(10)&amp;'II_Program-level standards'!AB9&amp;"; "&amp;CHAR(10)&amp;'II_Program-level standards'!AB14&amp;"; "&amp;CHAR(10)&amp;'II_Program-level standards'!AB15)</f>
        <v xml:space="preserve">Standard #24:
</v>
      </c>
      <c r="AC11" s="87" t="str">
        <f>"Standard #25:"&amp;CHAR(10)&amp;CHAR(10)&amp;IF('II_Program-level standards'!AC7="","",'II_Program-level standards'!AC7&amp;"; "&amp;CHAR(10)&amp;'II_Program-level standards'!AC9&amp;"; "&amp;CHAR(10)&amp;'II_Program-level standards'!AC14&amp;"; "&amp;CHAR(10)&amp;'II_Program-level standards'!AC15)</f>
        <v xml:space="preserve">Standard #25:
</v>
      </c>
      <c r="AD11" s="87" t="str">
        <f>"Standard #26:"&amp;CHAR(10)&amp;CHAR(10)&amp;IF('II_Program-level standards'!AD7="","",'II_Program-level standards'!AD7&amp;"; "&amp;CHAR(10)&amp;'II_Program-level standards'!AD9&amp;"; "&amp;CHAR(10)&amp;'II_Program-level standards'!AD14&amp;"; "&amp;CHAR(10)&amp;'II_Program-level standards'!AD15)</f>
        <v xml:space="preserve">Standard #26:
</v>
      </c>
      <c r="AE11" s="87" t="str">
        <f>"Standard #27:"&amp;CHAR(10)&amp;CHAR(10)&amp;IF('II_Program-level standards'!AE7="","",'II_Program-level standards'!AE7&amp;"; "&amp;CHAR(10)&amp;'II_Program-level standards'!AE9&amp;"; "&amp;CHAR(10)&amp;'II_Program-level standards'!AE14&amp;"; "&amp;CHAR(10)&amp;'II_Program-level standards'!AE15)</f>
        <v xml:space="preserve">Standard #27:
</v>
      </c>
      <c r="AF11" s="87" t="str">
        <f>"Standard #28:"&amp;CHAR(10)&amp;CHAR(10)&amp;IF('II_Program-level standards'!AF7="","",'II_Program-level standards'!AF7&amp;"; "&amp;CHAR(10)&amp;'II_Program-level standards'!AF9&amp;"; "&amp;CHAR(10)&amp;'II_Program-level standards'!AF14&amp;"; "&amp;CHAR(10)&amp;'II_Program-level standards'!AF15)</f>
        <v xml:space="preserve">Standard #28:
</v>
      </c>
      <c r="AG11" s="87" t="str">
        <f>"Standard #29:"&amp;CHAR(10)&amp;CHAR(10)&amp;IF('II_Program-level standards'!AG7="","",'II_Program-level standards'!AG7&amp;"; "&amp;CHAR(10)&amp;'II_Program-level standards'!AG9&amp;"; "&amp;CHAR(10)&amp;'II_Program-level standards'!AG14&amp;"; "&amp;CHAR(10)&amp;'II_Program-level standards'!AG15)</f>
        <v xml:space="preserve">Standard #29:
</v>
      </c>
      <c r="AH11" s="87" t="str">
        <f>"Standard #30:"&amp;CHAR(10)&amp;CHAR(10)&amp;IF('II_Program-level standards'!AH7="","",'II_Program-level standards'!AH7&amp;"; "&amp;CHAR(10)&amp;'II_Program-level standards'!AH9&amp;"; "&amp;CHAR(10)&amp;'II_Program-level standards'!AH14&amp;"; "&amp;CHAR(10)&amp;'II_Program-level standards'!AH15)</f>
        <v xml:space="preserve">Standard #30:
</v>
      </c>
      <c r="AI11" s="87" t="str">
        <f>"Standard #31:"&amp;CHAR(10)&amp;CHAR(10)&amp;IF('II_Program-level standards'!AI7="","",'II_Program-level standards'!AI7&amp;"; "&amp;CHAR(10)&amp;'II_Program-level standards'!AI9&amp;"; "&amp;CHAR(10)&amp;'II_Program-level standards'!AI14&amp;"; "&amp;CHAR(10)&amp;'II_Program-level standards'!AI15)</f>
        <v xml:space="preserve">Standard #31:
</v>
      </c>
      <c r="AJ11" s="87" t="str">
        <f>"Standard #32:"&amp;CHAR(10)&amp;CHAR(10)&amp;IF('II_Program-level standards'!AJ7="","",'II_Program-level standards'!AJ7&amp;"; "&amp;CHAR(10)&amp;'II_Program-level standards'!AJ9&amp;"; "&amp;CHAR(10)&amp;'II_Program-level standards'!AJ14&amp;"; "&amp;CHAR(10)&amp;'II_Program-level standards'!AJ15)</f>
        <v xml:space="preserve">Standard #32:
</v>
      </c>
      <c r="AK11" s="87" t="str">
        <f>"Standard #33:"&amp;CHAR(10)&amp;CHAR(10)&amp;IF('II_Program-level standards'!AK7="","",'II_Program-level standards'!AK7&amp;"; "&amp;CHAR(10)&amp;'II_Program-level standards'!AK9&amp;"; "&amp;CHAR(10)&amp;'II_Program-level standards'!AK14&amp;"; "&amp;CHAR(10)&amp;'II_Program-level standards'!AK15)</f>
        <v xml:space="preserve">Standard #33:
</v>
      </c>
      <c r="AL11" s="87" t="str">
        <f>"Standard #34:"&amp;CHAR(10)&amp;CHAR(10)&amp;IF('II_Program-level standards'!AL7="","",'II_Program-level standards'!AL7&amp;"; "&amp;CHAR(10)&amp;'II_Program-level standards'!AL9&amp;"; "&amp;CHAR(10)&amp;'II_Program-level standards'!AL14&amp;"; "&amp;CHAR(10)&amp;'II_Program-level standards'!AL15)</f>
        <v xml:space="preserve">Standard #34:
</v>
      </c>
      <c r="AM11" s="87" t="str">
        <f>"Standard #35:"&amp;CHAR(10)&amp;CHAR(10)&amp;IF('II_Program-level standards'!AM7="","",'II_Program-level standards'!AM7&amp;"; "&amp;CHAR(10)&amp;'II_Program-level standards'!AM9&amp;"; "&amp;CHAR(10)&amp;'II_Program-level standards'!AM14&amp;"; "&amp;CHAR(10)&amp;'II_Program-level standards'!AM15)</f>
        <v xml:space="preserve">Standard #35:
</v>
      </c>
      <c r="AN11" s="87" t="str">
        <f>"Standard #36:"&amp;CHAR(10)&amp;CHAR(10)&amp;IF('II_Program-level standards'!AN7="","",'II_Program-level standards'!AN7&amp;"; "&amp;CHAR(10)&amp;'II_Program-level standards'!AN9&amp;"; "&amp;CHAR(10)&amp;'II_Program-level standards'!AN14&amp;"; "&amp;CHAR(10)&amp;'II_Program-level standards'!AN15)</f>
        <v xml:space="preserve">Standard #36:
</v>
      </c>
      <c r="AO11" s="87" t="str">
        <f>"Standard #37:"&amp;CHAR(10)&amp;CHAR(10)&amp;IF('II_Program-level standards'!AO7="","",'II_Program-level standards'!AO7&amp;"; "&amp;CHAR(10)&amp;'II_Program-level standards'!AO9&amp;"; "&amp;CHAR(10)&amp;'II_Program-level standards'!AO14&amp;"; "&amp;CHAR(10)&amp;'II_Program-level standards'!AO15)</f>
        <v xml:space="preserve">Standard #37:
</v>
      </c>
      <c r="AP11" s="87" t="str">
        <f>"Standard #38:"&amp;CHAR(10)&amp;CHAR(10)&amp;IF('II_Program-level standards'!AP7="","",'II_Program-level standards'!AP7&amp;"; "&amp;CHAR(10)&amp;'II_Program-level standards'!AP9&amp;"; "&amp;CHAR(10)&amp;'II_Program-level standards'!AP14&amp;"; "&amp;CHAR(10)&amp;'II_Program-level standards'!AP15)</f>
        <v xml:space="preserve">Standard #38:
</v>
      </c>
      <c r="AQ11" s="87" t="str">
        <f>"Standard #39:"&amp;CHAR(10)&amp;CHAR(10)&amp;IF('II_Program-level standards'!AQ7="","",'II_Program-level standards'!AQ7&amp;"; "&amp;CHAR(10)&amp;'II_Program-level standards'!AQ9&amp;"; "&amp;CHAR(10)&amp;'II_Program-level standards'!AQ14&amp;"; "&amp;CHAR(10)&amp;'II_Program-level standards'!AQ15)</f>
        <v xml:space="preserve">Standard #39:
</v>
      </c>
      <c r="AR11" s="87" t="str">
        <f>"Standard #40:"&amp;CHAR(10)&amp;CHAR(10)&amp;IF('II_Program-level standards'!AR7="","",'II_Program-level standards'!AR7&amp;"; "&amp;CHAR(10)&amp;'II_Program-level standards'!AR9&amp;"; "&amp;CHAR(10)&amp;'II_Program-level standards'!AR14&amp;"; "&amp;CHAR(10)&amp;'II_Program-level standards'!AR15)</f>
        <v xml:space="preserve">Standard #40:
</v>
      </c>
      <c r="AS11" s="87" t="str">
        <f>"Standard #41:"&amp;CHAR(10)&amp;CHAR(10)&amp;IF('II_Program-level standards'!AS7="","",'II_Program-level standards'!AS7&amp;"; "&amp;CHAR(10)&amp;'II_Program-level standards'!AS9&amp;"; "&amp;CHAR(10)&amp;'II_Program-level standards'!AS14&amp;"; "&amp;CHAR(10)&amp;'II_Program-level standards'!AS15)</f>
        <v xml:space="preserve">Standard #41:
</v>
      </c>
      <c r="AT11" s="87" t="str">
        <f>"Standard #42:"&amp;CHAR(10)&amp;CHAR(10)&amp;IF('II_Program-level standards'!AT7="","",'II_Program-level standards'!AT7&amp;"; "&amp;CHAR(10)&amp;'II_Program-level standards'!AT9&amp;"; "&amp;CHAR(10)&amp;'II_Program-level standards'!AT14&amp;"; "&amp;CHAR(10)&amp;'II_Program-level standards'!AT15)</f>
        <v xml:space="preserve">Standard #42:
</v>
      </c>
      <c r="AU11" s="87" t="str">
        <f>"Standard #43:"&amp;CHAR(10)&amp;CHAR(10)&amp;IF('II_Program-level standards'!AU7="","",'II_Program-level standards'!AU7&amp;"; "&amp;CHAR(10)&amp;'II_Program-level standards'!AU9&amp;"; "&amp;CHAR(10)&amp;'II_Program-level standards'!AU14&amp;"; "&amp;CHAR(10)&amp;'II_Program-level standards'!AU15)</f>
        <v xml:space="preserve">Standard #43:
</v>
      </c>
      <c r="AV11" s="87" t="str">
        <f>"Standard #44:"&amp;CHAR(10)&amp;CHAR(10)&amp;IF('II_Program-level standards'!AV7="","",'II_Program-level standards'!AV7&amp;"; "&amp;CHAR(10)&amp;'II_Program-level standards'!AV9&amp;"; "&amp;CHAR(10)&amp;'II_Program-level standards'!AV14&amp;"; "&amp;CHAR(10)&amp;'II_Program-level standards'!AV15)</f>
        <v xml:space="preserve">Standard #44:
</v>
      </c>
      <c r="AW11" s="87" t="str">
        <f>"Standard #45:"&amp;CHAR(10)&amp;CHAR(10)&amp;IF('II_Program-level standards'!AW7="","",'II_Program-level standards'!AW7&amp;"; "&amp;CHAR(10)&amp;'II_Program-level standards'!AW9&amp;"; "&amp;CHAR(10)&amp;'II_Program-level standards'!AW14&amp;"; "&amp;CHAR(10)&amp;'II_Program-level standards'!AW15)</f>
        <v xml:space="preserve">Standard #45:
</v>
      </c>
      <c r="AX11" s="87" t="str">
        <f>"Standard #46:"&amp;CHAR(10)&amp;CHAR(10)&amp;IF('II_Program-level standards'!AX7="","",'II_Program-level standards'!AX7&amp;"; "&amp;CHAR(10)&amp;'II_Program-level standards'!AX9&amp;"; "&amp;CHAR(10)&amp;'II_Program-level standards'!AX14&amp;"; "&amp;CHAR(10)&amp;'II_Program-level standards'!AX15)</f>
        <v xml:space="preserve">Standard #46:
</v>
      </c>
      <c r="AY11" s="87" t="str">
        <f>"Standard #47:"&amp;CHAR(10)&amp;CHAR(10)&amp;IF('II_Program-level standards'!AY7="","",'II_Program-level standards'!AY7&amp;"; "&amp;CHAR(10)&amp;'II_Program-level standards'!AY9&amp;"; "&amp;CHAR(10)&amp;'II_Program-level standards'!AY14&amp;"; "&amp;CHAR(10)&amp;'II_Program-level standards'!AY15)</f>
        <v xml:space="preserve">Standard #47:
</v>
      </c>
      <c r="AZ11" s="87" t="str">
        <f>"Standard #48:"&amp;CHAR(10)&amp;CHAR(10)&amp;IF('II_Program-level standards'!AZ7="","",'II_Program-level standards'!AZ7&amp;"; "&amp;CHAR(10)&amp;'II_Program-level standards'!AZ9&amp;"; "&amp;CHAR(10)&amp;'II_Program-level standards'!AZ14&amp;"; "&amp;CHAR(10)&amp;'II_Program-level standards'!AZ15)</f>
        <v xml:space="preserve">Standard #48:
</v>
      </c>
      <c r="BA11" s="87" t="str">
        <f>"Standard #49:"&amp;CHAR(10)&amp;CHAR(10)&amp;IF('II_Program-level standards'!BA7="","",'II_Program-level standards'!BA7&amp;"; "&amp;CHAR(10)&amp;'II_Program-level standards'!BA9&amp;"; "&amp;CHAR(10)&amp;'II_Program-level standards'!BA14&amp;"; "&amp;CHAR(10)&amp;'II_Program-level standards'!BA15)</f>
        <v xml:space="preserve">Standard #49:
</v>
      </c>
      <c r="BB11" s="87" t="str">
        <f>"Standard #50:"&amp;CHAR(10)&amp;CHAR(10)&amp;IF('II_Program-level standards'!BB7="","",'II_Program-level standards'!BB7&amp;"; "&amp;CHAR(10)&amp;'II_Program-level standards'!BB9&amp;"; "&amp;CHAR(10)&amp;'II_Program-level standards'!BB14&amp;"; "&amp;CHAR(10)&amp;'II_Program-level standards'!BB15)</f>
        <v xml:space="preserve">Standard #50:
</v>
      </c>
      <c r="BC11" s="87" t="str">
        <f>"Standard #51:"&amp;CHAR(10)&amp;CHAR(10)&amp;IF('II_Program-level standards'!BC7="","",'II_Program-level standards'!BC7&amp;"; "&amp;CHAR(10)&amp;'II_Program-level standards'!BC9&amp;"; "&amp;CHAR(10)&amp;'II_Program-level standards'!BC14&amp;"; "&amp;CHAR(10)&amp;'II_Program-level standards'!BC15)</f>
        <v xml:space="preserve">Standard #51:
</v>
      </c>
      <c r="BD11" s="87" t="str">
        <f>"Standard #52:"&amp;CHAR(10)&amp;CHAR(10)&amp;IF('II_Program-level standards'!BD7="","",'II_Program-level standards'!BD7&amp;"; "&amp;CHAR(10)&amp;'II_Program-level standards'!BD9&amp;"; "&amp;CHAR(10)&amp;'II_Program-level standards'!BD14&amp;"; "&amp;CHAR(10)&amp;'II_Program-level standards'!BD15)</f>
        <v xml:space="preserve">Standard #52:
</v>
      </c>
      <c r="BE11" s="87" t="str">
        <f>"Standard #53:"&amp;CHAR(10)&amp;CHAR(10)&amp;IF('II_Program-level standards'!BE7="","",'II_Program-level standards'!BE7&amp;"; "&amp;CHAR(10)&amp;'II_Program-level standards'!BE9&amp;"; "&amp;CHAR(10)&amp;'II_Program-level standards'!BE14&amp;"; "&amp;CHAR(10)&amp;'II_Program-level standards'!BE15)</f>
        <v xml:space="preserve">Standard #53:
</v>
      </c>
      <c r="BF11" s="87" t="str">
        <f>"Standard #54:"&amp;CHAR(10)&amp;CHAR(10)&amp;IF('II_Program-level standards'!BF7="","",'II_Program-level standards'!BF7&amp;"; "&amp;CHAR(10)&amp;'II_Program-level standards'!BF9&amp;"; "&amp;CHAR(10)&amp;'II_Program-level standards'!BF14&amp;"; "&amp;CHAR(10)&amp;'II_Program-level standards'!BF15)</f>
        <v xml:space="preserve">Standard #54:
</v>
      </c>
      <c r="BG11" s="87" t="str">
        <f>"Standard #55:"&amp;CHAR(10)&amp;CHAR(10)&amp;IF('II_Program-level standards'!BG7="","",'II_Program-level standards'!BG7&amp;"; "&amp;CHAR(10)&amp;'II_Program-level standards'!BG9&amp;"; "&amp;CHAR(10)&amp;'II_Program-level standards'!BG14&amp;"; "&amp;CHAR(10)&amp;'II_Program-level standards'!BG15)</f>
        <v xml:space="preserve">Standard #55:
</v>
      </c>
      <c r="BH11" s="87" t="str">
        <f>"Standard #56:"&amp;CHAR(10)&amp;CHAR(10)&amp;IF('II_Program-level standards'!BH7="","",'II_Program-level standards'!BH7&amp;"; "&amp;CHAR(10)&amp;'II_Program-level standards'!BH9&amp;"; "&amp;CHAR(10)&amp;'II_Program-level standards'!BH14&amp;"; "&amp;CHAR(10)&amp;'II_Program-level standards'!BH15)</f>
        <v xml:space="preserve">Standard #56:
</v>
      </c>
      <c r="BI11" s="87" t="str">
        <f>"Standard #57:"&amp;CHAR(10)&amp;CHAR(10)&amp;IF('II_Program-level standards'!BI7="","",'II_Program-level standards'!BI7&amp;"; "&amp;CHAR(10)&amp;'II_Program-level standards'!BI9&amp;"; "&amp;CHAR(10)&amp;'II_Program-level standards'!BI14&amp;"; "&amp;CHAR(10)&amp;'II_Program-level standards'!BI15)</f>
        <v xml:space="preserve">Standard #57:
</v>
      </c>
      <c r="BJ11" s="87" t="str">
        <f>"Standard #58:"&amp;CHAR(10)&amp;CHAR(10)&amp;IF('II_Program-level standards'!BJ7="","",'II_Program-level standards'!BJ7&amp;"; "&amp;CHAR(10)&amp;'II_Program-level standards'!BJ9&amp;"; "&amp;CHAR(10)&amp;'II_Program-level standards'!BJ14&amp;"; "&amp;CHAR(10)&amp;'II_Program-level standards'!BJ15)</f>
        <v xml:space="preserve">Standard #58:
</v>
      </c>
      <c r="BK11" s="87" t="str">
        <f>"Standard #59:"&amp;CHAR(10)&amp;CHAR(10)&amp;IF('II_Program-level standards'!BK7="","",'II_Program-level standards'!BK7&amp;"; "&amp;CHAR(10)&amp;'II_Program-level standards'!BK9&amp;"; "&amp;CHAR(10)&amp;'II_Program-level standards'!BK14&amp;"; "&amp;CHAR(10)&amp;'II_Program-level standards'!BK15)</f>
        <v xml:space="preserve">Standard #59:
</v>
      </c>
      <c r="BL11" s="87" t="str">
        <f>"Standard #60:"&amp;CHAR(10)&amp;CHAR(10)&amp;IF('II_Program-level standards'!BL7="","",'II_Program-level standards'!BL7&amp;"; "&amp;CHAR(10)&amp;'II_Program-level standards'!BL9&amp;"; "&amp;CHAR(10)&amp;'II_Program-level standards'!BL14&amp;"; "&amp;CHAR(10)&amp;'II_Program-level standards'!BL15)</f>
        <v xml:space="preserve">Standard #60:
</v>
      </c>
      <c r="BM11" s="87" t="str">
        <f>"Standard #61:"&amp;CHAR(10)&amp;CHAR(10)&amp;IF('II_Program-level standards'!BM7="","",'II_Program-level standards'!BM7&amp;"; "&amp;CHAR(10)&amp;'II_Program-level standards'!BM9&amp;"; "&amp;CHAR(10)&amp;'II_Program-level standards'!BM14&amp;"; "&amp;CHAR(10)&amp;'II_Program-level standards'!BM15)</f>
        <v xml:space="preserve">Standard #61:
</v>
      </c>
      <c r="BN11" s="87" t="str">
        <f>"Standard #62:"&amp;CHAR(10)&amp;CHAR(10)&amp;IF('II_Program-level standards'!BN7="","",'II_Program-level standards'!BN7&amp;"; "&amp;CHAR(10)&amp;'II_Program-level standards'!BN9&amp;"; "&amp;CHAR(10)&amp;'II_Program-level standards'!BN14&amp;"; "&amp;CHAR(10)&amp;'II_Program-level standards'!BN15)</f>
        <v xml:space="preserve">Standard #62:
</v>
      </c>
      <c r="BO11" s="87" t="str">
        <f>"Standard #63:"&amp;CHAR(10)&amp;CHAR(10)&amp;IF('II_Program-level standards'!BO7="","",'II_Program-level standards'!BO7&amp;"; "&amp;CHAR(10)&amp;'II_Program-level standards'!BO9&amp;"; "&amp;CHAR(10)&amp;'II_Program-level standards'!BO14&amp;"; "&amp;CHAR(10)&amp;'II_Program-level standards'!BO15)</f>
        <v xml:space="preserve">Standard #63:
</v>
      </c>
      <c r="BP11" s="87" t="str">
        <f>"Standard #64:"&amp;CHAR(10)&amp;CHAR(10)&amp;IF('II_Program-level standards'!BP7="","",'II_Program-level standards'!BP7&amp;"; "&amp;CHAR(10)&amp;'II_Program-level standards'!BP9&amp;"; "&amp;CHAR(10)&amp;'II_Program-level standards'!BP14&amp;"; "&amp;CHAR(10)&amp;'II_Program-level standards'!BP15)</f>
        <v xml:space="preserve">Standard #64:
</v>
      </c>
      <c r="BQ11" s="87" t="str">
        <f>"Standard #65:"&amp;CHAR(10)&amp;CHAR(10)&amp;IF('II_Program-level standards'!BQ7="","",'II_Program-level standards'!BQ7&amp;"; "&amp;CHAR(10)&amp;'II_Program-level standards'!BQ9&amp;"; "&amp;CHAR(10)&amp;'II_Program-level standards'!BQ14&amp;"; "&amp;CHAR(10)&amp;'II_Program-level standards'!BQ15)</f>
        <v xml:space="preserve">Standard #65:
</v>
      </c>
      <c r="BR11" s="87" t="str">
        <f>"Standard #66:"&amp;CHAR(10)&amp;CHAR(10)&amp;IF('II_Program-level standards'!BR7="","",'II_Program-level standards'!BR7&amp;"; "&amp;CHAR(10)&amp;'II_Program-level standards'!BR9&amp;"; "&amp;CHAR(10)&amp;'II_Program-level standards'!BR14&amp;"; "&amp;CHAR(10)&amp;'II_Program-level standards'!BR15)</f>
        <v xml:space="preserve">Standard #66:
</v>
      </c>
      <c r="BS11" s="87" t="str">
        <f>"Standard #67:"&amp;CHAR(10)&amp;CHAR(10)&amp;IF('II_Program-level standards'!BS7="","",'II_Program-level standards'!BS7&amp;"; "&amp;CHAR(10)&amp;'II_Program-level standards'!BS9&amp;"; "&amp;CHAR(10)&amp;'II_Program-level standards'!BS14&amp;"; "&amp;CHAR(10)&amp;'II_Program-level standards'!BS15)</f>
        <v xml:space="preserve">Standard #67:
</v>
      </c>
      <c r="BT11" s="87" t="str">
        <f>"Standard #68:"&amp;CHAR(10)&amp;CHAR(10)&amp;IF('II_Program-level standards'!BT7="","",'II_Program-level standards'!BT7&amp;"; "&amp;CHAR(10)&amp;'II_Program-level standards'!BT9&amp;"; "&amp;CHAR(10)&amp;'II_Program-level standards'!BT14&amp;"; "&amp;CHAR(10)&amp;'II_Program-level standards'!BT15)</f>
        <v xml:space="preserve">Standard #68:
</v>
      </c>
      <c r="BU11" s="87" t="str">
        <f>"Standard #69:"&amp;CHAR(10)&amp;CHAR(10)&amp;IF('II_Program-level standards'!BU7="","",'II_Program-level standards'!BU7&amp;"; "&amp;CHAR(10)&amp;'II_Program-level standards'!BU9&amp;"; "&amp;CHAR(10)&amp;'II_Program-level standards'!BU14&amp;"; "&amp;CHAR(10)&amp;'II_Program-level standards'!BU15)</f>
        <v xml:space="preserve">Standard #69:
</v>
      </c>
      <c r="BV11" s="87" t="str">
        <f>"Standard #70:"&amp;CHAR(10)&amp;CHAR(10)&amp;IF('II_Program-level standards'!BV7="","",'II_Program-level standards'!BV7&amp;"; "&amp;CHAR(10)&amp;'II_Program-level standards'!BV9&amp;"; "&amp;CHAR(10)&amp;'II_Program-level standards'!BV14&amp;"; "&amp;CHAR(10)&amp;'II_Program-level standards'!BV15)</f>
        <v xml:space="preserve">Standard #70:
</v>
      </c>
      <c r="BW11" s="87" t="str">
        <f>"Standard #71:"&amp;CHAR(10)&amp;CHAR(10)&amp;IF('II_Program-level standards'!BW7="","",'II_Program-level standards'!BW7&amp;"; "&amp;CHAR(10)&amp;'II_Program-level standards'!BW9&amp;"; "&amp;CHAR(10)&amp;'II_Program-level standards'!BW14&amp;"; "&amp;CHAR(10)&amp;'II_Program-level standards'!BW15)</f>
        <v xml:space="preserve">Standard #71:
</v>
      </c>
      <c r="BX11" s="87" t="str">
        <f>"Standard #72:"&amp;CHAR(10)&amp;CHAR(10)&amp;IF('II_Program-level standards'!BX7="","",'II_Program-level standards'!BX7&amp;"; "&amp;CHAR(10)&amp;'II_Program-level standards'!BX9&amp;"; "&amp;CHAR(10)&amp;'II_Program-level standards'!BX14&amp;"; "&amp;CHAR(10)&amp;'II_Program-level standards'!BX15)</f>
        <v xml:space="preserve">Standard #72:
</v>
      </c>
      <c r="BY11" s="87" t="str">
        <f>"Standard #73:"&amp;CHAR(10)&amp;CHAR(10)&amp;IF('II_Program-level standards'!BY7="","",'II_Program-level standards'!BY7&amp;"; "&amp;CHAR(10)&amp;'II_Program-level standards'!BY9&amp;"; "&amp;CHAR(10)&amp;'II_Program-level standards'!BY14&amp;"; "&amp;CHAR(10)&amp;'II_Program-level standards'!BY15)</f>
        <v xml:space="preserve">Standard #73:
</v>
      </c>
      <c r="BZ11" s="87" t="str">
        <f>"Standard #74:"&amp;CHAR(10)&amp;CHAR(10)&amp;IF('II_Program-level standards'!BZ7="","",'II_Program-level standards'!BZ7&amp;"; "&amp;CHAR(10)&amp;'II_Program-level standards'!BZ9&amp;"; "&amp;CHAR(10)&amp;'II_Program-level standards'!BZ14&amp;"; "&amp;CHAR(10)&amp;'II_Program-level standards'!BZ15)</f>
        <v xml:space="preserve">Standard #74:
</v>
      </c>
      <c r="CA11" s="87" t="str">
        <f>"Standard #75:"&amp;CHAR(10)&amp;CHAR(10)&amp;IF('II_Program-level standards'!CA7="","",'II_Program-level standards'!CA7&amp;"; "&amp;CHAR(10)&amp;'II_Program-level standards'!CA9&amp;"; "&amp;CHAR(10)&amp;'II_Program-level standards'!CA14&amp;"; "&amp;CHAR(10)&amp;'II_Program-level standards'!CA15)</f>
        <v xml:space="preserve">Standard #75:
</v>
      </c>
      <c r="CB11" s="87" t="str">
        <f>"Standard #76:"&amp;CHAR(10)&amp;CHAR(10)&amp;IF('II_Program-level standards'!CB7="","",'II_Program-level standards'!CB7&amp;"; "&amp;CHAR(10)&amp;'II_Program-level standards'!CB9&amp;"; "&amp;CHAR(10)&amp;'II_Program-level standards'!CB14&amp;"; "&amp;CHAR(10)&amp;'II_Program-level standards'!CB15)</f>
        <v xml:space="preserve">Standard #76:
</v>
      </c>
      <c r="CC11" s="87" t="str">
        <f>"Standard #77:"&amp;CHAR(10)&amp;CHAR(10)&amp;IF('II_Program-level standards'!CC7="","",'II_Program-level standards'!CC7&amp;"; "&amp;CHAR(10)&amp;'II_Program-level standards'!CC9&amp;"; "&amp;CHAR(10)&amp;'II_Program-level standards'!CC14&amp;"; "&amp;CHAR(10)&amp;'II_Program-level standards'!CC15)</f>
        <v xml:space="preserve">Standard #77:
</v>
      </c>
      <c r="CD11" s="87" t="str">
        <f>"Standard #78:"&amp;CHAR(10)&amp;CHAR(10)&amp;IF('II_Program-level standards'!CD7="","",'II_Program-level standards'!CD7&amp;"; "&amp;CHAR(10)&amp;'II_Program-level standards'!CD9&amp;"; "&amp;CHAR(10)&amp;'II_Program-level standards'!CD14&amp;"; "&amp;CHAR(10)&amp;'II_Program-level standards'!CD15)</f>
        <v xml:space="preserve">Standard #78:
</v>
      </c>
      <c r="CE11" s="87" t="str">
        <f>"Standard #79:"&amp;CHAR(10)&amp;CHAR(10)&amp;IF('II_Program-level standards'!CE7="","",'II_Program-level standards'!CE7&amp;"; "&amp;CHAR(10)&amp;'II_Program-level standards'!CE9&amp;"; "&amp;CHAR(10)&amp;'II_Program-level standards'!CE14&amp;"; "&amp;CHAR(10)&amp;'II_Program-level standards'!CE15)</f>
        <v xml:space="preserve">Standard #79:
</v>
      </c>
      <c r="CF11" s="87" t="str">
        <f>"Standard #80:"&amp;CHAR(10)&amp;CHAR(10)&amp;IF('II_Program-level standards'!CF7="","",'II_Program-level standards'!CF7&amp;"; "&amp;CHAR(10)&amp;'II_Program-level standards'!CF9&amp;"; "&amp;CHAR(10)&amp;'II_Program-level standards'!CF14&amp;"; "&amp;CHAR(10)&amp;'II_Program-level standards'!CF15)</f>
        <v xml:space="preserve">Standard #80:
</v>
      </c>
      <c r="CG11" s="87" t="str">
        <f>"Standard #81:"&amp;CHAR(10)&amp;CHAR(10)&amp;IF('II_Program-level standards'!CG7="","",'II_Program-level standards'!CG7&amp;"; "&amp;CHAR(10)&amp;'II_Program-level standards'!CG9&amp;"; "&amp;CHAR(10)&amp;'II_Program-level standards'!CG14&amp;"; "&amp;CHAR(10)&amp;'II_Program-level standards'!CG15)</f>
        <v xml:space="preserve">Standard #81:
</v>
      </c>
      <c r="CH11" s="87" t="str">
        <f>"Standard #82:"&amp;CHAR(10)&amp;CHAR(10)&amp;IF('II_Program-level standards'!CH7="","",'II_Program-level standards'!CH7&amp;"; "&amp;CHAR(10)&amp;'II_Program-level standards'!CH9&amp;"; "&amp;CHAR(10)&amp;'II_Program-level standards'!CH14&amp;"; "&amp;CHAR(10)&amp;'II_Program-level standards'!CH15)</f>
        <v xml:space="preserve">Standard #82:
</v>
      </c>
      <c r="CI11" s="87" t="str">
        <f>"Standard #83:"&amp;CHAR(10)&amp;CHAR(10)&amp;IF('II_Program-level standards'!CI7="","",'II_Program-level standards'!CI7&amp;"; "&amp;CHAR(10)&amp;'II_Program-level standards'!CI9&amp;"; "&amp;CHAR(10)&amp;'II_Program-level standards'!CI14&amp;"; "&amp;CHAR(10)&amp;'II_Program-level standards'!CI15)</f>
        <v xml:space="preserve">Standard #83:
</v>
      </c>
      <c r="CJ11" s="87" t="str">
        <f>"Standard #84:"&amp;CHAR(10)&amp;CHAR(10)&amp;IF('II_Program-level standards'!CJ7="","",'II_Program-level standards'!CJ7&amp;"; "&amp;CHAR(10)&amp;'II_Program-level standards'!CJ9&amp;"; "&amp;CHAR(10)&amp;'II_Program-level standards'!CJ14&amp;"; "&amp;CHAR(10)&amp;'II_Program-level standards'!CJ15)</f>
        <v xml:space="preserve">Standard #84:
</v>
      </c>
      <c r="CK11" s="87" t="str">
        <f>"Standard #85:"&amp;CHAR(10)&amp;CHAR(10)&amp;IF('II_Program-level standards'!CK7="","",'II_Program-level standards'!CK7&amp;"; "&amp;CHAR(10)&amp;'II_Program-level standards'!CK9&amp;"; "&amp;CHAR(10)&amp;'II_Program-level standards'!CK14&amp;"; "&amp;CHAR(10)&amp;'II_Program-level standards'!CK15)</f>
        <v xml:space="preserve">Standard #85:
</v>
      </c>
      <c r="CL11" s="87" t="str">
        <f>"Standard #86:"&amp;CHAR(10)&amp;CHAR(10)&amp;IF('II_Program-level standards'!CL7="","",'II_Program-level standards'!CL7&amp;"; "&amp;CHAR(10)&amp;'II_Program-level standards'!CL9&amp;"; "&amp;CHAR(10)&amp;'II_Program-level standards'!CL14&amp;"; "&amp;CHAR(10)&amp;'II_Program-level standards'!CL15)</f>
        <v xml:space="preserve">Standard #86:
</v>
      </c>
      <c r="CM11" s="87" t="str">
        <f>"Standard #87:"&amp;CHAR(10)&amp;CHAR(10)&amp;IF('II_Program-level standards'!CM7="","",'II_Program-level standards'!CM7&amp;"; "&amp;CHAR(10)&amp;'II_Program-level standards'!CM9&amp;"; "&amp;CHAR(10)&amp;'II_Program-level standards'!CM14&amp;"; "&amp;CHAR(10)&amp;'II_Program-level standards'!CM15)</f>
        <v xml:space="preserve">Standard #87:
</v>
      </c>
      <c r="CN11" s="87" t="str">
        <f>"Standard #88:"&amp;CHAR(10)&amp;CHAR(10)&amp;IF('II_Program-level standards'!CN7="","",'II_Program-level standards'!CN7&amp;"; "&amp;CHAR(10)&amp;'II_Program-level standards'!CN9&amp;"; "&amp;CHAR(10)&amp;'II_Program-level standards'!CN14&amp;"; "&amp;CHAR(10)&amp;'II_Program-level standards'!CN15)</f>
        <v xml:space="preserve">Standard #88:
</v>
      </c>
      <c r="CO11" s="87" t="str">
        <f>"Standard #89:"&amp;CHAR(10)&amp;CHAR(10)&amp;IF('II_Program-level standards'!CO7="","",'II_Program-level standards'!CO7&amp;"; "&amp;CHAR(10)&amp;'II_Program-level standards'!CO9&amp;"; "&amp;CHAR(10)&amp;'II_Program-level standards'!CO14&amp;"; "&amp;CHAR(10)&amp;'II_Program-level standards'!CO15)</f>
        <v xml:space="preserve">Standard #89:
</v>
      </c>
      <c r="CP11" s="87" t="str">
        <f>"Standard #90:"&amp;CHAR(10)&amp;CHAR(10)&amp;IF('II_Program-level standards'!CP7="","",'II_Program-level standards'!CP7&amp;"; "&amp;CHAR(10)&amp;'II_Program-level standards'!CP9&amp;"; "&amp;CHAR(10)&amp;'II_Program-level standards'!CP14&amp;"; "&amp;CHAR(10)&amp;'II_Program-level standards'!CP15)</f>
        <v xml:space="preserve">Standard #90:
</v>
      </c>
      <c r="CQ11" s="87" t="str">
        <f>"Standard #91:"&amp;CHAR(10)&amp;CHAR(10)&amp;IF('II_Program-level standards'!CQ7="","",'II_Program-level standards'!CQ7&amp;"; "&amp;CHAR(10)&amp;'II_Program-level standards'!CQ9&amp;"; "&amp;CHAR(10)&amp;'II_Program-level standards'!CQ14&amp;"; "&amp;CHAR(10)&amp;'II_Program-level standards'!CQ15)</f>
        <v xml:space="preserve">Standard #91:
</v>
      </c>
      <c r="CR11" s="87" t="str">
        <f>"Standard #92:"&amp;CHAR(10)&amp;CHAR(10)&amp;IF('II_Program-level standards'!CR7="","",'II_Program-level standards'!CR7&amp;"; "&amp;CHAR(10)&amp;'II_Program-level standards'!CR9&amp;"; "&amp;CHAR(10)&amp;'II_Program-level standards'!CR14&amp;"; "&amp;CHAR(10)&amp;'II_Program-level standards'!CR15)</f>
        <v xml:space="preserve">Standard #92:
</v>
      </c>
      <c r="CS11" s="87" t="str">
        <f>"Standard #93:"&amp;CHAR(10)&amp;CHAR(10)&amp;IF('II_Program-level standards'!CS7="","",'II_Program-level standards'!CS7&amp;"; "&amp;CHAR(10)&amp;'II_Program-level standards'!CS9&amp;"; "&amp;CHAR(10)&amp;'II_Program-level standards'!CS14&amp;"; "&amp;CHAR(10)&amp;'II_Program-level standards'!CS15)</f>
        <v xml:space="preserve">Standard #93:
</v>
      </c>
      <c r="CT11" s="87" t="str">
        <f>"Standard #94:"&amp;CHAR(10)&amp;CHAR(10)&amp;IF('II_Program-level standards'!CT7="","",'II_Program-level standards'!CT7&amp;"; "&amp;CHAR(10)&amp;'II_Program-level standards'!CT9&amp;"; "&amp;CHAR(10)&amp;'II_Program-level standards'!CT14&amp;"; "&amp;CHAR(10)&amp;'II_Program-level standards'!CT15)</f>
        <v xml:space="preserve">Standard #94:
</v>
      </c>
      <c r="CU11" s="87" t="str">
        <f>"Standard #95:"&amp;CHAR(10)&amp;CHAR(10)&amp;IF('II_Program-level standards'!CU7="","",'II_Program-level standards'!CU7&amp;"; "&amp;CHAR(10)&amp;'II_Program-level standards'!CU9&amp;"; "&amp;CHAR(10)&amp;'II_Program-level standards'!CU14&amp;"; "&amp;CHAR(10)&amp;'II_Program-level standards'!CU15)</f>
        <v xml:space="preserve">Standard #95:
</v>
      </c>
      <c r="CV11" s="87" t="str">
        <f>"Standard #96:"&amp;CHAR(10)&amp;CHAR(10)&amp;IF('II_Program-level standards'!CV7="","",'II_Program-level standards'!CV7&amp;"; "&amp;CHAR(10)&amp;'II_Program-level standards'!CV9&amp;"; "&amp;CHAR(10)&amp;'II_Program-level standards'!CV14&amp;"; "&amp;CHAR(10)&amp;'II_Program-level standards'!CV15)</f>
        <v xml:space="preserve">Standard #96:
</v>
      </c>
      <c r="CW11" s="87" t="str">
        <f>"Standard #97:"&amp;CHAR(10)&amp;CHAR(10)&amp;IF('II_Program-level standards'!CW7="","",'II_Program-level standards'!CW7&amp;"; "&amp;CHAR(10)&amp;'II_Program-level standards'!CW9&amp;"; "&amp;CHAR(10)&amp;'II_Program-level standards'!CW14&amp;"; "&amp;CHAR(10)&amp;'II_Program-level standards'!CW15)</f>
        <v xml:space="preserve">Standard #97:
</v>
      </c>
      <c r="CX11" s="87" t="str">
        <f>"Standard #98:"&amp;CHAR(10)&amp;CHAR(10)&amp;IF('II_Program-level standards'!CX7="","",'II_Program-level standards'!CX7&amp;"; "&amp;CHAR(10)&amp;'II_Program-level standards'!CX9&amp;"; "&amp;CHAR(10)&amp;'II_Program-level standards'!CX14&amp;"; "&amp;CHAR(10)&amp;'II_Program-level standards'!CX15)</f>
        <v xml:space="preserve">Standard #98:
</v>
      </c>
      <c r="CY11" s="87" t="str">
        <f>"Standard #99:"&amp;CHAR(10)&amp;CHAR(10)&amp;IF('II_Program-level standards'!CY7="","",'II_Program-level standards'!CY7&amp;"; "&amp;CHAR(10)&amp;'II_Program-level standards'!CY9&amp;"; "&amp;CHAR(10)&amp;'II_Program-level standards'!CY14&amp;"; "&amp;CHAR(10)&amp;'II_Program-level standards'!CY15)</f>
        <v xml:space="preserve">Standard #99:
</v>
      </c>
      <c r="CZ11" s="87" t="str">
        <f>"Standard #100:"&amp;CHAR(10)&amp;CHAR(10)&amp;IF('II_Program-level standards'!CZ7="","",'II_Program-level standards'!CZ7&amp;"; "&amp;CHAR(10)&amp;'II_Program-level standards'!CZ9&amp;"; "&amp;CHAR(10)&amp;'II_Program-level standards'!CZ14&amp;"; "&amp;CHAR(10)&amp;'II_Program-level standards'!CZ15)</f>
        <v xml:space="preserve">Standard #100:
</v>
      </c>
    </row>
    <row r="12" spans="1:104" ht="27.6" x14ac:dyDescent="0.25">
      <c r="A12" s="16" t="s">
        <v>587</v>
      </c>
      <c r="B12" s="9" t="s">
        <v>561</v>
      </c>
      <c r="C12" s="15" t="s">
        <v>562</v>
      </c>
      <c r="D12" s="134" t="s">
        <v>103</v>
      </c>
      <c r="E12" s="241"/>
      <c r="F12" s="50"/>
      <c r="G12" s="50"/>
      <c r="H12" s="50"/>
      <c r="I12" s="50"/>
      <c r="J12" s="50"/>
      <c r="K12" s="50"/>
      <c r="L12" s="50"/>
      <c r="M12" s="50"/>
      <c r="N12" s="50"/>
      <c r="O12" s="50"/>
      <c r="P12" s="50"/>
      <c r="Q12" s="50"/>
      <c r="R12" s="50"/>
      <c r="S12" s="50"/>
      <c r="T12" s="50"/>
      <c r="U12" s="50"/>
      <c r="V12" s="50"/>
      <c r="W12" s="50"/>
      <c r="X12" s="50"/>
      <c r="Y12" s="50"/>
      <c r="Z12" s="50"/>
      <c r="AA12" s="50"/>
      <c r="AB12" s="50"/>
      <c r="AC12" s="50"/>
      <c r="AD12" s="50"/>
      <c r="AE12" s="50"/>
      <c r="AF12" s="50"/>
      <c r="AG12" s="50"/>
      <c r="AH12" s="50"/>
      <c r="AI12" s="50"/>
      <c r="AJ12" s="50"/>
      <c r="AK12" s="50"/>
      <c r="AL12" s="50"/>
      <c r="AM12" s="50"/>
      <c r="AN12" s="50"/>
      <c r="AO12" s="50"/>
      <c r="AP12" s="50"/>
      <c r="AQ12" s="50"/>
      <c r="AR12" s="50"/>
      <c r="AS12" s="50"/>
      <c r="AT12" s="50"/>
      <c r="AU12" s="50"/>
      <c r="AV12" s="50"/>
      <c r="AW12" s="50"/>
      <c r="AX12" s="50"/>
      <c r="AY12" s="50"/>
      <c r="AZ12" s="50"/>
      <c r="BA12" s="50"/>
      <c r="BB12" s="50"/>
      <c r="BC12" s="50"/>
      <c r="BD12" s="50"/>
      <c r="BE12" s="50"/>
      <c r="BF12" s="50"/>
      <c r="BG12" s="50"/>
      <c r="BH12" s="50"/>
      <c r="BI12" s="50"/>
      <c r="BJ12" s="50"/>
      <c r="BK12" s="50"/>
      <c r="BL12" s="50"/>
      <c r="BM12" s="50"/>
      <c r="BN12" s="50"/>
      <c r="BO12" s="50"/>
      <c r="BP12" s="50"/>
      <c r="BQ12" s="50"/>
      <c r="BR12" s="50"/>
      <c r="BS12" s="50"/>
      <c r="BT12" s="50"/>
      <c r="BU12" s="50"/>
      <c r="BV12" s="50"/>
      <c r="BW12" s="50"/>
      <c r="BX12" s="50"/>
      <c r="BY12" s="50"/>
      <c r="BZ12" s="50"/>
      <c r="CA12" s="50"/>
      <c r="CB12" s="50"/>
      <c r="CC12" s="50"/>
      <c r="CD12" s="50"/>
      <c r="CE12" s="50"/>
      <c r="CF12" s="50"/>
      <c r="CG12" s="50"/>
      <c r="CH12" s="50"/>
      <c r="CI12" s="50"/>
      <c r="CJ12" s="50"/>
      <c r="CK12" s="50"/>
      <c r="CL12" s="50"/>
      <c r="CM12" s="50"/>
      <c r="CN12" s="50"/>
      <c r="CO12" s="50"/>
      <c r="CP12" s="50"/>
      <c r="CQ12" s="50"/>
      <c r="CR12" s="50"/>
      <c r="CS12" s="50"/>
      <c r="CT12" s="50"/>
      <c r="CU12" s="50"/>
      <c r="CV12" s="50"/>
      <c r="CW12" s="50"/>
      <c r="CX12" s="50"/>
      <c r="CY12" s="50"/>
      <c r="CZ12" s="50"/>
    </row>
    <row r="13" spans="1:104" ht="40.799999999999997" customHeight="1" x14ac:dyDescent="0.25">
      <c r="A13" s="225"/>
      <c r="B13" s="304" t="s">
        <v>651</v>
      </c>
      <c r="C13" s="305"/>
      <c r="D13" s="246" t="s">
        <v>100</v>
      </c>
      <c r="E13" s="247" t="s">
        <v>100</v>
      </c>
      <c r="F13" s="247" t="s">
        <v>100</v>
      </c>
      <c r="G13" s="247" t="s">
        <v>100</v>
      </c>
      <c r="H13" s="247" t="s">
        <v>100</v>
      </c>
      <c r="I13" s="247" t="s">
        <v>100</v>
      </c>
      <c r="J13" s="247" t="s">
        <v>100</v>
      </c>
      <c r="K13" s="247" t="s">
        <v>100</v>
      </c>
      <c r="L13" s="247" t="s">
        <v>100</v>
      </c>
      <c r="M13" s="247" t="s">
        <v>100</v>
      </c>
      <c r="N13" s="247" t="s">
        <v>100</v>
      </c>
      <c r="O13" s="247" t="s">
        <v>100</v>
      </c>
      <c r="P13" s="247" t="s">
        <v>100</v>
      </c>
      <c r="Q13" s="247" t="s">
        <v>100</v>
      </c>
      <c r="R13" s="247" t="s">
        <v>100</v>
      </c>
      <c r="S13" s="247" t="s">
        <v>100</v>
      </c>
      <c r="T13" s="247" t="s">
        <v>100</v>
      </c>
      <c r="U13" s="247" t="s">
        <v>100</v>
      </c>
      <c r="V13" s="247" t="s">
        <v>100</v>
      </c>
      <c r="W13" s="247" t="s">
        <v>100</v>
      </c>
      <c r="X13" s="247" t="s">
        <v>100</v>
      </c>
      <c r="Y13" s="247" t="s">
        <v>100</v>
      </c>
      <c r="Z13" s="247" t="s">
        <v>100</v>
      </c>
      <c r="AA13" s="247" t="s">
        <v>100</v>
      </c>
      <c r="AB13" s="247" t="s">
        <v>100</v>
      </c>
      <c r="AC13" s="247" t="s">
        <v>100</v>
      </c>
      <c r="AD13" s="247" t="s">
        <v>100</v>
      </c>
      <c r="AE13" s="247" t="s">
        <v>100</v>
      </c>
      <c r="AF13" s="247" t="s">
        <v>100</v>
      </c>
      <c r="AG13" s="247" t="s">
        <v>100</v>
      </c>
      <c r="AH13" s="247" t="s">
        <v>100</v>
      </c>
      <c r="AI13" s="247" t="s">
        <v>100</v>
      </c>
      <c r="AJ13" s="247" t="s">
        <v>100</v>
      </c>
      <c r="AK13" s="247" t="s">
        <v>100</v>
      </c>
      <c r="AL13" s="247" t="s">
        <v>100</v>
      </c>
      <c r="AM13" s="247" t="s">
        <v>100</v>
      </c>
      <c r="AN13" s="247" t="s">
        <v>100</v>
      </c>
      <c r="AO13" s="247" t="s">
        <v>100</v>
      </c>
      <c r="AP13" s="247" t="s">
        <v>100</v>
      </c>
      <c r="AQ13" s="247" t="s">
        <v>100</v>
      </c>
      <c r="AR13" s="247" t="s">
        <v>100</v>
      </c>
      <c r="AS13" s="247" t="s">
        <v>100</v>
      </c>
      <c r="AT13" s="247" t="s">
        <v>100</v>
      </c>
      <c r="AU13" s="247" t="s">
        <v>100</v>
      </c>
      <c r="AV13" s="247" t="s">
        <v>100</v>
      </c>
      <c r="AW13" s="247" t="s">
        <v>100</v>
      </c>
      <c r="AX13" s="247" t="s">
        <v>100</v>
      </c>
      <c r="AY13" s="247" t="s">
        <v>100</v>
      </c>
      <c r="AZ13" s="247" t="s">
        <v>100</v>
      </c>
      <c r="BA13" s="247" t="s">
        <v>100</v>
      </c>
      <c r="BB13" s="247" t="s">
        <v>100</v>
      </c>
      <c r="BC13" s="247" t="s">
        <v>100</v>
      </c>
      <c r="BD13" s="247" t="s">
        <v>100</v>
      </c>
      <c r="BE13" s="247" t="s">
        <v>100</v>
      </c>
      <c r="BF13" s="247" t="s">
        <v>100</v>
      </c>
      <c r="BG13" s="247" t="s">
        <v>100</v>
      </c>
      <c r="BH13" s="247" t="s">
        <v>100</v>
      </c>
      <c r="BI13" s="247" t="s">
        <v>100</v>
      </c>
      <c r="BJ13" s="247" t="s">
        <v>100</v>
      </c>
      <c r="BK13" s="247" t="s">
        <v>100</v>
      </c>
      <c r="BL13" s="247" t="s">
        <v>100</v>
      </c>
      <c r="BM13" s="247" t="s">
        <v>100</v>
      </c>
      <c r="BN13" s="247" t="s">
        <v>100</v>
      </c>
      <c r="BO13" s="247" t="s">
        <v>100</v>
      </c>
      <c r="BP13" s="247" t="s">
        <v>100</v>
      </c>
      <c r="BQ13" s="247" t="s">
        <v>100</v>
      </c>
      <c r="BR13" s="247" t="s">
        <v>100</v>
      </c>
      <c r="BS13" s="247" t="s">
        <v>100</v>
      </c>
      <c r="BT13" s="247" t="s">
        <v>100</v>
      </c>
      <c r="BU13" s="247" t="s">
        <v>100</v>
      </c>
      <c r="BV13" s="247" t="s">
        <v>100</v>
      </c>
      <c r="BW13" s="247" t="s">
        <v>100</v>
      </c>
      <c r="BX13" s="247" t="s">
        <v>100</v>
      </c>
      <c r="BY13" s="247" t="s">
        <v>100</v>
      </c>
      <c r="BZ13" s="247" t="s">
        <v>100</v>
      </c>
      <c r="CA13" s="247" t="s">
        <v>100</v>
      </c>
      <c r="CB13" s="247" t="s">
        <v>100</v>
      </c>
      <c r="CC13" s="247" t="s">
        <v>100</v>
      </c>
      <c r="CD13" s="247" t="s">
        <v>100</v>
      </c>
      <c r="CE13" s="247" t="s">
        <v>100</v>
      </c>
      <c r="CF13" s="247" t="s">
        <v>100</v>
      </c>
      <c r="CG13" s="247" t="s">
        <v>100</v>
      </c>
      <c r="CH13" s="247" t="s">
        <v>100</v>
      </c>
      <c r="CI13" s="247" t="s">
        <v>100</v>
      </c>
      <c r="CJ13" s="247" t="s">
        <v>100</v>
      </c>
      <c r="CK13" s="247" t="s">
        <v>100</v>
      </c>
      <c r="CL13" s="247" t="s">
        <v>100</v>
      </c>
      <c r="CM13" s="247" t="s">
        <v>100</v>
      </c>
      <c r="CN13" s="247" t="s">
        <v>100</v>
      </c>
      <c r="CO13" s="247" t="s">
        <v>100</v>
      </c>
      <c r="CP13" s="247" t="s">
        <v>100</v>
      </c>
      <c r="CQ13" s="247" t="s">
        <v>100</v>
      </c>
      <c r="CR13" s="247" t="s">
        <v>100</v>
      </c>
      <c r="CS13" s="247" t="s">
        <v>100</v>
      </c>
      <c r="CT13" s="247" t="s">
        <v>100</v>
      </c>
      <c r="CU13" s="247" t="s">
        <v>100</v>
      </c>
      <c r="CV13" s="247" t="s">
        <v>100</v>
      </c>
      <c r="CW13" s="247" t="s">
        <v>100</v>
      </c>
      <c r="CX13" s="247" t="s">
        <v>100</v>
      </c>
      <c r="CY13" s="247" t="s">
        <v>100</v>
      </c>
      <c r="CZ13" s="248" t="s">
        <v>100</v>
      </c>
    </row>
    <row r="14" spans="1:104" ht="29.4" customHeight="1" x14ac:dyDescent="0.25">
      <c r="A14" s="48"/>
      <c r="B14" s="295" t="s">
        <v>501</v>
      </c>
      <c r="C14" s="296"/>
      <c r="D14" s="245"/>
      <c r="E14" s="264"/>
      <c r="F14" s="264"/>
      <c r="G14" s="264"/>
      <c r="H14" s="264"/>
      <c r="I14" s="264"/>
      <c r="J14" s="264"/>
      <c r="K14" s="264"/>
      <c r="L14" s="264"/>
      <c r="M14" s="264"/>
      <c r="N14" s="264"/>
      <c r="O14" s="264"/>
      <c r="P14" s="264"/>
      <c r="Q14" s="264"/>
      <c r="R14" s="264"/>
      <c r="S14" s="264"/>
      <c r="T14" s="264"/>
      <c r="U14" s="264"/>
      <c r="V14" s="264"/>
      <c r="W14" s="264"/>
      <c r="X14" s="264"/>
      <c r="Y14" s="264"/>
      <c r="Z14" s="264"/>
      <c r="AA14" s="264"/>
      <c r="AB14" s="264"/>
      <c r="AC14" s="264"/>
      <c r="AD14" s="264"/>
      <c r="AE14" s="264"/>
      <c r="AF14" s="264"/>
      <c r="AG14" s="264"/>
      <c r="AH14" s="264"/>
      <c r="AI14" s="264"/>
      <c r="AJ14" s="264"/>
      <c r="AK14" s="264"/>
      <c r="AL14" s="264"/>
      <c r="AM14" s="264"/>
      <c r="AN14" s="264"/>
      <c r="AO14" s="264"/>
      <c r="AP14" s="264"/>
      <c r="AQ14" s="264"/>
      <c r="AR14" s="264"/>
      <c r="AS14" s="264"/>
      <c r="AT14" s="264"/>
      <c r="AU14" s="264"/>
      <c r="AV14" s="264"/>
      <c r="AW14" s="264"/>
      <c r="AX14" s="264"/>
      <c r="AY14" s="264"/>
      <c r="AZ14" s="264"/>
      <c r="BA14" s="264"/>
      <c r="BB14" s="264"/>
      <c r="BC14" s="264"/>
      <c r="BD14" s="264"/>
      <c r="BE14" s="264"/>
      <c r="BF14" s="264"/>
      <c r="BG14" s="264"/>
      <c r="BH14" s="264"/>
      <c r="BI14" s="264"/>
      <c r="BJ14" s="264"/>
      <c r="BK14" s="264"/>
      <c r="BL14" s="264"/>
      <c r="BM14" s="264"/>
      <c r="BN14" s="264"/>
      <c r="BO14" s="264"/>
      <c r="BP14" s="264"/>
      <c r="BQ14" s="264"/>
      <c r="BR14" s="264"/>
      <c r="BS14" s="264"/>
      <c r="BT14" s="264"/>
      <c r="BU14" s="264"/>
      <c r="BV14" s="264"/>
      <c r="BW14" s="264"/>
      <c r="BX14" s="264"/>
      <c r="BY14" s="264"/>
      <c r="BZ14" s="264"/>
      <c r="CA14" s="264"/>
      <c r="CB14" s="264"/>
      <c r="CC14" s="264"/>
      <c r="CD14" s="264"/>
      <c r="CE14" s="264"/>
      <c r="CF14" s="264"/>
      <c r="CG14" s="264"/>
      <c r="CH14" s="264"/>
      <c r="CI14" s="264"/>
      <c r="CJ14" s="264"/>
      <c r="CK14" s="264"/>
      <c r="CL14" s="264"/>
      <c r="CM14" s="264"/>
      <c r="CN14" s="264"/>
      <c r="CO14" s="264"/>
      <c r="CP14" s="264"/>
      <c r="CQ14" s="264"/>
      <c r="CR14" s="264"/>
      <c r="CS14" s="264"/>
      <c r="CT14" s="264"/>
      <c r="CU14" s="264"/>
      <c r="CV14" s="264"/>
      <c r="CW14" s="264"/>
      <c r="CX14" s="264"/>
      <c r="CY14" s="264"/>
      <c r="CZ14" s="265"/>
    </row>
    <row r="15" spans="1:104" x14ac:dyDescent="0.25">
      <c r="A15" s="16" t="s">
        <v>589</v>
      </c>
      <c r="B15" s="9" t="s">
        <v>640</v>
      </c>
      <c r="C15" s="214" t="s">
        <v>652</v>
      </c>
      <c r="D15" s="134" t="s">
        <v>103</v>
      </c>
      <c r="E15" s="241"/>
      <c r="F15" s="50"/>
      <c r="G15" s="50"/>
      <c r="H15" s="50"/>
      <c r="I15" s="50"/>
      <c r="J15" s="50"/>
      <c r="K15" s="50"/>
      <c r="L15" s="50"/>
      <c r="M15" s="50"/>
      <c r="N15" s="50"/>
      <c r="O15" s="50"/>
      <c r="P15" s="50"/>
      <c r="Q15" s="50"/>
      <c r="R15" s="50"/>
      <c r="S15" s="50"/>
      <c r="T15" s="50"/>
      <c r="U15" s="50"/>
      <c r="V15" s="50"/>
      <c r="W15" s="50"/>
      <c r="X15" s="50"/>
      <c r="Y15" s="50"/>
      <c r="Z15" s="50"/>
      <c r="AA15" s="50"/>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c r="BP15" s="50"/>
      <c r="BQ15" s="50"/>
      <c r="BR15" s="50"/>
      <c r="BS15" s="50"/>
      <c r="BT15" s="50"/>
      <c r="BU15" s="50"/>
      <c r="BV15" s="50"/>
      <c r="BW15" s="50"/>
      <c r="BX15" s="50"/>
      <c r="BY15" s="50"/>
      <c r="BZ15" s="50"/>
      <c r="CA15" s="50"/>
      <c r="CB15" s="50"/>
      <c r="CC15" s="50"/>
      <c r="CD15" s="50"/>
      <c r="CE15" s="50"/>
      <c r="CF15" s="50"/>
      <c r="CG15" s="50"/>
      <c r="CH15" s="50"/>
      <c r="CI15" s="50"/>
      <c r="CJ15" s="50"/>
      <c r="CK15" s="50"/>
      <c r="CL15" s="50"/>
      <c r="CM15" s="50"/>
      <c r="CN15" s="50"/>
      <c r="CO15" s="50"/>
      <c r="CP15" s="50"/>
      <c r="CQ15" s="50"/>
      <c r="CR15" s="50"/>
      <c r="CS15" s="50"/>
      <c r="CT15" s="50"/>
      <c r="CU15" s="50"/>
      <c r="CV15" s="50"/>
      <c r="CW15" s="50"/>
      <c r="CX15" s="50"/>
      <c r="CY15" s="50"/>
      <c r="CZ15" s="50"/>
    </row>
    <row r="16" spans="1:104" ht="41.4" x14ac:dyDescent="0.25">
      <c r="A16" s="16" t="s">
        <v>590</v>
      </c>
      <c r="B16" s="9" t="s">
        <v>245</v>
      </c>
      <c r="C16" s="29" t="s">
        <v>550</v>
      </c>
      <c r="D16" s="134" t="s">
        <v>2</v>
      </c>
      <c r="E16" s="241"/>
      <c r="F16" s="50"/>
      <c r="G16" s="50"/>
      <c r="H16" s="50"/>
      <c r="I16" s="50"/>
      <c r="J16" s="50"/>
      <c r="K16" s="50"/>
      <c r="L16" s="50"/>
      <c r="M16" s="50"/>
      <c r="N16" s="50"/>
      <c r="O16" s="50"/>
      <c r="P16" s="50"/>
      <c r="Q16" s="50"/>
      <c r="R16" s="50"/>
      <c r="S16" s="50"/>
      <c r="T16" s="50"/>
      <c r="U16" s="50"/>
      <c r="V16" s="50"/>
      <c r="W16" s="50"/>
      <c r="X16" s="50"/>
      <c r="Y16" s="50"/>
      <c r="Z16" s="50"/>
      <c r="AA16" s="50"/>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c r="BP16" s="50"/>
      <c r="BQ16" s="50"/>
      <c r="BR16" s="50"/>
      <c r="BS16" s="50"/>
      <c r="BT16" s="50"/>
      <c r="BU16" s="50"/>
      <c r="BV16" s="50"/>
      <c r="BW16" s="50"/>
      <c r="BX16" s="50"/>
      <c r="BY16" s="50"/>
      <c r="BZ16" s="50"/>
      <c r="CA16" s="50"/>
      <c r="CB16" s="50"/>
      <c r="CC16" s="50"/>
      <c r="CD16" s="50"/>
      <c r="CE16" s="50"/>
      <c r="CF16" s="50"/>
      <c r="CG16" s="50"/>
      <c r="CH16" s="50"/>
      <c r="CI16" s="50"/>
      <c r="CJ16" s="50"/>
      <c r="CK16" s="50"/>
      <c r="CL16" s="50"/>
      <c r="CM16" s="50"/>
      <c r="CN16" s="50"/>
      <c r="CO16" s="50"/>
      <c r="CP16" s="50"/>
      <c r="CQ16" s="50"/>
      <c r="CR16" s="50"/>
      <c r="CS16" s="50"/>
      <c r="CT16" s="50"/>
      <c r="CU16" s="50"/>
      <c r="CV16" s="50"/>
      <c r="CW16" s="50"/>
      <c r="CX16" s="50"/>
      <c r="CY16" s="50"/>
      <c r="CZ16" s="50"/>
    </row>
    <row r="17" spans="1:104" ht="27.6" x14ac:dyDescent="0.25">
      <c r="A17" s="16" t="s">
        <v>591</v>
      </c>
      <c r="B17" s="9" t="s">
        <v>246</v>
      </c>
      <c r="C17" s="15" t="s">
        <v>248</v>
      </c>
      <c r="D17" s="134" t="s">
        <v>2</v>
      </c>
      <c r="E17" s="241"/>
      <c r="F17" s="50"/>
      <c r="G17" s="50"/>
      <c r="H17" s="50"/>
      <c r="I17" s="50"/>
      <c r="J17" s="50"/>
      <c r="K17" s="50"/>
      <c r="L17" s="50"/>
      <c r="M17" s="50"/>
      <c r="N17" s="50"/>
      <c r="O17" s="50"/>
      <c r="P17" s="50"/>
      <c r="Q17" s="50"/>
      <c r="R17" s="50"/>
      <c r="S17" s="50"/>
      <c r="T17" s="50"/>
      <c r="U17" s="50"/>
      <c r="V17" s="50"/>
      <c r="W17" s="50"/>
      <c r="X17" s="50"/>
      <c r="Y17" s="50"/>
      <c r="Z17" s="50"/>
      <c r="AA17" s="50"/>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c r="BP17" s="50"/>
      <c r="BQ17" s="50"/>
      <c r="BR17" s="50"/>
      <c r="BS17" s="50"/>
      <c r="BT17" s="50"/>
      <c r="BU17" s="50"/>
      <c r="BV17" s="50"/>
      <c r="BW17" s="50"/>
      <c r="BX17" s="50"/>
      <c r="BY17" s="50"/>
      <c r="BZ17" s="50"/>
      <c r="CA17" s="50"/>
      <c r="CB17" s="50"/>
      <c r="CC17" s="50"/>
      <c r="CD17" s="50"/>
      <c r="CE17" s="50"/>
      <c r="CF17" s="50"/>
      <c r="CG17" s="50"/>
      <c r="CH17" s="50"/>
      <c r="CI17" s="50"/>
      <c r="CJ17" s="50"/>
      <c r="CK17" s="50"/>
      <c r="CL17" s="50"/>
      <c r="CM17" s="50"/>
      <c r="CN17" s="50"/>
      <c r="CO17" s="50"/>
      <c r="CP17" s="50"/>
      <c r="CQ17" s="50"/>
      <c r="CR17" s="50"/>
      <c r="CS17" s="50"/>
      <c r="CT17" s="50"/>
      <c r="CU17" s="50"/>
      <c r="CV17" s="50"/>
      <c r="CW17" s="50"/>
      <c r="CX17" s="50"/>
      <c r="CY17" s="50"/>
      <c r="CZ17" s="50"/>
    </row>
    <row r="18" spans="1:104" x14ac:dyDescent="0.25">
      <c r="A18" s="16" t="s">
        <v>592</v>
      </c>
      <c r="B18" s="9" t="s">
        <v>247</v>
      </c>
      <c r="C18" s="9" t="s">
        <v>249</v>
      </c>
      <c r="D18" s="134" t="s">
        <v>2</v>
      </c>
      <c r="E18" s="241"/>
      <c r="F18" s="50"/>
      <c r="G18" s="50"/>
      <c r="H18" s="50"/>
      <c r="I18" s="50"/>
      <c r="J18" s="50"/>
      <c r="K18" s="50"/>
      <c r="L18" s="50"/>
      <c r="M18" s="50"/>
      <c r="N18" s="50"/>
      <c r="O18" s="50"/>
      <c r="P18" s="50"/>
      <c r="Q18" s="50"/>
      <c r="R18" s="50"/>
      <c r="S18" s="50"/>
      <c r="T18" s="50"/>
      <c r="U18" s="50"/>
      <c r="V18" s="50"/>
      <c r="W18" s="50"/>
      <c r="X18" s="50"/>
      <c r="Y18" s="50"/>
      <c r="Z18" s="50"/>
      <c r="AA18" s="50"/>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c r="BP18" s="50"/>
      <c r="BQ18" s="50"/>
      <c r="BR18" s="50"/>
      <c r="BS18" s="50"/>
      <c r="BT18" s="50"/>
      <c r="BU18" s="50"/>
      <c r="BV18" s="50"/>
      <c r="BW18" s="50"/>
      <c r="BX18" s="50"/>
      <c r="BY18" s="50"/>
      <c r="BZ18" s="50"/>
      <c r="CA18" s="50"/>
      <c r="CB18" s="50"/>
      <c r="CC18" s="50"/>
      <c r="CD18" s="50"/>
      <c r="CE18" s="50"/>
      <c r="CF18" s="50"/>
      <c r="CG18" s="50"/>
      <c r="CH18" s="50"/>
      <c r="CI18" s="50"/>
      <c r="CJ18" s="50"/>
      <c r="CK18" s="50"/>
      <c r="CL18" s="50"/>
      <c r="CM18" s="50"/>
      <c r="CN18" s="50"/>
      <c r="CO18" s="50"/>
      <c r="CP18" s="50"/>
      <c r="CQ18" s="50"/>
      <c r="CR18" s="50"/>
      <c r="CS18" s="50"/>
      <c r="CT18" s="50"/>
      <c r="CU18" s="50"/>
      <c r="CV18" s="50"/>
      <c r="CW18" s="50"/>
      <c r="CX18" s="50"/>
      <c r="CY18" s="50"/>
      <c r="CZ18" s="50"/>
    </row>
    <row r="19" spans="1:104" ht="27.6" x14ac:dyDescent="0.25">
      <c r="A19" s="16" t="s">
        <v>641</v>
      </c>
      <c r="B19" s="9" t="s">
        <v>251</v>
      </c>
      <c r="C19" s="9" t="s">
        <v>250</v>
      </c>
      <c r="D19" s="134" t="s">
        <v>68</v>
      </c>
      <c r="E19" s="242"/>
      <c r="F19" s="53"/>
      <c r="G19" s="53"/>
      <c r="H19" s="53"/>
      <c r="I19" s="53"/>
      <c r="J19" s="53"/>
      <c r="K19" s="53"/>
      <c r="L19" s="53"/>
      <c r="M19" s="53"/>
      <c r="N19" s="53"/>
      <c r="O19" s="53"/>
      <c r="P19" s="53"/>
      <c r="Q19" s="53"/>
      <c r="R19" s="53"/>
      <c r="S19" s="53"/>
      <c r="T19" s="53"/>
      <c r="U19" s="53"/>
      <c r="V19" s="53"/>
      <c r="W19" s="53"/>
      <c r="X19" s="53"/>
      <c r="Y19" s="53"/>
      <c r="Z19" s="53"/>
      <c r="AA19" s="53"/>
      <c r="AB19" s="53"/>
      <c r="AC19" s="53"/>
      <c r="AD19" s="53"/>
      <c r="AE19" s="53"/>
      <c r="AF19" s="53"/>
      <c r="AG19" s="53"/>
      <c r="AH19" s="53"/>
      <c r="AI19" s="53"/>
      <c r="AJ19" s="53"/>
      <c r="AK19" s="53"/>
      <c r="AL19" s="53"/>
      <c r="AM19" s="53"/>
      <c r="AN19" s="53"/>
      <c r="AO19" s="53"/>
      <c r="AP19" s="53"/>
      <c r="AQ19" s="53"/>
      <c r="AR19" s="53"/>
      <c r="AS19" s="53"/>
      <c r="AT19" s="53"/>
      <c r="AU19" s="53"/>
      <c r="AV19" s="53"/>
      <c r="AW19" s="53"/>
      <c r="AX19" s="53"/>
      <c r="AY19" s="53"/>
      <c r="AZ19" s="53"/>
      <c r="BA19" s="53"/>
      <c r="BB19" s="53"/>
      <c r="BC19" s="53"/>
      <c r="BD19" s="53"/>
      <c r="BE19" s="53"/>
      <c r="BF19" s="53"/>
      <c r="BG19" s="53"/>
      <c r="BH19" s="53"/>
      <c r="BI19" s="53"/>
      <c r="BJ19" s="53"/>
      <c r="BK19" s="53"/>
      <c r="BL19" s="53"/>
      <c r="BM19" s="53"/>
      <c r="BN19" s="53"/>
      <c r="BO19" s="53"/>
      <c r="BP19" s="53"/>
      <c r="BQ19" s="53"/>
      <c r="BR19" s="53"/>
      <c r="BS19" s="53"/>
      <c r="BT19" s="53"/>
      <c r="BU19" s="53"/>
      <c r="BV19" s="53"/>
      <c r="BW19" s="53"/>
      <c r="BX19" s="53"/>
      <c r="BY19" s="53"/>
      <c r="BZ19" s="53"/>
      <c r="CA19" s="53"/>
      <c r="CB19" s="53"/>
      <c r="CC19" s="53"/>
      <c r="CD19" s="53"/>
      <c r="CE19" s="53"/>
      <c r="CF19" s="53"/>
      <c r="CG19" s="53"/>
      <c r="CH19" s="53"/>
      <c r="CI19" s="53"/>
      <c r="CJ19" s="53"/>
      <c r="CK19" s="53"/>
      <c r="CL19" s="53"/>
      <c r="CM19" s="53"/>
      <c r="CN19" s="53"/>
      <c r="CO19" s="53"/>
      <c r="CP19" s="53"/>
      <c r="CQ19" s="53"/>
      <c r="CR19" s="53"/>
      <c r="CS19" s="53"/>
      <c r="CT19" s="53"/>
      <c r="CU19" s="53"/>
      <c r="CV19" s="53"/>
      <c r="CW19" s="53"/>
      <c r="CX19" s="53"/>
      <c r="CY19" s="53"/>
      <c r="CZ19" s="53"/>
    </row>
    <row r="20" spans="1:104" ht="27.6" x14ac:dyDescent="0.25">
      <c r="A20" s="16" t="s">
        <v>593</v>
      </c>
      <c r="B20" s="9" t="s">
        <v>120</v>
      </c>
      <c r="C20" s="9" t="s">
        <v>259</v>
      </c>
      <c r="D20" s="134" t="s">
        <v>103</v>
      </c>
      <c r="E20" s="243"/>
      <c r="F20" s="52"/>
      <c r="G20" s="52"/>
      <c r="H20" s="52"/>
      <c r="I20" s="52"/>
      <c r="J20" s="52"/>
      <c r="K20" s="52"/>
      <c r="L20" s="52"/>
      <c r="M20" s="52"/>
      <c r="N20" s="52"/>
      <c r="O20" s="52"/>
      <c r="P20" s="52"/>
      <c r="Q20" s="52"/>
      <c r="R20" s="52"/>
      <c r="S20" s="52"/>
      <c r="T20" s="52"/>
      <c r="U20" s="52"/>
      <c r="V20" s="52"/>
      <c r="W20" s="52"/>
      <c r="X20" s="52"/>
      <c r="Y20" s="52"/>
      <c r="Z20" s="52"/>
      <c r="AA20" s="52"/>
      <c r="AB20" s="52"/>
      <c r="AC20" s="52"/>
      <c r="AD20" s="52"/>
      <c r="AE20" s="52"/>
      <c r="AF20" s="52"/>
      <c r="AG20" s="52"/>
      <c r="AH20" s="52"/>
      <c r="AI20" s="52"/>
      <c r="AJ20" s="52"/>
      <c r="AK20" s="52"/>
      <c r="AL20" s="52"/>
      <c r="AM20" s="52"/>
      <c r="AN20" s="52"/>
      <c r="AO20" s="52"/>
      <c r="AP20" s="52"/>
      <c r="AQ20" s="52"/>
      <c r="AR20" s="52"/>
      <c r="AS20" s="52"/>
      <c r="AT20" s="52"/>
      <c r="AU20" s="52"/>
      <c r="AV20" s="52"/>
      <c r="AW20" s="52"/>
      <c r="AX20" s="52"/>
      <c r="AY20" s="52"/>
      <c r="AZ20" s="52"/>
      <c r="BA20" s="52"/>
      <c r="BB20" s="52"/>
      <c r="BC20" s="52"/>
      <c r="BD20" s="52"/>
      <c r="BE20" s="52"/>
      <c r="BF20" s="52"/>
      <c r="BG20" s="52"/>
      <c r="BH20" s="52"/>
      <c r="BI20" s="52"/>
      <c r="BJ20" s="52"/>
      <c r="BK20" s="52"/>
      <c r="BL20" s="52"/>
      <c r="BM20" s="52"/>
      <c r="BN20" s="52"/>
      <c r="BO20" s="52"/>
      <c r="BP20" s="52"/>
      <c r="BQ20" s="52"/>
      <c r="BR20" s="52"/>
      <c r="BS20" s="52"/>
      <c r="BT20" s="52"/>
      <c r="BU20" s="52"/>
      <c r="BV20" s="52"/>
      <c r="BW20" s="52"/>
      <c r="BX20" s="52"/>
      <c r="BY20" s="52"/>
      <c r="BZ20" s="52"/>
      <c r="CA20" s="52"/>
      <c r="CB20" s="52"/>
      <c r="CC20" s="52"/>
      <c r="CD20" s="52"/>
      <c r="CE20" s="52"/>
      <c r="CF20" s="52"/>
      <c r="CG20" s="52"/>
      <c r="CH20" s="52"/>
      <c r="CI20" s="52"/>
      <c r="CJ20" s="52"/>
      <c r="CK20" s="52"/>
      <c r="CL20" s="52"/>
      <c r="CM20" s="52"/>
      <c r="CN20" s="52"/>
      <c r="CO20" s="52"/>
      <c r="CP20" s="52"/>
      <c r="CQ20" s="52"/>
      <c r="CR20" s="52"/>
      <c r="CS20" s="52"/>
      <c r="CT20" s="52"/>
      <c r="CU20" s="52"/>
      <c r="CV20" s="52"/>
      <c r="CW20" s="52"/>
      <c r="CX20" s="52"/>
      <c r="CY20" s="52"/>
      <c r="CZ20" s="52"/>
    </row>
    <row r="21" spans="1:104" ht="41.4" x14ac:dyDescent="0.25">
      <c r="A21" s="16" t="s">
        <v>594</v>
      </c>
      <c r="B21" s="9" t="s">
        <v>563</v>
      </c>
      <c r="C21" s="9" t="s">
        <v>564</v>
      </c>
      <c r="D21" s="134" t="s">
        <v>2</v>
      </c>
      <c r="E21" s="241"/>
      <c r="F21" s="50"/>
      <c r="G21" s="50"/>
      <c r="H21" s="50"/>
      <c r="I21" s="50"/>
      <c r="J21" s="50"/>
      <c r="K21" s="50"/>
      <c r="L21" s="50"/>
      <c r="M21" s="50"/>
      <c r="N21" s="50"/>
      <c r="O21" s="50"/>
      <c r="P21" s="50"/>
      <c r="Q21" s="50"/>
      <c r="R21" s="50"/>
      <c r="S21" s="50"/>
      <c r="T21" s="50"/>
      <c r="U21" s="50"/>
      <c r="V21" s="50"/>
      <c r="W21" s="50"/>
      <c r="X21" s="50"/>
      <c r="Y21" s="50"/>
      <c r="Z21" s="50"/>
      <c r="AA21" s="50"/>
      <c r="AB21" s="50"/>
      <c r="AC21" s="50"/>
      <c r="AD21" s="50"/>
      <c r="AE21" s="50"/>
      <c r="AF21" s="50"/>
      <c r="AG21" s="50"/>
      <c r="AH21" s="50"/>
      <c r="AI21" s="50"/>
      <c r="AJ21" s="50"/>
      <c r="AK21" s="50"/>
      <c r="AL21" s="50"/>
      <c r="AM21" s="50"/>
      <c r="AN21" s="50"/>
      <c r="AO21" s="50"/>
      <c r="AP21" s="50"/>
      <c r="AQ21" s="50"/>
      <c r="AR21" s="50"/>
      <c r="AS21" s="50"/>
      <c r="AT21" s="50"/>
      <c r="AU21" s="50"/>
      <c r="AV21" s="50"/>
      <c r="AW21" s="50"/>
      <c r="AX21" s="50"/>
      <c r="AY21" s="50"/>
      <c r="AZ21" s="50"/>
      <c r="BA21" s="50"/>
      <c r="BB21" s="50"/>
      <c r="BC21" s="50"/>
      <c r="BD21" s="50"/>
      <c r="BE21" s="50"/>
      <c r="BF21" s="50"/>
      <c r="BG21" s="50"/>
      <c r="BH21" s="50"/>
      <c r="BI21" s="50"/>
      <c r="BJ21" s="50"/>
      <c r="BK21" s="50"/>
      <c r="BL21" s="50"/>
      <c r="BM21" s="50"/>
      <c r="BN21" s="50"/>
      <c r="BO21" s="50"/>
      <c r="BP21" s="50"/>
      <c r="BQ21" s="50"/>
      <c r="BR21" s="50"/>
      <c r="BS21" s="50"/>
      <c r="BT21" s="50"/>
      <c r="BU21" s="50"/>
      <c r="BV21" s="50"/>
      <c r="BW21" s="50"/>
      <c r="BX21" s="50"/>
      <c r="BY21" s="50"/>
      <c r="BZ21" s="50"/>
      <c r="CA21" s="50"/>
      <c r="CB21" s="50"/>
      <c r="CC21" s="50"/>
      <c r="CD21" s="50"/>
      <c r="CE21" s="50"/>
      <c r="CF21" s="50"/>
      <c r="CG21" s="50"/>
      <c r="CH21" s="50"/>
      <c r="CI21" s="50"/>
      <c r="CJ21" s="50"/>
      <c r="CK21" s="50"/>
      <c r="CL21" s="50"/>
      <c r="CM21" s="50"/>
      <c r="CN21" s="50"/>
      <c r="CO21" s="50"/>
      <c r="CP21" s="50"/>
      <c r="CQ21" s="50"/>
      <c r="CR21" s="50"/>
      <c r="CS21" s="50"/>
      <c r="CT21" s="50"/>
      <c r="CU21" s="50"/>
      <c r="CV21" s="50"/>
      <c r="CW21" s="50"/>
      <c r="CX21" s="50"/>
      <c r="CY21" s="50"/>
      <c r="CZ21" s="50"/>
    </row>
    <row r="22" spans="1:104" ht="27.6" x14ac:dyDescent="0.25">
      <c r="A22" s="16" t="s">
        <v>595</v>
      </c>
      <c r="B22" s="9" t="s">
        <v>565</v>
      </c>
      <c r="C22" s="9" t="s">
        <v>258</v>
      </c>
      <c r="D22" s="134" t="s">
        <v>2</v>
      </c>
      <c r="E22" s="241"/>
      <c r="F22" s="50"/>
      <c r="G22" s="50"/>
      <c r="H22" s="50"/>
      <c r="I22" s="50"/>
      <c r="J22" s="50"/>
      <c r="K22" s="50"/>
      <c r="L22" s="50"/>
      <c r="M22" s="50"/>
      <c r="N22" s="50"/>
      <c r="O22" s="50"/>
      <c r="P22" s="50"/>
      <c r="Q22" s="50"/>
      <c r="R22" s="50"/>
      <c r="S22" s="50"/>
      <c r="T22" s="50"/>
      <c r="U22" s="50"/>
      <c r="V22" s="50"/>
      <c r="W22" s="50"/>
      <c r="X22" s="50"/>
      <c r="Y22" s="50"/>
      <c r="Z22" s="50"/>
      <c r="AA22" s="50"/>
      <c r="AB22" s="50"/>
      <c r="AC22" s="50"/>
      <c r="AD22" s="50"/>
      <c r="AE22" s="50"/>
      <c r="AF22" s="50"/>
      <c r="AG22" s="50"/>
      <c r="AH22" s="50"/>
      <c r="AI22" s="50"/>
      <c r="AJ22" s="50"/>
      <c r="AK22" s="50"/>
      <c r="AL22" s="50"/>
      <c r="AM22" s="50"/>
      <c r="AN22" s="50"/>
      <c r="AO22" s="50"/>
      <c r="AP22" s="50"/>
      <c r="AQ22" s="50"/>
      <c r="AR22" s="50"/>
      <c r="AS22" s="50"/>
      <c r="AT22" s="50"/>
      <c r="AU22" s="50"/>
      <c r="AV22" s="50"/>
      <c r="AW22" s="50"/>
      <c r="AX22" s="50"/>
      <c r="AY22" s="50"/>
      <c r="AZ22" s="50"/>
      <c r="BA22" s="50"/>
      <c r="BB22" s="50"/>
      <c r="BC22" s="50"/>
      <c r="BD22" s="50"/>
      <c r="BE22" s="50"/>
      <c r="BF22" s="50"/>
      <c r="BG22" s="50"/>
      <c r="BH22" s="50"/>
      <c r="BI22" s="50"/>
      <c r="BJ22" s="50"/>
      <c r="BK22" s="50"/>
      <c r="BL22" s="50"/>
      <c r="BM22" s="50"/>
      <c r="BN22" s="50"/>
      <c r="BO22" s="50"/>
      <c r="BP22" s="50"/>
      <c r="BQ22" s="50"/>
      <c r="BR22" s="50"/>
      <c r="BS22" s="50"/>
      <c r="BT22" s="50"/>
      <c r="BU22" s="50"/>
      <c r="BV22" s="50"/>
      <c r="BW22" s="50"/>
      <c r="BX22" s="50"/>
      <c r="BY22" s="50"/>
      <c r="BZ22" s="50"/>
      <c r="CA22" s="50"/>
      <c r="CB22" s="50"/>
      <c r="CC22" s="50"/>
      <c r="CD22" s="50"/>
      <c r="CE22" s="50"/>
      <c r="CF22" s="50"/>
      <c r="CG22" s="50"/>
      <c r="CH22" s="50"/>
      <c r="CI22" s="50"/>
      <c r="CJ22" s="50"/>
      <c r="CK22" s="50"/>
      <c r="CL22" s="50"/>
      <c r="CM22" s="50"/>
      <c r="CN22" s="50"/>
      <c r="CO22" s="50"/>
      <c r="CP22" s="50"/>
      <c r="CQ22" s="50"/>
      <c r="CR22" s="50"/>
      <c r="CS22" s="50"/>
      <c r="CT22" s="50"/>
      <c r="CU22" s="50"/>
      <c r="CV22" s="50"/>
      <c r="CW22" s="50"/>
      <c r="CX22" s="50"/>
      <c r="CY22" s="50"/>
      <c r="CZ22" s="50"/>
    </row>
    <row r="23" spans="1:104" ht="42" customHeight="1" x14ac:dyDescent="0.4">
      <c r="A23" s="24" t="s">
        <v>648</v>
      </c>
      <c r="B23" s="24"/>
      <c r="D23" s="65"/>
    </row>
    <row r="24" spans="1:104" s="68" customFormat="1" ht="61.8" customHeight="1" x14ac:dyDescent="0.3">
      <c r="A24" s="303" t="s">
        <v>675</v>
      </c>
      <c r="B24" s="303"/>
      <c r="C24" s="303"/>
      <c r="D24" s="303"/>
    </row>
    <row r="25" spans="1:104" s="68" customFormat="1" ht="26.4" customHeight="1" x14ac:dyDescent="0.3">
      <c r="A25" s="88" t="s">
        <v>514</v>
      </c>
      <c r="B25" s="88"/>
      <c r="C25" s="62"/>
      <c r="D25" s="209"/>
    </row>
    <row r="26" spans="1:104" s="68" customFormat="1" ht="15" customHeight="1" x14ac:dyDescent="0.3">
      <c r="A26" s="267" t="s">
        <v>676</v>
      </c>
      <c r="B26" s="88"/>
      <c r="C26" s="62"/>
      <c r="D26" s="209"/>
    </row>
    <row r="27" spans="1:104" ht="23.4" customHeight="1" x14ac:dyDescent="0.25">
      <c r="A27" s="49" t="s">
        <v>0</v>
      </c>
      <c r="B27" s="47" t="s">
        <v>1</v>
      </c>
      <c r="C27" s="47" t="s">
        <v>5</v>
      </c>
      <c r="D27" s="59" t="s">
        <v>65</v>
      </c>
      <c r="E27" s="85"/>
      <c r="F27" s="60"/>
      <c r="G27" s="60"/>
      <c r="H27" s="60"/>
      <c r="I27" s="60"/>
      <c r="J27" s="60"/>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60"/>
      <c r="AU27" s="60"/>
      <c r="AV27" s="60"/>
      <c r="AW27" s="60"/>
      <c r="AX27" s="60"/>
      <c r="AY27" s="60"/>
      <c r="AZ27" s="60"/>
      <c r="BA27" s="60"/>
      <c r="BB27" s="60"/>
      <c r="BC27" s="60"/>
      <c r="BD27" s="60"/>
      <c r="BE27" s="60"/>
      <c r="BF27" s="60"/>
      <c r="BG27" s="60"/>
      <c r="BH27" s="60"/>
      <c r="BI27" s="60"/>
      <c r="BJ27" s="60"/>
      <c r="BK27" s="60"/>
      <c r="BL27" s="60"/>
      <c r="BM27" s="60"/>
      <c r="BN27" s="60"/>
      <c r="BO27" s="60"/>
      <c r="BP27" s="60"/>
      <c r="BQ27" s="60"/>
      <c r="BR27" s="60"/>
      <c r="BS27" s="60"/>
      <c r="BT27" s="60"/>
      <c r="BU27" s="60"/>
      <c r="BV27" s="60"/>
      <c r="BW27" s="60"/>
      <c r="BX27" s="60"/>
      <c r="BY27" s="60"/>
      <c r="BZ27" s="60"/>
      <c r="CA27" s="60"/>
      <c r="CB27" s="60"/>
      <c r="CC27" s="60"/>
      <c r="CD27" s="60"/>
      <c r="CE27" s="60"/>
      <c r="CF27" s="60"/>
      <c r="CG27" s="60"/>
      <c r="CH27" s="60"/>
      <c r="CI27" s="60"/>
      <c r="CJ27" s="60"/>
      <c r="CK27" s="60"/>
      <c r="CL27" s="60"/>
      <c r="CM27" s="60"/>
      <c r="CN27" s="60"/>
      <c r="CO27" s="60"/>
      <c r="CP27" s="60"/>
      <c r="CQ27" s="60"/>
      <c r="CR27" s="60"/>
      <c r="CS27" s="60"/>
      <c r="CT27" s="60"/>
      <c r="CU27" s="60"/>
      <c r="CV27" s="60"/>
      <c r="CW27" s="60"/>
      <c r="CX27" s="60"/>
      <c r="CY27" s="60"/>
      <c r="CZ27" s="60"/>
    </row>
    <row r="28" spans="1:104" ht="22.2" customHeight="1" x14ac:dyDescent="0.4">
      <c r="A28" s="232"/>
      <c r="B28" s="233" t="s">
        <v>677</v>
      </c>
      <c r="C28" s="231"/>
      <c r="D28" s="67"/>
      <c r="E28" s="210"/>
      <c r="F28" s="211"/>
      <c r="G28" s="211"/>
      <c r="H28" s="211"/>
      <c r="I28" s="211"/>
      <c r="J28" s="211"/>
      <c r="K28" s="211"/>
      <c r="L28" s="211"/>
      <c r="M28" s="211"/>
      <c r="N28" s="211"/>
      <c r="O28" s="211"/>
      <c r="P28" s="211"/>
      <c r="Q28" s="211"/>
      <c r="R28" s="211"/>
      <c r="S28" s="211"/>
      <c r="T28" s="211"/>
      <c r="U28" s="211"/>
      <c r="V28" s="211"/>
      <c r="W28" s="211"/>
      <c r="X28" s="211"/>
      <c r="Y28" s="211"/>
      <c r="Z28" s="211"/>
      <c r="AA28" s="211"/>
      <c r="AB28" s="211"/>
      <c r="AC28" s="211"/>
      <c r="AD28" s="211"/>
      <c r="AE28" s="211"/>
      <c r="AF28" s="211"/>
      <c r="AG28" s="211"/>
      <c r="AH28" s="211"/>
      <c r="AI28" s="211"/>
      <c r="AJ28" s="211"/>
      <c r="AK28" s="211"/>
      <c r="AL28" s="211"/>
      <c r="AM28" s="211"/>
      <c r="AN28" s="211"/>
      <c r="AO28" s="211"/>
      <c r="AP28" s="211"/>
      <c r="AQ28" s="211"/>
      <c r="AR28" s="211"/>
      <c r="AS28" s="211"/>
      <c r="AT28" s="211"/>
      <c r="AU28" s="211"/>
      <c r="AV28" s="211"/>
      <c r="AW28" s="211"/>
      <c r="AX28" s="211"/>
      <c r="AY28" s="211"/>
      <c r="AZ28" s="211"/>
      <c r="BA28" s="211"/>
      <c r="BB28" s="211"/>
      <c r="BC28" s="211"/>
      <c r="BD28" s="211"/>
      <c r="BE28" s="211"/>
      <c r="BF28" s="211"/>
      <c r="BG28" s="211"/>
      <c r="BH28" s="211"/>
      <c r="BI28" s="211"/>
      <c r="BJ28" s="211"/>
      <c r="BK28" s="211"/>
      <c r="BL28" s="211"/>
      <c r="BM28" s="211"/>
      <c r="BN28" s="211"/>
      <c r="BO28" s="211"/>
      <c r="BP28" s="211"/>
      <c r="BQ28" s="211"/>
      <c r="BR28" s="211"/>
      <c r="BS28" s="211"/>
      <c r="BT28" s="211"/>
      <c r="BU28" s="211"/>
      <c r="BV28" s="211"/>
      <c r="BW28" s="211"/>
      <c r="BX28" s="211"/>
      <c r="BY28" s="211"/>
      <c r="BZ28" s="211"/>
      <c r="CA28" s="211"/>
      <c r="CB28" s="211"/>
      <c r="CC28" s="211"/>
      <c r="CD28" s="211"/>
      <c r="CE28" s="211"/>
      <c r="CF28" s="211"/>
      <c r="CG28" s="211"/>
      <c r="CH28" s="211"/>
      <c r="CI28" s="211"/>
      <c r="CJ28" s="211"/>
      <c r="CK28" s="211"/>
      <c r="CL28" s="211"/>
      <c r="CM28" s="211"/>
      <c r="CN28" s="211"/>
      <c r="CO28" s="211"/>
      <c r="CP28" s="211"/>
      <c r="CQ28" s="211"/>
      <c r="CR28" s="211"/>
      <c r="CS28" s="211"/>
      <c r="CT28" s="211"/>
      <c r="CU28" s="211"/>
      <c r="CV28" s="211"/>
      <c r="CW28" s="211"/>
      <c r="CX28" s="211"/>
      <c r="CY28" s="211"/>
      <c r="CZ28" s="211"/>
    </row>
    <row r="29" spans="1:104" ht="40.049999999999997" customHeight="1" x14ac:dyDescent="0.25">
      <c r="A29" s="48"/>
      <c r="B29" s="222" t="s">
        <v>275</v>
      </c>
      <c r="C29" s="15" t="s">
        <v>276</v>
      </c>
      <c r="D29" s="15" t="s">
        <v>243</v>
      </c>
      <c r="E29" s="210" t="s">
        <v>100</v>
      </c>
      <c r="F29" s="211" t="s">
        <v>100</v>
      </c>
      <c r="G29" s="211" t="s">
        <v>100</v>
      </c>
      <c r="H29" s="211" t="s">
        <v>100</v>
      </c>
      <c r="I29" s="211" t="s">
        <v>100</v>
      </c>
      <c r="J29" s="211" t="s">
        <v>100</v>
      </c>
      <c r="K29" s="211" t="s">
        <v>100</v>
      </c>
      <c r="L29" s="211" t="s">
        <v>100</v>
      </c>
      <c r="M29" s="211" t="s">
        <v>100</v>
      </c>
      <c r="N29" s="211" t="s">
        <v>100</v>
      </c>
      <c r="O29" s="211" t="s">
        <v>100</v>
      </c>
      <c r="P29" s="211" t="s">
        <v>100</v>
      </c>
      <c r="Q29" s="211" t="s">
        <v>100</v>
      </c>
      <c r="R29" s="211" t="s">
        <v>100</v>
      </c>
      <c r="S29" s="211" t="s">
        <v>100</v>
      </c>
      <c r="T29" s="211" t="s">
        <v>100</v>
      </c>
      <c r="U29" s="211" t="s">
        <v>100</v>
      </c>
      <c r="V29" s="211" t="s">
        <v>100</v>
      </c>
      <c r="W29" s="211" t="s">
        <v>100</v>
      </c>
      <c r="X29" s="211" t="s">
        <v>100</v>
      </c>
      <c r="Y29" s="211" t="s">
        <v>100</v>
      </c>
      <c r="Z29" s="211" t="s">
        <v>100</v>
      </c>
      <c r="AA29" s="211" t="s">
        <v>100</v>
      </c>
      <c r="AB29" s="211" t="s">
        <v>100</v>
      </c>
      <c r="AC29" s="211" t="s">
        <v>100</v>
      </c>
      <c r="AD29" s="211" t="s">
        <v>100</v>
      </c>
      <c r="AE29" s="211" t="s">
        <v>100</v>
      </c>
      <c r="AF29" s="211" t="s">
        <v>100</v>
      </c>
      <c r="AG29" s="211" t="s">
        <v>100</v>
      </c>
      <c r="AH29" s="211" t="s">
        <v>100</v>
      </c>
      <c r="AI29" s="211" t="s">
        <v>100</v>
      </c>
      <c r="AJ29" s="211" t="s">
        <v>100</v>
      </c>
      <c r="AK29" s="211" t="s">
        <v>100</v>
      </c>
      <c r="AL29" s="211" t="s">
        <v>100</v>
      </c>
      <c r="AM29" s="211" t="s">
        <v>100</v>
      </c>
      <c r="AN29" s="211" t="s">
        <v>100</v>
      </c>
      <c r="AO29" s="211" t="s">
        <v>100</v>
      </c>
      <c r="AP29" s="211" t="s">
        <v>100</v>
      </c>
      <c r="AQ29" s="211" t="s">
        <v>100</v>
      </c>
      <c r="AR29" s="211" t="s">
        <v>100</v>
      </c>
      <c r="AS29" s="211" t="s">
        <v>100</v>
      </c>
      <c r="AT29" s="211" t="s">
        <v>100</v>
      </c>
      <c r="AU29" s="211" t="s">
        <v>100</v>
      </c>
      <c r="AV29" s="211" t="s">
        <v>100</v>
      </c>
      <c r="AW29" s="211" t="s">
        <v>100</v>
      </c>
      <c r="AX29" s="211" t="s">
        <v>100</v>
      </c>
      <c r="AY29" s="211" t="s">
        <v>100</v>
      </c>
      <c r="AZ29" s="211" t="s">
        <v>100</v>
      </c>
      <c r="BA29" s="211" t="s">
        <v>100</v>
      </c>
      <c r="BB29" s="211" t="s">
        <v>100</v>
      </c>
      <c r="BC29" s="211" t="s">
        <v>100</v>
      </c>
      <c r="BD29" s="211" t="s">
        <v>100</v>
      </c>
      <c r="BE29" s="211" t="s">
        <v>100</v>
      </c>
      <c r="BF29" s="211" t="s">
        <v>100</v>
      </c>
      <c r="BG29" s="211" t="s">
        <v>100</v>
      </c>
      <c r="BH29" s="211" t="s">
        <v>100</v>
      </c>
      <c r="BI29" s="211" t="s">
        <v>100</v>
      </c>
      <c r="BJ29" s="211" t="s">
        <v>100</v>
      </c>
      <c r="BK29" s="211" t="s">
        <v>100</v>
      </c>
      <c r="BL29" s="211" t="s">
        <v>100</v>
      </c>
      <c r="BM29" s="211" t="s">
        <v>100</v>
      </c>
      <c r="BN29" s="211" t="s">
        <v>100</v>
      </c>
      <c r="BO29" s="211" t="s">
        <v>100</v>
      </c>
      <c r="BP29" s="211" t="s">
        <v>100</v>
      </c>
      <c r="BQ29" s="211" t="s">
        <v>100</v>
      </c>
      <c r="BR29" s="211" t="s">
        <v>100</v>
      </c>
      <c r="BS29" s="211" t="s">
        <v>100</v>
      </c>
      <c r="BT29" s="211" t="s">
        <v>100</v>
      </c>
      <c r="BU29" s="211" t="s">
        <v>100</v>
      </c>
      <c r="BV29" s="211" t="s">
        <v>100</v>
      </c>
      <c r="BW29" s="211" t="s">
        <v>100</v>
      </c>
      <c r="BX29" s="211" t="s">
        <v>100</v>
      </c>
      <c r="BY29" s="211" t="s">
        <v>100</v>
      </c>
      <c r="BZ29" s="211" t="s">
        <v>100</v>
      </c>
      <c r="CA29" s="211" t="s">
        <v>100</v>
      </c>
      <c r="CB29" s="211" t="s">
        <v>100</v>
      </c>
      <c r="CC29" s="211" t="s">
        <v>100</v>
      </c>
      <c r="CD29" s="211" t="s">
        <v>100</v>
      </c>
      <c r="CE29" s="211" t="s">
        <v>100</v>
      </c>
      <c r="CF29" s="211" t="s">
        <v>100</v>
      </c>
      <c r="CG29" s="211" t="s">
        <v>100</v>
      </c>
      <c r="CH29" s="211" t="s">
        <v>100</v>
      </c>
      <c r="CI29" s="211" t="s">
        <v>100</v>
      </c>
      <c r="CJ29" s="211" t="s">
        <v>100</v>
      </c>
      <c r="CK29" s="211" t="s">
        <v>100</v>
      </c>
      <c r="CL29" s="211" t="s">
        <v>100</v>
      </c>
      <c r="CM29" s="211" t="s">
        <v>100</v>
      </c>
      <c r="CN29" s="211" t="s">
        <v>100</v>
      </c>
      <c r="CO29" s="211" t="s">
        <v>100</v>
      </c>
      <c r="CP29" s="211" t="s">
        <v>100</v>
      </c>
      <c r="CQ29" s="211" t="s">
        <v>100</v>
      </c>
      <c r="CR29" s="211" t="s">
        <v>100</v>
      </c>
      <c r="CS29" s="211" t="s">
        <v>100</v>
      </c>
      <c r="CT29" s="211" t="s">
        <v>100</v>
      </c>
      <c r="CU29" s="211" t="s">
        <v>100</v>
      </c>
      <c r="CV29" s="211" t="s">
        <v>100</v>
      </c>
      <c r="CW29" s="211" t="s">
        <v>100</v>
      </c>
      <c r="CX29" s="211" t="s">
        <v>100</v>
      </c>
      <c r="CY29" s="211" t="s">
        <v>100</v>
      </c>
      <c r="CZ29" s="211" t="s">
        <v>100</v>
      </c>
    </row>
    <row r="30" spans="1:104" x14ac:dyDescent="0.25">
      <c r="A30" s="16" t="s">
        <v>628</v>
      </c>
      <c r="B30" s="9" t="s">
        <v>180</v>
      </c>
      <c r="C30" s="15" t="s">
        <v>253</v>
      </c>
      <c r="D30" s="15" t="s">
        <v>2</v>
      </c>
      <c r="E30" s="86" t="s">
        <v>178</v>
      </c>
      <c r="F30" s="63" t="s">
        <v>178</v>
      </c>
      <c r="G30" s="63" t="s">
        <v>178</v>
      </c>
      <c r="H30" s="63" t="s">
        <v>178</v>
      </c>
      <c r="I30" s="63" t="s">
        <v>178</v>
      </c>
      <c r="J30" s="63" t="s">
        <v>178</v>
      </c>
      <c r="K30" s="63" t="s">
        <v>178</v>
      </c>
      <c r="L30" s="63" t="s">
        <v>178</v>
      </c>
      <c r="M30" s="63" t="s">
        <v>178</v>
      </c>
      <c r="N30" s="63" t="s">
        <v>178</v>
      </c>
      <c r="O30" s="63" t="s">
        <v>178</v>
      </c>
      <c r="P30" s="63" t="s">
        <v>178</v>
      </c>
      <c r="Q30" s="63" t="s">
        <v>178</v>
      </c>
      <c r="R30" s="63" t="s">
        <v>178</v>
      </c>
      <c r="S30" s="63" t="s">
        <v>178</v>
      </c>
      <c r="T30" s="63" t="s">
        <v>178</v>
      </c>
      <c r="U30" s="63" t="s">
        <v>178</v>
      </c>
      <c r="V30" s="63" t="s">
        <v>178</v>
      </c>
      <c r="W30" s="63" t="s">
        <v>178</v>
      </c>
      <c r="X30" s="63" t="s">
        <v>178</v>
      </c>
      <c r="Y30" s="63" t="s">
        <v>178</v>
      </c>
      <c r="Z30" s="63" t="s">
        <v>178</v>
      </c>
      <c r="AA30" s="63" t="s">
        <v>178</v>
      </c>
      <c r="AB30" s="63" t="s">
        <v>178</v>
      </c>
      <c r="AC30" s="63" t="s">
        <v>178</v>
      </c>
      <c r="AD30" s="63" t="s">
        <v>178</v>
      </c>
      <c r="AE30" s="63" t="s">
        <v>178</v>
      </c>
      <c r="AF30" s="63" t="s">
        <v>178</v>
      </c>
      <c r="AG30" s="63" t="s">
        <v>178</v>
      </c>
      <c r="AH30" s="63" t="s">
        <v>178</v>
      </c>
      <c r="AI30" s="63" t="s">
        <v>178</v>
      </c>
      <c r="AJ30" s="63" t="s">
        <v>178</v>
      </c>
      <c r="AK30" s="63" t="s">
        <v>178</v>
      </c>
      <c r="AL30" s="63" t="s">
        <v>178</v>
      </c>
      <c r="AM30" s="63" t="s">
        <v>178</v>
      </c>
      <c r="AN30" s="63" t="s">
        <v>178</v>
      </c>
      <c r="AO30" s="63" t="s">
        <v>178</v>
      </c>
      <c r="AP30" s="63" t="s">
        <v>178</v>
      </c>
      <c r="AQ30" s="63" t="s">
        <v>178</v>
      </c>
      <c r="AR30" s="63" t="s">
        <v>178</v>
      </c>
      <c r="AS30" s="63" t="s">
        <v>178</v>
      </c>
      <c r="AT30" s="63" t="s">
        <v>178</v>
      </c>
      <c r="AU30" s="63" t="s">
        <v>178</v>
      </c>
      <c r="AV30" s="63" t="s">
        <v>178</v>
      </c>
      <c r="AW30" s="63" t="s">
        <v>178</v>
      </c>
      <c r="AX30" s="63" t="s">
        <v>178</v>
      </c>
      <c r="AY30" s="63" t="s">
        <v>178</v>
      </c>
      <c r="AZ30" s="63" t="s">
        <v>178</v>
      </c>
      <c r="BA30" s="63" t="s">
        <v>178</v>
      </c>
      <c r="BB30" s="63" t="s">
        <v>178</v>
      </c>
      <c r="BC30" s="63" t="s">
        <v>178</v>
      </c>
      <c r="BD30" s="63" t="s">
        <v>178</v>
      </c>
      <c r="BE30" s="63" t="s">
        <v>178</v>
      </c>
      <c r="BF30" s="63" t="s">
        <v>178</v>
      </c>
      <c r="BG30" s="63" t="s">
        <v>178</v>
      </c>
      <c r="BH30" s="63" t="s">
        <v>178</v>
      </c>
      <c r="BI30" s="63" t="s">
        <v>178</v>
      </c>
      <c r="BJ30" s="63" t="s">
        <v>178</v>
      </c>
      <c r="BK30" s="63" t="s">
        <v>178</v>
      </c>
      <c r="BL30" s="63" t="s">
        <v>178</v>
      </c>
      <c r="BM30" s="63" t="s">
        <v>178</v>
      </c>
      <c r="BN30" s="63" t="s">
        <v>178</v>
      </c>
      <c r="BO30" s="63" t="s">
        <v>178</v>
      </c>
      <c r="BP30" s="63" t="s">
        <v>178</v>
      </c>
      <c r="BQ30" s="63" t="s">
        <v>178</v>
      </c>
      <c r="BR30" s="63" t="s">
        <v>178</v>
      </c>
      <c r="BS30" s="63" t="s">
        <v>178</v>
      </c>
      <c r="BT30" s="63" t="s">
        <v>178</v>
      </c>
      <c r="BU30" s="63" t="s">
        <v>178</v>
      </c>
      <c r="BV30" s="63" t="s">
        <v>178</v>
      </c>
      <c r="BW30" s="63" t="s">
        <v>178</v>
      </c>
      <c r="BX30" s="63" t="s">
        <v>178</v>
      </c>
      <c r="BY30" s="63" t="s">
        <v>178</v>
      </c>
      <c r="BZ30" s="63" t="s">
        <v>178</v>
      </c>
      <c r="CA30" s="63" t="s">
        <v>178</v>
      </c>
      <c r="CB30" s="63" t="s">
        <v>178</v>
      </c>
      <c r="CC30" s="63" t="s">
        <v>178</v>
      </c>
      <c r="CD30" s="63" t="s">
        <v>178</v>
      </c>
      <c r="CE30" s="63" t="s">
        <v>178</v>
      </c>
      <c r="CF30" s="63" t="s">
        <v>178</v>
      </c>
      <c r="CG30" s="63" t="s">
        <v>178</v>
      </c>
      <c r="CH30" s="63" t="s">
        <v>178</v>
      </c>
      <c r="CI30" s="63" t="s">
        <v>178</v>
      </c>
      <c r="CJ30" s="63" t="s">
        <v>178</v>
      </c>
      <c r="CK30" s="63" t="s">
        <v>178</v>
      </c>
      <c r="CL30" s="63" t="s">
        <v>178</v>
      </c>
      <c r="CM30" s="63" t="s">
        <v>178</v>
      </c>
      <c r="CN30" s="63" t="s">
        <v>178</v>
      </c>
      <c r="CO30" s="63" t="s">
        <v>178</v>
      </c>
      <c r="CP30" s="63" t="s">
        <v>178</v>
      </c>
      <c r="CQ30" s="63" t="s">
        <v>178</v>
      </c>
      <c r="CR30" s="63" t="s">
        <v>178</v>
      </c>
      <c r="CS30" s="63" t="s">
        <v>178</v>
      </c>
      <c r="CT30" s="63" t="s">
        <v>178</v>
      </c>
      <c r="CU30" s="63" t="s">
        <v>178</v>
      </c>
      <c r="CV30" s="63" t="s">
        <v>178</v>
      </c>
      <c r="CW30" s="63" t="s">
        <v>178</v>
      </c>
      <c r="CX30" s="63" t="s">
        <v>178</v>
      </c>
      <c r="CY30" s="63" t="s">
        <v>178</v>
      </c>
      <c r="CZ30" s="63" t="s">
        <v>178</v>
      </c>
    </row>
    <row r="31" spans="1:104" x14ac:dyDescent="0.25">
      <c r="A31" s="16" t="s">
        <v>629</v>
      </c>
      <c r="B31" s="9" t="s">
        <v>181</v>
      </c>
      <c r="C31" s="15" t="s">
        <v>253</v>
      </c>
      <c r="D31" s="15" t="s">
        <v>2</v>
      </c>
      <c r="E31" s="86" t="s">
        <v>178</v>
      </c>
      <c r="F31" s="63" t="s">
        <v>178</v>
      </c>
      <c r="G31" s="63" t="s">
        <v>178</v>
      </c>
      <c r="H31" s="63" t="s">
        <v>178</v>
      </c>
      <c r="I31" s="63" t="s">
        <v>178</v>
      </c>
      <c r="J31" s="63" t="s">
        <v>178</v>
      </c>
      <c r="K31" s="63" t="s">
        <v>178</v>
      </c>
      <c r="L31" s="63" t="s">
        <v>178</v>
      </c>
      <c r="M31" s="63" t="s">
        <v>178</v>
      </c>
      <c r="N31" s="63" t="s">
        <v>178</v>
      </c>
      <c r="O31" s="63" t="s">
        <v>178</v>
      </c>
      <c r="P31" s="63" t="s">
        <v>178</v>
      </c>
      <c r="Q31" s="63" t="s">
        <v>178</v>
      </c>
      <c r="R31" s="63" t="s">
        <v>178</v>
      </c>
      <c r="S31" s="63" t="s">
        <v>178</v>
      </c>
      <c r="T31" s="63" t="s">
        <v>178</v>
      </c>
      <c r="U31" s="63" t="s">
        <v>178</v>
      </c>
      <c r="V31" s="63" t="s">
        <v>178</v>
      </c>
      <c r="W31" s="63" t="s">
        <v>178</v>
      </c>
      <c r="X31" s="63" t="s">
        <v>178</v>
      </c>
      <c r="Y31" s="63" t="s">
        <v>178</v>
      </c>
      <c r="Z31" s="63" t="s">
        <v>178</v>
      </c>
      <c r="AA31" s="63" t="s">
        <v>178</v>
      </c>
      <c r="AB31" s="63" t="s">
        <v>178</v>
      </c>
      <c r="AC31" s="63" t="s">
        <v>178</v>
      </c>
      <c r="AD31" s="63" t="s">
        <v>178</v>
      </c>
      <c r="AE31" s="63" t="s">
        <v>178</v>
      </c>
      <c r="AF31" s="63" t="s">
        <v>178</v>
      </c>
      <c r="AG31" s="63" t="s">
        <v>178</v>
      </c>
      <c r="AH31" s="63" t="s">
        <v>178</v>
      </c>
      <c r="AI31" s="63" t="s">
        <v>178</v>
      </c>
      <c r="AJ31" s="63" t="s">
        <v>178</v>
      </c>
      <c r="AK31" s="63" t="s">
        <v>178</v>
      </c>
      <c r="AL31" s="63" t="s">
        <v>178</v>
      </c>
      <c r="AM31" s="63" t="s">
        <v>178</v>
      </c>
      <c r="AN31" s="63" t="s">
        <v>178</v>
      </c>
      <c r="AO31" s="63" t="s">
        <v>178</v>
      </c>
      <c r="AP31" s="63" t="s">
        <v>178</v>
      </c>
      <c r="AQ31" s="63" t="s">
        <v>178</v>
      </c>
      <c r="AR31" s="63" t="s">
        <v>178</v>
      </c>
      <c r="AS31" s="63" t="s">
        <v>178</v>
      </c>
      <c r="AT31" s="63" t="s">
        <v>178</v>
      </c>
      <c r="AU31" s="63" t="s">
        <v>178</v>
      </c>
      <c r="AV31" s="63" t="s">
        <v>178</v>
      </c>
      <c r="AW31" s="63" t="s">
        <v>178</v>
      </c>
      <c r="AX31" s="63" t="s">
        <v>178</v>
      </c>
      <c r="AY31" s="63" t="s">
        <v>178</v>
      </c>
      <c r="AZ31" s="63" t="s">
        <v>178</v>
      </c>
      <c r="BA31" s="63" t="s">
        <v>178</v>
      </c>
      <c r="BB31" s="63" t="s">
        <v>178</v>
      </c>
      <c r="BC31" s="63" t="s">
        <v>178</v>
      </c>
      <c r="BD31" s="63" t="s">
        <v>178</v>
      </c>
      <c r="BE31" s="63" t="s">
        <v>178</v>
      </c>
      <c r="BF31" s="63" t="s">
        <v>178</v>
      </c>
      <c r="BG31" s="63" t="s">
        <v>178</v>
      </c>
      <c r="BH31" s="63" t="s">
        <v>178</v>
      </c>
      <c r="BI31" s="63" t="s">
        <v>178</v>
      </c>
      <c r="BJ31" s="63" t="s">
        <v>178</v>
      </c>
      <c r="BK31" s="63" t="s">
        <v>178</v>
      </c>
      <c r="BL31" s="63" t="s">
        <v>178</v>
      </c>
      <c r="BM31" s="63" t="s">
        <v>178</v>
      </c>
      <c r="BN31" s="63" t="s">
        <v>178</v>
      </c>
      <c r="BO31" s="63" t="s">
        <v>178</v>
      </c>
      <c r="BP31" s="63" t="s">
        <v>178</v>
      </c>
      <c r="BQ31" s="63" t="s">
        <v>178</v>
      </c>
      <c r="BR31" s="63" t="s">
        <v>178</v>
      </c>
      <c r="BS31" s="63" t="s">
        <v>178</v>
      </c>
      <c r="BT31" s="63" t="s">
        <v>178</v>
      </c>
      <c r="BU31" s="63" t="s">
        <v>178</v>
      </c>
      <c r="BV31" s="63" t="s">
        <v>178</v>
      </c>
      <c r="BW31" s="63" t="s">
        <v>178</v>
      </c>
      <c r="BX31" s="63" t="s">
        <v>178</v>
      </c>
      <c r="BY31" s="63" t="s">
        <v>178</v>
      </c>
      <c r="BZ31" s="63" t="s">
        <v>178</v>
      </c>
      <c r="CA31" s="63" t="s">
        <v>178</v>
      </c>
      <c r="CB31" s="63" t="s">
        <v>178</v>
      </c>
      <c r="CC31" s="63" t="s">
        <v>178</v>
      </c>
      <c r="CD31" s="63" t="s">
        <v>178</v>
      </c>
      <c r="CE31" s="63" t="s">
        <v>178</v>
      </c>
      <c r="CF31" s="63" t="s">
        <v>178</v>
      </c>
      <c r="CG31" s="63" t="s">
        <v>178</v>
      </c>
      <c r="CH31" s="63" t="s">
        <v>178</v>
      </c>
      <c r="CI31" s="63" t="s">
        <v>178</v>
      </c>
      <c r="CJ31" s="63" t="s">
        <v>178</v>
      </c>
      <c r="CK31" s="63" t="s">
        <v>178</v>
      </c>
      <c r="CL31" s="63" t="s">
        <v>178</v>
      </c>
      <c r="CM31" s="63" t="s">
        <v>178</v>
      </c>
      <c r="CN31" s="63" t="s">
        <v>178</v>
      </c>
      <c r="CO31" s="63" t="s">
        <v>178</v>
      </c>
      <c r="CP31" s="63" t="s">
        <v>178</v>
      </c>
      <c r="CQ31" s="63" t="s">
        <v>178</v>
      </c>
      <c r="CR31" s="63" t="s">
        <v>178</v>
      </c>
      <c r="CS31" s="63" t="s">
        <v>178</v>
      </c>
      <c r="CT31" s="63" t="s">
        <v>178</v>
      </c>
      <c r="CU31" s="63" t="s">
        <v>178</v>
      </c>
      <c r="CV31" s="63" t="s">
        <v>178</v>
      </c>
      <c r="CW31" s="63" t="s">
        <v>178</v>
      </c>
      <c r="CX31" s="63" t="s">
        <v>178</v>
      </c>
      <c r="CY31" s="63" t="s">
        <v>178</v>
      </c>
      <c r="CZ31" s="63" t="s">
        <v>178</v>
      </c>
    </row>
    <row r="32" spans="1:104" x14ac:dyDescent="0.25">
      <c r="A32" s="16" t="s">
        <v>630</v>
      </c>
      <c r="B32" s="9" t="s">
        <v>182</v>
      </c>
      <c r="C32" s="15" t="s">
        <v>253</v>
      </c>
      <c r="D32" s="15" t="s">
        <v>2</v>
      </c>
      <c r="E32" s="86" t="s">
        <v>178</v>
      </c>
      <c r="F32" s="63" t="s">
        <v>178</v>
      </c>
      <c r="G32" s="63" t="s">
        <v>178</v>
      </c>
      <c r="H32" s="63" t="s">
        <v>178</v>
      </c>
      <c r="I32" s="63" t="s">
        <v>178</v>
      </c>
      <c r="J32" s="63" t="s">
        <v>178</v>
      </c>
      <c r="K32" s="63" t="s">
        <v>178</v>
      </c>
      <c r="L32" s="63" t="s">
        <v>178</v>
      </c>
      <c r="M32" s="63" t="s">
        <v>178</v>
      </c>
      <c r="N32" s="63" t="s">
        <v>178</v>
      </c>
      <c r="O32" s="63" t="s">
        <v>178</v>
      </c>
      <c r="P32" s="63" t="s">
        <v>178</v>
      </c>
      <c r="Q32" s="63" t="s">
        <v>178</v>
      </c>
      <c r="R32" s="63" t="s">
        <v>178</v>
      </c>
      <c r="S32" s="63" t="s">
        <v>178</v>
      </c>
      <c r="T32" s="63" t="s">
        <v>178</v>
      </c>
      <c r="U32" s="63" t="s">
        <v>178</v>
      </c>
      <c r="V32" s="63" t="s">
        <v>178</v>
      </c>
      <c r="W32" s="63" t="s">
        <v>178</v>
      </c>
      <c r="X32" s="63" t="s">
        <v>178</v>
      </c>
      <c r="Y32" s="63" t="s">
        <v>178</v>
      </c>
      <c r="Z32" s="63" t="s">
        <v>178</v>
      </c>
      <c r="AA32" s="63" t="s">
        <v>178</v>
      </c>
      <c r="AB32" s="63" t="s">
        <v>178</v>
      </c>
      <c r="AC32" s="63" t="s">
        <v>178</v>
      </c>
      <c r="AD32" s="63" t="s">
        <v>178</v>
      </c>
      <c r="AE32" s="63" t="s">
        <v>178</v>
      </c>
      <c r="AF32" s="63" t="s">
        <v>178</v>
      </c>
      <c r="AG32" s="63" t="s">
        <v>178</v>
      </c>
      <c r="AH32" s="63" t="s">
        <v>178</v>
      </c>
      <c r="AI32" s="63" t="s">
        <v>178</v>
      </c>
      <c r="AJ32" s="63" t="s">
        <v>178</v>
      </c>
      <c r="AK32" s="63" t="s">
        <v>178</v>
      </c>
      <c r="AL32" s="63" t="s">
        <v>178</v>
      </c>
      <c r="AM32" s="63" t="s">
        <v>178</v>
      </c>
      <c r="AN32" s="63" t="s">
        <v>178</v>
      </c>
      <c r="AO32" s="63" t="s">
        <v>178</v>
      </c>
      <c r="AP32" s="63" t="s">
        <v>178</v>
      </c>
      <c r="AQ32" s="63" t="s">
        <v>178</v>
      </c>
      <c r="AR32" s="63" t="s">
        <v>178</v>
      </c>
      <c r="AS32" s="63" t="s">
        <v>178</v>
      </c>
      <c r="AT32" s="63" t="s">
        <v>178</v>
      </c>
      <c r="AU32" s="63" t="s">
        <v>178</v>
      </c>
      <c r="AV32" s="63" t="s">
        <v>178</v>
      </c>
      <c r="AW32" s="63" t="s">
        <v>178</v>
      </c>
      <c r="AX32" s="63" t="s">
        <v>178</v>
      </c>
      <c r="AY32" s="63" t="s">
        <v>178</v>
      </c>
      <c r="AZ32" s="63" t="s">
        <v>178</v>
      </c>
      <c r="BA32" s="63" t="s">
        <v>178</v>
      </c>
      <c r="BB32" s="63" t="s">
        <v>178</v>
      </c>
      <c r="BC32" s="63" t="s">
        <v>178</v>
      </c>
      <c r="BD32" s="63" t="s">
        <v>178</v>
      </c>
      <c r="BE32" s="63" t="s">
        <v>178</v>
      </c>
      <c r="BF32" s="63" t="s">
        <v>178</v>
      </c>
      <c r="BG32" s="63" t="s">
        <v>178</v>
      </c>
      <c r="BH32" s="63" t="s">
        <v>178</v>
      </c>
      <c r="BI32" s="63" t="s">
        <v>178</v>
      </c>
      <c r="BJ32" s="63" t="s">
        <v>178</v>
      </c>
      <c r="BK32" s="63" t="s">
        <v>178</v>
      </c>
      <c r="BL32" s="63" t="s">
        <v>178</v>
      </c>
      <c r="BM32" s="63" t="s">
        <v>178</v>
      </c>
      <c r="BN32" s="63" t="s">
        <v>178</v>
      </c>
      <c r="BO32" s="63" t="s">
        <v>178</v>
      </c>
      <c r="BP32" s="63" t="s">
        <v>178</v>
      </c>
      <c r="BQ32" s="63" t="s">
        <v>178</v>
      </c>
      <c r="BR32" s="63" t="s">
        <v>178</v>
      </c>
      <c r="BS32" s="63" t="s">
        <v>178</v>
      </c>
      <c r="BT32" s="63" t="s">
        <v>178</v>
      </c>
      <c r="BU32" s="63" t="s">
        <v>178</v>
      </c>
      <c r="BV32" s="63" t="s">
        <v>178</v>
      </c>
      <c r="BW32" s="63" t="s">
        <v>178</v>
      </c>
      <c r="BX32" s="63" t="s">
        <v>178</v>
      </c>
      <c r="BY32" s="63" t="s">
        <v>178</v>
      </c>
      <c r="BZ32" s="63" t="s">
        <v>178</v>
      </c>
      <c r="CA32" s="63" t="s">
        <v>178</v>
      </c>
      <c r="CB32" s="63" t="s">
        <v>178</v>
      </c>
      <c r="CC32" s="63" t="s">
        <v>178</v>
      </c>
      <c r="CD32" s="63" t="s">
        <v>178</v>
      </c>
      <c r="CE32" s="63" t="s">
        <v>178</v>
      </c>
      <c r="CF32" s="63" t="s">
        <v>178</v>
      </c>
      <c r="CG32" s="63" t="s">
        <v>178</v>
      </c>
      <c r="CH32" s="63" t="s">
        <v>178</v>
      </c>
      <c r="CI32" s="63" t="s">
        <v>178</v>
      </c>
      <c r="CJ32" s="63" t="s">
        <v>178</v>
      </c>
      <c r="CK32" s="63" t="s">
        <v>178</v>
      </c>
      <c r="CL32" s="63" t="s">
        <v>178</v>
      </c>
      <c r="CM32" s="63" t="s">
        <v>178</v>
      </c>
      <c r="CN32" s="63" t="s">
        <v>178</v>
      </c>
      <c r="CO32" s="63" t="s">
        <v>178</v>
      </c>
      <c r="CP32" s="63" t="s">
        <v>178</v>
      </c>
      <c r="CQ32" s="63" t="s">
        <v>178</v>
      </c>
      <c r="CR32" s="63" t="s">
        <v>178</v>
      </c>
      <c r="CS32" s="63" t="s">
        <v>178</v>
      </c>
      <c r="CT32" s="63" t="s">
        <v>178</v>
      </c>
      <c r="CU32" s="63" t="s">
        <v>178</v>
      </c>
      <c r="CV32" s="63" t="s">
        <v>178</v>
      </c>
      <c r="CW32" s="63" t="s">
        <v>178</v>
      </c>
      <c r="CX32" s="63" t="s">
        <v>178</v>
      </c>
      <c r="CY32" s="63" t="s">
        <v>178</v>
      </c>
      <c r="CZ32" s="63" t="s">
        <v>178</v>
      </c>
    </row>
    <row r="33" spans="1:104" x14ac:dyDescent="0.25">
      <c r="A33" s="16" t="s">
        <v>631</v>
      </c>
      <c r="B33" s="9" t="s">
        <v>183</v>
      </c>
      <c r="C33" s="15" t="s">
        <v>253</v>
      </c>
      <c r="D33" s="15" t="s">
        <v>2</v>
      </c>
      <c r="E33" s="86" t="s">
        <v>178</v>
      </c>
      <c r="F33" s="63" t="s">
        <v>178</v>
      </c>
      <c r="G33" s="63" t="s">
        <v>178</v>
      </c>
      <c r="H33" s="63" t="s">
        <v>178</v>
      </c>
      <c r="I33" s="63" t="s">
        <v>178</v>
      </c>
      <c r="J33" s="63" t="s">
        <v>178</v>
      </c>
      <c r="K33" s="63" t="s">
        <v>178</v>
      </c>
      <c r="L33" s="63" t="s">
        <v>178</v>
      </c>
      <c r="M33" s="63" t="s">
        <v>178</v>
      </c>
      <c r="N33" s="63" t="s">
        <v>178</v>
      </c>
      <c r="O33" s="63" t="s">
        <v>178</v>
      </c>
      <c r="P33" s="63" t="s">
        <v>178</v>
      </c>
      <c r="Q33" s="63" t="s">
        <v>178</v>
      </c>
      <c r="R33" s="63" t="s">
        <v>178</v>
      </c>
      <c r="S33" s="63" t="s">
        <v>178</v>
      </c>
      <c r="T33" s="63" t="s">
        <v>178</v>
      </c>
      <c r="U33" s="63" t="s">
        <v>178</v>
      </c>
      <c r="V33" s="63" t="s">
        <v>178</v>
      </c>
      <c r="W33" s="63" t="s">
        <v>178</v>
      </c>
      <c r="X33" s="63" t="s">
        <v>178</v>
      </c>
      <c r="Y33" s="63" t="s">
        <v>178</v>
      </c>
      <c r="Z33" s="63" t="s">
        <v>178</v>
      </c>
      <c r="AA33" s="63" t="s">
        <v>178</v>
      </c>
      <c r="AB33" s="63" t="s">
        <v>178</v>
      </c>
      <c r="AC33" s="63" t="s">
        <v>178</v>
      </c>
      <c r="AD33" s="63" t="s">
        <v>178</v>
      </c>
      <c r="AE33" s="63" t="s">
        <v>178</v>
      </c>
      <c r="AF33" s="63" t="s">
        <v>178</v>
      </c>
      <c r="AG33" s="63" t="s">
        <v>178</v>
      </c>
      <c r="AH33" s="63" t="s">
        <v>178</v>
      </c>
      <c r="AI33" s="63" t="s">
        <v>178</v>
      </c>
      <c r="AJ33" s="63" t="s">
        <v>178</v>
      </c>
      <c r="AK33" s="63" t="s">
        <v>178</v>
      </c>
      <c r="AL33" s="63" t="s">
        <v>178</v>
      </c>
      <c r="AM33" s="63" t="s">
        <v>178</v>
      </c>
      <c r="AN33" s="63" t="s">
        <v>178</v>
      </c>
      <c r="AO33" s="63" t="s">
        <v>178</v>
      </c>
      <c r="AP33" s="63" t="s">
        <v>178</v>
      </c>
      <c r="AQ33" s="63" t="s">
        <v>178</v>
      </c>
      <c r="AR33" s="63" t="s">
        <v>178</v>
      </c>
      <c r="AS33" s="63" t="s">
        <v>178</v>
      </c>
      <c r="AT33" s="63" t="s">
        <v>178</v>
      </c>
      <c r="AU33" s="63" t="s">
        <v>178</v>
      </c>
      <c r="AV33" s="63" t="s">
        <v>178</v>
      </c>
      <c r="AW33" s="63" t="s">
        <v>178</v>
      </c>
      <c r="AX33" s="63" t="s">
        <v>178</v>
      </c>
      <c r="AY33" s="63" t="s">
        <v>178</v>
      </c>
      <c r="AZ33" s="63" t="s">
        <v>178</v>
      </c>
      <c r="BA33" s="63" t="s">
        <v>178</v>
      </c>
      <c r="BB33" s="63" t="s">
        <v>178</v>
      </c>
      <c r="BC33" s="63" t="s">
        <v>178</v>
      </c>
      <c r="BD33" s="63" t="s">
        <v>178</v>
      </c>
      <c r="BE33" s="63" t="s">
        <v>178</v>
      </c>
      <c r="BF33" s="63" t="s">
        <v>178</v>
      </c>
      <c r="BG33" s="63" t="s">
        <v>178</v>
      </c>
      <c r="BH33" s="63" t="s">
        <v>178</v>
      </c>
      <c r="BI33" s="63" t="s">
        <v>178</v>
      </c>
      <c r="BJ33" s="63" t="s">
        <v>178</v>
      </c>
      <c r="BK33" s="63" t="s">
        <v>178</v>
      </c>
      <c r="BL33" s="63" t="s">
        <v>178</v>
      </c>
      <c r="BM33" s="63" t="s">
        <v>178</v>
      </c>
      <c r="BN33" s="63" t="s">
        <v>178</v>
      </c>
      <c r="BO33" s="63" t="s">
        <v>178</v>
      </c>
      <c r="BP33" s="63" t="s">
        <v>178</v>
      </c>
      <c r="BQ33" s="63" t="s">
        <v>178</v>
      </c>
      <c r="BR33" s="63" t="s">
        <v>178</v>
      </c>
      <c r="BS33" s="63" t="s">
        <v>178</v>
      </c>
      <c r="BT33" s="63" t="s">
        <v>178</v>
      </c>
      <c r="BU33" s="63" t="s">
        <v>178</v>
      </c>
      <c r="BV33" s="63" t="s">
        <v>178</v>
      </c>
      <c r="BW33" s="63" t="s">
        <v>178</v>
      </c>
      <c r="BX33" s="63" t="s">
        <v>178</v>
      </c>
      <c r="BY33" s="63" t="s">
        <v>178</v>
      </c>
      <c r="BZ33" s="63" t="s">
        <v>178</v>
      </c>
      <c r="CA33" s="63" t="s">
        <v>178</v>
      </c>
      <c r="CB33" s="63" t="s">
        <v>178</v>
      </c>
      <c r="CC33" s="63" t="s">
        <v>178</v>
      </c>
      <c r="CD33" s="63" t="s">
        <v>178</v>
      </c>
      <c r="CE33" s="63" t="s">
        <v>178</v>
      </c>
      <c r="CF33" s="63" t="s">
        <v>178</v>
      </c>
      <c r="CG33" s="63" t="s">
        <v>178</v>
      </c>
      <c r="CH33" s="63" t="s">
        <v>178</v>
      </c>
      <c r="CI33" s="63" t="s">
        <v>178</v>
      </c>
      <c r="CJ33" s="63" t="s">
        <v>178</v>
      </c>
      <c r="CK33" s="63" t="s">
        <v>178</v>
      </c>
      <c r="CL33" s="63" t="s">
        <v>178</v>
      </c>
      <c r="CM33" s="63" t="s">
        <v>178</v>
      </c>
      <c r="CN33" s="63" t="s">
        <v>178</v>
      </c>
      <c r="CO33" s="63" t="s">
        <v>178</v>
      </c>
      <c r="CP33" s="63" t="s">
        <v>178</v>
      </c>
      <c r="CQ33" s="63" t="s">
        <v>178</v>
      </c>
      <c r="CR33" s="63" t="s">
        <v>178</v>
      </c>
      <c r="CS33" s="63" t="s">
        <v>178</v>
      </c>
      <c r="CT33" s="63" t="s">
        <v>178</v>
      </c>
      <c r="CU33" s="63" t="s">
        <v>178</v>
      </c>
      <c r="CV33" s="63" t="s">
        <v>178</v>
      </c>
      <c r="CW33" s="63" t="s">
        <v>178</v>
      </c>
      <c r="CX33" s="63" t="s">
        <v>178</v>
      </c>
      <c r="CY33" s="63" t="s">
        <v>178</v>
      </c>
      <c r="CZ33" s="63" t="s">
        <v>178</v>
      </c>
    </row>
    <row r="34" spans="1:104" x14ac:dyDescent="0.25">
      <c r="A34" s="16" t="s">
        <v>632</v>
      </c>
      <c r="B34" s="9" t="s">
        <v>184</v>
      </c>
      <c r="C34" s="15" t="s">
        <v>256</v>
      </c>
      <c r="D34" s="15" t="s">
        <v>2</v>
      </c>
      <c r="E34" s="86"/>
      <c r="F34" s="63"/>
      <c r="G34" s="63"/>
      <c r="H34" s="63"/>
      <c r="I34" s="63"/>
      <c r="J34" s="63"/>
      <c r="K34" s="63"/>
      <c r="L34" s="63"/>
      <c r="M34" s="63"/>
      <c r="N34" s="63"/>
      <c r="O34" s="63"/>
      <c r="P34" s="63"/>
      <c r="Q34" s="63"/>
      <c r="R34" s="63"/>
      <c r="S34" s="63"/>
      <c r="T34" s="63"/>
      <c r="U34" s="63"/>
      <c r="V34" s="63"/>
      <c r="W34" s="63"/>
      <c r="X34" s="63"/>
      <c r="Y34" s="63"/>
      <c r="Z34" s="63"/>
      <c r="AA34" s="63"/>
      <c r="AB34" s="63"/>
      <c r="AC34" s="63"/>
      <c r="AD34" s="63"/>
      <c r="AE34" s="63"/>
      <c r="AF34" s="63"/>
      <c r="AG34" s="63"/>
      <c r="AH34" s="63"/>
      <c r="AI34" s="63"/>
      <c r="AJ34" s="63"/>
      <c r="AK34" s="63"/>
      <c r="AL34" s="63"/>
      <c r="AM34" s="63"/>
      <c r="AN34" s="63"/>
      <c r="AO34" s="63"/>
      <c r="AP34" s="63"/>
      <c r="AQ34" s="63"/>
      <c r="AR34" s="63"/>
      <c r="AS34" s="63"/>
      <c r="AT34" s="63"/>
      <c r="AU34" s="63"/>
      <c r="AV34" s="63"/>
      <c r="AW34" s="63"/>
      <c r="AX34" s="63"/>
      <c r="AY34" s="63"/>
      <c r="AZ34" s="63"/>
      <c r="BA34" s="63"/>
      <c r="BB34" s="63"/>
      <c r="BC34" s="63"/>
      <c r="BD34" s="63"/>
      <c r="BE34" s="63"/>
      <c r="BF34" s="63"/>
      <c r="BG34" s="63"/>
      <c r="BH34" s="63"/>
      <c r="BI34" s="63"/>
      <c r="BJ34" s="63"/>
      <c r="BK34" s="63"/>
      <c r="BL34" s="63"/>
      <c r="BM34" s="63"/>
      <c r="BN34" s="63"/>
      <c r="BO34" s="63"/>
      <c r="BP34" s="63"/>
      <c r="BQ34" s="63"/>
      <c r="BR34" s="63"/>
      <c r="BS34" s="63"/>
      <c r="BT34" s="63"/>
      <c r="BU34" s="63"/>
      <c r="BV34" s="63"/>
      <c r="BW34" s="63"/>
      <c r="BX34" s="63"/>
      <c r="BY34" s="63"/>
      <c r="BZ34" s="63"/>
      <c r="CA34" s="63"/>
      <c r="CB34" s="63"/>
      <c r="CC34" s="63"/>
      <c r="CD34" s="63"/>
      <c r="CE34" s="63"/>
      <c r="CF34" s="63"/>
      <c r="CG34" s="63"/>
      <c r="CH34" s="63"/>
      <c r="CI34" s="63"/>
      <c r="CJ34" s="63"/>
      <c r="CK34" s="63"/>
      <c r="CL34" s="63"/>
      <c r="CM34" s="63"/>
      <c r="CN34" s="63"/>
      <c r="CO34" s="63"/>
      <c r="CP34" s="63"/>
      <c r="CQ34" s="63"/>
      <c r="CR34" s="63"/>
      <c r="CS34" s="63"/>
      <c r="CT34" s="63"/>
      <c r="CU34" s="63"/>
      <c r="CV34" s="63"/>
      <c r="CW34" s="63"/>
      <c r="CX34" s="63"/>
      <c r="CY34" s="63"/>
      <c r="CZ34" s="63"/>
    </row>
    <row r="35" spans="1:104" ht="27.6" x14ac:dyDescent="0.25">
      <c r="A35" s="16" t="s">
        <v>633</v>
      </c>
      <c r="B35" s="9" t="s">
        <v>185</v>
      </c>
      <c r="C35" s="15" t="s">
        <v>254</v>
      </c>
      <c r="D35" s="15" t="s">
        <v>68</v>
      </c>
      <c r="E35" s="91"/>
      <c r="F35" s="92"/>
      <c r="G35" s="92"/>
      <c r="H35" s="92"/>
      <c r="I35" s="92"/>
      <c r="J35" s="92"/>
      <c r="K35" s="92"/>
      <c r="L35" s="92"/>
      <c r="M35" s="92"/>
      <c r="N35" s="92"/>
      <c r="O35" s="92"/>
      <c r="P35" s="92"/>
      <c r="Q35" s="92"/>
      <c r="R35" s="92"/>
      <c r="S35" s="92"/>
      <c r="T35" s="92"/>
      <c r="U35" s="92"/>
      <c r="V35" s="92"/>
      <c r="W35" s="92"/>
      <c r="X35" s="92"/>
      <c r="Y35" s="92"/>
      <c r="Z35" s="92"/>
      <c r="AA35" s="92"/>
      <c r="AB35" s="92"/>
      <c r="AC35" s="92"/>
      <c r="AD35" s="92"/>
      <c r="AE35" s="92"/>
      <c r="AF35" s="92"/>
      <c r="AG35" s="92"/>
      <c r="AH35" s="92"/>
      <c r="AI35" s="92"/>
      <c r="AJ35" s="92"/>
      <c r="AK35" s="92"/>
      <c r="AL35" s="92"/>
      <c r="AM35" s="92"/>
      <c r="AN35" s="92"/>
      <c r="AO35" s="92"/>
      <c r="AP35" s="92"/>
      <c r="AQ35" s="92"/>
      <c r="AR35" s="92"/>
      <c r="AS35" s="92"/>
      <c r="AT35" s="92"/>
      <c r="AU35" s="92"/>
      <c r="AV35" s="92"/>
      <c r="AW35" s="92"/>
      <c r="AX35" s="92"/>
      <c r="AY35" s="92"/>
      <c r="AZ35" s="92"/>
      <c r="BA35" s="92"/>
      <c r="BB35" s="92"/>
      <c r="BC35" s="92"/>
      <c r="BD35" s="92"/>
      <c r="BE35" s="92"/>
      <c r="BF35" s="92"/>
      <c r="BG35" s="92"/>
      <c r="BH35" s="92"/>
      <c r="BI35" s="92"/>
      <c r="BJ35" s="92"/>
      <c r="BK35" s="92"/>
      <c r="BL35" s="92"/>
      <c r="BM35" s="92"/>
      <c r="BN35" s="92"/>
      <c r="BO35" s="92"/>
      <c r="BP35" s="92"/>
      <c r="BQ35" s="92"/>
      <c r="BR35" s="92"/>
      <c r="BS35" s="92"/>
      <c r="BT35" s="92"/>
      <c r="BU35" s="92"/>
      <c r="BV35" s="92"/>
      <c r="BW35" s="92"/>
      <c r="BX35" s="92"/>
      <c r="BY35" s="92"/>
      <c r="BZ35" s="92"/>
      <c r="CA35" s="92"/>
      <c r="CB35" s="92"/>
      <c r="CC35" s="92"/>
      <c r="CD35" s="92"/>
      <c r="CE35" s="92"/>
      <c r="CF35" s="92"/>
      <c r="CG35" s="92"/>
      <c r="CH35" s="92"/>
      <c r="CI35" s="92"/>
      <c r="CJ35" s="92"/>
      <c r="CK35" s="92"/>
      <c r="CL35" s="92"/>
      <c r="CM35" s="92"/>
      <c r="CN35" s="92"/>
      <c r="CO35" s="92"/>
      <c r="CP35" s="92"/>
      <c r="CQ35" s="92"/>
      <c r="CR35" s="92"/>
      <c r="CS35" s="92"/>
      <c r="CT35" s="92"/>
      <c r="CU35" s="92"/>
      <c r="CV35" s="92"/>
      <c r="CW35" s="92"/>
      <c r="CX35" s="92"/>
      <c r="CY35" s="92"/>
      <c r="CZ35" s="92"/>
    </row>
    <row r="36" spans="1:104" ht="40.049999999999997" customHeight="1" x14ac:dyDescent="0.25">
      <c r="A36" s="16"/>
      <c r="B36" s="222" t="s">
        <v>551</v>
      </c>
      <c r="C36" s="15" t="s">
        <v>552</v>
      </c>
      <c r="D36" s="15" t="s">
        <v>243</v>
      </c>
      <c r="E36" s="210" t="s">
        <v>100</v>
      </c>
      <c r="F36" s="211" t="s">
        <v>100</v>
      </c>
      <c r="G36" s="211" t="s">
        <v>100</v>
      </c>
      <c r="H36" s="211" t="s">
        <v>100</v>
      </c>
      <c r="I36" s="211" t="s">
        <v>100</v>
      </c>
      <c r="J36" s="211" t="s">
        <v>100</v>
      </c>
      <c r="K36" s="211" t="s">
        <v>100</v>
      </c>
      <c r="L36" s="211" t="s">
        <v>100</v>
      </c>
      <c r="M36" s="211" t="s">
        <v>100</v>
      </c>
      <c r="N36" s="211" t="s">
        <v>100</v>
      </c>
      <c r="O36" s="211" t="s">
        <v>100</v>
      </c>
      <c r="P36" s="211" t="s">
        <v>100</v>
      </c>
      <c r="Q36" s="211" t="s">
        <v>100</v>
      </c>
      <c r="R36" s="211" t="s">
        <v>100</v>
      </c>
      <c r="S36" s="211" t="s">
        <v>100</v>
      </c>
      <c r="T36" s="211" t="s">
        <v>100</v>
      </c>
      <c r="U36" s="211" t="s">
        <v>100</v>
      </c>
      <c r="V36" s="211" t="s">
        <v>100</v>
      </c>
      <c r="W36" s="211" t="s">
        <v>100</v>
      </c>
      <c r="X36" s="211" t="s">
        <v>100</v>
      </c>
      <c r="Y36" s="211" t="s">
        <v>100</v>
      </c>
      <c r="Z36" s="211" t="s">
        <v>100</v>
      </c>
      <c r="AA36" s="211" t="s">
        <v>100</v>
      </c>
      <c r="AB36" s="211" t="s">
        <v>100</v>
      </c>
      <c r="AC36" s="211" t="s">
        <v>100</v>
      </c>
      <c r="AD36" s="211" t="s">
        <v>100</v>
      </c>
      <c r="AE36" s="211" t="s">
        <v>100</v>
      </c>
      <c r="AF36" s="211" t="s">
        <v>100</v>
      </c>
      <c r="AG36" s="211" t="s">
        <v>100</v>
      </c>
      <c r="AH36" s="211" t="s">
        <v>100</v>
      </c>
      <c r="AI36" s="211" t="s">
        <v>100</v>
      </c>
      <c r="AJ36" s="211" t="s">
        <v>100</v>
      </c>
      <c r="AK36" s="211" t="s">
        <v>100</v>
      </c>
      <c r="AL36" s="211" t="s">
        <v>100</v>
      </c>
      <c r="AM36" s="211" t="s">
        <v>100</v>
      </c>
      <c r="AN36" s="211" t="s">
        <v>100</v>
      </c>
      <c r="AO36" s="211" t="s">
        <v>100</v>
      </c>
      <c r="AP36" s="211" t="s">
        <v>100</v>
      </c>
      <c r="AQ36" s="211" t="s">
        <v>100</v>
      </c>
      <c r="AR36" s="211" t="s">
        <v>100</v>
      </c>
      <c r="AS36" s="211" t="s">
        <v>100</v>
      </c>
      <c r="AT36" s="211" t="s">
        <v>100</v>
      </c>
      <c r="AU36" s="211" t="s">
        <v>100</v>
      </c>
      <c r="AV36" s="211" t="s">
        <v>100</v>
      </c>
      <c r="AW36" s="211" t="s">
        <v>100</v>
      </c>
      <c r="AX36" s="211" t="s">
        <v>100</v>
      </c>
      <c r="AY36" s="211" t="s">
        <v>100</v>
      </c>
      <c r="AZ36" s="211" t="s">
        <v>100</v>
      </c>
      <c r="BA36" s="211" t="s">
        <v>100</v>
      </c>
      <c r="BB36" s="211" t="s">
        <v>100</v>
      </c>
      <c r="BC36" s="211" t="s">
        <v>100</v>
      </c>
      <c r="BD36" s="211" t="s">
        <v>100</v>
      </c>
      <c r="BE36" s="211" t="s">
        <v>100</v>
      </c>
      <c r="BF36" s="211" t="s">
        <v>100</v>
      </c>
      <c r="BG36" s="211" t="s">
        <v>100</v>
      </c>
      <c r="BH36" s="211" t="s">
        <v>100</v>
      </c>
      <c r="BI36" s="211" t="s">
        <v>100</v>
      </c>
      <c r="BJ36" s="211" t="s">
        <v>100</v>
      </c>
      <c r="BK36" s="211" t="s">
        <v>100</v>
      </c>
      <c r="BL36" s="211" t="s">
        <v>100</v>
      </c>
      <c r="BM36" s="211" t="s">
        <v>100</v>
      </c>
      <c r="BN36" s="211" t="s">
        <v>100</v>
      </c>
      <c r="BO36" s="211" t="s">
        <v>100</v>
      </c>
      <c r="BP36" s="211" t="s">
        <v>100</v>
      </c>
      <c r="BQ36" s="211" t="s">
        <v>100</v>
      </c>
      <c r="BR36" s="211" t="s">
        <v>100</v>
      </c>
      <c r="BS36" s="211" t="s">
        <v>100</v>
      </c>
      <c r="BT36" s="211" t="s">
        <v>100</v>
      </c>
      <c r="BU36" s="211" t="s">
        <v>100</v>
      </c>
      <c r="BV36" s="211" t="s">
        <v>100</v>
      </c>
      <c r="BW36" s="211" t="s">
        <v>100</v>
      </c>
      <c r="BX36" s="211" t="s">
        <v>100</v>
      </c>
      <c r="BY36" s="211" t="s">
        <v>100</v>
      </c>
      <c r="BZ36" s="211" t="s">
        <v>100</v>
      </c>
      <c r="CA36" s="211" t="s">
        <v>100</v>
      </c>
      <c r="CB36" s="211" t="s">
        <v>100</v>
      </c>
      <c r="CC36" s="211" t="s">
        <v>100</v>
      </c>
      <c r="CD36" s="211" t="s">
        <v>100</v>
      </c>
      <c r="CE36" s="211" t="s">
        <v>100</v>
      </c>
      <c r="CF36" s="211" t="s">
        <v>100</v>
      </c>
      <c r="CG36" s="211" t="s">
        <v>100</v>
      </c>
      <c r="CH36" s="211" t="s">
        <v>100</v>
      </c>
      <c r="CI36" s="211" t="s">
        <v>100</v>
      </c>
      <c r="CJ36" s="211" t="s">
        <v>100</v>
      </c>
      <c r="CK36" s="211" t="s">
        <v>100</v>
      </c>
      <c r="CL36" s="211" t="s">
        <v>100</v>
      </c>
      <c r="CM36" s="211" t="s">
        <v>100</v>
      </c>
      <c r="CN36" s="211" t="s">
        <v>100</v>
      </c>
      <c r="CO36" s="211" t="s">
        <v>100</v>
      </c>
      <c r="CP36" s="211" t="s">
        <v>100</v>
      </c>
      <c r="CQ36" s="211" t="s">
        <v>100</v>
      </c>
      <c r="CR36" s="211" t="s">
        <v>100</v>
      </c>
      <c r="CS36" s="211" t="s">
        <v>100</v>
      </c>
      <c r="CT36" s="211" t="s">
        <v>100</v>
      </c>
      <c r="CU36" s="211" t="s">
        <v>100</v>
      </c>
      <c r="CV36" s="211" t="s">
        <v>100</v>
      </c>
      <c r="CW36" s="211" t="s">
        <v>100</v>
      </c>
      <c r="CX36" s="211" t="s">
        <v>100</v>
      </c>
      <c r="CY36" s="211" t="s">
        <v>100</v>
      </c>
      <c r="CZ36" s="211" t="s">
        <v>100</v>
      </c>
    </row>
    <row r="37" spans="1:104" x14ac:dyDescent="0.25">
      <c r="A37" s="16" t="s">
        <v>597</v>
      </c>
      <c r="B37" s="9" t="s">
        <v>180</v>
      </c>
      <c r="C37" s="15" t="s">
        <v>253</v>
      </c>
      <c r="D37" s="15" t="s">
        <v>2</v>
      </c>
      <c r="E37" s="86" t="s">
        <v>178</v>
      </c>
      <c r="F37" s="63" t="s">
        <v>178</v>
      </c>
      <c r="G37" s="63" t="s">
        <v>178</v>
      </c>
      <c r="H37" s="63" t="s">
        <v>178</v>
      </c>
      <c r="I37" s="63" t="s">
        <v>178</v>
      </c>
      <c r="J37" s="63" t="s">
        <v>178</v>
      </c>
      <c r="K37" s="63" t="s">
        <v>178</v>
      </c>
      <c r="L37" s="63" t="s">
        <v>178</v>
      </c>
      <c r="M37" s="63" t="s">
        <v>178</v>
      </c>
      <c r="N37" s="63" t="s">
        <v>178</v>
      </c>
      <c r="O37" s="63" t="s">
        <v>178</v>
      </c>
      <c r="P37" s="63" t="s">
        <v>178</v>
      </c>
      <c r="Q37" s="63" t="s">
        <v>178</v>
      </c>
      <c r="R37" s="63" t="s">
        <v>178</v>
      </c>
      <c r="S37" s="63" t="s">
        <v>178</v>
      </c>
      <c r="T37" s="63" t="s">
        <v>178</v>
      </c>
      <c r="U37" s="63" t="s">
        <v>178</v>
      </c>
      <c r="V37" s="63" t="s">
        <v>178</v>
      </c>
      <c r="W37" s="63" t="s">
        <v>178</v>
      </c>
      <c r="X37" s="63" t="s">
        <v>178</v>
      </c>
      <c r="Y37" s="63" t="s">
        <v>178</v>
      </c>
      <c r="Z37" s="63" t="s">
        <v>178</v>
      </c>
      <c r="AA37" s="63" t="s">
        <v>178</v>
      </c>
      <c r="AB37" s="63" t="s">
        <v>178</v>
      </c>
      <c r="AC37" s="63" t="s">
        <v>178</v>
      </c>
      <c r="AD37" s="63" t="s">
        <v>178</v>
      </c>
      <c r="AE37" s="63" t="s">
        <v>178</v>
      </c>
      <c r="AF37" s="63" t="s">
        <v>178</v>
      </c>
      <c r="AG37" s="63" t="s">
        <v>178</v>
      </c>
      <c r="AH37" s="63" t="s">
        <v>178</v>
      </c>
      <c r="AI37" s="63" t="s">
        <v>178</v>
      </c>
      <c r="AJ37" s="63" t="s">
        <v>178</v>
      </c>
      <c r="AK37" s="63" t="s">
        <v>178</v>
      </c>
      <c r="AL37" s="63" t="s">
        <v>178</v>
      </c>
      <c r="AM37" s="63" t="s">
        <v>178</v>
      </c>
      <c r="AN37" s="63" t="s">
        <v>178</v>
      </c>
      <c r="AO37" s="63" t="s">
        <v>178</v>
      </c>
      <c r="AP37" s="63" t="s">
        <v>178</v>
      </c>
      <c r="AQ37" s="63" t="s">
        <v>178</v>
      </c>
      <c r="AR37" s="63" t="s">
        <v>178</v>
      </c>
      <c r="AS37" s="63" t="s">
        <v>178</v>
      </c>
      <c r="AT37" s="63" t="s">
        <v>178</v>
      </c>
      <c r="AU37" s="63" t="s">
        <v>178</v>
      </c>
      <c r="AV37" s="63" t="s">
        <v>178</v>
      </c>
      <c r="AW37" s="63" t="s">
        <v>178</v>
      </c>
      <c r="AX37" s="63" t="s">
        <v>178</v>
      </c>
      <c r="AY37" s="63" t="s">
        <v>178</v>
      </c>
      <c r="AZ37" s="63" t="s">
        <v>178</v>
      </c>
      <c r="BA37" s="63" t="s">
        <v>178</v>
      </c>
      <c r="BB37" s="63" t="s">
        <v>178</v>
      </c>
      <c r="BC37" s="63" t="s">
        <v>178</v>
      </c>
      <c r="BD37" s="63" t="s">
        <v>178</v>
      </c>
      <c r="BE37" s="63" t="s">
        <v>178</v>
      </c>
      <c r="BF37" s="63" t="s">
        <v>178</v>
      </c>
      <c r="BG37" s="63" t="s">
        <v>178</v>
      </c>
      <c r="BH37" s="63" t="s">
        <v>178</v>
      </c>
      <c r="BI37" s="63" t="s">
        <v>178</v>
      </c>
      <c r="BJ37" s="63" t="s">
        <v>178</v>
      </c>
      <c r="BK37" s="63" t="s">
        <v>178</v>
      </c>
      <c r="BL37" s="63" t="s">
        <v>178</v>
      </c>
      <c r="BM37" s="63" t="s">
        <v>178</v>
      </c>
      <c r="BN37" s="63" t="s">
        <v>178</v>
      </c>
      <c r="BO37" s="63" t="s">
        <v>178</v>
      </c>
      <c r="BP37" s="63" t="s">
        <v>178</v>
      </c>
      <c r="BQ37" s="63" t="s">
        <v>178</v>
      </c>
      <c r="BR37" s="63" t="s">
        <v>178</v>
      </c>
      <c r="BS37" s="63" t="s">
        <v>178</v>
      </c>
      <c r="BT37" s="63" t="s">
        <v>178</v>
      </c>
      <c r="BU37" s="63" t="s">
        <v>178</v>
      </c>
      <c r="BV37" s="63" t="s">
        <v>178</v>
      </c>
      <c r="BW37" s="63" t="s">
        <v>178</v>
      </c>
      <c r="BX37" s="63" t="s">
        <v>178</v>
      </c>
      <c r="BY37" s="63" t="s">
        <v>178</v>
      </c>
      <c r="BZ37" s="63" t="s">
        <v>178</v>
      </c>
      <c r="CA37" s="63" t="s">
        <v>178</v>
      </c>
      <c r="CB37" s="63" t="s">
        <v>178</v>
      </c>
      <c r="CC37" s="63" t="s">
        <v>178</v>
      </c>
      <c r="CD37" s="63" t="s">
        <v>178</v>
      </c>
      <c r="CE37" s="63" t="s">
        <v>178</v>
      </c>
      <c r="CF37" s="63" t="s">
        <v>178</v>
      </c>
      <c r="CG37" s="63" t="s">
        <v>178</v>
      </c>
      <c r="CH37" s="63" t="s">
        <v>178</v>
      </c>
      <c r="CI37" s="63" t="s">
        <v>178</v>
      </c>
      <c r="CJ37" s="63" t="s">
        <v>178</v>
      </c>
      <c r="CK37" s="63" t="s">
        <v>178</v>
      </c>
      <c r="CL37" s="63" t="s">
        <v>178</v>
      </c>
      <c r="CM37" s="63" t="s">
        <v>178</v>
      </c>
      <c r="CN37" s="63" t="s">
        <v>178</v>
      </c>
      <c r="CO37" s="63" t="s">
        <v>178</v>
      </c>
      <c r="CP37" s="63" t="s">
        <v>178</v>
      </c>
      <c r="CQ37" s="63" t="s">
        <v>178</v>
      </c>
      <c r="CR37" s="63" t="s">
        <v>178</v>
      </c>
      <c r="CS37" s="63" t="s">
        <v>178</v>
      </c>
      <c r="CT37" s="63" t="s">
        <v>178</v>
      </c>
      <c r="CU37" s="63" t="s">
        <v>178</v>
      </c>
      <c r="CV37" s="63" t="s">
        <v>178</v>
      </c>
      <c r="CW37" s="63" t="s">
        <v>178</v>
      </c>
      <c r="CX37" s="63" t="s">
        <v>178</v>
      </c>
      <c r="CY37" s="63" t="s">
        <v>178</v>
      </c>
      <c r="CZ37" s="63" t="s">
        <v>178</v>
      </c>
    </row>
    <row r="38" spans="1:104" x14ac:dyDescent="0.25">
      <c r="A38" s="16" t="s">
        <v>598</v>
      </c>
      <c r="B38" s="9" t="s">
        <v>181</v>
      </c>
      <c r="C38" s="15" t="s">
        <v>253</v>
      </c>
      <c r="D38" s="15" t="s">
        <v>2</v>
      </c>
      <c r="E38" s="86" t="s">
        <v>178</v>
      </c>
      <c r="F38" s="63" t="s">
        <v>178</v>
      </c>
      <c r="G38" s="63" t="s">
        <v>178</v>
      </c>
      <c r="H38" s="63" t="s">
        <v>178</v>
      </c>
      <c r="I38" s="63" t="s">
        <v>178</v>
      </c>
      <c r="J38" s="63" t="s">
        <v>178</v>
      </c>
      <c r="K38" s="63" t="s">
        <v>178</v>
      </c>
      <c r="L38" s="63" t="s">
        <v>178</v>
      </c>
      <c r="M38" s="63" t="s">
        <v>178</v>
      </c>
      <c r="N38" s="63" t="s">
        <v>178</v>
      </c>
      <c r="O38" s="63" t="s">
        <v>178</v>
      </c>
      <c r="P38" s="63" t="s">
        <v>178</v>
      </c>
      <c r="Q38" s="63" t="s">
        <v>178</v>
      </c>
      <c r="R38" s="63" t="s">
        <v>178</v>
      </c>
      <c r="S38" s="63" t="s">
        <v>178</v>
      </c>
      <c r="T38" s="63" t="s">
        <v>178</v>
      </c>
      <c r="U38" s="63" t="s">
        <v>178</v>
      </c>
      <c r="V38" s="63" t="s">
        <v>178</v>
      </c>
      <c r="W38" s="63" t="s">
        <v>178</v>
      </c>
      <c r="X38" s="63" t="s">
        <v>178</v>
      </c>
      <c r="Y38" s="63" t="s">
        <v>178</v>
      </c>
      <c r="Z38" s="63" t="s">
        <v>178</v>
      </c>
      <c r="AA38" s="63" t="s">
        <v>178</v>
      </c>
      <c r="AB38" s="63" t="s">
        <v>178</v>
      </c>
      <c r="AC38" s="63" t="s">
        <v>178</v>
      </c>
      <c r="AD38" s="63" t="s">
        <v>178</v>
      </c>
      <c r="AE38" s="63" t="s">
        <v>178</v>
      </c>
      <c r="AF38" s="63" t="s">
        <v>178</v>
      </c>
      <c r="AG38" s="63" t="s">
        <v>178</v>
      </c>
      <c r="AH38" s="63" t="s">
        <v>178</v>
      </c>
      <c r="AI38" s="63" t="s">
        <v>178</v>
      </c>
      <c r="AJ38" s="63" t="s">
        <v>178</v>
      </c>
      <c r="AK38" s="63" t="s">
        <v>178</v>
      </c>
      <c r="AL38" s="63" t="s">
        <v>178</v>
      </c>
      <c r="AM38" s="63" t="s">
        <v>178</v>
      </c>
      <c r="AN38" s="63" t="s">
        <v>178</v>
      </c>
      <c r="AO38" s="63" t="s">
        <v>178</v>
      </c>
      <c r="AP38" s="63" t="s">
        <v>178</v>
      </c>
      <c r="AQ38" s="63" t="s">
        <v>178</v>
      </c>
      <c r="AR38" s="63" t="s">
        <v>178</v>
      </c>
      <c r="AS38" s="63" t="s">
        <v>178</v>
      </c>
      <c r="AT38" s="63" t="s">
        <v>178</v>
      </c>
      <c r="AU38" s="63" t="s">
        <v>178</v>
      </c>
      <c r="AV38" s="63" t="s">
        <v>178</v>
      </c>
      <c r="AW38" s="63" t="s">
        <v>178</v>
      </c>
      <c r="AX38" s="63" t="s">
        <v>178</v>
      </c>
      <c r="AY38" s="63" t="s">
        <v>178</v>
      </c>
      <c r="AZ38" s="63" t="s">
        <v>178</v>
      </c>
      <c r="BA38" s="63" t="s">
        <v>178</v>
      </c>
      <c r="BB38" s="63" t="s">
        <v>178</v>
      </c>
      <c r="BC38" s="63" t="s">
        <v>178</v>
      </c>
      <c r="BD38" s="63" t="s">
        <v>178</v>
      </c>
      <c r="BE38" s="63" t="s">
        <v>178</v>
      </c>
      <c r="BF38" s="63" t="s">
        <v>178</v>
      </c>
      <c r="BG38" s="63" t="s">
        <v>178</v>
      </c>
      <c r="BH38" s="63" t="s">
        <v>178</v>
      </c>
      <c r="BI38" s="63" t="s">
        <v>178</v>
      </c>
      <c r="BJ38" s="63" t="s">
        <v>178</v>
      </c>
      <c r="BK38" s="63" t="s">
        <v>178</v>
      </c>
      <c r="BL38" s="63" t="s">
        <v>178</v>
      </c>
      <c r="BM38" s="63" t="s">
        <v>178</v>
      </c>
      <c r="BN38" s="63" t="s">
        <v>178</v>
      </c>
      <c r="BO38" s="63" t="s">
        <v>178</v>
      </c>
      <c r="BP38" s="63" t="s">
        <v>178</v>
      </c>
      <c r="BQ38" s="63" t="s">
        <v>178</v>
      </c>
      <c r="BR38" s="63" t="s">
        <v>178</v>
      </c>
      <c r="BS38" s="63" t="s">
        <v>178</v>
      </c>
      <c r="BT38" s="63" t="s">
        <v>178</v>
      </c>
      <c r="BU38" s="63" t="s">
        <v>178</v>
      </c>
      <c r="BV38" s="63" t="s">
        <v>178</v>
      </c>
      <c r="BW38" s="63" t="s">
        <v>178</v>
      </c>
      <c r="BX38" s="63" t="s">
        <v>178</v>
      </c>
      <c r="BY38" s="63" t="s">
        <v>178</v>
      </c>
      <c r="BZ38" s="63" t="s">
        <v>178</v>
      </c>
      <c r="CA38" s="63" t="s">
        <v>178</v>
      </c>
      <c r="CB38" s="63" t="s">
        <v>178</v>
      </c>
      <c r="CC38" s="63" t="s">
        <v>178</v>
      </c>
      <c r="CD38" s="63" t="s">
        <v>178</v>
      </c>
      <c r="CE38" s="63" t="s">
        <v>178</v>
      </c>
      <c r="CF38" s="63" t="s">
        <v>178</v>
      </c>
      <c r="CG38" s="63" t="s">
        <v>178</v>
      </c>
      <c r="CH38" s="63" t="s">
        <v>178</v>
      </c>
      <c r="CI38" s="63" t="s">
        <v>178</v>
      </c>
      <c r="CJ38" s="63" t="s">
        <v>178</v>
      </c>
      <c r="CK38" s="63" t="s">
        <v>178</v>
      </c>
      <c r="CL38" s="63" t="s">
        <v>178</v>
      </c>
      <c r="CM38" s="63" t="s">
        <v>178</v>
      </c>
      <c r="CN38" s="63" t="s">
        <v>178</v>
      </c>
      <c r="CO38" s="63" t="s">
        <v>178</v>
      </c>
      <c r="CP38" s="63" t="s">
        <v>178</v>
      </c>
      <c r="CQ38" s="63" t="s">
        <v>178</v>
      </c>
      <c r="CR38" s="63" t="s">
        <v>178</v>
      </c>
      <c r="CS38" s="63" t="s">
        <v>178</v>
      </c>
      <c r="CT38" s="63" t="s">
        <v>178</v>
      </c>
      <c r="CU38" s="63" t="s">
        <v>178</v>
      </c>
      <c r="CV38" s="63" t="s">
        <v>178</v>
      </c>
      <c r="CW38" s="63" t="s">
        <v>178</v>
      </c>
      <c r="CX38" s="63" t="s">
        <v>178</v>
      </c>
      <c r="CY38" s="63" t="s">
        <v>178</v>
      </c>
      <c r="CZ38" s="63" t="s">
        <v>178</v>
      </c>
    </row>
    <row r="39" spans="1:104" x14ac:dyDescent="0.25">
      <c r="A39" s="16" t="s">
        <v>599</v>
      </c>
      <c r="B39" s="9" t="s">
        <v>182</v>
      </c>
      <c r="C39" s="15" t="s">
        <v>253</v>
      </c>
      <c r="D39" s="15" t="s">
        <v>2</v>
      </c>
      <c r="E39" s="86" t="s">
        <v>178</v>
      </c>
      <c r="F39" s="63" t="s">
        <v>178</v>
      </c>
      <c r="G39" s="63" t="s">
        <v>178</v>
      </c>
      <c r="H39" s="63" t="s">
        <v>178</v>
      </c>
      <c r="I39" s="63" t="s">
        <v>178</v>
      </c>
      <c r="J39" s="63" t="s">
        <v>178</v>
      </c>
      <c r="K39" s="63" t="s">
        <v>178</v>
      </c>
      <c r="L39" s="63" t="s">
        <v>178</v>
      </c>
      <c r="M39" s="63" t="s">
        <v>178</v>
      </c>
      <c r="N39" s="63" t="s">
        <v>178</v>
      </c>
      <c r="O39" s="63" t="s">
        <v>178</v>
      </c>
      <c r="P39" s="63" t="s">
        <v>178</v>
      </c>
      <c r="Q39" s="63" t="s">
        <v>178</v>
      </c>
      <c r="R39" s="63" t="s">
        <v>178</v>
      </c>
      <c r="S39" s="63" t="s">
        <v>178</v>
      </c>
      <c r="T39" s="63" t="s">
        <v>178</v>
      </c>
      <c r="U39" s="63" t="s">
        <v>178</v>
      </c>
      <c r="V39" s="63" t="s">
        <v>178</v>
      </c>
      <c r="W39" s="63" t="s">
        <v>178</v>
      </c>
      <c r="X39" s="63" t="s">
        <v>178</v>
      </c>
      <c r="Y39" s="63" t="s">
        <v>178</v>
      </c>
      <c r="Z39" s="63" t="s">
        <v>178</v>
      </c>
      <c r="AA39" s="63" t="s">
        <v>178</v>
      </c>
      <c r="AB39" s="63" t="s">
        <v>178</v>
      </c>
      <c r="AC39" s="63" t="s">
        <v>178</v>
      </c>
      <c r="AD39" s="63" t="s">
        <v>178</v>
      </c>
      <c r="AE39" s="63" t="s">
        <v>178</v>
      </c>
      <c r="AF39" s="63" t="s">
        <v>178</v>
      </c>
      <c r="AG39" s="63" t="s">
        <v>178</v>
      </c>
      <c r="AH39" s="63" t="s">
        <v>178</v>
      </c>
      <c r="AI39" s="63" t="s">
        <v>178</v>
      </c>
      <c r="AJ39" s="63" t="s">
        <v>178</v>
      </c>
      <c r="AK39" s="63" t="s">
        <v>178</v>
      </c>
      <c r="AL39" s="63" t="s">
        <v>178</v>
      </c>
      <c r="AM39" s="63" t="s">
        <v>178</v>
      </c>
      <c r="AN39" s="63" t="s">
        <v>178</v>
      </c>
      <c r="AO39" s="63" t="s">
        <v>178</v>
      </c>
      <c r="AP39" s="63" t="s">
        <v>178</v>
      </c>
      <c r="AQ39" s="63" t="s">
        <v>178</v>
      </c>
      <c r="AR39" s="63" t="s">
        <v>178</v>
      </c>
      <c r="AS39" s="63" t="s">
        <v>178</v>
      </c>
      <c r="AT39" s="63" t="s">
        <v>178</v>
      </c>
      <c r="AU39" s="63" t="s">
        <v>178</v>
      </c>
      <c r="AV39" s="63" t="s">
        <v>178</v>
      </c>
      <c r="AW39" s="63" t="s">
        <v>178</v>
      </c>
      <c r="AX39" s="63" t="s">
        <v>178</v>
      </c>
      <c r="AY39" s="63" t="s">
        <v>178</v>
      </c>
      <c r="AZ39" s="63" t="s">
        <v>178</v>
      </c>
      <c r="BA39" s="63" t="s">
        <v>178</v>
      </c>
      <c r="BB39" s="63" t="s">
        <v>178</v>
      </c>
      <c r="BC39" s="63" t="s">
        <v>178</v>
      </c>
      <c r="BD39" s="63" t="s">
        <v>178</v>
      </c>
      <c r="BE39" s="63" t="s">
        <v>178</v>
      </c>
      <c r="BF39" s="63" t="s">
        <v>178</v>
      </c>
      <c r="BG39" s="63" t="s">
        <v>178</v>
      </c>
      <c r="BH39" s="63" t="s">
        <v>178</v>
      </c>
      <c r="BI39" s="63" t="s">
        <v>178</v>
      </c>
      <c r="BJ39" s="63" t="s">
        <v>178</v>
      </c>
      <c r="BK39" s="63" t="s">
        <v>178</v>
      </c>
      <c r="BL39" s="63" t="s">
        <v>178</v>
      </c>
      <c r="BM39" s="63" t="s">
        <v>178</v>
      </c>
      <c r="BN39" s="63" t="s">
        <v>178</v>
      </c>
      <c r="BO39" s="63" t="s">
        <v>178</v>
      </c>
      <c r="BP39" s="63" t="s">
        <v>178</v>
      </c>
      <c r="BQ39" s="63" t="s">
        <v>178</v>
      </c>
      <c r="BR39" s="63" t="s">
        <v>178</v>
      </c>
      <c r="BS39" s="63" t="s">
        <v>178</v>
      </c>
      <c r="BT39" s="63" t="s">
        <v>178</v>
      </c>
      <c r="BU39" s="63" t="s">
        <v>178</v>
      </c>
      <c r="BV39" s="63" t="s">
        <v>178</v>
      </c>
      <c r="BW39" s="63" t="s">
        <v>178</v>
      </c>
      <c r="BX39" s="63" t="s">
        <v>178</v>
      </c>
      <c r="BY39" s="63" t="s">
        <v>178</v>
      </c>
      <c r="BZ39" s="63" t="s">
        <v>178</v>
      </c>
      <c r="CA39" s="63" t="s">
        <v>178</v>
      </c>
      <c r="CB39" s="63" t="s">
        <v>178</v>
      </c>
      <c r="CC39" s="63" t="s">
        <v>178</v>
      </c>
      <c r="CD39" s="63" t="s">
        <v>178</v>
      </c>
      <c r="CE39" s="63" t="s">
        <v>178</v>
      </c>
      <c r="CF39" s="63" t="s">
        <v>178</v>
      </c>
      <c r="CG39" s="63" t="s">
        <v>178</v>
      </c>
      <c r="CH39" s="63" t="s">
        <v>178</v>
      </c>
      <c r="CI39" s="63" t="s">
        <v>178</v>
      </c>
      <c r="CJ39" s="63" t="s">
        <v>178</v>
      </c>
      <c r="CK39" s="63" t="s">
        <v>178</v>
      </c>
      <c r="CL39" s="63" t="s">
        <v>178</v>
      </c>
      <c r="CM39" s="63" t="s">
        <v>178</v>
      </c>
      <c r="CN39" s="63" t="s">
        <v>178</v>
      </c>
      <c r="CO39" s="63" t="s">
        <v>178</v>
      </c>
      <c r="CP39" s="63" t="s">
        <v>178</v>
      </c>
      <c r="CQ39" s="63" t="s">
        <v>178</v>
      </c>
      <c r="CR39" s="63" t="s">
        <v>178</v>
      </c>
      <c r="CS39" s="63" t="s">
        <v>178</v>
      </c>
      <c r="CT39" s="63" t="s">
        <v>178</v>
      </c>
      <c r="CU39" s="63" t="s">
        <v>178</v>
      </c>
      <c r="CV39" s="63" t="s">
        <v>178</v>
      </c>
      <c r="CW39" s="63" t="s">
        <v>178</v>
      </c>
      <c r="CX39" s="63" t="s">
        <v>178</v>
      </c>
      <c r="CY39" s="63" t="s">
        <v>178</v>
      </c>
      <c r="CZ39" s="63" t="s">
        <v>178</v>
      </c>
    </row>
    <row r="40" spans="1:104" x14ac:dyDescent="0.25">
      <c r="A40" s="16" t="s">
        <v>600</v>
      </c>
      <c r="B40" s="9" t="s">
        <v>183</v>
      </c>
      <c r="C40" s="15" t="s">
        <v>253</v>
      </c>
      <c r="D40" s="15" t="s">
        <v>2</v>
      </c>
      <c r="E40" s="86" t="s">
        <v>178</v>
      </c>
      <c r="F40" s="63" t="s">
        <v>178</v>
      </c>
      <c r="G40" s="63" t="s">
        <v>178</v>
      </c>
      <c r="H40" s="63" t="s">
        <v>178</v>
      </c>
      <c r="I40" s="63" t="s">
        <v>178</v>
      </c>
      <c r="J40" s="63" t="s">
        <v>178</v>
      </c>
      <c r="K40" s="63" t="s">
        <v>178</v>
      </c>
      <c r="L40" s="63" t="s">
        <v>178</v>
      </c>
      <c r="M40" s="63" t="s">
        <v>178</v>
      </c>
      <c r="N40" s="63" t="s">
        <v>178</v>
      </c>
      <c r="O40" s="63" t="s">
        <v>178</v>
      </c>
      <c r="P40" s="63" t="s">
        <v>178</v>
      </c>
      <c r="Q40" s="63" t="s">
        <v>178</v>
      </c>
      <c r="R40" s="63" t="s">
        <v>178</v>
      </c>
      <c r="S40" s="63" t="s">
        <v>178</v>
      </c>
      <c r="T40" s="63" t="s">
        <v>178</v>
      </c>
      <c r="U40" s="63" t="s">
        <v>178</v>
      </c>
      <c r="V40" s="63" t="s">
        <v>178</v>
      </c>
      <c r="W40" s="63" t="s">
        <v>178</v>
      </c>
      <c r="X40" s="63" t="s">
        <v>178</v>
      </c>
      <c r="Y40" s="63" t="s">
        <v>178</v>
      </c>
      <c r="Z40" s="63" t="s">
        <v>178</v>
      </c>
      <c r="AA40" s="63" t="s">
        <v>178</v>
      </c>
      <c r="AB40" s="63" t="s">
        <v>178</v>
      </c>
      <c r="AC40" s="63" t="s">
        <v>178</v>
      </c>
      <c r="AD40" s="63" t="s">
        <v>178</v>
      </c>
      <c r="AE40" s="63" t="s">
        <v>178</v>
      </c>
      <c r="AF40" s="63" t="s">
        <v>178</v>
      </c>
      <c r="AG40" s="63" t="s">
        <v>178</v>
      </c>
      <c r="AH40" s="63" t="s">
        <v>178</v>
      </c>
      <c r="AI40" s="63" t="s">
        <v>178</v>
      </c>
      <c r="AJ40" s="63" t="s">
        <v>178</v>
      </c>
      <c r="AK40" s="63" t="s">
        <v>178</v>
      </c>
      <c r="AL40" s="63" t="s">
        <v>178</v>
      </c>
      <c r="AM40" s="63" t="s">
        <v>178</v>
      </c>
      <c r="AN40" s="63" t="s">
        <v>178</v>
      </c>
      <c r="AO40" s="63" t="s">
        <v>178</v>
      </c>
      <c r="AP40" s="63" t="s">
        <v>178</v>
      </c>
      <c r="AQ40" s="63" t="s">
        <v>178</v>
      </c>
      <c r="AR40" s="63" t="s">
        <v>178</v>
      </c>
      <c r="AS40" s="63" t="s">
        <v>178</v>
      </c>
      <c r="AT40" s="63" t="s">
        <v>178</v>
      </c>
      <c r="AU40" s="63" t="s">
        <v>178</v>
      </c>
      <c r="AV40" s="63" t="s">
        <v>178</v>
      </c>
      <c r="AW40" s="63" t="s">
        <v>178</v>
      </c>
      <c r="AX40" s="63" t="s">
        <v>178</v>
      </c>
      <c r="AY40" s="63" t="s">
        <v>178</v>
      </c>
      <c r="AZ40" s="63" t="s">
        <v>178</v>
      </c>
      <c r="BA40" s="63" t="s">
        <v>178</v>
      </c>
      <c r="BB40" s="63" t="s">
        <v>178</v>
      </c>
      <c r="BC40" s="63" t="s">
        <v>178</v>
      </c>
      <c r="BD40" s="63" t="s">
        <v>178</v>
      </c>
      <c r="BE40" s="63" t="s">
        <v>178</v>
      </c>
      <c r="BF40" s="63" t="s">
        <v>178</v>
      </c>
      <c r="BG40" s="63" t="s">
        <v>178</v>
      </c>
      <c r="BH40" s="63" t="s">
        <v>178</v>
      </c>
      <c r="BI40" s="63" t="s">
        <v>178</v>
      </c>
      <c r="BJ40" s="63" t="s">
        <v>178</v>
      </c>
      <c r="BK40" s="63" t="s">
        <v>178</v>
      </c>
      <c r="BL40" s="63" t="s">
        <v>178</v>
      </c>
      <c r="BM40" s="63" t="s">
        <v>178</v>
      </c>
      <c r="BN40" s="63" t="s">
        <v>178</v>
      </c>
      <c r="BO40" s="63" t="s">
        <v>178</v>
      </c>
      <c r="BP40" s="63" t="s">
        <v>178</v>
      </c>
      <c r="BQ40" s="63" t="s">
        <v>178</v>
      </c>
      <c r="BR40" s="63" t="s">
        <v>178</v>
      </c>
      <c r="BS40" s="63" t="s">
        <v>178</v>
      </c>
      <c r="BT40" s="63" t="s">
        <v>178</v>
      </c>
      <c r="BU40" s="63" t="s">
        <v>178</v>
      </c>
      <c r="BV40" s="63" t="s">
        <v>178</v>
      </c>
      <c r="BW40" s="63" t="s">
        <v>178</v>
      </c>
      <c r="BX40" s="63" t="s">
        <v>178</v>
      </c>
      <c r="BY40" s="63" t="s">
        <v>178</v>
      </c>
      <c r="BZ40" s="63" t="s">
        <v>178</v>
      </c>
      <c r="CA40" s="63" t="s">
        <v>178</v>
      </c>
      <c r="CB40" s="63" t="s">
        <v>178</v>
      </c>
      <c r="CC40" s="63" t="s">
        <v>178</v>
      </c>
      <c r="CD40" s="63" t="s">
        <v>178</v>
      </c>
      <c r="CE40" s="63" t="s">
        <v>178</v>
      </c>
      <c r="CF40" s="63" t="s">
        <v>178</v>
      </c>
      <c r="CG40" s="63" t="s">
        <v>178</v>
      </c>
      <c r="CH40" s="63" t="s">
        <v>178</v>
      </c>
      <c r="CI40" s="63" t="s">
        <v>178</v>
      </c>
      <c r="CJ40" s="63" t="s">
        <v>178</v>
      </c>
      <c r="CK40" s="63" t="s">
        <v>178</v>
      </c>
      <c r="CL40" s="63" t="s">
        <v>178</v>
      </c>
      <c r="CM40" s="63" t="s">
        <v>178</v>
      </c>
      <c r="CN40" s="63" t="s">
        <v>178</v>
      </c>
      <c r="CO40" s="63" t="s">
        <v>178</v>
      </c>
      <c r="CP40" s="63" t="s">
        <v>178</v>
      </c>
      <c r="CQ40" s="63" t="s">
        <v>178</v>
      </c>
      <c r="CR40" s="63" t="s">
        <v>178</v>
      </c>
      <c r="CS40" s="63" t="s">
        <v>178</v>
      </c>
      <c r="CT40" s="63" t="s">
        <v>178</v>
      </c>
      <c r="CU40" s="63" t="s">
        <v>178</v>
      </c>
      <c r="CV40" s="63" t="s">
        <v>178</v>
      </c>
      <c r="CW40" s="63" t="s">
        <v>178</v>
      </c>
      <c r="CX40" s="63" t="s">
        <v>178</v>
      </c>
      <c r="CY40" s="63" t="s">
        <v>178</v>
      </c>
      <c r="CZ40" s="63" t="s">
        <v>178</v>
      </c>
    </row>
    <row r="41" spans="1:104" x14ac:dyDescent="0.25">
      <c r="A41" s="16" t="s">
        <v>601</v>
      </c>
      <c r="B41" s="9" t="s">
        <v>184</v>
      </c>
      <c r="C41" s="15" t="s">
        <v>256</v>
      </c>
      <c r="D41" s="15" t="s">
        <v>2</v>
      </c>
      <c r="E41" s="86"/>
      <c r="F41" s="63"/>
      <c r="G41" s="63"/>
      <c r="H41" s="63"/>
      <c r="I41" s="63"/>
      <c r="J41" s="63"/>
      <c r="K41" s="63"/>
      <c r="L41" s="63"/>
      <c r="M41" s="63"/>
      <c r="N41" s="63"/>
      <c r="O41" s="63"/>
      <c r="P41" s="63"/>
      <c r="Q41" s="63"/>
      <c r="R41" s="63"/>
      <c r="S41" s="63"/>
      <c r="T41" s="63"/>
      <c r="U41" s="63"/>
      <c r="V41" s="63"/>
      <c r="W41" s="63"/>
      <c r="X41" s="63"/>
      <c r="Y41" s="63"/>
      <c r="Z41" s="63"/>
      <c r="AA41" s="63"/>
      <c r="AB41" s="63"/>
      <c r="AC41" s="63"/>
      <c r="AD41" s="63"/>
      <c r="AE41" s="63"/>
      <c r="AF41" s="63"/>
      <c r="AG41" s="63"/>
      <c r="AH41" s="63"/>
      <c r="AI41" s="63"/>
      <c r="AJ41" s="63"/>
      <c r="AK41" s="63"/>
      <c r="AL41" s="63"/>
      <c r="AM41" s="63"/>
      <c r="AN41" s="63"/>
      <c r="AO41" s="63"/>
      <c r="AP41" s="63"/>
      <c r="AQ41" s="63"/>
      <c r="AR41" s="63"/>
      <c r="AS41" s="63"/>
      <c r="AT41" s="63"/>
      <c r="AU41" s="63"/>
      <c r="AV41" s="63"/>
      <c r="AW41" s="63"/>
      <c r="AX41" s="63"/>
      <c r="AY41" s="63"/>
      <c r="AZ41" s="63"/>
      <c r="BA41" s="63"/>
      <c r="BB41" s="63"/>
      <c r="BC41" s="63"/>
      <c r="BD41" s="63"/>
      <c r="BE41" s="63"/>
      <c r="BF41" s="63"/>
      <c r="BG41" s="63"/>
      <c r="BH41" s="63"/>
      <c r="BI41" s="63"/>
      <c r="BJ41" s="63"/>
      <c r="BK41" s="63"/>
      <c r="BL41" s="63"/>
      <c r="BM41" s="63"/>
      <c r="BN41" s="63"/>
      <c r="BO41" s="63"/>
      <c r="BP41" s="63"/>
      <c r="BQ41" s="63"/>
      <c r="BR41" s="63"/>
      <c r="BS41" s="63"/>
      <c r="BT41" s="63"/>
      <c r="BU41" s="63"/>
      <c r="BV41" s="63"/>
      <c r="BW41" s="63"/>
      <c r="BX41" s="63"/>
      <c r="BY41" s="63"/>
      <c r="BZ41" s="63"/>
      <c r="CA41" s="63"/>
      <c r="CB41" s="63"/>
      <c r="CC41" s="63"/>
      <c r="CD41" s="63"/>
      <c r="CE41" s="63"/>
      <c r="CF41" s="63"/>
      <c r="CG41" s="63"/>
      <c r="CH41" s="63"/>
      <c r="CI41" s="63"/>
      <c r="CJ41" s="63"/>
      <c r="CK41" s="63"/>
      <c r="CL41" s="63"/>
      <c r="CM41" s="63"/>
      <c r="CN41" s="63"/>
      <c r="CO41" s="63"/>
      <c r="CP41" s="63"/>
      <c r="CQ41" s="63"/>
      <c r="CR41" s="63"/>
      <c r="CS41" s="63"/>
      <c r="CT41" s="63"/>
      <c r="CU41" s="63"/>
      <c r="CV41" s="63"/>
      <c r="CW41" s="63"/>
      <c r="CX41" s="63"/>
      <c r="CY41" s="63"/>
      <c r="CZ41" s="63"/>
    </row>
    <row r="42" spans="1:104" ht="27.6" x14ac:dyDescent="0.25">
      <c r="A42" s="16" t="s">
        <v>602</v>
      </c>
      <c r="B42" s="9" t="s">
        <v>185</v>
      </c>
      <c r="C42" s="15" t="s">
        <v>254</v>
      </c>
      <c r="D42" s="15" t="s">
        <v>68</v>
      </c>
      <c r="E42" s="91"/>
      <c r="F42" s="92"/>
      <c r="G42" s="92"/>
      <c r="H42" s="92"/>
      <c r="I42" s="92"/>
      <c r="J42" s="92"/>
      <c r="K42" s="92"/>
      <c r="L42" s="92"/>
      <c r="M42" s="92"/>
      <c r="N42" s="92"/>
      <c r="O42" s="92"/>
      <c r="P42" s="92"/>
      <c r="Q42" s="92"/>
      <c r="R42" s="92"/>
      <c r="S42" s="92"/>
      <c r="T42" s="92"/>
      <c r="U42" s="92"/>
      <c r="V42" s="92"/>
      <c r="W42" s="92"/>
      <c r="X42" s="92"/>
      <c r="Y42" s="92"/>
      <c r="Z42" s="92"/>
      <c r="AA42" s="92"/>
      <c r="AB42" s="92"/>
      <c r="AC42" s="92"/>
      <c r="AD42" s="92"/>
      <c r="AE42" s="92"/>
      <c r="AF42" s="92"/>
      <c r="AG42" s="92"/>
      <c r="AH42" s="92"/>
      <c r="AI42" s="92"/>
      <c r="AJ42" s="92"/>
      <c r="AK42" s="92"/>
      <c r="AL42" s="92"/>
      <c r="AM42" s="92"/>
      <c r="AN42" s="92"/>
      <c r="AO42" s="92"/>
      <c r="AP42" s="92"/>
      <c r="AQ42" s="92"/>
      <c r="AR42" s="92"/>
      <c r="AS42" s="92"/>
      <c r="AT42" s="92"/>
      <c r="AU42" s="92"/>
      <c r="AV42" s="92"/>
      <c r="AW42" s="92"/>
      <c r="AX42" s="92"/>
      <c r="AY42" s="92"/>
      <c r="AZ42" s="92"/>
      <c r="BA42" s="92"/>
      <c r="BB42" s="92"/>
      <c r="BC42" s="92"/>
      <c r="BD42" s="92"/>
      <c r="BE42" s="92"/>
      <c r="BF42" s="92"/>
      <c r="BG42" s="92"/>
      <c r="BH42" s="92"/>
      <c r="BI42" s="92"/>
      <c r="BJ42" s="92"/>
      <c r="BK42" s="92"/>
      <c r="BL42" s="92"/>
      <c r="BM42" s="92"/>
      <c r="BN42" s="92"/>
      <c r="BO42" s="92"/>
      <c r="BP42" s="92"/>
      <c r="BQ42" s="92"/>
      <c r="BR42" s="92"/>
      <c r="BS42" s="92"/>
      <c r="BT42" s="92"/>
      <c r="BU42" s="92"/>
      <c r="BV42" s="92"/>
      <c r="BW42" s="92"/>
      <c r="BX42" s="92"/>
      <c r="BY42" s="92"/>
      <c r="BZ42" s="92"/>
      <c r="CA42" s="92"/>
      <c r="CB42" s="92"/>
      <c r="CC42" s="92"/>
      <c r="CD42" s="92"/>
      <c r="CE42" s="92"/>
      <c r="CF42" s="92"/>
      <c r="CG42" s="92"/>
      <c r="CH42" s="92"/>
      <c r="CI42" s="92"/>
      <c r="CJ42" s="92"/>
      <c r="CK42" s="92"/>
      <c r="CL42" s="92"/>
      <c r="CM42" s="92"/>
      <c r="CN42" s="92"/>
      <c r="CO42" s="92"/>
      <c r="CP42" s="92"/>
      <c r="CQ42" s="92"/>
      <c r="CR42" s="92"/>
      <c r="CS42" s="92"/>
      <c r="CT42" s="92"/>
      <c r="CU42" s="92"/>
      <c r="CV42" s="92"/>
      <c r="CW42" s="92"/>
      <c r="CX42" s="92"/>
      <c r="CY42" s="92"/>
      <c r="CZ42" s="92"/>
    </row>
    <row r="43" spans="1:104" ht="40.049999999999997" customHeight="1" x14ac:dyDescent="0.25">
      <c r="A43" s="16"/>
      <c r="B43" s="222" t="s">
        <v>553</v>
      </c>
      <c r="C43" s="15" t="s">
        <v>554</v>
      </c>
      <c r="D43" s="15" t="s">
        <v>243</v>
      </c>
      <c r="E43" s="210" t="s">
        <v>100</v>
      </c>
      <c r="F43" s="211" t="s">
        <v>100</v>
      </c>
      <c r="G43" s="211" t="s">
        <v>100</v>
      </c>
      <c r="H43" s="211" t="s">
        <v>100</v>
      </c>
      <c r="I43" s="211" t="s">
        <v>100</v>
      </c>
      <c r="J43" s="211" t="s">
        <v>100</v>
      </c>
      <c r="K43" s="211" t="s">
        <v>100</v>
      </c>
      <c r="L43" s="211" t="s">
        <v>100</v>
      </c>
      <c r="M43" s="211" t="s">
        <v>100</v>
      </c>
      <c r="N43" s="211" t="s">
        <v>100</v>
      </c>
      <c r="O43" s="211" t="s">
        <v>100</v>
      </c>
      <c r="P43" s="211" t="s">
        <v>100</v>
      </c>
      <c r="Q43" s="211" t="s">
        <v>100</v>
      </c>
      <c r="R43" s="211" t="s">
        <v>100</v>
      </c>
      <c r="S43" s="211" t="s">
        <v>100</v>
      </c>
      <c r="T43" s="211" t="s">
        <v>100</v>
      </c>
      <c r="U43" s="211" t="s">
        <v>100</v>
      </c>
      <c r="V43" s="211" t="s">
        <v>100</v>
      </c>
      <c r="W43" s="211" t="s">
        <v>100</v>
      </c>
      <c r="X43" s="211" t="s">
        <v>100</v>
      </c>
      <c r="Y43" s="211" t="s">
        <v>100</v>
      </c>
      <c r="Z43" s="211" t="s">
        <v>100</v>
      </c>
      <c r="AA43" s="211" t="s">
        <v>100</v>
      </c>
      <c r="AB43" s="211" t="s">
        <v>100</v>
      </c>
      <c r="AC43" s="211" t="s">
        <v>100</v>
      </c>
      <c r="AD43" s="211" t="s">
        <v>100</v>
      </c>
      <c r="AE43" s="211" t="s">
        <v>100</v>
      </c>
      <c r="AF43" s="211" t="s">
        <v>100</v>
      </c>
      <c r="AG43" s="211" t="s">
        <v>100</v>
      </c>
      <c r="AH43" s="211" t="s">
        <v>100</v>
      </c>
      <c r="AI43" s="211" t="s">
        <v>100</v>
      </c>
      <c r="AJ43" s="211" t="s">
        <v>100</v>
      </c>
      <c r="AK43" s="211" t="s">
        <v>100</v>
      </c>
      <c r="AL43" s="211" t="s">
        <v>100</v>
      </c>
      <c r="AM43" s="211" t="s">
        <v>100</v>
      </c>
      <c r="AN43" s="211" t="s">
        <v>100</v>
      </c>
      <c r="AO43" s="211" t="s">
        <v>100</v>
      </c>
      <c r="AP43" s="211" t="s">
        <v>100</v>
      </c>
      <c r="AQ43" s="211" t="s">
        <v>100</v>
      </c>
      <c r="AR43" s="211" t="s">
        <v>100</v>
      </c>
      <c r="AS43" s="211" t="s">
        <v>100</v>
      </c>
      <c r="AT43" s="211" t="s">
        <v>100</v>
      </c>
      <c r="AU43" s="211" t="s">
        <v>100</v>
      </c>
      <c r="AV43" s="211" t="s">
        <v>100</v>
      </c>
      <c r="AW43" s="211" t="s">
        <v>100</v>
      </c>
      <c r="AX43" s="211" t="s">
        <v>100</v>
      </c>
      <c r="AY43" s="211" t="s">
        <v>100</v>
      </c>
      <c r="AZ43" s="211" t="s">
        <v>100</v>
      </c>
      <c r="BA43" s="211" t="s">
        <v>100</v>
      </c>
      <c r="BB43" s="211" t="s">
        <v>100</v>
      </c>
      <c r="BC43" s="211" t="s">
        <v>100</v>
      </c>
      <c r="BD43" s="211" t="s">
        <v>100</v>
      </c>
      <c r="BE43" s="211" t="s">
        <v>100</v>
      </c>
      <c r="BF43" s="211" t="s">
        <v>100</v>
      </c>
      <c r="BG43" s="211" t="s">
        <v>100</v>
      </c>
      <c r="BH43" s="211" t="s">
        <v>100</v>
      </c>
      <c r="BI43" s="211" t="s">
        <v>100</v>
      </c>
      <c r="BJ43" s="211" t="s">
        <v>100</v>
      </c>
      <c r="BK43" s="211" t="s">
        <v>100</v>
      </c>
      <c r="BL43" s="211" t="s">
        <v>100</v>
      </c>
      <c r="BM43" s="211" t="s">
        <v>100</v>
      </c>
      <c r="BN43" s="211" t="s">
        <v>100</v>
      </c>
      <c r="BO43" s="211" t="s">
        <v>100</v>
      </c>
      <c r="BP43" s="211" t="s">
        <v>100</v>
      </c>
      <c r="BQ43" s="211" t="s">
        <v>100</v>
      </c>
      <c r="BR43" s="211" t="s">
        <v>100</v>
      </c>
      <c r="BS43" s="211" t="s">
        <v>100</v>
      </c>
      <c r="BT43" s="211" t="s">
        <v>100</v>
      </c>
      <c r="BU43" s="211" t="s">
        <v>100</v>
      </c>
      <c r="BV43" s="211" t="s">
        <v>100</v>
      </c>
      <c r="BW43" s="211" t="s">
        <v>100</v>
      </c>
      <c r="BX43" s="211" t="s">
        <v>100</v>
      </c>
      <c r="BY43" s="211" t="s">
        <v>100</v>
      </c>
      <c r="BZ43" s="211" t="s">
        <v>100</v>
      </c>
      <c r="CA43" s="211" t="s">
        <v>100</v>
      </c>
      <c r="CB43" s="211" t="s">
        <v>100</v>
      </c>
      <c r="CC43" s="211" t="s">
        <v>100</v>
      </c>
      <c r="CD43" s="211" t="s">
        <v>100</v>
      </c>
      <c r="CE43" s="211" t="s">
        <v>100</v>
      </c>
      <c r="CF43" s="211" t="s">
        <v>100</v>
      </c>
      <c r="CG43" s="211" t="s">
        <v>100</v>
      </c>
      <c r="CH43" s="211" t="s">
        <v>100</v>
      </c>
      <c r="CI43" s="211" t="s">
        <v>100</v>
      </c>
      <c r="CJ43" s="211" t="s">
        <v>100</v>
      </c>
      <c r="CK43" s="211" t="s">
        <v>100</v>
      </c>
      <c r="CL43" s="211" t="s">
        <v>100</v>
      </c>
      <c r="CM43" s="211" t="s">
        <v>100</v>
      </c>
      <c r="CN43" s="211" t="s">
        <v>100</v>
      </c>
      <c r="CO43" s="211" t="s">
        <v>100</v>
      </c>
      <c r="CP43" s="211" t="s">
        <v>100</v>
      </c>
      <c r="CQ43" s="211" t="s">
        <v>100</v>
      </c>
      <c r="CR43" s="211" t="s">
        <v>100</v>
      </c>
      <c r="CS43" s="211" t="s">
        <v>100</v>
      </c>
      <c r="CT43" s="211" t="s">
        <v>100</v>
      </c>
      <c r="CU43" s="211" t="s">
        <v>100</v>
      </c>
      <c r="CV43" s="211" t="s">
        <v>100</v>
      </c>
      <c r="CW43" s="211" t="s">
        <v>100</v>
      </c>
      <c r="CX43" s="211" t="s">
        <v>100</v>
      </c>
      <c r="CY43" s="211" t="s">
        <v>100</v>
      </c>
      <c r="CZ43" s="211" t="s">
        <v>100</v>
      </c>
    </row>
    <row r="44" spans="1:104" x14ac:dyDescent="0.25">
      <c r="A44" s="16" t="s">
        <v>603</v>
      </c>
      <c r="B44" s="9" t="s">
        <v>180</v>
      </c>
      <c r="C44" s="15" t="s">
        <v>253</v>
      </c>
      <c r="D44" s="15" t="s">
        <v>2</v>
      </c>
      <c r="E44" s="86" t="s">
        <v>178</v>
      </c>
      <c r="F44" s="63" t="s">
        <v>178</v>
      </c>
      <c r="G44" s="63" t="s">
        <v>178</v>
      </c>
      <c r="H44" s="63" t="s">
        <v>178</v>
      </c>
      <c r="I44" s="63" t="s">
        <v>178</v>
      </c>
      <c r="J44" s="63" t="s">
        <v>178</v>
      </c>
      <c r="K44" s="63" t="s">
        <v>178</v>
      </c>
      <c r="L44" s="63" t="s">
        <v>178</v>
      </c>
      <c r="M44" s="63" t="s">
        <v>178</v>
      </c>
      <c r="N44" s="63" t="s">
        <v>178</v>
      </c>
      <c r="O44" s="63" t="s">
        <v>178</v>
      </c>
      <c r="P44" s="63" t="s">
        <v>178</v>
      </c>
      <c r="Q44" s="63" t="s">
        <v>178</v>
      </c>
      <c r="R44" s="63" t="s">
        <v>178</v>
      </c>
      <c r="S44" s="63" t="s">
        <v>178</v>
      </c>
      <c r="T44" s="63" t="s">
        <v>178</v>
      </c>
      <c r="U44" s="63" t="s">
        <v>178</v>
      </c>
      <c r="V44" s="63" t="s">
        <v>178</v>
      </c>
      <c r="W44" s="63" t="s">
        <v>178</v>
      </c>
      <c r="X44" s="63" t="s">
        <v>178</v>
      </c>
      <c r="Y44" s="63" t="s">
        <v>178</v>
      </c>
      <c r="Z44" s="63" t="s">
        <v>178</v>
      </c>
      <c r="AA44" s="63" t="s">
        <v>178</v>
      </c>
      <c r="AB44" s="63" t="s">
        <v>178</v>
      </c>
      <c r="AC44" s="63" t="s">
        <v>178</v>
      </c>
      <c r="AD44" s="63" t="s">
        <v>178</v>
      </c>
      <c r="AE44" s="63" t="s">
        <v>178</v>
      </c>
      <c r="AF44" s="63" t="s">
        <v>178</v>
      </c>
      <c r="AG44" s="63" t="s">
        <v>178</v>
      </c>
      <c r="AH44" s="63" t="s">
        <v>178</v>
      </c>
      <c r="AI44" s="63" t="s">
        <v>178</v>
      </c>
      <c r="AJ44" s="63" t="s">
        <v>178</v>
      </c>
      <c r="AK44" s="63" t="s">
        <v>178</v>
      </c>
      <c r="AL44" s="63" t="s">
        <v>178</v>
      </c>
      <c r="AM44" s="63" t="s">
        <v>178</v>
      </c>
      <c r="AN44" s="63" t="s">
        <v>178</v>
      </c>
      <c r="AO44" s="63" t="s">
        <v>178</v>
      </c>
      <c r="AP44" s="63" t="s">
        <v>178</v>
      </c>
      <c r="AQ44" s="63" t="s">
        <v>178</v>
      </c>
      <c r="AR44" s="63" t="s">
        <v>178</v>
      </c>
      <c r="AS44" s="63" t="s">
        <v>178</v>
      </c>
      <c r="AT44" s="63" t="s">
        <v>178</v>
      </c>
      <c r="AU44" s="63" t="s">
        <v>178</v>
      </c>
      <c r="AV44" s="63" t="s">
        <v>178</v>
      </c>
      <c r="AW44" s="63" t="s">
        <v>178</v>
      </c>
      <c r="AX44" s="63" t="s">
        <v>178</v>
      </c>
      <c r="AY44" s="63" t="s">
        <v>178</v>
      </c>
      <c r="AZ44" s="63" t="s">
        <v>178</v>
      </c>
      <c r="BA44" s="63" t="s">
        <v>178</v>
      </c>
      <c r="BB44" s="63" t="s">
        <v>178</v>
      </c>
      <c r="BC44" s="63" t="s">
        <v>178</v>
      </c>
      <c r="BD44" s="63" t="s">
        <v>178</v>
      </c>
      <c r="BE44" s="63" t="s">
        <v>178</v>
      </c>
      <c r="BF44" s="63" t="s">
        <v>178</v>
      </c>
      <c r="BG44" s="63" t="s">
        <v>178</v>
      </c>
      <c r="BH44" s="63" t="s">
        <v>178</v>
      </c>
      <c r="BI44" s="63" t="s">
        <v>178</v>
      </c>
      <c r="BJ44" s="63" t="s">
        <v>178</v>
      </c>
      <c r="BK44" s="63" t="s">
        <v>178</v>
      </c>
      <c r="BL44" s="63" t="s">
        <v>178</v>
      </c>
      <c r="BM44" s="63" t="s">
        <v>178</v>
      </c>
      <c r="BN44" s="63" t="s">
        <v>178</v>
      </c>
      <c r="BO44" s="63" t="s">
        <v>178</v>
      </c>
      <c r="BP44" s="63" t="s">
        <v>178</v>
      </c>
      <c r="BQ44" s="63" t="s">
        <v>178</v>
      </c>
      <c r="BR44" s="63" t="s">
        <v>178</v>
      </c>
      <c r="BS44" s="63" t="s">
        <v>178</v>
      </c>
      <c r="BT44" s="63" t="s">
        <v>178</v>
      </c>
      <c r="BU44" s="63" t="s">
        <v>178</v>
      </c>
      <c r="BV44" s="63" t="s">
        <v>178</v>
      </c>
      <c r="BW44" s="63" t="s">
        <v>178</v>
      </c>
      <c r="BX44" s="63" t="s">
        <v>178</v>
      </c>
      <c r="BY44" s="63" t="s">
        <v>178</v>
      </c>
      <c r="BZ44" s="63" t="s">
        <v>178</v>
      </c>
      <c r="CA44" s="63" t="s">
        <v>178</v>
      </c>
      <c r="CB44" s="63" t="s">
        <v>178</v>
      </c>
      <c r="CC44" s="63" t="s">
        <v>178</v>
      </c>
      <c r="CD44" s="63" t="s">
        <v>178</v>
      </c>
      <c r="CE44" s="63" t="s">
        <v>178</v>
      </c>
      <c r="CF44" s="63" t="s">
        <v>178</v>
      </c>
      <c r="CG44" s="63" t="s">
        <v>178</v>
      </c>
      <c r="CH44" s="63" t="s">
        <v>178</v>
      </c>
      <c r="CI44" s="63" t="s">
        <v>178</v>
      </c>
      <c r="CJ44" s="63" t="s">
        <v>178</v>
      </c>
      <c r="CK44" s="63" t="s">
        <v>178</v>
      </c>
      <c r="CL44" s="63" t="s">
        <v>178</v>
      </c>
      <c r="CM44" s="63" t="s">
        <v>178</v>
      </c>
      <c r="CN44" s="63" t="s">
        <v>178</v>
      </c>
      <c r="CO44" s="63" t="s">
        <v>178</v>
      </c>
      <c r="CP44" s="63" t="s">
        <v>178</v>
      </c>
      <c r="CQ44" s="63" t="s">
        <v>178</v>
      </c>
      <c r="CR44" s="63" t="s">
        <v>178</v>
      </c>
      <c r="CS44" s="63" t="s">
        <v>178</v>
      </c>
      <c r="CT44" s="63" t="s">
        <v>178</v>
      </c>
      <c r="CU44" s="63" t="s">
        <v>178</v>
      </c>
      <c r="CV44" s="63" t="s">
        <v>178</v>
      </c>
      <c r="CW44" s="63" t="s">
        <v>178</v>
      </c>
      <c r="CX44" s="63" t="s">
        <v>178</v>
      </c>
      <c r="CY44" s="63" t="s">
        <v>178</v>
      </c>
      <c r="CZ44" s="63" t="s">
        <v>178</v>
      </c>
    </row>
    <row r="45" spans="1:104" x14ac:dyDescent="0.25">
      <c r="A45" s="16" t="s">
        <v>604</v>
      </c>
      <c r="B45" s="9" t="s">
        <v>181</v>
      </c>
      <c r="C45" s="15" t="s">
        <v>253</v>
      </c>
      <c r="D45" s="15" t="s">
        <v>2</v>
      </c>
      <c r="E45" s="86" t="s">
        <v>178</v>
      </c>
      <c r="F45" s="63" t="s">
        <v>178</v>
      </c>
      <c r="G45" s="63" t="s">
        <v>178</v>
      </c>
      <c r="H45" s="63" t="s">
        <v>178</v>
      </c>
      <c r="I45" s="63" t="s">
        <v>178</v>
      </c>
      <c r="J45" s="63" t="s">
        <v>178</v>
      </c>
      <c r="K45" s="63" t="s">
        <v>178</v>
      </c>
      <c r="L45" s="63" t="s">
        <v>178</v>
      </c>
      <c r="M45" s="63" t="s">
        <v>178</v>
      </c>
      <c r="N45" s="63" t="s">
        <v>178</v>
      </c>
      <c r="O45" s="63" t="s">
        <v>178</v>
      </c>
      <c r="P45" s="63" t="s">
        <v>178</v>
      </c>
      <c r="Q45" s="63" t="s">
        <v>178</v>
      </c>
      <c r="R45" s="63" t="s">
        <v>178</v>
      </c>
      <c r="S45" s="63" t="s">
        <v>178</v>
      </c>
      <c r="T45" s="63" t="s">
        <v>178</v>
      </c>
      <c r="U45" s="63" t="s">
        <v>178</v>
      </c>
      <c r="V45" s="63" t="s">
        <v>178</v>
      </c>
      <c r="W45" s="63" t="s">
        <v>178</v>
      </c>
      <c r="X45" s="63" t="s">
        <v>178</v>
      </c>
      <c r="Y45" s="63" t="s">
        <v>178</v>
      </c>
      <c r="Z45" s="63" t="s">
        <v>178</v>
      </c>
      <c r="AA45" s="63" t="s">
        <v>178</v>
      </c>
      <c r="AB45" s="63" t="s">
        <v>178</v>
      </c>
      <c r="AC45" s="63" t="s">
        <v>178</v>
      </c>
      <c r="AD45" s="63" t="s">
        <v>178</v>
      </c>
      <c r="AE45" s="63" t="s">
        <v>178</v>
      </c>
      <c r="AF45" s="63" t="s">
        <v>178</v>
      </c>
      <c r="AG45" s="63" t="s">
        <v>178</v>
      </c>
      <c r="AH45" s="63" t="s">
        <v>178</v>
      </c>
      <c r="AI45" s="63" t="s">
        <v>178</v>
      </c>
      <c r="AJ45" s="63" t="s">
        <v>178</v>
      </c>
      <c r="AK45" s="63" t="s">
        <v>178</v>
      </c>
      <c r="AL45" s="63" t="s">
        <v>178</v>
      </c>
      <c r="AM45" s="63" t="s">
        <v>178</v>
      </c>
      <c r="AN45" s="63" t="s">
        <v>178</v>
      </c>
      <c r="AO45" s="63" t="s">
        <v>178</v>
      </c>
      <c r="AP45" s="63" t="s">
        <v>178</v>
      </c>
      <c r="AQ45" s="63" t="s">
        <v>178</v>
      </c>
      <c r="AR45" s="63" t="s">
        <v>178</v>
      </c>
      <c r="AS45" s="63" t="s">
        <v>178</v>
      </c>
      <c r="AT45" s="63" t="s">
        <v>178</v>
      </c>
      <c r="AU45" s="63" t="s">
        <v>178</v>
      </c>
      <c r="AV45" s="63" t="s">
        <v>178</v>
      </c>
      <c r="AW45" s="63" t="s">
        <v>178</v>
      </c>
      <c r="AX45" s="63" t="s">
        <v>178</v>
      </c>
      <c r="AY45" s="63" t="s">
        <v>178</v>
      </c>
      <c r="AZ45" s="63" t="s">
        <v>178</v>
      </c>
      <c r="BA45" s="63" t="s">
        <v>178</v>
      </c>
      <c r="BB45" s="63" t="s">
        <v>178</v>
      </c>
      <c r="BC45" s="63" t="s">
        <v>178</v>
      </c>
      <c r="BD45" s="63" t="s">
        <v>178</v>
      </c>
      <c r="BE45" s="63" t="s">
        <v>178</v>
      </c>
      <c r="BF45" s="63" t="s">
        <v>178</v>
      </c>
      <c r="BG45" s="63" t="s">
        <v>178</v>
      </c>
      <c r="BH45" s="63" t="s">
        <v>178</v>
      </c>
      <c r="BI45" s="63" t="s">
        <v>178</v>
      </c>
      <c r="BJ45" s="63" t="s">
        <v>178</v>
      </c>
      <c r="BK45" s="63" t="s">
        <v>178</v>
      </c>
      <c r="BL45" s="63" t="s">
        <v>178</v>
      </c>
      <c r="BM45" s="63" t="s">
        <v>178</v>
      </c>
      <c r="BN45" s="63" t="s">
        <v>178</v>
      </c>
      <c r="BO45" s="63" t="s">
        <v>178</v>
      </c>
      <c r="BP45" s="63" t="s">
        <v>178</v>
      </c>
      <c r="BQ45" s="63" t="s">
        <v>178</v>
      </c>
      <c r="BR45" s="63" t="s">
        <v>178</v>
      </c>
      <c r="BS45" s="63" t="s">
        <v>178</v>
      </c>
      <c r="BT45" s="63" t="s">
        <v>178</v>
      </c>
      <c r="BU45" s="63" t="s">
        <v>178</v>
      </c>
      <c r="BV45" s="63" t="s">
        <v>178</v>
      </c>
      <c r="BW45" s="63" t="s">
        <v>178</v>
      </c>
      <c r="BX45" s="63" t="s">
        <v>178</v>
      </c>
      <c r="BY45" s="63" t="s">
        <v>178</v>
      </c>
      <c r="BZ45" s="63" t="s">
        <v>178</v>
      </c>
      <c r="CA45" s="63" t="s">
        <v>178</v>
      </c>
      <c r="CB45" s="63" t="s">
        <v>178</v>
      </c>
      <c r="CC45" s="63" t="s">
        <v>178</v>
      </c>
      <c r="CD45" s="63" t="s">
        <v>178</v>
      </c>
      <c r="CE45" s="63" t="s">
        <v>178</v>
      </c>
      <c r="CF45" s="63" t="s">
        <v>178</v>
      </c>
      <c r="CG45" s="63" t="s">
        <v>178</v>
      </c>
      <c r="CH45" s="63" t="s">
        <v>178</v>
      </c>
      <c r="CI45" s="63" t="s">
        <v>178</v>
      </c>
      <c r="CJ45" s="63" t="s">
        <v>178</v>
      </c>
      <c r="CK45" s="63" t="s">
        <v>178</v>
      </c>
      <c r="CL45" s="63" t="s">
        <v>178</v>
      </c>
      <c r="CM45" s="63" t="s">
        <v>178</v>
      </c>
      <c r="CN45" s="63" t="s">
        <v>178</v>
      </c>
      <c r="CO45" s="63" t="s">
        <v>178</v>
      </c>
      <c r="CP45" s="63" t="s">
        <v>178</v>
      </c>
      <c r="CQ45" s="63" t="s">
        <v>178</v>
      </c>
      <c r="CR45" s="63" t="s">
        <v>178</v>
      </c>
      <c r="CS45" s="63" t="s">
        <v>178</v>
      </c>
      <c r="CT45" s="63" t="s">
        <v>178</v>
      </c>
      <c r="CU45" s="63" t="s">
        <v>178</v>
      </c>
      <c r="CV45" s="63" t="s">
        <v>178</v>
      </c>
      <c r="CW45" s="63" t="s">
        <v>178</v>
      </c>
      <c r="CX45" s="63" t="s">
        <v>178</v>
      </c>
      <c r="CY45" s="63" t="s">
        <v>178</v>
      </c>
      <c r="CZ45" s="63" t="s">
        <v>178</v>
      </c>
    </row>
    <row r="46" spans="1:104" x14ac:dyDescent="0.25">
      <c r="A46" s="16" t="s">
        <v>596</v>
      </c>
      <c r="B46" s="9" t="s">
        <v>182</v>
      </c>
      <c r="C46" s="15" t="s">
        <v>253</v>
      </c>
      <c r="D46" s="15" t="s">
        <v>2</v>
      </c>
      <c r="E46" s="86" t="s">
        <v>178</v>
      </c>
      <c r="F46" s="63" t="s">
        <v>178</v>
      </c>
      <c r="G46" s="63" t="s">
        <v>178</v>
      </c>
      <c r="H46" s="63" t="s">
        <v>178</v>
      </c>
      <c r="I46" s="63" t="s">
        <v>178</v>
      </c>
      <c r="J46" s="63" t="s">
        <v>178</v>
      </c>
      <c r="K46" s="63" t="s">
        <v>178</v>
      </c>
      <c r="L46" s="63" t="s">
        <v>178</v>
      </c>
      <c r="M46" s="63" t="s">
        <v>178</v>
      </c>
      <c r="N46" s="63" t="s">
        <v>178</v>
      </c>
      <c r="O46" s="63" t="s">
        <v>178</v>
      </c>
      <c r="P46" s="63" t="s">
        <v>178</v>
      </c>
      <c r="Q46" s="63" t="s">
        <v>178</v>
      </c>
      <c r="R46" s="63" t="s">
        <v>178</v>
      </c>
      <c r="S46" s="63" t="s">
        <v>178</v>
      </c>
      <c r="T46" s="63" t="s">
        <v>178</v>
      </c>
      <c r="U46" s="63" t="s">
        <v>178</v>
      </c>
      <c r="V46" s="63" t="s">
        <v>178</v>
      </c>
      <c r="W46" s="63" t="s">
        <v>178</v>
      </c>
      <c r="X46" s="63" t="s">
        <v>178</v>
      </c>
      <c r="Y46" s="63" t="s">
        <v>178</v>
      </c>
      <c r="Z46" s="63" t="s">
        <v>178</v>
      </c>
      <c r="AA46" s="63" t="s">
        <v>178</v>
      </c>
      <c r="AB46" s="63" t="s">
        <v>178</v>
      </c>
      <c r="AC46" s="63" t="s">
        <v>178</v>
      </c>
      <c r="AD46" s="63" t="s">
        <v>178</v>
      </c>
      <c r="AE46" s="63" t="s">
        <v>178</v>
      </c>
      <c r="AF46" s="63" t="s">
        <v>178</v>
      </c>
      <c r="AG46" s="63" t="s">
        <v>178</v>
      </c>
      <c r="AH46" s="63" t="s">
        <v>178</v>
      </c>
      <c r="AI46" s="63" t="s">
        <v>178</v>
      </c>
      <c r="AJ46" s="63" t="s">
        <v>178</v>
      </c>
      <c r="AK46" s="63" t="s">
        <v>178</v>
      </c>
      <c r="AL46" s="63" t="s">
        <v>178</v>
      </c>
      <c r="AM46" s="63" t="s">
        <v>178</v>
      </c>
      <c r="AN46" s="63" t="s">
        <v>178</v>
      </c>
      <c r="AO46" s="63" t="s">
        <v>178</v>
      </c>
      <c r="AP46" s="63" t="s">
        <v>178</v>
      </c>
      <c r="AQ46" s="63" t="s">
        <v>178</v>
      </c>
      <c r="AR46" s="63" t="s">
        <v>178</v>
      </c>
      <c r="AS46" s="63" t="s">
        <v>178</v>
      </c>
      <c r="AT46" s="63" t="s">
        <v>178</v>
      </c>
      <c r="AU46" s="63" t="s">
        <v>178</v>
      </c>
      <c r="AV46" s="63" t="s">
        <v>178</v>
      </c>
      <c r="AW46" s="63" t="s">
        <v>178</v>
      </c>
      <c r="AX46" s="63" t="s">
        <v>178</v>
      </c>
      <c r="AY46" s="63" t="s">
        <v>178</v>
      </c>
      <c r="AZ46" s="63" t="s">
        <v>178</v>
      </c>
      <c r="BA46" s="63" t="s">
        <v>178</v>
      </c>
      <c r="BB46" s="63" t="s">
        <v>178</v>
      </c>
      <c r="BC46" s="63" t="s">
        <v>178</v>
      </c>
      <c r="BD46" s="63" t="s">
        <v>178</v>
      </c>
      <c r="BE46" s="63" t="s">
        <v>178</v>
      </c>
      <c r="BF46" s="63" t="s">
        <v>178</v>
      </c>
      <c r="BG46" s="63" t="s">
        <v>178</v>
      </c>
      <c r="BH46" s="63" t="s">
        <v>178</v>
      </c>
      <c r="BI46" s="63" t="s">
        <v>178</v>
      </c>
      <c r="BJ46" s="63" t="s">
        <v>178</v>
      </c>
      <c r="BK46" s="63" t="s">
        <v>178</v>
      </c>
      <c r="BL46" s="63" t="s">
        <v>178</v>
      </c>
      <c r="BM46" s="63" t="s">
        <v>178</v>
      </c>
      <c r="BN46" s="63" t="s">
        <v>178</v>
      </c>
      <c r="BO46" s="63" t="s">
        <v>178</v>
      </c>
      <c r="BP46" s="63" t="s">
        <v>178</v>
      </c>
      <c r="BQ46" s="63" t="s">
        <v>178</v>
      </c>
      <c r="BR46" s="63" t="s">
        <v>178</v>
      </c>
      <c r="BS46" s="63" t="s">
        <v>178</v>
      </c>
      <c r="BT46" s="63" t="s">
        <v>178</v>
      </c>
      <c r="BU46" s="63" t="s">
        <v>178</v>
      </c>
      <c r="BV46" s="63" t="s">
        <v>178</v>
      </c>
      <c r="BW46" s="63" t="s">
        <v>178</v>
      </c>
      <c r="BX46" s="63" t="s">
        <v>178</v>
      </c>
      <c r="BY46" s="63" t="s">
        <v>178</v>
      </c>
      <c r="BZ46" s="63" t="s">
        <v>178</v>
      </c>
      <c r="CA46" s="63" t="s">
        <v>178</v>
      </c>
      <c r="CB46" s="63" t="s">
        <v>178</v>
      </c>
      <c r="CC46" s="63" t="s">
        <v>178</v>
      </c>
      <c r="CD46" s="63" t="s">
        <v>178</v>
      </c>
      <c r="CE46" s="63" t="s">
        <v>178</v>
      </c>
      <c r="CF46" s="63" t="s">
        <v>178</v>
      </c>
      <c r="CG46" s="63" t="s">
        <v>178</v>
      </c>
      <c r="CH46" s="63" t="s">
        <v>178</v>
      </c>
      <c r="CI46" s="63" t="s">
        <v>178</v>
      </c>
      <c r="CJ46" s="63" t="s">
        <v>178</v>
      </c>
      <c r="CK46" s="63" t="s">
        <v>178</v>
      </c>
      <c r="CL46" s="63" t="s">
        <v>178</v>
      </c>
      <c r="CM46" s="63" t="s">
        <v>178</v>
      </c>
      <c r="CN46" s="63" t="s">
        <v>178</v>
      </c>
      <c r="CO46" s="63" t="s">
        <v>178</v>
      </c>
      <c r="CP46" s="63" t="s">
        <v>178</v>
      </c>
      <c r="CQ46" s="63" t="s">
        <v>178</v>
      </c>
      <c r="CR46" s="63" t="s">
        <v>178</v>
      </c>
      <c r="CS46" s="63" t="s">
        <v>178</v>
      </c>
      <c r="CT46" s="63" t="s">
        <v>178</v>
      </c>
      <c r="CU46" s="63" t="s">
        <v>178</v>
      </c>
      <c r="CV46" s="63" t="s">
        <v>178</v>
      </c>
      <c r="CW46" s="63" t="s">
        <v>178</v>
      </c>
      <c r="CX46" s="63" t="s">
        <v>178</v>
      </c>
      <c r="CY46" s="63" t="s">
        <v>178</v>
      </c>
      <c r="CZ46" s="63" t="s">
        <v>178</v>
      </c>
    </row>
    <row r="47" spans="1:104" x14ac:dyDescent="0.25">
      <c r="A47" s="16" t="s">
        <v>605</v>
      </c>
      <c r="B47" s="9" t="s">
        <v>183</v>
      </c>
      <c r="C47" s="15" t="s">
        <v>253</v>
      </c>
      <c r="D47" s="15" t="s">
        <v>2</v>
      </c>
      <c r="E47" s="86" t="s">
        <v>178</v>
      </c>
      <c r="F47" s="63" t="s">
        <v>178</v>
      </c>
      <c r="G47" s="63" t="s">
        <v>178</v>
      </c>
      <c r="H47" s="63" t="s">
        <v>178</v>
      </c>
      <c r="I47" s="63" t="s">
        <v>178</v>
      </c>
      <c r="J47" s="63" t="s">
        <v>178</v>
      </c>
      <c r="K47" s="63" t="s">
        <v>178</v>
      </c>
      <c r="L47" s="63" t="s">
        <v>178</v>
      </c>
      <c r="M47" s="63" t="s">
        <v>178</v>
      </c>
      <c r="N47" s="63" t="s">
        <v>178</v>
      </c>
      <c r="O47" s="63" t="s">
        <v>178</v>
      </c>
      <c r="P47" s="63" t="s">
        <v>178</v>
      </c>
      <c r="Q47" s="63" t="s">
        <v>178</v>
      </c>
      <c r="R47" s="63" t="s">
        <v>178</v>
      </c>
      <c r="S47" s="63" t="s">
        <v>178</v>
      </c>
      <c r="T47" s="63" t="s">
        <v>178</v>
      </c>
      <c r="U47" s="63" t="s">
        <v>178</v>
      </c>
      <c r="V47" s="63" t="s">
        <v>178</v>
      </c>
      <c r="W47" s="63" t="s">
        <v>178</v>
      </c>
      <c r="X47" s="63" t="s">
        <v>178</v>
      </c>
      <c r="Y47" s="63" t="s">
        <v>178</v>
      </c>
      <c r="Z47" s="63" t="s">
        <v>178</v>
      </c>
      <c r="AA47" s="63" t="s">
        <v>178</v>
      </c>
      <c r="AB47" s="63" t="s">
        <v>178</v>
      </c>
      <c r="AC47" s="63" t="s">
        <v>178</v>
      </c>
      <c r="AD47" s="63" t="s">
        <v>178</v>
      </c>
      <c r="AE47" s="63" t="s">
        <v>178</v>
      </c>
      <c r="AF47" s="63" t="s">
        <v>178</v>
      </c>
      <c r="AG47" s="63" t="s">
        <v>178</v>
      </c>
      <c r="AH47" s="63" t="s">
        <v>178</v>
      </c>
      <c r="AI47" s="63" t="s">
        <v>178</v>
      </c>
      <c r="AJ47" s="63" t="s">
        <v>178</v>
      </c>
      <c r="AK47" s="63" t="s">
        <v>178</v>
      </c>
      <c r="AL47" s="63" t="s">
        <v>178</v>
      </c>
      <c r="AM47" s="63" t="s">
        <v>178</v>
      </c>
      <c r="AN47" s="63" t="s">
        <v>178</v>
      </c>
      <c r="AO47" s="63" t="s">
        <v>178</v>
      </c>
      <c r="AP47" s="63" t="s">
        <v>178</v>
      </c>
      <c r="AQ47" s="63" t="s">
        <v>178</v>
      </c>
      <c r="AR47" s="63" t="s">
        <v>178</v>
      </c>
      <c r="AS47" s="63" t="s">
        <v>178</v>
      </c>
      <c r="AT47" s="63" t="s">
        <v>178</v>
      </c>
      <c r="AU47" s="63" t="s">
        <v>178</v>
      </c>
      <c r="AV47" s="63" t="s">
        <v>178</v>
      </c>
      <c r="AW47" s="63" t="s">
        <v>178</v>
      </c>
      <c r="AX47" s="63" t="s">
        <v>178</v>
      </c>
      <c r="AY47" s="63" t="s">
        <v>178</v>
      </c>
      <c r="AZ47" s="63" t="s">
        <v>178</v>
      </c>
      <c r="BA47" s="63" t="s">
        <v>178</v>
      </c>
      <c r="BB47" s="63" t="s">
        <v>178</v>
      </c>
      <c r="BC47" s="63" t="s">
        <v>178</v>
      </c>
      <c r="BD47" s="63" t="s">
        <v>178</v>
      </c>
      <c r="BE47" s="63" t="s">
        <v>178</v>
      </c>
      <c r="BF47" s="63" t="s">
        <v>178</v>
      </c>
      <c r="BG47" s="63" t="s">
        <v>178</v>
      </c>
      <c r="BH47" s="63" t="s">
        <v>178</v>
      </c>
      <c r="BI47" s="63" t="s">
        <v>178</v>
      </c>
      <c r="BJ47" s="63" t="s">
        <v>178</v>
      </c>
      <c r="BK47" s="63" t="s">
        <v>178</v>
      </c>
      <c r="BL47" s="63" t="s">
        <v>178</v>
      </c>
      <c r="BM47" s="63" t="s">
        <v>178</v>
      </c>
      <c r="BN47" s="63" t="s">
        <v>178</v>
      </c>
      <c r="BO47" s="63" t="s">
        <v>178</v>
      </c>
      <c r="BP47" s="63" t="s">
        <v>178</v>
      </c>
      <c r="BQ47" s="63" t="s">
        <v>178</v>
      </c>
      <c r="BR47" s="63" t="s">
        <v>178</v>
      </c>
      <c r="BS47" s="63" t="s">
        <v>178</v>
      </c>
      <c r="BT47" s="63" t="s">
        <v>178</v>
      </c>
      <c r="BU47" s="63" t="s">
        <v>178</v>
      </c>
      <c r="BV47" s="63" t="s">
        <v>178</v>
      </c>
      <c r="BW47" s="63" t="s">
        <v>178</v>
      </c>
      <c r="BX47" s="63" t="s">
        <v>178</v>
      </c>
      <c r="BY47" s="63" t="s">
        <v>178</v>
      </c>
      <c r="BZ47" s="63" t="s">
        <v>178</v>
      </c>
      <c r="CA47" s="63" t="s">
        <v>178</v>
      </c>
      <c r="CB47" s="63" t="s">
        <v>178</v>
      </c>
      <c r="CC47" s="63" t="s">
        <v>178</v>
      </c>
      <c r="CD47" s="63" t="s">
        <v>178</v>
      </c>
      <c r="CE47" s="63" t="s">
        <v>178</v>
      </c>
      <c r="CF47" s="63" t="s">
        <v>178</v>
      </c>
      <c r="CG47" s="63" t="s">
        <v>178</v>
      </c>
      <c r="CH47" s="63" t="s">
        <v>178</v>
      </c>
      <c r="CI47" s="63" t="s">
        <v>178</v>
      </c>
      <c r="CJ47" s="63" t="s">
        <v>178</v>
      </c>
      <c r="CK47" s="63" t="s">
        <v>178</v>
      </c>
      <c r="CL47" s="63" t="s">
        <v>178</v>
      </c>
      <c r="CM47" s="63" t="s">
        <v>178</v>
      </c>
      <c r="CN47" s="63" t="s">
        <v>178</v>
      </c>
      <c r="CO47" s="63" t="s">
        <v>178</v>
      </c>
      <c r="CP47" s="63" t="s">
        <v>178</v>
      </c>
      <c r="CQ47" s="63" t="s">
        <v>178</v>
      </c>
      <c r="CR47" s="63" t="s">
        <v>178</v>
      </c>
      <c r="CS47" s="63" t="s">
        <v>178</v>
      </c>
      <c r="CT47" s="63" t="s">
        <v>178</v>
      </c>
      <c r="CU47" s="63" t="s">
        <v>178</v>
      </c>
      <c r="CV47" s="63" t="s">
        <v>178</v>
      </c>
      <c r="CW47" s="63" t="s">
        <v>178</v>
      </c>
      <c r="CX47" s="63" t="s">
        <v>178</v>
      </c>
      <c r="CY47" s="63" t="s">
        <v>178</v>
      </c>
      <c r="CZ47" s="63" t="s">
        <v>178</v>
      </c>
    </row>
    <row r="48" spans="1:104" x14ac:dyDescent="0.25">
      <c r="A48" s="16" t="s">
        <v>606</v>
      </c>
      <c r="B48" s="9" t="s">
        <v>184</v>
      </c>
      <c r="C48" s="15" t="s">
        <v>256</v>
      </c>
      <c r="D48" s="15" t="s">
        <v>2</v>
      </c>
      <c r="E48" s="86"/>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63"/>
      <c r="BG48" s="63"/>
      <c r="BH48" s="63"/>
      <c r="BI48" s="63"/>
      <c r="BJ48" s="63"/>
      <c r="BK48" s="63"/>
      <c r="BL48" s="63"/>
      <c r="BM48" s="63"/>
      <c r="BN48" s="63"/>
      <c r="BO48" s="63"/>
      <c r="BP48" s="63"/>
      <c r="BQ48" s="63"/>
      <c r="BR48" s="63"/>
      <c r="BS48" s="63"/>
      <c r="BT48" s="63"/>
      <c r="BU48" s="63"/>
      <c r="BV48" s="63"/>
      <c r="BW48" s="63"/>
      <c r="BX48" s="63"/>
      <c r="BY48" s="63"/>
      <c r="BZ48" s="63"/>
      <c r="CA48" s="63"/>
      <c r="CB48" s="63"/>
      <c r="CC48" s="63"/>
      <c r="CD48" s="63"/>
      <c r="CE48" s="63"/>
      <c r="CF48" s="63"/>
      <c r="CG48" s="63"/>
      <c r="CH48" s="63"/>
      <c r="CI48" s="63"/>
      <c r="CJ48" s="63"/>
      <c r="CK48" s="63"/>
      <c r="CL48" s="63"/>
      <c r="CM48" s="63"/>
      <c r="CN48" s="63"/>
      <c r="CO48" s="63"/>
      <c r="CP48" s="63"/>
      <c r="CQ48" s="63"/>
      <c r="CR48" s="63"/>
      <c r="CS48" s="63"/>
      <c r="CT48" s="63"/>
      <c r="CU48" s="63"/>
      <c r="CV48" s="63"/>
      <c r="CW48" s="63"/>
      <c r="CX48" s="63"/>
      <c r="CY48" s="63"/>
      <c r="CZ48" s="63"/>
    </row>
    <row r="49" spans="1:104" ht="27.6" x14ac:dyDescent="0.25">
      <c r="A49" s="16" t="s">
        <v>607</v>
      </c>
      <c r="B49" s="9" t="s">
        <v>185</v>
      </c>
      <c r="C49" s="15" t="s">
        <v>254</v>
      </c>
      <c r="D49" s="15" t="s">
        <v>68</v>
      </c>
      <c r="E49" s="91"/>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c r="AT49" s="92"/>
      <c r="AU49" s="92"/>
      <c r="AV49" s="92"/>
      <c r="AW49" s="92"/>
      <c r="AX49" s="92"/>
      <c r="AY49" s="92"/>
      <c r="AZ49" s="92"/>
      <c r="BA49" s="92"/>
      <c r="BB49" s="92"/>
      <c r="BC49" s="92"/>
      <c r="BD49" s="92"/>
      <c r="BE49" s="92"/>
      <c r="BF49" s="92"/>
      <c r="BG49" s="92"/>
      <c r="BH49" s="92"/>
      <c r="BI49" s="92"/>
      <c r="BJ49" s="92"/>
      <c r="BK49" s="92"/>
      <c r="BL49" s="92"/>
      <c r="BM49" s="92"/>
      <c r="BN49" s="92"/>
      <c r="BO49" s="92"/>
      <c r="BP49" s="92"/>
      <c r="BQ49" s="92"/>
      <c r="BR49" s="92"/>
      <c r="BS49" s="92"/>
      <c r="BT49" s="92"/>
      <c r="BU49" s="92"/>
      <c r="BV49" s="92"/>
      <c r="BW49" s="92"/>
      <c r="BX49" s="92"/>
      <c r="BY49" s="92"/>
      <c r="BZ49" s="92"/>
      <c r="CA49" s="92"/>
      <c r="CB49" s="92"/>
      <c r="CC49" s="92"/>
      <c r="CD49" s="92"/>
      <c r="CE49" s="92"/>
      <c r="CF49" s="92"/>
      <c r="CG49" s="92"/>
      <c r="CH49" s="92"/>
      <c r="CI49" s="92"/>
      <c r="CJ49" s="92"/>
      <c r="CK49" s="92"/>
      <c r="CL49" s="92"/>
      <c r="CM49" s="92"/>
      <c r="CN49" s="92"/>
      <c r="CO49" s="92"/>
      <c r="CP49" s="92"/>
      <c r="CQ49" s="92"/>
      <c r="CR49" s="92"/>
      <c r="CS49" s="92"/>
      <c r="CT49" s="92"/>
      <c r="CU49" s="92"/>
      <c r="CV49" s="92"/>
      <c r="CW49" s="92"/>
      <c r="CX49" s="92"/>
      <c r="CY49" s="92"/>
      <c r="CZ49" s="92"/>
    </row>
    <row r="50" spans="1:104" ht="106.5" hidden="1" customHeight="1" thickBot="1" x14ac:dyDescent="0.3">
      <c r="A50" s="26" t="s">
        <v>123</v>
      </c>
      <c r="B50" s="27" t="s">
        <v>122</v>
      </c>
      <c r="C50" s="27" t="s">
        <v>124</v>
      </c>
      <c r="D50" s="28" t="s">
        <v>68</v>
      </c>
      <c r="E50" s="212"/>
      <c r="F50" s="213"/>
      <c r="G50" s="213"/>
      <c r="H50" s="213"/>
      <c r="I50" s="213"/>
      <c r="J50" s="213"/>
      <c r="K50" s="213"/>
      <c r="L50" s="213"/>
      <c r="M50" s="213"/>
      <c r="N50" s="213"/>
      <c r="O50" s="213"/>
      <c r="P50" s="213"/>
      <c r="Q50" s="213"/>
      <c r="R50" s="213"/>
      <c r="S50" s="213"/>
      <c r="T50" s="213"/>
      <c r="U50" s="213"/>
      <c r="V50" s="213"/>
      <c r="W50" s="213"/>
      <c r="X50" s="213"/>
      <c r="Y50" s="213"/>
      <c r="Z50" s="213"/>
      <c r="AA50" s="213"/>
      <c r="AB50" s="213"/>
      <c r="AC50" s="213"/>
      <c r="AD50" s="213"/>
      <c r="AE50" s="213"/>
      <c r="AF50" s="213"/>
      <c r="AG50" s="213"/>
      <c r="AH50" s="213"/>
      <c r="AI50" s="213"/>
      <c r="AJ50" s="213"/>
      <c r="AK50" s="213"/>
      <c r="AL50" s="213"/>
      <c r="AM50" s="213"/>
      <c r="AN50" s="213"/>
      <c r="AO50" s="213"/>
      <c r="AP50" s="213"/>
      <c r="AQ50" s="213"/>
      <c r="AR50" s="213"/>
      <c r="AS50" s="213"/>
      <c r="AT50" s="213"/>
      <c r="AU50" s="213"/>
      <c r="AV50" s="213"/>
      <c r="AW50" s="213"/>
      <c r="AX50" s="213"/>
      <c r="AY50" s="213"/>
      <c r="AZ50" s="213"/>
      <c r="BA50" s="213"/>
      <c r="BB50" s="213"/>
      <c r="BC50" s="213"/>
      <c r="BD50" s="213"/>
      <c r="BE50" s="213"/>
      <c r="BF50" s="213"/>
      <c r="BG50" s="213"/>
      <c r="BH50" s="213"/>
      <c r="BI50" s="213"/>
      <c r="BJ50" s="213"/>
      <c r="BK50" s="213"/>
      <c r="BL50" s="213"/>
      <c r="BM50" s="213"/>
      <c r="BN50" s="213"/>
      <c r="BO50" s="213"/>
      <c r="BP50" s="213"/>
      <c r="BQ50" s="213"/>
      <c r="BR50" s="213"/>
      <c r="BS50" s="213"/>
      <c r="BT50" s="213"/>
      <c r="BU50" s="213"/>
      <c r="BV50" s="213"/>
      <c r="BW50" s="213"/>
      <c r="BX50" s="213"/>
      <c r="BY50" s="213"/>
      <c r="BZ50" s="213"/>
      <c r="CA50" s="213"/>
      <c r="CB50" s="213"/>
      <c r="CC50" s="213"/>
      <c r="CD50" s="213"/>
      <c r="CE50" s="213"/>
      <c r="CF50" s="213"/>
      <c r="CG50" s="213"/>
      <c r="CH50" s="213"/>
      <c r="CI50" s="213"/>
      <c r="CJ50" s="213"/>
      <c r="CK50" s="213"/>
      <c r="CL50" s="213"/>
      <c r="CM50" s="213"/>
      <c r="CN50" s="213"/>
      <c r="CO50" s="213"/>
      <c r="CP50" s="213"/>
      <c r="CQ50" s="213"/>
      <c r="CR50" s="213"/>
      <c r="CS50" s="213"/>
      <c r="CT50" s="213"/>
      <c r="CU50" s="213"/>
      <c r="CV50" s="213"/>
      <c r="CW50" s="213"/>
      <c r="CX50" s="213"/>
      <c r="CY50" s="213"/>
      <c r="CZ50" s="213"/>
    </row>
    <row r="51" spans="1:104" ht="21" customHeight="1" x14ac:dyDescent="0.35">
      <c r="A51" s="66"/>
      <c r="B51" s="66" t="s">
        <v>679</v>
      </c>
      <c r="E51" s="71"/>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2"/>
      <c r="BA51" s="32"/>
      <c r="BB51" s="32"/>
      <c r="BC51" s="32"/>
      <c r="BD51" s="32"/>
      <c r="BE51" s="32"/>
      <c r="BF51" s="32"/>
      <c r="BG51" s="32"/>
      <c r="BH51" s="32"/>
      <c r="BI51" s="32"/>
      <c r="BJ51" s="32"/>
      <c r="BK51" s="32"/>
      <c r="BL51" s="32"/>
      <c r="BM51" s="32"/>
      <c r="BN51" s="32"/>
      <c r="BO51" s="32"/>
      <c r="BP51" s="32"/>
      <c r="BQ51" s="32"/>
      <c r="BR51" s="32"/>
      <c r="BS51" s="32"/>
      <c r="BT51" s="32"/>
      <c r="BU51" s="32"/>
      <c r="BV51" s="32"/>
      <c r="BW51" s="32"/>
      <c r="BX51" s="32"/>
      <c r="BY51" s="32"/>
      <c r="BZ51" s="32"/>
      <c r="CA51" s="32"/>
      <c r="CB51" s="32"/>
      <c r="CC51" s="32"/>
      <c r="CD51" s="32"/>
      <c r="CE51" s="32"/>
      <c r="CF51" s="32"/>
      <c r="CG51" s="32"/>
      <c r="CH51" s="32"/>
      <c r="CI51" s="32"/>
      <c r="CJ51" s="32"/>
      <c r="CK51" s="32"/>
      <c r="CL51" s="32"/>
      <c r="CM51" s="32"/>
      <c r="CN51" s="32"/>
      <c r="CO51" s="32"/>
      <c r="CP51" s="32"/>
      <c r="CQ51" s="32"/>
      <c r="CR51" s="32"/>
      <c r="CS51" s="32"/>
      <c r="CT51" s="32"/>
      <c r="CU51" s="32"/>
      <c r="CV51" s="32"/>
      <c r="CW51" s="32"/>
      <c r="CX51" s="32"/>
      <c r="CY51" s="32"/>
      <c r="CZ51" s="32"/>
    </row>
    <row r="52" spans="1:104" ht="40.049999999999997" customHeight="1" x14ac:dyDescent="0.25">
      <c r="A52" s="234"/>
      <c r="B52" s="222" t="s">
        <v>278</v>
      </c>
      <c r="C52" s="15" t="s">
        <v>555</v>
      </c>
      <c r="D52" s="15" t="s">
        <v>243</v>
      </c>
      <c r="E52" s="210" t="s">
        <v>100</v>
      </c>
      <c r="F52" s="211" t="s">
        <v>100</v>
      </c>
      <c r="G52" s="211" t="s">
        <v>100</v>
      </c>
      <c r="H52" s="211" t="s">
        <v>100</v>
      </c>
      <c r="I52" s="211" t="s">
        <v>100</v>
      </c>
      <c r="J52" s="211" t="s">
        <v>100</v>
      </c>
      <c r="K52" s="211" t="s">
        <v>100</v>
      </c>
      <c r="L52" s="211" t="s">
        <v>100</v>
      </c>
      <c r="M52" s="211" t="s">
        <v>100</v>
      </c>
      <c r="N52" s="211" t="s">
        <v>100</v>
      </c>
      <c r="O52" s="211" t="s">
        <v>100</v>
      </c>
      <c r="P52" s="211" t="s">
        <v>100</v>
      </c>
      <c r="Q52" s="211" t="s">
        <v>100</v>
      </c>
      <c r="R52" s="211" t="s">
        <v>100</v>
      </c>
      <c r="S52" s="211" t="s">
        <v>100</v>
      </c>
      <c r="T52" s="211" t="s">
        <v>100</v>
      </c>
      <c r="U52" s="211" t="s">
        <v>100</v>
      </c>
      <c r="V52" s="211" t="s">
        <v>100</v>
      </c>
      <c r="W52" s="211" t="s">
        <v>100</v>
      </c>
      <c r="X52" s="211" t="s">
        <v>100</v>
      </c>
      <c r="Y52" s="211" t="s">
        <v>100</v>
      </c>
      <c r="Z52" s="211" t="s">
        <v>100</v>
      </c>
      <c r="AA52" s="211" t="s">
        <v>100</v>
      </c>
      <c r="AB52" s="211" t="s">
        <v>100</v>
      </c>
      <c r="AC52" s="211" t="s">
        <v>100</v>
      </c>
      <c r="AD52" s="211" t="s">
        <v>100</v>
      </c>
      <c r="AE52" s="211" t="s">
        <v>100</v>
      </c>
      <c r="AF52" s="211" t="s">
        <v>100</v>
      </c>
      <c r="AG52" s="211" t="s">
        <v>100</v>
      </c>
      <c r="AH52" s="211" t="s">
        <v>100</v>
      </c>
      <c r="AI52" s="211" t="s">
        <v>100</v>
      </c>
      <c r="AJ52" s="211" t="s">
        <v>100</v>
      </c>
      <c r="AK52" s="211" t="s">
        <v>100</v>
      </c>
      <c r="AL52" s="211" t="s">
        <v>100</v>
      </c>
      <c r="AM52" s="211" t="s">
        <v>100</v>
      </c>
      <c r="AN52" s="211" t="s">
        <v>100</v>
      </c>
      <c r="AO52" s="211" t="s">
        <v>100</v>
      </c>
      <c r="AP52" s="211" t="s">
        <v>100</v>
      </c>
      <c r="AQ52" s="211" t="s">
        <v>100</v>
      </c>
      <c r="AR52" s="211" t="s">
        <v>100</v>
      </c>
      <c r="AS52" s="211" t="s">
        <v>100</v>
      </c>
      <c r="AT52" s="211" t="s">
        <v>100</v>
      </c>
      <c r="AU52" s="211" t="s">
        <v>100</v>
      </c>
      <c r="AV52" s="211" t="s">
        <v>100</v>
      </c>
      <c r="AW52" s="211" t="s">
        <v>100</v>
      </c>
      <c r="AX52" s="211" t="s">
        <v>100</v>
      </c>
      <c r="AY52" s="211" t="s">
        <v>100</v>
      </c>
      <c r="AZ52" s="211" t="s">
        <v>100</v>
      </c>
      <c r="BA52" s="211" t="s">
        <v>100</v>
      </c>
      <c r="BB52" s="211" t="s">
        <v>100</v>
      </c>
      <c r="BC52" s="211" t="s">
        <v>100</v>
      </c>
      <c r="BD52" s="211" t="s">
        <v>100</v>
      </c>
      <c r="BE52" s="211" t="s">
        <v>100</v>
      </c>
      <c r="BF52" s="211" t="s">
        <v>100</v>
      </c>
      <c r="BG52" s="211" t="s">
        <v>100</v>
      </c>
      <c r="BH52" s="211" t="s">
        <v>100</v>
      </c>
      <c r="BI52" s="211" t="s">
        <v>100</v>
      </c>
      <c r="BJ52" s="211" t="s">
        <v>100</v>
      </c>
      <c r="BK52" s="211" t="s">
        <v>100</v>
      </c>
      <c r="BL52" s="211" t="s">
        <v>100</v>
      </c>
      <c r="BM52" s="211" t="s">
        <v>100</v>
      </c>
      <c r="BN52" s="211" t="s">
        <v>100</v>
      </c>
      <c r="BO52" s="211" t="s">
        <v>100</v>
      </c>
      <c r="BP52" s="211" t="s">
        <v>100</v>
      </c>
      <c r="BQ52" s="211" t="s">
        <v>100</v>
      </c>
      <c r="BR52" s="211" t="s">
        <v>100</v>
      </c>
      <c r="BS52" s="211" t="s">
        <v>100</v>
      </c>
      <c r="BT52" s="211" t="s">
        <v>100</v>
      </c>
      <c r="BU52" s="211" t="s">
        <v>100</v>
      </c>
      <c r="BV52" s="211" t="s">
        <v>100</v>
      </c>
      <c r="BW52" s="211" t="s">
        <v>100</v>
      </c>
      <c r="BX52" s="211" t="s">
        <v>100</v>
      </c>
      <c r="BY52" s="211" t="s">
        <v>100</v>
      </c>
      <c r="BZ52" s="211" t="s">
        <v>100</v>
      </c>
      <c r="CA52" s="211" t="s">
        <v>100</v>
      </c>
      <c r="CB52" s="211" t="s">
        <v>100</v>
      </c>
      <c r="CC52" s="211" t="s">
        <v>100</v>
      </c>
      <c r="CD52" s="211" t="s">
        <v>100</v>
      </c>
      <c r="CE52" s="211" t="s">
        <v>100</v>
      </c>
      <c r="CF52" s="211" t="s">
        <v>100</v>
      </c>
      <c r="CG52" s="211" t="s">
        <v>100</v>
      </c>
      <c r="CH52" s="211" t="s">
        <v>100</v>
      </c>
      <c r="CI52" s="211" t="s">
        <v>100</v>
      </c>
      <c r="CJ52" s="211" t="s">
        <v>100</v>
      </c>
      <c r="CK52" s="211" t="s">
        <v>100</v>
      </c>
      <c r="CL52" s="211" t="s">
        <v>100</v>
      </c>
      <c r="CM52" s="211" t="s">
        <v>100</v>
      </c>
      <c r="CN52" s="211" t="s">
        <v>100</v>
      </c>
      <c r="CO52" s="211" t="s">
        <v>100</v>
      </c>
      <c r="CP52" s="211" t="s">
        <v>100</v>
      </c>
      <c r="CQ52" s="211" t="s">
        <v>100</v>
      </c>
      <c r="CR52" s="211" t="s">
        <v>100</v>
      </c>
      <c r="CS52" s="211" t="s">
        <v>100</v>
      </c>
      <c r="CT52" s="211" t="s">
        <v>100</v>
      </c>
      <c r="CU52" s="211" t="s">
        <v>100</v>
      </c>
      <c r="CV52" s="211" t="s">
        <v>100</v>
      </c>
      <c r="CW52" s="211" t="s">
        <v>100</v>
      </c>
      <c r="CX52" s="211" t="s">
        <v>100</v>
      </c>
      <c r="CY52" s="211" t="s">
        <v>100</v>
      </c>
      <c r="CZ52" s="211" t="s">
        <v>100</v>
      </c>
    </row>
    <row r="53" spans="1:104" x14ac:dyDescent="0.25">
      <c r="A53" s="16" t="s">
        <v>608</v>
      </c>
      <c r="B53" s="9" t="s">
        <v>180</v>
      </c>
      <c r="C53" s="15" t="s">
        <v>253</v>
      </c>
      <c r="D53" s="15" t="s">
        <v>2</v>
      </c>
      <c r="E53" s="86" t="s">
        <v>178</v>
      </c>
      <c r="F53" s="63" t="s">
        <v>178</v>
      </c>
      <c r="G53" s="63" t="s">
        <v>178</v>
      </c>
      <c r="H53" s="63" t="s">
        <v>178</v>
      </c>
      <c r="I53" s="63" t="s">
        <v>178</v>
      </c>
      <c r="J53" s="63" t="s">
        <v>178</v>
      </c>
      <c r="K53" s="63" t="s">
        <v>178</v>
      </c>
      <c r="L53" s="63" t="s">
        <v>178</v>
      </c>
      <c r="M53" s="63" t="s">
        <v>178</v>
      </c>
      <c r="N53" s="63" t="s">
        <v>178</v>
      </c>
      <c r="O53" s="63" t="s">
        <v>178</v>
      </c>
      <c r="P53" s="63" t="s">
        <v>178</v>
      </c>
      <c r="Q53" s="63" t="s">
        <v>178</v>
      </c>
      <c r="R53" s="63" t="s">
        <v>178</v>
      </c>
      <c r="S53" s="63" t="s">
        <v>178</v>
      </c>
      <c r="T53" s="63" t="s">
        <v>178</v>
      </c>
      <c r="U53" s="63" t="s">
        <v>178</v>
      </c>
      <c r="V53" s="63" t="s">
        <v>178</v>
      </c>
      <c r="W53" s="63" t="s">
        <v>178</v>
      </c>
      <c r="X53" s="63" t="s">
        <v>178</v>
      </c>
      <c r="Y53" s="63" t="s">
        <v>178</v>
      </c>
      <c r="Z53" s="63" t="s">
        <v>178</v>
      </c>
      <c r="AA53" s="63" t="s">
        <v>178</v>
      </c>
      <c r="AB53" s="63" t="s">
        <v>178</v>
      </c>
      <c r="AC53" s="63" t="s">
        <v>178</v>
      </c>
      <c r="AD53" s="63" t="s">
        <v>178</v>
      </c>
      <c r="AE53" s="63" t="s">
        <v>178</v>
      </c>
      <c r="AF53" s="63" t="s">
        <v>178</v>
      </c>
      <c r="AG53" s="63" t="s">
        <v>178</v>
      </c>
      <c r="AH53" s="63" t="s">
        <v>178</v>
      </c>
      <c r="AI53" s="63" t="s">
        <v>178</v>
      </c>
      <c r="AJ53" s="63" t="s">
        <v>178</v>
      </c>
      <c r="AK53" s="63" t="s">
        <v>178</v>
      </c>
      <c r="AL53" s="63" t="s">
        <v>178</v>
      </c>
      <c r="AM53" s="63" t="s">
        <v>178</v>
      </c>
      <c r="AN53" s="63" t="s">
        <v>178</v>
      </c>
      <c r="AO53" s="63" t="s">
        <v>178</v>
      </c>
      <c r="AP53" s="63" t="s">
        <v>178</v>
      </c>
      <c r="AQ53" s="63" t="s">
        <v>178</v>
      </c>
      <c r="AR53" s="63" t="s">
        <v>178</v>
      </c>
      <c r="AS53" s="63" t="s">
        <v>178</v>
      </c>
      <c r="AT53" s="63" t="s">
        <v>178</v>
      </c>
      <c r="AU53" s="63" t="s">
        <v>178</v>
      </c>
      <c r="AV53" s="63" t="s">
        <v>178</v>
      </c>
      <c r="AW53" s="63" t="s">
        <v>178</v>
      </c>
      <c r="AX53" s="63" t="s">
        <v>178</v>
      </c>
      <c r="AY53" s="63" t="s">
        <v>178</v>
      </c>
      <c r="AZ53" s="63" t="s">
        <v>178</v>
      </c>
      <c r="BA53" s="63" t="s">
        <v>178</v>
      </c>
      <c r="BB53" s="63" t="s">
        <v>178</v>
      </c>
      <c r="BC53" s="63" t="s">
        <v>178</v>
      </c>
      <c r="BD53" s="63" t="s">
        <v>178</v>
      </c>
      <c r="BE53" s="63" t="s">
        <v>178</v>
      </c>
      <c r="BF53" s="63" t="s">
        <v>178</v>
      </c>
      <c r="BG53" s="63" t="s">
        <v>178</v>
      </c>
      <c r="BH53" s="63" t="s">
        <v>178</v>
      </c>
      <c r="BI53" s="63" t="s">
        <v>178</v>
      </c>
      <c r="BJ53" s="63" t="s">
        <v>178</v>
      </c>
      <c r="BK53" s="63" t="s">
        <v>178</v>
      </c>
      <c r="BL53" s="63" t="s">
        <v>178</v>
      </c>
      <c r="BM53" s="63" t="s">
        <v>178</v>
      </c>
      <c r="BN53" s="63" t="s">
        <v>178</v>
      </c>
      <c r="BO53" s="63" t="s">
        <v>178</v>
      </c>
      <c r="BP53" s="63" t="s">
        <v>178</v>
      </c>
      <c r="BQ53" s="63" t="s">
        <v>178</v>
      </c>
      <c r="BR53" s="63" t="s">
        <v>178</v>
      </c>
      <c r="BS53" s="63" t="s">
        <v>178</v>
      </c>
      <c r="BT53" s="63" t="s">
        <v>178</v>
      </c>
      <c r="BU53" s="63" t="s">
        <v>178</v>
      </c>
      <c r="BV53" s="63" t="s">
        <v>178</v>
      </c>
      <c r="BW53" s="63" t="s">
        <v>178</v>
      </c>
      <c r="BX53" s="63" t="s">
        <v>178</v>
      </c>
      <c r="BY53" s="63" t="s">
        <v>178</v>
      </c>
      <c r="BZ53" s="63" t="s">
        <v>178</v>
      </c>
      <c r="CA53" s="63" t="s">
        <v>178</v>
      </c>
      <c r="CB53" s="63" t="s">
        <v>178</v>
      </c>
      <c r="CC53" s="63" t="s">
        <v>178</v>
      </c>
      <c r="CD53" s="63" t="s">
        <v>178</v>
      </c>
      <c r="CE53" s="63" t="s">
        <v>178</v>
      </c>
      <c r="CF53" s="63" t="s">
        <v>178</v>
      </c>
      <c r="CG53" s="63" t="s">
        <v>178</v>
      </c>
      <c r="CH53" s="63" t="s">
        <v>178</v>
      </c>
      <c r="CI53" s="63" t="s">
        <v>178</v>
      </c>
      <c r="CJ53" s="63" t="s">
        <v>178</v>
      </c>
      <c r="CK53" s="63" t="s">
        <v>178</v>
      </c>
      <c r="CL53" s="63" t="s">
        <v>178</v>
      </c>
      <c r="CM53" s="63" t="s">
        <v>178</v>
      </c>
      <c r="CN53" s="63" t="s">
        <v>178</v>
      </c>
      <c r="CO53" s="63" t="s">
        <v>178</v>
      </c>
      <c r="CP53" s="63" t="s">
        <v>178</v>
      </c>
      <c r="CQ53" s="63" t="s">
        <v>178</v>
      </c>
      <c r="CR53" s="63" t="s">
        <v>178</v>
      </c>
      <c r="CS53" s="63" t="s">
        <v>178</v>
      </c>
      <c r="CT53" s="63" t="s">
        <v>178</v>
      </c>
      <c r="CU53" s="63" t="s">
        <v>178</v>
      </c>
      <c r="CV53" s="63" t="s">
        <v>178</v>
      </c>
      <c r="CW53" s="63" t="s">
        <v>178</v>
      </c>
      <c r="CX53" s="63" t="s">
        <v>178</v>
      </c>
      <c r="CY53" s="63" t="s">
        <v>178</v>
      </c>
      <c r="CZ53" s="63" t="s">
        <v>178</v>
      </c>
    </row>
    <row r="54" spans="1:104" x14ac:dyDescent="0.25">
      <c r="A54" s="16" t="s">
        <v>609</v>
      </c>
      <c r="B54" s="9" t="s">
        <v>181</v>
      </c>
      <c r="C54" s="15" t="s">
        <v>253</v>
      </c>
      <c r="D54" s="15" t="s">
        <v>2</v>
      </c>
      <c r="E54" s="86" t="s">
        <v>178</v>
      </c>
      <c r="F54" s="63" t="s">
        <v>178</v>
      </c>
      <c r="G54" s="63" t="s">
        <v>178</v>
      </c>
      <c r="H54" s="63" t="s">
        <v>178</v>
      </c>
      <c r="I54" s="63" t="s">
        <v>178</v>
      </c>
      <c r="J54" s="63" t="s">
        <v>178</v>
      </c>
      <c r="K54" s="63" t="s">
        <v>178</v>
      </c>
      <c r="L54" s="63" t="s">
        <v>178</v>
      </c>
      <c r="M54" s="63" t="s">
        <v>178</v>
      </c>
      <c r="N54" s="63" t="s">
        <v>178</v>
      </c>
      <c r="O54" s="63" t="s">
        <v>178</v>
      </c>
      <c r="P54" s="63" t="s">
        <v>178</v>
      </c>
      <c r="Q54" s="63" t="s">
        <v>178</v>
      </c>
      <c r="R54" s="63" t="s">
        <v>178</v>
      </c>
      <c r="S54" s="63" t="s">
        <v>178</v>
      </c>
      <c r="T54" s="63" t="s">
        <v>178</v>
      </c>
      <c r="U54" s="63" t="s">
        <v>178</v>
      </c>
      <c r="V54" s="63" t="s">
        <v>178</v>
      </c>
      <c r="W54" s="63" t="s">
        <v>178</v>
      </c>
      <c r="X54" s="63" t="s">
        <v>178</v>
      </c>
      <c r="Y54" s="63" t="s">
        <v>178</v>
      </c>
      <c r="Z54" s="63" t="s">
        <v>178</v>
      </c>
      <c r="AA54" s="63" t="s">
        <v>178</v>
      </c>
      <c r="AB54" s="63" t="s">
        <v>178</v>
      </c>
      <c r="AC54" s="63" t="s">
        <v>178</v>
      </c>
      <c r="AD54" s="63" t="s">
        <v>178</v>
      </c>
      <c r="AE54" s="63" t="s">
        <v>178</v>
      </c>
      <c r="AF54" s="63" t="s">
        <v>178</v>
      </c>
      <c r="AG54" s="63" t="s">
        <v>178</v>
      </c>
      <c r="AH54" s="63" t="s">
        <v>178</v>
      </c>
      <c r="AI54" s="63" t="s">
        <v>178</v>
      </c>
      <c r="AJ54" s="63" t="s">
        <v>178</v>
      </c>
      <c r="AK54" s="63" t="s">
        <v>178</v>
      </c>
      <c r="AL54" s="63" t="s">
        <v>178</v>
      </c>
      <c r="AM54" s="63" t="s">
        <v>178</v>
      </c>
      <c r="AN54" s="63" t="s">
        <v>178</v>
      </c>
      <c r="AO54" s="63" t="s">
        <v>178</v>
      </c>
      <c r="AP54" s="63" t="s">
        <v>178</v>
      </c>
      <c r="AQ54" s="63" t="s">
        <v>178</v>
      </c>
      <c r="AR54" s="63" t="s">
        <v>178</v>
      </c>
      <c r="AS54" s="63" t="s">
        <v>178</v>
      </c>
      <c r="AT54" s="63" t="s">
        <v>178</v>
      </c>
      <c r="AU54" s="63" t="s">
        <v>178</v>
      </c>
      <c r="AV54" s="63" t="s">
        <v>178</v>
      </c>
      <c r="AW54" s="63" t="s">
        <v>178</v>
      </c>
      <c r="AX54" s="63" t="s">
        <v>178</v>
      </c>
      <c r="AY54" s="63" t="s">
        <v>178</v>
      </c>
      <c r="AZ54" s="63" t="s">
        <v>178</v>
      </c>
      <c r="BA54" s="63" t="s">
        <v>178</v>
      </c>
      <c r="BB54" s="63" t="s">
        <v>178</v>
      </c>
      <c r="BC54" s="63" t="s">
        <v>178</v>
      </c>
      <c r="BD54" s="63" t="s">
        <v>178</v>
      </c>
      <c r="BE54" s="63" t="s">
        <v>178</v>
      </c>
      <c r="BF54" s="63" t="s">
        <v>178</v>
      </c>
      <c r="BG54" s="63" t="s">
        <v>178</v>
      </c>
      <c r="BH54" s="63" t="s">
        <v>178</v>
      </c>
      <c r="BI54" s="63" t="s">
        <v>178</v>
      </c>
      <c r="BJ54" s="63" t="s">
        <v>178</v>
      </c>
      <c r="BK54" s="63" t="s">
        <v>178</v>
      </c>
      <c r="BL54" s="63" t="s">
        <v>178</v>
      </c>
      <c r="BM54" s="63" t="s">
        <v>178</v>
      </c>
      <c r="BN54" s="63" t="s">
        <v>178</v>
      </c>
      <c r="BO54" s="63" t="s">
        <v>178</v>
      </c>
      <c r="BP54" s="63" t="s">
        <v>178</v>
      </c>
      <c r="BQ54" s="63" t="s">
        <v>178</v>
      </c>
      <c r="BR54" s="63" t="s">
        <v>178</v>
      </c>
      <c r="BS54" s="63" t="s">
        <v>178</v>
      </c>
      <c r="BT54" s="63" t="s">
        <v>178</v>
      </c>
      <c r="BU54" s="63" t="s">
        <v>178</v>
      </c>
      <c r="BV54" s="63" t="s">
        <v>178</v>
      </c>
      <c r="BW54" s="63" t="s">
        <v>178</v>
      </c>
      <c r="BX54" s="63" t="s">
        <v>178</v>
      </c>
      <c r="BY54" s="63" t="s">
        <v>178</v>
      </c>
      <c r="BZ54" s="63" t="s">
        <v>178</v>
      </c>
      <c r="CA54" s="63" t="s">
        <v>178</v>
      </c>
      <c r="CB54" s="63" t="s">
        <v>178</v>
      </c>
      <c r="CC54" s="63" t="s">
        <v>178</v>
      </c>
      <c r="CD54" s="63" t="s">
        <v>178</v>
      </c>
      <c r="CE54" s="63" t="s">
        <v>178</v>
      </c>
      <c r="CF54" s="63" t="s">
        <v>178</v>
      </c>
      <c r="CG54" s="63" t="s">
        <v>178</v>
      </c>
      <c r="CH54" s="63" t="s">
        <v>178</v>
      </c>
      <c r="CI54" s="63" t="s">
        <v>178</v>
      </c>
      <c r="CJ54" s="63" t="s">
        <v>178</v>
      </c>
      <c r="CK54" s="63" t="s">
        <v>178</v>
      </c>
      <c r="CL54" s="63" t="s">
        <v>178</v>
      </c>
      <c r="CM54" s="63" t="s">
        <v>178</v>
      </c>
      <c r="CN54" s="63" t="s">
        <v>178</v>
      </c>
      <c r="CO54" s="63" t="s">
        <v>178</v>
      </c>
      <c r="CP54" s="63" t="s">
        <v>178</v>
      </c>
      <c r="CQ54" s="63" t="s">
        <v>178</v>
      </c>
      <c r="CR54" s="63" t="s">
        <v>178</v>
      </c>
      <c r="CS54" s="63" t="s">
        <v>178</v>
      </c>
      <c r="CT54" s="63" t="s">
        <v>178</v>
      </c>
      <c r="CU54" s="63" t="s">
        <v>178</v>
      </c>
      <c r="CV54" s="63" t="s">
        <v>178</v>
      </c>
      <c r="CW54" s="63" t="s">
        <v>178</v>
      </c>
      <c r="CX54" s="63" t="s">
        <v>178</v>
      </c>
      <c r="CY54" s="63" t="s">
        <v>178</v>
      </c>
      <c r="CZ54" s="63" t="s">
        <v>178</v>
      </c>
    </row>
    <row r="55" spans="1:104" x14ac:dyDescent="0.25">
      <c r="A55" s="16" t="s">
        <v>610</v>
      </c>
      <c r="B55" s="9" t="s">
        <v>182</v>
      </c>
      <c r="C55" s="15" t="s">
        <v>253</v>
      </c>
      <c r="D55" s="15" t="s">
        <v>2</v>
      </c>
      <c r="E55" s="86" t="s">
        <v>178</v>
      </c>
      <c r="F55" s="63" t="s">
        <v>178</v>
      </c>
      <c r="G55" s="63" t="s">
        <v>178</v>
      </c>
      <c r="H55" s="63" t="s">
        <v>178</v>
      </c>
      <c r="I55" s="63" t="s">
        <v>178</v>
      </c>
      <c r="J55" s="63" t="s">
        <v>178</v>
      </c>
      <c r="K55" s="63" t="s">
        <v>178</v>
      </c>
      <c r="L55" s="63" t="s">
        <v>178</v>
      </c>
      <c r="M55" s="63" t="s">
        <v>178</v>
      </c>
      <c r="N55" s="63" t="s">
        <v>178</v>
      </c>
      <c r="O55" s="63" t="s">
        <v>178</v>
      </c>
      <c r="P55" s="63" t="s">
        <v>178</v>
      </c>
      <c r="Q55" s="63" t="s">
        <v>178</v>
      </c>
      <c r="R55" s="63" t="s">
        <v>178</v>
      </c>
      <c r="S55" s="63" t="s">
        <v>178</v>
      </c>
      <c r="T55" s="63" t="s">
        <v>178</v>
      </c>
      <c r="U55" s="63" t="s">
        <v>178</v>
      </c>
      <c r="V55" s="63" t="s">
        <v>178</v>
      </c>
      <c r="W55" s="63" t="s">
        <v>178</v>
      </c>
      <c r="X55" s="63" t="s">
        <v>178</v>
      </c>
      <c r="Y55" s="63" t="s">
        <v>178</v>
      </c>
      <c r="Z55" s="63" t="s">
        <v>178</v>
      </c>
      <c r="AA55" s="63" t="s">
        <v>178</v>
      </c>
      <c r="AB55" s="63" t="s">
        <v>178</v>
      </c>
      <c r="AC55" s="63" t="s">
        <v>178</v>
      </c>
      <c r="AD55" s="63" t="s">
        <v>178</v>
      </c>
      <c r="AE55" s="63" t="s">
        <v>178</v>
      </c>
      <c r="AF55" s="63" t="s">
        <v>178</v>
      </c>
      <c r="AG55" s="63" t="s">
        <v>178</v>
      </c>
      <c r="AH55" s="63" t="s">
        <v>178</v>
      </c>
      <c r="AI55" s="63" t="s">
        <v>178</v>
      </c>
      <c r="AJ55" s="63" t="s">
        <v>178</v>
      </c>
      <c r="AK55" s="63" t="s">
        <v>178</v>
      </c>
      <c r="AL55" s="63" t="s">
        <v>178</v>
      </c>
      <c r="AM55" s="63" t="s">
        <v>178</v>
      </c>
      <c r="AN55" s="63" t="s">
        <v>178</v>
      </c>
      <c r="AO55" s="63" t="s">
        <v>178</v>
      </c>
      <c r="AP55" s="63" t="s">
        <v>178</v>
      </c>
      <c r="AQ55" s="63" t="s">
        <v>178</v>
      </c>
      <c r="AR55" s="63" t="s">
        <v>178</v>
      </c>
      <c r="AS55" s="63" t="s">
        <v>178</v>
      </c>
      <c r="AT55" s="63" t="s">
        <v>178</v>
      </c>
      <c r="AU55" s="63" t="s">
        <v>178</v>
      </c>
      <c r="AV55" s="63" t="s">
        <v>178</v>
      </c>
      <c r="AW55" s="63" t="s">
        <v>178</v>
      </c>
      <c r="AX55" s="63" t="s">
        <v>178</v>
      </c>
      <c r="AY55" s="63" t="s">
        <v>178</v>
      </c>
      <c r="AZ55" s="63" t="s">
        <v>178</v>
      </c>
      <c r="BA55" s="63" t="s">
        <v>178</v>
      </c>
      <c r="BB55" s="63" t="s">
        <v>178</v>
      </c>
      <c r="BC55" s="63" t="s">
        <v>178</v>
      </c>
      <c r="BD55" s="63" t="s">
        <v>178</v>
      </c>
      <c r="BE55" s="63" t="s">
        <v>178</v>
      </c>
      <c r="BF55" s="63" t="s">
        <v>178</v>
      </c>
      <c r="BG55" s="63" t="s">
        <v>178</v>
      </c>
      <c r="BH55" s="63" t="s">
        <v>178</v>
      </c>
      <c r="BI55" s="63" t="s">
        <v>178</v>
      </c>
      <c r="BJ55" s="63" t="s">
        <v>178</v>
      </c>
      <c r="BK55" s="63" t="s">
        <v>178</v>
      </c>
      <c r="BL55" s="63" t="s">
        <v>178</v>
      </c>
      <c r="BM55" s="63" t="s">
        <v>178</v>
      </c>
      <c r="BN55" s="63" t="s">
        <v>178</v>
      </c>
      <c r="BO55" s="63" t="s">
        <v>178</v>
      </c>
      <c r="BP55" s="63" t="s">
        <v>178</v>
      </c>
      <c r="BQ55" s="63" t="s">
        <v>178</v>
      </c>
      <c r="BR55" s="63" t="s">
        <v>178</v>
      </c>
      <c r="BS55" s="63" t="s">
        <v>178</v>
      </c>
      <c r="BT55" s="63" t="s">
        <v>178</v>
      </c>
      <c r="BU55" s="63" t="s">
        <v>178</v>
      </c>
      <c r="BV55" s="63" t="s">
        <v>178</v>
      </c>
      <c r="BW55" s="63" t="s">
        <v>178</v>
      </c>
      <c r="BX55" s="63" t="s">
        <v>178</v>
      </c>
      <c r="BY55" s="63" t="s">
        <v>178</v>
      </c>
      <c r="BZ55" s="63" t="s">
        <v>178</v>
      </c>
      <c r="CA55" s="63" t="s">
        <v>178</v>
      </c>
      <c r="CB55" s="63" t="s">
        <v>178</v>
      </c>
      <c r="CC55" s="63" t="s">
        <v>178</v>
      </c>
      <c r="CD55" s="63" t="s">
        <v>178</v>
      </c>
      <c r="CE55" s="63" t="s">
        <v>178</v>
      </c>
      <c r="CF55" s="63" t="s">
        <v>178</v>
      </c>
      <c r="CG55" s="63" t="s">
        <v>178</v>
      </c>
      <c r="CH55" s="63" t="s">
        <v>178</v>
      </c>
      <c r="CI55" s="63" t="s">
        <v>178</v>
      </c>
      <c r="CJ55" s="63" t="s">
        <v>178</v>
      </c>
      <c r="CK55" s="63" t="s">
        <v>178</v>
      </c>
      <c r="CL55" s="63" t="s">
        <v>178</v>
      </c>
      <c r="CM55" s="63" t="s">
        <v>178</v>
      </c>
      <c r="CN55" s="63" t="s">
        <v>178</v>
      </c>
      <c r="CO55" s="63" t="s">
        <v>178</v>
      </c>
      <c r="CP55" s="63" t="s">
        <v>178</v>
      </c>
      <c r="CQ55" s="63" t="s">
        <v>178</v>
      </c>
      <c r="CR55" s="63" t="s">
        <v>178</v>
      </c>
      <c r="CS55" s="63" t="s">
        <v>178</v>
      </c>
      <c r="CT55" s="63" t="s">
        <v>178</v>
      </c>
      <c r="CU55" s="63" t="s">
        <v>178</v>
      </c>
      <c r="CV55" s="63" t="s">
        <v>178</v>
      </c>
      <c r="CW55" s="63" t="s">
        <v>178</v>
      </c>
      <c r="CX55" s="63" t="s">
        <v>178</v>
      </c>
      <c r="CY55" s="63" t="s">
        <v>178</v>
      </c>
      <c r="CZ55" s="63" t="s">
        <v>178</v>
      </c>
    </row>
    <row r="56" spans="1:104" x14ac:dyDescent="0.25">
      <c r="A56" s="16" t="s">
        <v>611</v>
      </c>
      <c r="B56" s="9" t="s">
        <v>183</v>
      </c>
      <c r="C56" s="15" t="s">
        <v>253</v>
      </c>
      <c r="D56" s="15" t="s">
        <v>2</v>
      </c>
      <c r="E56" s="86" t="s">
        <v>178</v>
      </c>
      <c r="F56" s="63" t="s">
        <v>178</v>
      </c>
      <c r="G56" s="63" t="s">
        <v>178</v>
      </c>
      <c r="H56" s="63" t="s">
        <v>178</v>
      </c>
      <c r="I56" s="63" t="s">
        <v>178</v>
      </c>
      <c r="J56" s="63" t="s">
        <v>178</v>
      </c>
      <c r="K56" s="63" t="s">
        <v>178</v>
      </c>
      <c r="L56" s="63" t="s">
        <v>178</v>
      </c>
      <c r="M56" s="63" t="s">
        <v>178</v>
      </c>
      <c r="N56" s="63" t="s">
        <v>178</v>
      </c>
      <c r="O56" s="63" t="s">
        <v>178</v>
      </c>
      <c r="P56" s="63" t="s">
        <v>178</v>
      </c>
      <c r="Q56" s="63" t="s">
        <v>178</v>
      </c>
      <c r="R56" s="63" t="s">
        <v>178</v>
      </c>
      <c r="S56" s="63" t="s">
        <v>178</v>
      </c>
      <c r="T56" s="63" t="s">
        <v>178</v>
      </c>
      <c r="U56" s="63" t="s">
        <v>178</v>
      </c>
      <c r="V56" s="63" t="s">
        <v>178</v>
      </c>
      <c r="W56" s="63" t="s">
        <v>178</v>
      </c>
      <c r="X56" s="63" t="s">
        <v>178</v>
      </c>
      <c r="Y56" s="63" t="s">
        <v>178</v>
      </c>
      <c r="Z56" s="63" t="s">
        <v>178</v>
      </c>
      <c r="AA56" s="63" t="s">
        <v>178</v>
      </c>
      <c r="AB56" s="63" t="s">
        <v>178</v>
      </c>
      <c r="AC56" s="63" t="s">
        <v>178</v>
      </c>
      <c r="AD56" s="63" t="s">
        <v>178</v>
      </c>
      <c r="AE56" s="63" t="s">
        <v>178</v>
      </c>
      <c r="AF56" s="63" t="s">
        <v>178</v>
      </c>
      <c r="AG56" s="63" t="s">
        <v>178</v>
      </c>
      <c r="AH56" s="63" t="s">
        <v>178</v>
      </c>
      <c r="AI56" s="63" t="s">
        <v>178</v>
      </c>
      <c r="AJ56" s="63" t="s">
        <v>178</v>
      </c>
      <c r="AK56" s="63" t="s">
        <v>178</v>
      </c>
      <c r="AL56" s="63" t="s">
        <v>178</v>
      </c>
      <c r="AM56" s="63" t="s">
        <v>178</v>
      </c>
      <c r="AN56" s="63" t="s">
        <v>178</v>
      </c>
      <c r="AO56" s="63" t="s">
        <v>178</v>
      </c>
      <c r="AP56" s="63" t="s">
        <v>178</v>
      </c>
      <c r="AQ56" s="63" t="s">
        <v>178</v>
      </c>
      <c r="AR56" s="63" t="s">
        <v>178</v>
      </c>
      <c r="AS56" s="63" t="s">
        <v>178</v>
      </c>
      <c r="AT56" s="63" t="s">
        <v>178</v>
      </c>
      <c r="AU56" s="63" t="s">
        <v>178</v>
      </c>
      <c r="AV56" s="63" t="s">
        <v>178</v>
      </c>
      <c r="AW56" s="63" t="s">
        <v>178</v>
      </c>
      <c r="AX56" s="63" t="s">
        <v>178</v>
      </c>
      <c r="AY56" s="63" t="s">
        <v>178</v>
      </c>
      <c r="AZ56" s="63" t="s">
        <v>178</v>
      </c>
      <c r="BA56" s="63" t="s">
        <v>178</v>
      </c>
      <c r="BB56" s="63" t="s">
        <v>178</v>
      </c>
      <c r="BC56" s="63" t="s">
        <v>178</v>
      </c>
      <c r="BD56" s="63" t="s">
        <v>178</v>
      </c>
      <c r="BE56" s="63" t="s">
        <v>178</v>
      </c>
      <c r="BF56" s="63" t="s">
        <v>178</v>
      </c>
      <c r="BG56" s="63" t="s">
        <v>178</v>
      </c>
      <c r="BH56" s="63" t="s">
        <v>178</v>
      </c>
      <c r="BI56" s="63" t="s">
        <v>178</v>
      </c>
      <c r="BJ56" s="63" t="s">
        <v>178</v>
      </c>
      <c r="BK56" s="63" t="s">
        <v>178</v>
      </c>
      <c r="BL56" s="63" t="s">
        <v>178</v>
      </c>
      <c r="BM56" s="63" t="s">
        <v>178</v>
      </c>
      <c r="BN56" s="63" t="s">
        <v>178</v>
      </c>
      <c r="BO56" s="63" t="s">
        <v>178</v>
      </c>
      <c r="BP56" s="63" t="s">
        <v>178</v>
      </c>
      <c r="BQ56" s="63" t="s">
        <v>178</v>
      </c>
      <c r="BR56" s="63" t="s">
        <v>178</v>
      </c>
      <c r="BS56" s="63" t="s">
        <v>178</v>
      </c>
      <c r="BT56" s="63" t="s">
        <v>178</v>
      </c>
      <c r="BU56" s="63" t="s">
        <v>178</v>
      </c>
      <c r="BV56" s="63" t="s">
        <v>178</v>
      </c>
      <c r="BW56" s="63" t="s">
        <v>178</v>
      </c>
      <c r="BX56" s="63" t="s">
        <v>178</v>
      </c>
      <c r="BY56" s="63" t="s">
        <v>178</v>
      </c>
      <c r="BZ56" s="63" t="s">
        <v>178</v>
      </c>
      <c r="CA56" s="63" t="s">
        <v>178</v>
      </c>
      <c r="CB56" s="63" t="s">
        <v>178</v>
      </c>
      <c r="CC56" s="63" t="s">
        <v>178</v>
      </c>
      <c r="CD56" s="63" t="s">
        <v>178</v>
      </c>
      <c r="CE56" s="63" t="s">
        <v>178</v>
      </c>
      <c r="CF56" s="63" t="s">
        <v>178</v>
      </c>
      <c r="CG56" s="63" t="s">
        <v>178</v>
      </c>
      <c r="CH56" s="63" t="s">
        <v>178</v>
      </c>
      <c r="CI56" s="63" t="s">
        <v>178</v>
      </c>
      <c r="CJ56" s="63" t="s">
        <v>178</v>
      </c>
      <c r="CK56" s="63" t="s">
        <v>178</v>
      </c>
      <c r="CL56" s="63" t="s">
        <v>178</v>
      </c>
      <c r="CM56" s="63" t="s">
        <v>178</v>
      </c>
      <c r="CN56" s="63" t="s">
        <v>178</v>
      </c>
      <c r="CO56" s="63" t="s">
        <v>178</v>
      </c>
      <c r="CP56" s="63" t="s">
        <v>178</v>
      </c>
      <c r="CQ56" s="63" t="s">
        <v>178</v>
      </c>
      <c r="CR56" s="63" t="s">
        <v>178</v>
      </c>
      <c r="CS56" s="63" t="s">
        <v>178</v>
      </c>
      <c r="CT56" s="63" t="s">
        <v>178</v>
      </c>
      <c r="CU56" s="63" t="s">
        <v>178</v>
      </c>
      <c r="CV56" s="63" t="s">
        <v>178</v>
      </c>
      <c r="CW56" s="63" t="s">
        <v>178</v>
      </c>
      <c r="CX56" s="63" t="s">
        <v>178</v>
      </c>
      <c r="CY56" s="63" t="s">
        <v>178</v>
      </c>
      <c r="CZ56" s="63" t="s">
        <v>178</v>
      </c>
    </row>
    <row r="57" spans="1:104" x14ac:dyDescent="0.25">
      <c r="A57" s="16" t="s">
        <v>612</v>
      </c>
      <c r="B57" s="9" t="s">
        <v>184</v>
      </c>
      <c r="C57" s="15" t="s">
        <v>256</v>
      </c>
      <c r="D57" s="15" t="s">
        <v>2</v>
      </c>
      <c r="E57" s="86"/>
      <c r="F57" s="63"/>
      <c r="G57" s="63"/>
      <c r="H57" s="63"/>
      <c r="I57" s="63"/>
      <c r="J57" s="63"/>
      <c r="K57" s="63"/>
      <c r="L57" s="63"/>
      <c r="M57" s="63"/>
      <c r="N57" s="63"/>
      <c r="O57" s="63"/>
      <c r="P57" s="63"/>
      <c r="Q57" s="63"/>
      <c r="R57" s="63"/>
      <c r="S57" s="63"/>
      <c r="T57" s="63"/>
      <c r="U57" s="63"/>
      <c r="V57" s="63"/>
      <c r="W57" s="63"/>
      <c r="X57" s="63"/>
      <c r="Y57" s="63"/>
      <c r="Z57" s="63"/>
      <c r="AA57" s="63"/>
      <c r="AB57" s="63"/>
      <c r="AC57" s="63"/>
      <c r="AD57" s="63"/>
      <c r="AE57" s="63"/>
      <c r="AF57" s="63"/>
      <c r="AG57" s="63"/>
      <c r="AH57" s="63"/>
      <c r="AI57" s="63"/>
      <c r="AJ57" s="63"/>
      <c r="AK57" s="63"/>
      <c r="AL57" s="63"/>
      <c r="AM57" s="63"/>
      <c r="AN57" s="63"/>
      <c r="AO57" s="63"/>
      <c r="AP57" s="63"/>
      <c r="AQ57" s="63"/>
      <c r="AR57" s="63"/>
      <c r="AS57" s="63"/>
      <c r="AT57" s="63"/>
      <c r="AU57" s="63"/>
      <c r="AV57" s="63"/>
      <c r="AW57" s="63"/>
      <c r="AX57" s="63"/>
      <c r="AY57" s="63"/>
      <c r="AZ57" s="63"/>
      <c r="BA57" s="63"/>
      <c r="BB57" s="63"/>
      <c r="BC57" s="63"/>
      <c r="BD57" s="63"/>
      <c r="BE57" s="63"/>
      <c r="BF57" s="63"/>
      <c r="BG57" s="63"/>
      <c r="BH57" s="63"/>
      <c r="BI57" s="63"/>
      <c r="BJ57" s="63"/>
      <c r="BK57" s="63"/>
      <c r="BL57" s="63"/>
      <c r="BM57" s="63"/>
      <c r="BN57" s="63"/>
      <c r="BO57" s="63"/>
      <c r="BP57" s="63"/>
      <c r="BQ57" s="63"/>
      <c r="BR57" s="63"/>
      <c r="BS57" s="63"/>
      <c r="BT57" s="63"/>
      <c r="BU57" s="63"/>
      <c r="BV57" s="63"/>
      <c r="BW57" s="63"/>
      <c r="BX57" s="63"/>
      <c r="BY57" s="63"/>
      <c r="BZ57" s="63"/>
      <c r="CA57" s="63"/>
      <c r="CB57" s="63"/>
      <c r="CC57" s="63"/>
      <c r="CD57" s="63"/>
      <c r="CE57" s="63"/>
      <c r="CF57" s="63"/>
      <c r="CG57" s="63"/>
      <c r="CH57" s="63"/>
      <c r="CI57" s="63"/>
      <c r="CJ57" s="63"/>
      <c r="CK57" s="63"/>
      <c r="CL57" s="63"/>
      <c r="CM57" s="63"/>
      <c r="CN57" s="63"/>
      <c r="CO57" s="63"/>
      <c r="CP57" s="63"/>
      <c r="CQ57" s="63"/>
      <c r="CR57" s="63"/>
      <c r="CS57" s="63"/>
      <c r="CT57" s="63"/>
      <c r="CU57" s="63"/>
      <c r="CV57" s="63"/>
      <c r="CW57" s="63"/>
      <c r="CX57" s="63"/>
      <c r="CY57" s="63"/>
      <c r="CZ57" s="63"/>
    </row>
    <row r="58" spans="1:104" ht="27.6" x14ac:dyDescent="0.25">
      <c r="A58" s="16" t="s">
        <v>613</v>
      </c>
      <c r="B58" s="9" t="s">
        <v>185</v>
      </c>
      <c r="C58" s="15" t="s">
        <v>254</v>
      </c>
      <c r="D58" s="15" t="s">
        <v>68</v>
      </c>
      <c r="E58" s="91"/>
      <c r="F58" s="92"/>
      <c r="G58" s="92"/>
      <c r="H58" s="92"/>
      <c r="I58" s="92"/>
      <c r="J58" s="92"/>
      <c r="K58" s="92"/>
      <c r="L58" s="92"/>
      <c r="M58" s="92"/>
      <c r="N58" s="92"/>
      <c r="O58" s="92"/>
      <c r="P58" s="92"/>
      <c r="Q58" s="92"/>
      <c r="R58" s="92"/>
      <c r="S58" s="92"/>
      <c r="T58" s="92"/>
      <c r="U58" s="92"/>
      <c r="V58" s="92"/>
      <c r="W58" s="92"/>
      <c r="X58" s="92"/>
      <c r="Y58" s="92"/>
      <c r="Z58" s="92"/>
      <c r="AA58" s="92"/>
      <c r="AB58" s="92"/>
      <c r="AC58" s="92"/>
      <c r="AD58" s="92"/>
      <c r="AE58" s="92"/>
      <c r="AF58" s="92"/>
      <c r="AG58" s="92"/>
      <c r="AH58" s="92"/>
      <c r="AI58" s="92"/>
      <c r="AJ58" s="92"/>
      <c r="AK58" s="92"/>
      <c r="AL58" s="92"/>
      <c r="AM58" s="92"/>
      <c r="AN58" s="92"/>
      <c r="AO58" s="92"/>
      <c r="AP58" s="92"/>
      <c r="AQ58" s="92"/>
      <c r="AR58" s="92"/>
      <c r="AS58" s="92"/>
      <c r="AT58" s="92"/>
      <c r="AU58" s="92"/>
      <c r="AV58" s="92"/>
      <c r="AW58" s="92"/>
      <c r="AX58" s="92"/>
      <c r="AY58" s="92"/>
      <c r="AZ58" s="92"/>
      <c r="BA58" s="92"/>
      <c r="BB58" s="92"/>
      <c r="BC58" s="92"/>
      <c r="BD58" s="92"/>
      <c r="BE58" s="92"/>
      <c r="BF58" s="92"/>
      <c r="BG58" s="92"/>
      <c r="BH58" s="92"/>
      <c r="BI58" s="92"/>
      <c r="BJ58" s="92"/>
      <c r="BK58" s="92"/>
      <c r="BL58" s="92"/>
      <c r="BM58" s="92"/>
      <c r="BN58" s="92"/>
      <c r="BO58" s="92"/>
      <c r="BP58" s="92"/>
      <c r="BQ58" s="92"/>
      <c r="BR58" s="92"/>
      <c r="BS58" s="92"/>
      <c r="BT58" s="92"/>
      <c r="BU58" s="92"/>
      <c r="BV58" s="92"/>
      <c r="BW58" s="92"/>
      <c r="BX58" s="92"/>
      <c r="BY58" s="92"/>
      <c r="BZ58" s="92"/>
      <c r="CA58" s="92"/>
      <c r="CB58" s="92"/>
      <c r="CC58" s="92"/>
      <c r="CD58" s="92"/>
      <c r="CE58" s="92"/>
      <c r="CF58" s="92"/>
      <c r="CG58" s="92"/>
      <c r="CH58" s="92"/>
      <c r="CI58" s="92"/>
      <c r="CJ58" s="92"/>
      <c r="CK58" s="92"/>
      <c r="CL58" s="92"/>
      <c r="CM58" s="92"/>
      <c r="CN58" s="92"/>
      <c r="CO58" s="92"/>
      <c r="CP58" s="92"/>
      <c r="CQ58" s="92"/>
      <c r="CR58" s="92"/>
      <c r="CS58" s="92"/>
      <c r="CT58" s="92"/>
      <c r="CU58" s="92"/>
      <c r="CV58" s="92"/>
      <c r="CW58" s="92"/>
      <c r="CX58" s="92"/>
      <c r="CY58" s="92"/>
      <c r="CZ58" s="92"/>
    </row>
    <row r="59" spans="1:104" ht="40.049999999999997" customHeight="1" x14ac:dyDescent="0.25">
      <c r="A59" s="222"/>
      <c r="B59" s="222" t="s">
        <v>277</v>
      </c>
      <c r="C59" s="15" t="s">
        <v>280</v>
      </c>
      <c r="D59" s="15" t="s">
        <v>243</v>
      </c>
      <c r="E59" s="210" t="s">
        <v>100</v>
      </c>
      <c r="F59" s="211" t="s">
        <v>100</v>
      </c>
      <c r="G59" s="211" t="s">
        <v>100</v>
      </c>
      <c r="H59" s="211" t="s">
        <v>100</v>
      </c>
      <c r="I59" s="211" t="s">
        <v>100</v>
      </c>
      <c r="J59" s="211" t="s">
        <v>100</v>
      </c>
      <c r="K59" s="211" t="s">
        <v>100</v>
      </c>
      <c r="L59" s="211" t="s">
        <v>100</v>
      </c>
      <c r="M59" s="211" t="s">
        <v>100</v>
      </c>
      <c r="N59" s="211" t="s">
        <v>100</v>
      </c>
      <c r="O59" s="211" t="s">
        <v>100</v>
      </c>
      <c r="P59" s="211" t="s">
        <v>100</v>
      </c>
      <c r="Q59" s="211" t="s">
        <v>100</v>
      </c>
      <c r="R59" s="211" t="s">
        <v>100</v>
      </c>
      <c r="S59" s="211" t="s">
        <v>100</v>
      </c>
      <c r="T59" s="211" t="s">
        <v>100</v>
      </c>
      <c r="U59" s="211" t="s">
        <v>100</v>
      </c>
      <c r="V59" s="211" t="s">
        <v>100</v>
      </c>
      <c r="W59" s="211" t="s">
        <v>100</v>
      </c>
      <c r="X59" s="211" t="s">
        <v>100</v>
      </c>
      <c r="Y59" s="211" t="s">
        <v>100</v>
      </c>
      <c r="Z59" s="211" t="s">
        <v>100</v>
      </c>
      <c r="AA59" s="211" t="s">
        <v>100</v>
      </c>
      <c r="AB59" s="211" t="s">
        <v>100</v>
      </c>
      <c r="AC59" s="211" t="s">
        <v>100</v>
      </c>
      <c r="AD59" s="211" t="s">
        <v>100</v>
      </c>
      <c r="AE59" s="211" t="s">
        <v>100</v>
      </c>
      <c r="AF59" s="211" t="s">
        <v>100</v>
      </c>
      <c r="AG59" s="211" t="s">
        <v>100</v>
      </c>
      <c r="AH59" s="211" t="s">
        <v>100</v>
      </c>
      <c r="AI59" s="211" t="s">
        <v>100</v>
      </c>
      <c r="AJ59" s="211" t="s">
        <v>100</v>
      </c>
      <c r="AK59" s="211" t="s">
        <v>100</v>
      </c>
      <c r="AL59" s="211" t="s">
        <v>100</v>
      </c>
      <c r="AM59" s="211" t="s">
        <v>100</v>
      </c>
      <c r="AN59" s="211" t="s">
        <v>100</v>
      </c>
      <c r="AO59" s="211" t="s">
        <v>100</v>
      </c>
      <c r="AP59" s="211" t="s">
        <v>100</v>
      </c>
      <c r="AQ59" s="211" t="s">
        <v>100</v>
      </c>
      <c r="AR59" s="211" t="s">
        <v>100</v>
      </c>
      <c r="AS59" s="211" t="s">
        <v>100</v>
      </c>
      <c r="AT59" s="211" t="s">
        <v>100</v>
      </c>
      <c r="AU59" s="211" t="s">
        <v>100</v>
      </c>
      <c r="AV59" s="211" t="s">
        <v>100</v>
      </c>
      <c r="AW59" s="211" t="s">
        <v>100</v>
      </c>
      <c r="AX59" s="211" t="s">
        <v>100</v>
      </c>
      <c r="AY59" s="211" t="s">
        <v>100</v>
      </c>
      <c r="AZ59" s="211" t="s">
        <v>100</v>
      </c>
      <c r="BA59" s="211" t="s">
        <v>100</v>
      </c>
      <c r="BB59" s="211" t="s">
        <v>100</v>
      </c>
      <c r="BC59" s="211" t="s">
        <v>100</v>
      </c>
      <c r="BD59" s="211" t="s">
        <v>100</v>
      </c>
      <c r="BE59" s="211" t="s">
        <v>100</v>
      </c>
      <c r="BF59" s="211" t="s">
        <v>100</v>
      </c>
      <c r="BG59" s="211" t="s">
        <v>100</v>
      </c>
      <c r="BH59" s="211" t="s">
        <v>100</v>
      </c>
      <c r="BI59" s="211" t="s">
        <v>100</v>
      </c>
      <c r="BJ59" s="211" t="s">
        <v>100</v>
      </c>
      <c r="BK59" s="211" t="s">
        <v>100</v>
      </c>
      <c r="BL59" s="211" t="s">
        <v>100</v>
      </c>
      <c r="BM59" s="211" t="s">
        <v>100</v>
      </c>
      <c r="BN59" s="211" t="s">
        <v>100</v>
      </c>
      <c r="BO59" s="211" t="s">
        <v>100</v>
      </c>
      <c r="BP59" s="211" t="s">
        <v>100</v>
      </c>
      <c r="BQ59" s="211" t="s">
        <v>100</v>
      </c>
      <c r="BR59" s="211" t="s">
        <v>100</v>
      </c>
      <c r="BS59" s="211" t="s">
        <v>100</v>
      </c>
      <c r="BT59" s="211" t="s">
        <v>100</v>
      </c>
      <c r="BU59" s="211" t="s">
        <v>100</v>
      </c>
      <c r="BV59" s="211" t="s">
        <v>100</v>
      </c>
      <c r="BW59" s="211" t="s">
        <v>100</v>
      </c>
      <c r="BX59" s="211" t="s">
        <v>100</v>
      </c>
      <c r="BY59" s="211" t="s">
        <v>100</v>
      </c>
      <c r="BZ59" s="211" t="s">
        <v>100</v>
      </c>
      <c r="CA59" s="211" t="s">
        <v>100</v>
      </c>
      <c r="CB59" s="211" t="s">
        <v>100</v>
      </c>
      <c r="CC59" s="211" t="s">
        <v>100</v>
      </c>
      <c r="CD59" s="211" t="s">
        <v>100</v>
      </c>
      <c r="CE59" s="211" t="s">
        <v>100</v>
      </c>
      <c r="CF59" s="211" t="s">
        <v>100</v>
      </c>
      <c r="CG59" s="211" t="s">
        <v>100</v>
      </c>
      <c r="CH59" s="211" t="s">
        <v>100</v>
      </c>
      <c r="CI59" s="211" t="s">
        <v>100</v>
      </c>
      <c r="CJ59" s="211" t="s">
        <v>100</v>
      </c>
      <c r="CK59" s="211" t="s">
        <v>100</v>
      </c>
      <c r="CL59" s="211" t="s">
        <v>100</v>
      </c>
      <c r="CM59" s="211" t="s">
        <v>100</v>
      </c>
      <c r="CN59" s="211" t="s">
        <v>100</v>
      </c>
      <c r="CO59" s="211" t="s">
        <v>100</v>
      </c>
      <c r="CP59" s="211" t="s">
        <v>100</v>
      </c>
      <c r="CQ59" s="211" t="s">
        <v>100</v>
      </c>
      <c r="CR59" s="211" t="s">
        <v>100</v>
      </c>
      <c r="CS59" s="211" t="s">
        <v>100</v>
      </c>
      <c r="CT59" s="211" t="s">
        <v>100</v>
      </c>
      <c r="CU59" s="211" t="s">
        <v>100</v>
      </c>
      <c r="CV59" s="211" t="s">
        <v>100</v>
      </c>
      <c r="CW59" s="211" t="s">
        <v>100</v>
      </c>
      <c r="CX59" s="211" t="s">
        <v>100</v>
      </c>
      <c r="CY59" s="211" t="s">
        <v>100</v>
      </c>
      <c r="CZ59" s="211" t="s">
        <v>100</v>
      </c>
    </row>
    <row r="60" spans="1:104" x14ac:dyDescent="0.25">
      <c r="A60" s="16" t="s">
        <v>635</v>
      </c>
      <c r="B60" s="9" t="s">
        <v>180</v>
      </c>
      <c r="C60" s="15" t="s">
        <v>253</v>
      </c>
      <c r="D60" s="15" t="s">
        <v>2</v>
      </c>
      <c r="E60" s="86" t="s">
        <v>178</v>
      </c>
      <c r="F60" s="63" t="s">
        <v>178</v>
      </c>
      <c r="G60" s="63" t="s">
        <v>178</v>
      </c>
      <c r="H60" s="63" t="s">
        <v>178</v>
      </c>
      <c r="I60" s="63" t="s">
        <v>178</v>
      </c>
      <c r="J60" s="63" t="s">
        <v>178</v>
      </c>
      <c r="K60" s="63" t="s">
        <v>178</v>
      </c>
      <c r="L60" s="63" t="s">
        <v>178</v>
      </c>
      <c r="M60" s="63" t="s">
        <v>178</v>
      </c>
      <c r="N60" s="63" t="s">
        <v>178</v>
      </c>
      <c r="O60" s="63" t="s">
        <v>178</v>
      </c>
      <c r="P60" s="63" t="s">
        <v>178</v>
      </c>
      <c r="Q60" s="63" t="s">
        <v>178</v>
      </c>
      <c r="R60" s="63" t="s">
        <v>178</v>
      </c>
      <c r="S60" s="63" t="s">
        <v>178</v>
      </c>
      <c r="T60" s="63" t="s">
        <v>178</v>
      </c>
      <c r="U60" s="63" t="s">
        <v>178</v>
      </c>
      <c r="V60" s="63" t="s">
        <v>178</v>
      </c>
      <c r="W60" s="63" t="s">
        <v>178</v>
      </c>
      <c r="X60" s="63" t="s">
        <v>178</v>
      </c>
      <c r="Y60" s="63" t="s">
        <v>178</v>
      </c>
      <c r="Z60" s="63" t="s">
        <v>178</v>
      </c>
      <c r="AA60" s="63" t="s">
        <v>178</v>
      </c>
      <c r="AB60" s="63" t="s">
        <v>178</v>
      </c>
      <c r="AC60" s="63" t="s">
        <v>178</v>
      </c>
      <c r="AD60" s="63" t="s">
        <v>178</v>
      </c>
      <c r="AE60" s="63" t="s">
        <v>178</v>
      </c>
      <c r="AF60" s="63" t="s">
        <v>178</v>
      </c>
      <c r="AG60" s="63" t="s">
        <v>178</v>
      </c>
      <c r="AH60" s="63" t="s">
        <v>178</v>
      </c>
      <c r="AI60" s="63" t="s">
        <v>178</v>
      </c>
      <c r="AJ60" s="63" t="s">
        <v>178</v>
      </c>
      <c r="AK60" s="63" t="s">
        <v>178</v>
      </c>
      <c r="AL60" s="63" t="s">
        <v>178</v>
      </c>
      <c r="AM60" s="63" t="s">
        <v>178</v>
      </c>
      <c r="AN60" s="63" t="s">
        <v>178</v>
      </c>
      <c r="AO60" s="63" t="s">
        <v>178</v>
      </c>
      <c r="AP60" s="63" t="s">
        <v>178</v>
      </c>
      <c r="AQ60" s="63" t="s">
        <v>178</v>
      </c>
      <c r="AR60" s="63" t="s">
        <v>178</v>
      </c>
      <c r="AS60" s="63" t="s">
        <v>178</v>
      </c>
      <c r="AT60" s="63" t="s">
        <v>178</v>
      </c>
      <c r="AU60" s="63" t="s">
        <v>178</v>
      </c>
      <c r="AV60" s="63" t="s">
        <v>178</v>
      </c>
      <c r="AW60" s="63" t="s">
        <v>178</v>
      </c>
      <c r="AX60" s="63" t="s">
        <v>178</v>
      </c>
      <c r="AY60" s="63" t="s">
        <v>178</v>
      </c>
      <c r="AZ60" s="63" t="s">
        <v>178</v>
      </c>
      <c r="BA60" s="63" t="s">
        <v>178</v>
      </c>
      <c r="BB60" s="63" t="s">
        <v>178</v>
      </c>
      <c r="BC60" s="63" t="s">
        <v>178</v>
      </c>
      <c r="BD60" s="63" t="s">
        <v>178</v>
      </c>
      <c r="BE60" s="63" t="s">
        <v>178</v>
      </c>
      <c r="BF60" s="63" t="s">
        <v>178</v>
      </c>
      <c r="BG60" s="63" t="s">
        <v>178</v>
      </c>
      <c r="BH60" s="63" t="s">
        <v>178</v>
      </c>
      <c r="BI60" s="63" t="s">
        <v>178</v>
      </c>
      <c r="BJ60" s="63" t="s">
        <v>178</v>
      </c>
      <c r="BK60" s="63" t="s">
        <v>178</v>
      </c>
      <c r="BL60" s="63" t="s">
        <v>178</v>
      </c>
      <c r="BM60" s="63" t="s">
        <v>178</v>
      </c>
      <c r="BN60" s="63" t="s">
        <v>178</v>
      </c>
      <c r="BO60" s="63" t="s">
        <v>178</v>
      </c>
      <c r="BP60" s="63" t="s">
        <v>178</v>
      </c>
      <c r="BQ60" s="63" t="s">
        <v>178</v>
      </c>
      <c r="BR60" s="63" t="s">
        <v>178</v>
      </c>
      <c r="BS60" s="63" t="s">
        <v>178</v>
      </c>
      <c r="BT60" s="63" t="s">
        <v>178</v>
      </c>
      <c r="BU60" s="63" t="s">
        <v>178</v>
      </c>
      <c r="BV60" s="63" t="s">
        <v>178</v>
      </c>
      <c r="BW60" s="63" t="s">
        <v>178</v>
      </c>
      <c r="BX60" s="63" t="s">
        <v>178</v>
      </c>
      <c r="BY60" s="63" t="s">
        <v>178</v>
      </c>
      <c r="BZ60" s="63" t="s">
        <v>178</v>
      </c>
      <c r="CA60" s="63" t="s">
        <v>178</v>
      </c>
      <c r="CB60" s="63" t="s">
        <v>178</v>
      </c>
      <c r="CC60" s="63" t="s">
        <v>178</v>
      </c>
      <c r="CD60" s="63" t="s">
        <v>178</v>
      </c>
      <c r="CE60" s="63" t="s">
        <v>178</v>
      </c>
      <c r="CF60" s="63" t="s">
        <v>178</v>
      </c>
      <c r="CG60" s="63" t="s">
        <v>178</v>
      </c>
      <c r="CH60" s="63" t="s">
        <v>178</v>
      </c>
      <c r="CI60" s="63" t="s">
        <v>178</v>
      </c>
      <c r="CJ60" s="63" t="s">
        <v>178</v>
      </c>
      <c r="CK60" s="63" t="s">
        <v>178</v>
      </c>
      <c r="CL60" s="63" t="s">
        <v>178</v>
      </c>
      <c r="CM60" s="63" t="s">
        <v>178</v>
      </c>
      <c r="CN60" s="63" t="s">
        <v>178</v>
      </c>
      <c r="CO60" s="63" t="s">
        <v>178</v>
      </c>
      <c r="CP60" s="63" t="s">
        <v>178</v>
      </c>
      <c r="CQ60" s="63" t="s">
        <v>178</v>
      </c>
      <c r="CR60" s="63" t="s">
        <v>178</v>
      </c>
      <c r="CS60" s="63" t="s">
        <v>178</v>
      </c>
      <c r="CT60" s="63" t="s">
        <v>178</v>
      </c>
      <c r="CU60" s="63" t="s">
        <v>178</v>
      </c>
      <c r="CV60" s="63" t="s">
        <v>178</v>
      </c>
      <c r="CW60" s="63" t="s">
        <v>178</v>
      </c>
      <c r="CX60" s="63" t="s">
        <v>178</v>
      </c>
      <c r="CY60" s="63" t="s">
        <v>178</v>
      </c>
      <c r="CZ60" s="63" t="s">
        <v>178</v>
      </c>
    </row>
    <row r="61" spans="1:104" x14ac:dyDescent="0.25">
      <c r="A61" s="16" t="s">
        <v>634</v>
      </c>
      <c r="B61" s="9" t="s">
        <v>181</v>
      </c>
      <c r="C61" s="15" t="s">
        <v>253</v>
      </c>
      <c r="D61" s="15" t="s">
        <v>2</v>
      </c>
      <c r="E61" s="86" t="s">
        <v>178</v>
      </c>
      <c r="F61" s="63" t="s">
        <v>178</v>
      </c>
      <c r="G61" s="63" t="s">
        <v>178</v>
      </c>
      <c r="H61" s="63" t="s">
        <v>178</v>
      </c>
      <c r="I61" s="63" t="s">
        <v>178</v>
      </c>
      <c r="J61" s="63" t="s">
        <v>178</v>
      </c>
      <c r="K61" s="63" t="s">
        <v>178</v>
      </c>
      <c r="L61" s="63" t="s">
        <v>178</v>
      </c>
      <c r="M61" s="63" t="s">
        <v>178</v>
      </c>
      <c r="N61" s="63" t="s">
        <v>178</v>
      </c>
      <c r="O61" s="63" t="s">
        <v>178</v>
      </c>
      <c r="P61" s="63" t="s">
        <v>178</v>
      </c>
      <c r="Q61" s="63" t="s">
        <v>178</v>
      </c>
      <c r="R61" s="63" t="s">
        <v>178</v>
      </c>
      <c r="S61" s="63" t="s">
        <v>178</v>
      </c>
      <c r="T61" s="63" t="s">
        <v>178</v>
      </c>
      <c r="U61" s="63" t="s">
        <v>178</v>
      </c>
      <c r="V61" s="63" t="s">
        <v>178</v>
      </c>
      <c r="W61" s="63" t="s">
        <v>178</v>
      </c>
      <c r="X61" s="63" t="s">
        <v>178</v>
      </c>
      <c r="Y61" s="63" t="s">
        <v>178</v>
      </c>
      <c r="Z61" s="63" t="s">
        <v>178</v>
      </c>
      <c r="AA61" s="63" t="s">
        <v>178</v>
      </c>
      <c r="AB61" s="63" t="s">
        <v>178</v>
      </c>
      <c r="AC61" s="63" t="s">
        <v>178</v>
      </c>
      <c r="AD61" s="63" t="s">
        <v>178</v>
      </c>
      <c r="AE61" s="63" t="s">
        <v>178</v>
      </c>
      <c r="AF61" s="63" t="s">
        <v>178</v>
      </c>
      <c r="AG61" s="63" t="s">
        <v>178</v>
      </c>
      <c r="AH61" s="63" t="s">
        <v>178</v>
      </c>
      <c r="AI61" s="63" t="s">
        <v>178</v>
      </c>
      <c r="AJ61" s="63" t="s">
        <v>178</v>
      </c>
      <c r="AK61" s="63" t="s">
        <v>178</v>
      </c>
      <c r="AL61" s="63" t="s">
        <v>178</v>
      </c>
      <c r="AM61" s="63" t="s">
        <v>178</v>
      </c>
      <c r="AN61" s="63" t="s">
        <v>178</v>
      </c>
      <c r="AO61" s="63" t="s">
        <v>178</v>
      </c>
      <c r="AP61" s="63" t="s">
        <v>178</v>
      </c>
      <c r="AQ61" s="63" t="s">
        <v>178</v>
      </c>
      <c r="AR61" s="63" t="s">
        <v>178</v>
      </c>
      <c r="AS61" s="63" t="s">
        <v>178</v>
      </c>
      <c r="AT61" s="63" t="s">
        <v>178</v>
      </c>
      <c r="AU61" s="63" t="s">
        <v>178</v>
      </c>
      <c r="AV61" s="63" t="s">
        <v>178</v>
      </c>
      <c r="AW61" s="63" t="s">
        <v>178</v>
      </c>
      <c r="AX61" s="63" t="s">
        <v>178</v>
      </c>
      <c r="AY61" s="63" t="s">
        <v>178</v>
      </c>
      <c r="AZ61" s="63" t="s">
        <v>178</v>
      </c>
      <c r="BA61" s="63" t="s">
        <v>178</v>
      </c>
      <c r="BB61" s="63" t="s">
        <v>178</v>
      </c>
      <c r="BC61" s="63" t="s">
        <v>178</v>
      </c>
      <c r="BD61" s="63" t="s">
        <v>178</v>
      </c>
      <c r="BE61" s="63" t="s">
        <v>178</v>
      </c>
      <c r="BF61" s="63" t="s">
        <v>178</v>
      </c>
      <c r="BG61" s="63" t="s">
        <v>178</v>
      </c>
      <c r="BH61" s="63" t="s">
        <v>178</v>
      </c>
      <c r="BI61" s="63" t="s">
        <v>178</v>
      </c>
      <c r="BJ61" s="63" t="s">
        <v>178</v>
      </c>
      <c r="BK61" s="63" t="s">
        <v>178</v>
      </c>
      <c r="BL61" s="63" t="s">
        <v>178</v>
      </c>
      <c r="BM61" s="63" t="s">
        <v>178</v>
      </c>
      <c r="BN61" s="63" t="s">
        <v>178</v>
      </c>
      <c r="BO61" s="63" t="s">
        <v>178</v>
      </c>
      <c r="BP61" s="63" t="s">
        <v>178</v>
      </c>
      <c r="BQ61" s="63" t="s">
        <v>178</v>
      </c>
      <c r="BR61" s="63" t="s">
        <v>178</v>
      </c>
      <c r="BS61" s="63" t="s">
        <v>178</v>
      </c>
      <c r="BT61" s="63" t="s">
        <v>178</v>
      </c>
      <c r="BU61" s="63" t="s">
        <v>178</v>
      </c>
      <c r="BV61" s="63" t="s">
        <v>178</v>
      </c>
      <c r="BW61" s="63" t="s">
        <v>178</v>
      </c>
      <c r="BX61" s="63" t="s">
        <v>178</v>
      </c>
      <c r="BY61" s="63" t="s">
        <v>178</v>
      </c>
      <c r="BZ61" s="63" t="s">
        <v>178</v>
      </c>
      <c r="CA61" s="63" t="s">
        <v>178</v>
      </c>
      <c r="CB61" s="63" t="s">
        <v>178</v>
      </c>
      <c r="CC61" s="63" t="s">
        <v>178</v>
      </c>
      <c r="CD61" s="63" t="s">
        <v>178</v>
      </c>
      <c r="CE61" s="63" t="s">
        <v>178</v>
      </c>
      <c r="CF61" s="63" t="s">
        <v>178</v>
      </c>
      <c r="CG61" s="63" t="s">
        <v>178</v>
      </c>
      <c r="CH61" s="63" t="s">
        <v>178</v>
      </c>
      <c r="CI61" s="63" t="s">
        <v>178</v>
      </c>
      <c r="CJ61" s="63" t="s">
        <v>178</v>
      </c>
      <c r="CK61" s="63" t="s">
        <v>178</v>
      </c>
      <c r="CL61" s="63" t="s">
        <v>178</v>
      </c>
      <c r="CM61" s="63" t="s">
        <v>178</v>
      </c>
      <c r="CN61" s="63" t="s">
        <v>178</v>
      </c>
      <c r="CO61" s="63" t="s">
        <v>178</v>
      </c>
      <c r="CP61" s="63" t="s">
        <v>178</v>
      </c>
      <c r="CQ61" s="63" t="s">
        <v>178</v>
      </c>
      <c r="CR61" s="63" t="s">
        <v>178</v>
      </c>
      <c r="CS61" s="63" t="s">
        <v>178</v>
      </c>
      <c r="CT61" s="63" t="s">
        <v>178</v>
      </c>
      <c r="CU61" s="63" t="s">
        <v>178</v>
      </c>
      <c r="CV61" s="63" t="s">
        <v>178</v>
      </c>
      <c r="CW61" s="63" t="s">
        <v>178</v>
      </c>
      <c r="CX61" s="63" t="s">
        <v>178</v>
      </c>
      <c r="CY61" s="63" t="s">
        <v>178</v>
      </c>
      <c r="CZ61" s="63" t="s">
        <v>178</v>
      </c>
    </row>
    <row r="62" spans="1:104" x14ac:dyDescent="0.25">
      <c r="A62" s="16" t="s">
        <v>636</v>
      </c>
      <c r="B62" s="9" t="s">
        <v>182</v>
      </c>
      <c r="C62" s="15" t="s">
        <v>253</v>
      </c>
      <c r="D62" s="15" t="s">
        <v>2</v>
      </c>
      <c r="E62" s="86" t="s">
        <v>178</v>
      </c>
      <c r="F62" s="63" t="s">
        <v>178</v>
      </c>
      <c r="G62" s="63" t="s">
        <v>178</v>
      </c>
      <c r="H62" s="63" t="s">
        <v>178</v>
      </c>
      <c r="I62" s="63" t="s">
        <v>178</v>
      </c>
      <c r="J62" s="63" t="s">
        <v>178</v>
      </c>
      <c r="K62" s="63" t="s">
        <v>178</v>
      </c>
      <c r="L62" s="63" t="s">
        <v>178</v>
      </c>
      <c r="M62" s="63" t="s">
        <v>178</v>
      </c>
      <c r="N62" s="63" t="s">
        <v>178</v>
      </c>
      <c r="O62" s="63" t="s">
        <v>178</v>
      </c>
      <c r="P62" s="63" t="s">
        <v>178</v>
      </c>
      <c r="Q62" s="63" t="s">
        <v>178</v>
      </c>
      <c r="R62" s="63" t="s">
        <v>178</v>
      </c>
      <c r="S62" s="63" t="s">
        <v>178</v>
      </c>
      <c r="T62" s="63" t="s">
        <v>178</v>
      </c>
      <c r="U62" s="63" t="s">
        <v>178</v>
      </c>
      <c r="V62" s="63" t="s">
        <v>178</v>
      </c>
      <c r="W62" s="63" t="s">
        <v>178</v>
      </c>
      <c r="X62" s="63" t="s">
        <v>178</v>
      </c>
      <c r="Y62" s="63" t="s">
        <v>178</v>
      </c>
      <c r="Z62" s="63" t="s">
        <v>178</v>
      </c>
      <c r="AA62" s="63" t="s">
        <v>178</v>
      </c>
      <c r="AB62" s="63" t="s">
        <v>178</v>
      </c>
      <c r="AC62" s="63" t="s">
        <v>178</v>
      </c>
      <c r="AD62" s="63" t="s">
        <v>178</v>
      </c>
      <c r="AE62" s="63" t="s">
        <v>178</v>
      </c>
      <c r="AF62" s="63" t="s">
        <v>178</v>
      </c>
      <c r="AG62" s="63" t="s">
        <v>178</v>
      </c>
      <c r="AH62" s="63" t="s">
        <v>178</v>
      </c>
      <c r="AI62" s="63" t="s">
        <v>178</v>
      </c>
      <c r="AJ62" s="63" t="s">
        <v>178</v>
      </c>
      <c r="AK62" s="63" t="s">
        <v>178</v>
      </c>
      <c r="AL62" s="63" t="s">
        <v>178</v>
      </c>
      <c r="AM62" s="63" t="s">
        <v>178</v>
      </c>
      <c r="AN62" s="63" t="s">
        <v>178</v>
      </c>
      <c r="AO62" s="63" t="s">
        <v>178</v>
      </c>
      <c r="AP62" s="63" t="s">
        <v>178</v>
      </c>
      <c r="AQ62" s="63" t="s">
        <v>178</v>
      </c>
      <c r="AR62" s="63" t="s">
        <v>178</v>
      </c>
      <c r="AS62" s="63" t="s">
        <v>178</v>
      </c>
      <c r="AT62" s="63" t="s">
        <v>178</v>
      </c>
      <c r="AU62" s="63" t="s">
        <v>178</v>
      </c>
      <c r="AV62" s="63" t="s">
        <v>178</v>
      </c>
      <c r="AW62" s="63" t="s">
        <v>178</v>
      </c>
      <c r="AX62" s="63" t="s">
        <v>178</v>
      </c>
      <c r="AY62" s="63" t="s">
        <v>178</v>
      </c>
      <c r="AZ62" s="63" t="s">
        <v>178</v>
      </c>
      <c r="BA62" s="63" t="s">
        <v>178</v>
      </c>
      <c r="BB62" s="63" t="s">
        <v>178</v>
      </c>
      <c r="BC62" s="63" t="s">
        <v>178</v>
      </c>
      <c r="BD62" s="63" t="s">
        <v>178</v>
      </c>
      <c r="BE62" s="63" t="s">
        <v>178</v>
      </c>
      <c r="BF62" s="63" t="s">
        <v>178</v>
      </c>
      <c r="BG62" s="63" t="s">
        <v>178</v>
      </c>
      <c r="BH62" s="63" t="s">
        <v>178</v>
      </c>
      <c r="BI62" s="63" t="s">
        <v>178</v>
      </c>
      <c r="BJ62" s="63" t="s">
        <v>178</v>
      </c>
      <c r="BK62" s="63" t="s">
        <v>178</v>
      </c>
      <c r="BL62" s="63" t="s">
        <v>178</v>
      </c>
      <c r="BM62" s="63" t="s">
        <v>178</v>
      </c>
      <c r="BN62" s="63" t="s">
        <v>178</v>
      </c>
      <c r="BO62" s="63" t="s">
        <v>178</v>
      </c>
      <c r="BP62" s="63" t="s">
        <v>178</v>
      </c>
      <c r="BQ62" s="63" t="s">
        <v>178</v>
      </c>
      <c r="BR62" s="63" t="s">
        <v>178</v>
      </c>
      <c r="BS62" s="63" t="s">
        <v>178</v>
      </c>
      <c r="BT62" s="63" t="s">
        <v>178</v>
      </c>
      <c r="BU62" s="63" t="s">
        <v>178</v>
      </c>
      <c r="BV62" s="63" t="s">
        <v>178</v>
      </c>
      <c r="BW62" s="63" t="s">
        <v>178</v>
      </c>
      <c r="BX62" s="63" t="s">
        <v>178</v>
      </c>
      <c r="BY62" s="63" t="s">
        <v>178</v>
      </c>
      <c r="BZ62" s="63" t="s">
        <v>178</v>
      </c>
      <c r="CA62" s="63" t="s">
        <v>178</v>
      </c>
      <c r="CB62" s="63" t="s">
        <v>178</v>
      </c>
      <c r="CC62" s="63" t="s">
        <v>178</v>
      </c>
      <c r="CD62" s="63" t="s">
        <v>178</v>
      </c>
      <c r="CE62" s="63" t="s">
        <v>178</v>
      </c>
      <c r="CF62" s="63" t="s">
        <v>178</v>
      </c>
      <c r="CG62" s="63" t="s">
        <v>178</v>
      </c>
      <c r="CH62" s="63" t="s">
        <v>178</v>
      </c>
      <c r="CI62" s="63" t="s">
        <v>178</v>
      </c>
      <c r="CJ62" s="63" t="s">
        <v>178</v>
      </c>
      <c r="CK62" s="63" t="s">
        <v>178</v>
      </c>
      <c r="CL62" s="63" t="s">
        <v>178</v>
      </c>
      <c r="CM62" s="63" t="s">
        <v>178</v>
      </c>
      <c r="CN62" s="63" t="s">
        <v>178</v>
      </c>
      <c r="CO62" s="63" t="s">
        <v>178</v>
      </c>
      <c r="CP62" s="63" t="s">
        <v>178</v>
      </c>
      <c r="CQ62" s="63" t="s">
        <v>178</v>
      </c>
      <c r="CR62" s="63" t="s">
        <v>178</v>
      </c>
      <c r="CS62" s="63" t="s">
        <v>178</v>
      </c>
      <c r="CT62" s="63" t="s">
        <v>178</v>
      </c>
      <c r="CU62" s="63" t="s">
        <v>178</v>
      </c>
      <c r="CV62" s="63" t="s">
        <v>178</v>
      </c>
      <c r="CW62" s="63" t="s">
        <v>178</v>
      </c>
      <c r="CX62" s="63" t="s">
        <v>178</v>
      </c>
      <c r="CY62" s="63" t="s">
        <v>178</v>
      </c>
      <c r="CZ62" s="63" t="s">
        <v>178</v>
      </c>
    </row>
    <row r="63" spans="1:104" x14ac:dyDescent="0.25">
      <c r="A63" s="16" t="s">
        <v>637</v>
      </c>
      <c r="B63" s="9" t="s">
        <v>183</v>
      </c>
      <c r="C63" s="15" t="s">
        <v>253</v>
      </c>
      <c r="D63" s="15" t="s">
        <v>2</v>
      </c>
      <c r="E63" s="86" t="s">
        <v>178</v>
      </c>
      <c r="F63" s="63" t="s">
        <v>178</v>
      </c>
      <c r="G63" s="63" t="s">
        <v>178</v>
      </c>
      <c r="H63" s="63" t="s">
        <v>178</v>
      </c>
      <c r="I63" s="63" t="s">
        <v>178</v>
      </c>
      <c r="J63" s="63" t="s">
        <v>178</v>
      </c>
      <c r="K63" s="63" t="s">
        <v>178</v>
      </c>
      <c r="L63" s="63" t="s">
        <v>178</v>
      </c>
      <c r="M63" s="63" t="s">
        <v>178</v>
      </c>
      <c r="N63" s="63" t="s">
        <v>178</v>
      </c>
      <c r="O63" s="63" t="s">
        <v>178</v>
      </c>
      <c r="P63" s="63" t="s">
        <v>178</v>
      </c>
      <c r="Q63" s="63" t="s">
        <v>178</v>
      </c>
      <c r="R63" s="63" t="s">
        <v>178</v>
      </c>
      <c r="S63" s="63" t="s">
        <v>178</v>
      </c>
      <c r="T63" s="63" t="s">
        <v>178</v>
      </c>
      <c r="U63" s="63" t="s">
        <v>178</v>
      </c>
      <c r="V63" s="63" t="s">
        <v>178</v>
      </c>
      <c r="W63" s="63" t="s">
        <v>178</v>
      </c>
      <c r="X63" s="63" t="s">
        <v>178</v>
      </c>
      <c r="Y63" s="63" t="s">
        <v>178</v>
      </c>
      <c r="Z63" s="63" t="s">
        <v>178</v>
      </c>
      <c r="AA63" s="63" t="s">
        <v>178</v>
      </c>
      <c r="AB63" s="63" t="s">
        <v>178</v>
      </c>
      <c r="AC63" s="63" t="s">
        <v>178</v>
      </c>
      <c r="AD63" s="63" t="s">
        <v>178</v>
      </c>
      <c r="AE63" s="63" t="s">
        <v>178</v>
      </c>
      <c r="AF63" s="63" t="s">
        <v>178</v>
      </c>
      <c r="AG63" s="63" t="s">
        <v>178</v>
      </c>
      <c r="AH63" s="63" t="s">
        <v>178</v>
      </c>
      <c r="AI63" s="63" t="s">
        <v>178</v>
      </c>
      <c r="AJ63" s="63" t="s">
        <v>178</v>
      </c>
      <c r="AK63" s="63" t="s">
        <v>178</v>
      </c>
      <c r="AL63" s="63" t="s">
        <v>178</v>
      </c>
      <c r="AM63" s="63" t="s">
        <v>178</v>
      </c>
      <c r="AN63" s="63" t="s">
        <v>178</v>
      </c>
      <c r="AO63" s="63" t="s">
        <v>178</v>
      </c>
      <c r="AP63" s="63" t="s">
        <v>178</v>
      </c>
      <c r="AQ63" s="63" t="s">
        <v>178</v>
      </c>
      <c r="AR63" s="63" t="s">
        <v>178</v>
      </c>
      <c r="AS63" s="63" t="s">
        <v>178</v>
      </c>
      <c r="AT63" s="63" t="s">
        <v>178</v>
      </c>
      <c r="AU63" s="63" t="s">
        <v>178</v>
      </c>
      <c r="AV63" s="63" t="s">
        <v>178</v>
      </c>
      <c r="AW63" s="63" t="s">
        <v>178</v>
      </c>
      <c r="AX63" s="63" t="s">
        <v>178</v>
      </c>
      <c r="AY63" s="63" t="s">
        <v>178</v>
      </c>
      <c r="AZ63" s="63" t="s">
        <v>178</v>
      </c>
      <c r="BA63" s="63" t="s">
        <v>178</v>
      </c>
      <c r="BB63" s="63" t="s">
        <v>178</v>
      </c>
      <c r="BC63" s="63" t="s">
        <v>178</v>
      </c>
      <c r="BD63" s="63" t="s">
        <v>178</v>
      </c>
      <c r="BE63" s="63" t="s">
        <v>178</v>
      </c>
      <c r="BF63" s="63" t="s">
        <v>178</v>
      </c>
      <c r="BG63" s="63" t="s">
        <v>178</v>
      </c>
      <c r="BH63" s="63" t="s">
        <v>178</v>
      </c>
      <c r="BI63" s="63" t="s">
        <v>178</v>
      </c>
      <c r="BJ63" s="63" t="s">
        <v>178</v>
      </c>
      <c r="BK63" s="63" t="s">
        <v>178</v>
      </c>
      <c r="BL63" s="63" t="s">
        <v>178</v>
      </c>
      <c r="BM63" s="63" t="s">
        <v>178</v>
      </c>
      <c r="BN63" s="63" t="s">
        <v>178</v>
      </c>
      <c r="BO63" s="63" t="s">
        <v>178</v>
      </c>
      <c r="BP63" s="63" t="s">
        <v>178</v>
      </c>
      <c r="BQ63" s="63" t="s">
        <v>178</v>
      </c>
      <c r="BR63" s="63" t="s">
        <v>178</v>
      </c>
      <c r="BS63" s="63" t="s">
        <v>178</v>
      </c>
      <c r="BT63" s="63" t="s">
        <v>178</v>
      </c>
      <c r="BU63" s="63" t="s">
        <v>178</v>
      </c>
      <c r="BV63" s="63" t="s">
        <v>178</v>
      </c>
      <c r="BW63" s="63" t="s">
        <v>178</v>
      </c>
      <c r="BX63" s="63" t="s">
        <v>178</v>
      </c>
      <c r="BY63" s="63" t="s">
        <v>178</v>
      </c>
      <c r="BZ63" s="63" t="s">
        <v>178</v>
      </c>
      <c r="CA63" s="63" t="s">
        <v>178</v>
      </c>
      <c r="CB63" s="63" t="s">
        <v>178</v>
      </c>
      <c r="CC63" s="63" t="s">
        <v>178</v>
      </c>
      <c r="CD63" s="63" t="s">
        <v>178</v>
      </c>
      <c r="CE63" s="63" t="s">
        <v>178</v>
      </c>
      <c r="CF63" s="63" t="s">
        <v>178</v>
      </c>
      <c r="CG63" s="63" t="s">
        <v>178</v>
      </c>
      <c r="CH63" s="63" t="s">
        <v>178</v>
      </c>
      <c r="CI63" s="63" t="s">
        <v>178</v>
      </c>
      <c r="CJ63" s="63" t="s">
        <v>178</v>
      </c>
      <c r="CK63" s="63" t="s">
        <v>178</v>
      </c>
      <c r="CL63" s="63" t="s">
        <v>178</v>
      </c>
      <c r="CM63" s="63" t="s">
        <v>178</v>
      </c>
      <c r="CN63" s="63" t="s">
        <v>178</v>
      </c>
      <c r="CO63" s="63" t="s">
        <v>178</v>
      </c>
      <c r="CP63" s="63" t="s">
        <v>178</v>
      </c>
      <c r="CQ63" s="63" t="s">
        <v>178</v>
      </c>
      <c r="CR63" s="63" t="s">
        <v>178</v>
      </c>
      <c r="CS63" s="63" t="s">
        <v>178</v>
      </c>
      <c r="CT63" s="63" t="s">
        <v>178</v>
      </c>
      <c r="CU63" s="63" t="s">
        <v>178</v>
      </c>
      <c r="CV63" s="63" t="s">
        <v>178</v>
      </c>
      <c r="CW63" s="63" t="s">
        <v>178</v>
      </c>
      <c r="CX63" s="63" t="s">
        <v>178</v>
      </c>
      <c r="CY63" s="63" t="s">
        <v>178</v>
      </c>
      <c r="CZ63" s="63" t="s">
        <v>178</v>
      </c>
    </row>
    <row r="64" spans="1:104" x14ac:dyDescent="0.25">
      <c r="A64" s="16" t="s">
        <v>638</v>
      </c>
      <c r="B64" s="9" t="s">
        <v>184</v>
      </c>
      <c r="C64" s="15" t="s">
        <v>281</v>
      </c>
      <c r="D64" s="15" t="s">
        <v>2</v>
      </c>
      <c r="E64" s="86"/>
      <c r="F64" s="63"/>
      <c r="G64" s="63"/>
      <c r="H64" s="63"/>
      <c r="I64" s="63"/>
      <c r="J64" s="63"/>
      <c r="K64" s="63"/>
      <c r="L64" s="63"/>
      <c r="M64" s="63"/>
      <c r="N64" s="63"/>
      <c r="O64" s="63"/>
      <c r="P64" s="63"/>
      <c r="Q64" s="63"/>
      <c r="R64" s="63"/>
      <c r="S64" s="63"/>
      <c r="T64" s="63"/>
      <c r="U64" s="63"/>
      <c r="V64" s="63"/>
      <c r="W64" s="63"/>
      <c r="X64" s="63"/>
      <c r="Y64" s="63"/>
      <c r="Z64" s="63"/>
      <c r="AA64" s="63"/>
      <c r="AB64" s="63"/>
      <c r="AC64" s="63"/>
      <c r="AD64" s="63"/>
      <c r="AE64" s="63"/>
      <c r="AF64" s="63"/>
      <c r="AG64" s="63"/>
      <c r="AH64" s="63"/>
      <c r="AI64" s="63"/>
      <c r="AJ64" s="63"/>
      <c r="AK64" s="63"/>
      <c r="AL64" s="63"/>
      <c r="AM64" s="63"/>
      <c r="AN64" s="63"/>
      <c r="AO64" s="63"/>
      <c r="AP64" s="63"/>
      <c r="AQ64" s="63"/>
      <c r="AR64" s="63"/>
      <c r="AS64" s="63"/>
      <c r="AT64" s="63"/>
      <c r="AU64" s="63"/>
      <c r="AV64" s="63"/>
      <c r="AW64" s="63"/>
      <c r="AX64" s="63"/>
      <c r="AY64" s="63"/>
      <c r="AZ64" s="63"/>
      <c r="BA64" s="63"/>
      <c r="BB64" s="63"/>
      <c r="BC64" s="63"/>
      <c r="BD64" s="63"/>
      <c r="BE64" s="63"/>
      <c r="BF64" s="63"/>
      <c r="BG64" s="63"/>
      <c r="BH64" s="63"/>
      <c r="BI64" s="63"/>
      <c r="BJ64" s="63"/>
      <c r="BK64" s="63"/>
      <c r="BL64" s="63"/>
      <c r="BM64" s="63"/>
      <c r="BN64" s="63"/>
      <c r="BO64" s="63"/>
      <c r="BP64" s="63"/>
      <c r="BQ64" s="63"/>
      <c r="BR64" s="63"/>
      <c r="BS64" s="63"/>
      <c r="BT64" s="63"/>
      <c r="BU64" s="63"/>
      <c r="BV64" s="63"/>
      <c r="BW64" s="63"/>
      <c r="BX64" s="63"/>
      <c r="BY64" s="63"/>
      <c r="BZ64" s="63"/>
      <c r="CA64" s="63"/>
      <c r="CB64" s="63"/>
      <c r="CC64" s="63"/>
      <c r="CD64" s="63"/>
      <c r="CE64" s="63"/>
      <c r="CF64" s="63"/>
      <c r="CG64" s="63"/>
      <c r="CH64" s="63"/>
      <c r="CI64" s="63"/>
      <c r="CJ64" s="63"/>
      <c r="CK64" s="63"/>
      <c r="CL64" s="63"/>
      <c r="CM64" s="63"/>
      <c r="CN64" s="63"/>
      <c r="CO64" s="63"/>
      <c r="CP64" s="63"/>
      <c r="CQ64" s="63"/>
      <c r="CR64" s="63"/>
      <c r="CS64" s="63"/>
      <c r="CT64" s="63"/>
      <c r="CU64" s="63"/>
      <c r="CV64" s="63"/>
      <c r="CW64" s="63"/>
      <c r="CX64" s="63"/>
      <c r="CY64" s="63"/>
      <c r="CZ64" s="63"/>
    </row>
    <row r="65" spans="1:104" ht="27.6" x14ac:dyDescent="0.25">
      <c r="A65" s="16" t="s">
        <v>639</v>
      </c>
      <c r="B65" s="9" t="s">
        <v>185</v>
      </c>
      <c r="C65" s="15" t="s">
        <v>254</v>
      </c>
      <c r="D65" s="15" t="s">
        <v>68</v>
      </c>
      <c r="E65" s="91"/>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c r="AT65" s="92"/>
      <c r="AU65" s="92"/>
      <c r="AV65" s="92"/>
      <c r="AW65" s="92"/>
      <c r="AX65" s="92"/>
      <c r="AY65" s="92"/>
      <c r="AZ65" s="92"/>
      <c r="BA65" s="92"/>
      <c r="BB65" s="92"/>
      <c r="BC65" s="92"/>
      <c r="BD65" s="92"/>
      <c r="BE65" s="92"/>
      <c r="BF65" s="92"/>
      <c r="BG65" s="92"/>
      <c r="BH65" s="92"/>
      <c r="BI65" s="92"/>
      <c r="BJ65" s="92"/>
      <c r="BK65" s="92"/>
      <c r="BL65" s="92"/>
      <c r="BM65" s="92"/>
      <c r="BN65" s="92"/>
      <c r="BO65" s="92"/>
      <c r="BP65" s="92"/>
      <c r="BQ65" s="92"/>
      <c r="BR65" s="92"/>
      <c r="BS65" s="92"/>
      <c r="BT65" s="92"/>
      <c r="BU65" s="92"/>
      <c r="BV65" s="92"/>
      <c r="BW65" s="92"/>
      <c r="BX65" s="92"/>
      <c r="BY65" s="92"/>
      <c r="BZ65" s="92"/>
      <c r="CA65" s="92"/>
      <c r="CB65" s="92"/>
      <c r="CC65" s="92"/>
      <c r="CD65" s="92"/>
      <c r="CE65" s="92"/>
      <c r="CF65" s="92"/>
      <c r="CG65" s="92"/>
      <c r="CH65" s="92"/>
      <c r="CI65" s="92"/>
      <c r="CJ65" s="92"/>
      <c r="CK65" s="92"/>
      <c r="CL65" s="92"/>
      <c r="CM65" s="92"/>
      <c r="CN65" s="92"/>
      <c r="CO65" s="92"/>
      <c r="CP65" s="92"/>
      <c r="CQ65" s="92"/>
      <c r="CR65" s="92"/>
      <c r="CS65" s="92"/>
      <c r="CT65" s="92"/>
      <c r="CU65" s="92"/>
      <c r="CV65" s="92"/>
      <c r="CW65" s="92"/>
      <c r="CX65" s="92"/>
      <c r="CY65" s="92"/>
      <c r="CZ65" s="92"/>
    </row>
    <row r="66" spans="1:104" ht="23.4" customHeight="1" x14ac:dyDescent="0.35">
      <c r="A66" s="66"/>
      <c r="B66" s="66" t="s">
        <v>106</v>
      </c>
      <c r="E66" s="71"/>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32"/>
      <c r="AM66" s="32"/>
      <c r="AN66" s="32"/>
      <c r="AO66" s="32"/>
      <c r="AP66" s="32"/>
      <c r="AQ66" s="32"/>
      <c r="AR66" s="32"/>
      <c r="AS66" s="32"/>
      <c r="AT66" s="32"/>
      <c r="AU66" s="32"/>
      <c r="AV66" s="32"/>
      <c r="AW66" s="32"/>
      <c r="AX66" s="32"/>
      <c r="AY66" s="32"/>
      <c r="AZ66" s="32"/>
      <c r="BA66" s="32"/>
      <c r="BB66" s="32"/>
      <c r="BC66" s="32"/>
      <c r="BD66" s="32"/>
      <c r="BE66" s="32"/>
      <c r="BF66" s="32"/>
      <c r="BG66" s="32"/>
      <c r="BH66" s="32"/>
      <c r="BI66" s="32"/>
      <c r="BJ66" s="32"/>
      <c r="BK66" s="32"/>
      <c r="BL66" s="32"/>
      <c r="BM66" s="32"/>
      <c r="BN66" s="32"/>
      <c r="BO66" s="32"/>
      <c r="BP66" s="32"/>
      <c r="BQ66" s="32"/>
      <c r="BR66" s="32"/>
      <c r="BS66" s="32"/>
      <c r="BT66" s="32"/>
      <c r="BU66" s="32"/>
      <c r="BV66" s="32"/>
      <c r="BW66" s="32"/>
      <c r="BX66" s="32"/>
      <c r="BY66" s="32"/>
      <c r="BZ66" s="32"/>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row>
    <row r="67" spans="1:104" ht="40.049999999999997" customHeight="1" x14ac:dyDescent="0.25">
      <c r="A67" s="222"/>
      <c r="B67" s="222" t="s">
        <v>279</v>
      </c>
      <c r="C67" s="15" t="s">
        <v>556</v>
      </c>
      <c r="D67" s="15" t="s">
        <v>243</v>
      </c>
      <c r="E67" s="210" t="s">
        <v>100</v>
      </c>
      <c r="F67" s="211" t="s">
        <v>100</v>
      </c>
      <c r="G67" s="211" t="s">
        <v>100</v>
      </c>
      <c r="H67" s="211" t="s">
        <v>100</v>
      </c>
      <c r="I67" s="211" t="s">
        <v>100</v>
      </c>
      <c r="J67" s="211" t="s">
        <v>100</v>
      </c>
      <c r="K67" s="211" t="s">
        <v>100</v>
      </c>
      <c r="L67" s="211" t="s">
        <v>100</v>
      </c>
      <c r="M67" s="211" t="s">
        <v>100</v>
      </c>
      <c r="N67" s="211" t="s">
        <v>100</v>
      </c>
      <c r="O67" s="211" t="s">
        <v>100</v>
      </c>
      <c r="P67" s="211" t="s">
        <v>100</v>
      </c>
      <c r="Q67" s="211" t="s">
        <v>100</v>
      </c>
      <c r="R67" s="211" t="s">
        <v>100</v>
      </c>
      <c r="S67" s="211" t="s">
        <v>100</v>
      </c>
      <c r="T67" s="211" t="s">
        <v>100</v>
      </c>
      <c r="U67" s="211" t="s">
        <v>100</v>
      </c>
      <c r="V67" s="211" t="s">
        <v>100</v>
      </c>
      <c r="W67" s="211" t="s">
        <v>100</v>
      </c>
      <c r="X67" s="211" t="s">
        <v>100</v>
      </c>
      <c r="Y67" s="211" t="s">
        <v>100</v>
      </c>
      <c r="Z67" s="211" t="s">
        <v>100</v>
      </c>
      <c r="AA67" s="211" t="s">
        <v>100</v>
      </c>
      <c r="AB67" s="211" t="s">
        <v>100</v>
      </c>
      <c r="AC67" s="211" t="s">
        <v>100</v>
      </c>
      <c r="AD67" s="211" t="s">
        <v>100</v>
      </c>
      <c r="AE67" s="211" t="s">
        <v>100</v>
      </c>
      <c r="AF67" s="211" t="s">
        <v>100</v>
      </c>
      <c r="AG67" s="211" t="s">
        <v>100</v>
      </c>
      <c r="AH67" s="211" t="s">
        <v>100</v>
      </c>
      <c r="AI67" s="211" t="s">
        <v>100</v>
      </c>
      <c r="AJ67" s="211" t="s">
        <v>100</v>
      </c>
      <c r="AK67" s="211" t="s">
        <v>100</v>
      </c>
      <c r="AL67" s="211" t="s">
        <v>100</v>
      </c>
      <c r="AM67" s="211" t="s">
        <v>100</v>
      </c>
      <c r="AN67" s="211" t="s">
        <v>100</v>
      </c>
      <c r="AO67" s="211" t="s">
        <v>100</v>
      </c>
      <c r="AP67" s="211" t="s">
        <v>100</v>
      </c>
      <c r="AQ67" s="211" t="s">
        <v>100</v>
      </c>
      <c r="AR67" s="211" t="s">
        <v>100</v>
      </c>
      <c r="AS67" s="211" t="s">
        <v>100</v>
      </c>
      <c r="AT67" s="211" t="s">
        <v>100</v>
      </c>
      <c r="AU67" s="211" t="s">
        <v>100</v>
      </c>
      <c r="AV67" s="211" t="s">
        <v>100</v>
      </c>
      <c r="AW67" s="211" t="s">
        <v>100</v>
      </c>
      <c r="AX67" s="211" t="s">
        <v>100</v>
      </c>
      <c r="AY67" s="211" t="s">
        <v>100</v>
      </c>
      <c r="AZ67" s="211" t="s">
        <v>100</v>
      </c>
      <c r="BA67" s="211" t="s">
        <v>100</v>
      </c>
      <c r="BB67" s="211" t="s">
        <v>100</v>
      </c>
      <c r="BC67" s="211" t="s">
        <v>100</v>
      </c>
      <c r="BD67" s="211" t="s">
        <v>100</v>
      </c>
      <c r="BE67" s="211" t="s">
        <v>100</v>
      </c>
      <c r="BF67" s="211" t="s">
        <v>100</v>
      </c>
      <c r="BG67" s="211" t="s">
        <v>100</v>
      </c>
      <c r="BH67" s="211" t="s">
        <v>100</v>
      </c>
      <c r="BI67" s="211" t="s">
        <v>100</v>
      </c>
      <c r="BJ67" s="211" t="s">
        <v>100</v>
      </c>
      <c r="BK67" s="211" t="s">
        <v>100</v>
      </c>
      <c r="BL67" s="211" t="s">
        <v>100</v>
      </c>
      <c r="BM67" s="211" t="s">
        <v>100</v>
      </c>
      <c r="BN67" s="211" t="s">
        <v>100</v>
      </c>
      <c r="BO67" s="211" t="s">
        <v>100</v>
      </c>
      <c r="BP67" s="211" t="s">
        <v>100</v>
      </c>
      <c r="BQ67" s="211" t="s">
        <v>100</v>
      </c>
      <c r="BR67" s="211" t="s">
        <v>100</v>
      </c>
      <c r="BS67" s="211" t="s">
        <v>100</v>
      </c>
      <c r="BT67" s="211" t="s">
        <v>100</v>
      </c>
      <c r="BU67" s="211" t="s">
        <v>100</v>
      </c>
      <c r="BV67" s="211" t="s">
        <v>100</v>
      </c>
      <c r="BW67" s="211" t="s">
        <v>100</v>
      </c>
      <c r="BX67" s="211" t="s">
        <v>100</v>
      </c>
      <c r="BY67" s="211" t="s">
        <v>100</v>
      </c>
      <c r="BZ67" s="211" t="s">
        <v>100</v>
      </c>
      <c r="CA67" s="211" t="s">
        <v>100</v>
      </c>
      <c r="CB67" s="211" t="s">
        <v>100</v>
      </c>
      <c r="CC67" s="211" t="s">
        <v>100</v>
      </c>
      <c r="CD67" s="211" t="s">
        <v>100</v>
      </c>
      <c r="CE67" s="211" t="s">
        <v>100</v>
      </c>
      <c r="CF67" s="211" t="s">
        <v>100</v>
      </c>
      <c r="CG67" s="211" t="s">
        <v>100</v>
      </c>
      <c r="CH67" s="211" t="s">
        <v>100</v>
      </c>
      <c r="CI67" s="211" t="s">
        <v>100</v>
      </c>
      <c r="CJ67" s="211" t="s">
        <v>100</v>
      </c>
      <c r="CK67" s="211" t="s">
        <v>100</v>
      </c>
      <c r="CL67" s="211" t="s">
        <v>100</v>
      </c>
      <c r="CM67" s="211" t="s">
        <v>100</v>
      </c>
      <c r="CN67" s="211" t="s">
        <v>100</v>
      </c>
      <c r="CO67" s="211" t="s">
        <v>100</v>
      </c>
      <c r="CP67" s="211" t="s">
        <v>100</v>
      </c>
      <c r="CQ67" s="211" t="s">
        <v>100</v>
      </c>
      <c r="CR67" s="211" t="s">
        <v>100</v>
      </c>
      <c r="CS67" s="211" t="s">
        <v>100</v>
      </c>
      <c r="CT67" s="211" t="s">
        <v>100</v>
      </c>
      <c r="CU67" s="211" t="s">
        <v>100</v>
      </c>
      <c r="CV67" s="211" t="s">
        <v>100</v>
      </c>
      <c r="CW67" s="211" t="s">
        <v>100</v>
      </c>
      <c r="CX67" s="211" t="s">
        <v>100</v>
      </c>
      <c r="CY67" s="211" t="s">
        <v>100</v>
      </c>
      <c r="CZ67" s="211" t="s">
        <v>100</v>
      </c>
    </row>
    <row r="68" spans="1:104" x14ac:dyDescent="0.25">
      <c r="A68" s="16" t="s">
        <v>614</v>
      </c>
      <c r="B68" s="9" t="s">
        <v>180</v>
      </c>
      <c r="C68" s="15" t="s">
        <v>253</v>
      </c>
      <c r="D68" s="15" t="s">
        <v>2</v>
      </c>
      <c r="E68" s="86" t="s">
        <v>178</v>
      </c>
      <c r="F68" s="63" t="s">
        <v>178</v>
      </c>
      <c r="G68" s="63" t="s">
        <v>178</v>
      </c>
      <c r="H68" s="63" t="s">
        <v>178</v>
      </c>
      <c r="I68" s="63" t="s">
        <v>178</v>
      </c>
      <c r="J68" s="63" t="s">
        <v>178</v>
      </c>
      <c r="K68" s="63" t="s">
        <v>178</v>
      </c>
      <c r="L68" s="63" t="s">
        <v>178</v>
      </c>
      <c r="M68" s="63" t="s">
        <v>178</v>
      </c>
      <c r="N68" s="63" t="s">
        <v>178</v>
      </c>
      <c r="O68" s="63" t="s">
        <v>178</v>
      </c>
      <c r="P68" s="63" t="s">
        <v>178</v>
      </c>
      <c r="Q68" s="63" t="s">
        <v>178</v>
      </c>
      <c r="R68" s="63" t="s">
        <v>178</v>
      </c>
      <c r="S68" s="63" t="s">
        <v>178</v>
      </c>
      <c r="T68" s="63" t="s">
        <v>178</v>
      </c>
      <c r="U68" s="63" t="s">
        <v>178</v>
      </c>
      <c r="V68" s="63" t="s">
        <v>178</v>
      </c>
      <c r="W68" s="63" t="s">
        <v>178</v>
      </c>
      <c r="X68" s="63" t="s">
        <v>178</v>
      </c>
      <c r="Y68" s="63" t="s">
        <v>178</v>
      </c>
      <c r="Z68" s="63" t="s">
        <v>178</v>
      </c>
      <c r="AA68" s="63" t="s">
        <v>178</v>
      </c>
      <c r="AB68" s="63" t="s">
        <v>178</v>
      </c>
      <c r="AC68" s="63" t="s">
        <v>178</v>
      </c>
      <c r="AD68" s="63" t="s">
        <v>178</v>
      </c>
      <c r="AE68" s="63" t="s">
        <v>178</v>
      </c>
      <c r="AF68" s="63" t="s">
        <v>178</v>
      </c>
      <c r="AG68" s="63" t="s">
        <v>178</v>
      </c>
      <c r="AH68" s="63" t="s">
        <v>178</v>
      </c>
      <c r="AI68" s="63" t="s">
        <v>178</v>
      </c>
      <c r="AJ68" s="63" t="s">
        <v>178</v>
      </c>
      <c r="AK68" s="63" t="s">
        <v>178</v>
      </c>
      <c r="AL68" s="63" t="s">
        <v>178</v>
      </c>
      <c r="AM68" s="63" t="s">
        <v>178</v>
      </c>
      <c r="AN68" s="63" t="s">
        <v>178</v>
      </c>
      <c r="AO68" s="63" t="s">
        <v>178</v>
      </c>
      <c r="AP68" s="63" t="s">
        <v>178</v>
      </c>
      <c r="AQ68" s="63" t="s">
        <v>178</v>
      </c>
      <c r="AR68" s="63" t="s">
        <v>178</v>
      </c>
      <c r="AS68" s="63" t="s">
        <v>178</v>
      </c>
      <c r="AT68" s="63" t="s">
        <v>178</v>
      </c>
      <c r="AU68" s="63" t="s">
        <v>178</v>
      </c>
      <c r="AV68" s="63" t="s">
        <v>178</v>
      </c>
      <c r="AW68" s="63" t="s">
        <v>178</v>
      </c>
      <c r="AX68" s="63" t="s">
        <v>178</v>
      </c>
      <c r="AY68" s="63" t="s">
        <v>178</v>
      </c>
      <c r="AZ68" s="63" t="s">
        <v>178</v>
      </c>
      <c r="BA68" s="63" t="s">
        <v>178</v>
      </c>
      <c r="BB68" s="63" t="s">
        <v>178</v>
      </c>
      <c r="BC68" s="63" t="s">
        <v>178</v>
      </c>
      <c r="BD68" s="63" t="s">
        <v>178</v>
      </c>
      <c r="BE68" s="63" t="s">
        <v>178</v>
      </c>
      <c r="BF68" s="63" t="s">
        <v>178</v>
      </c>
      <c r="BG68" s="63" t="s">
        <v>178</v>
      </c>
      <c r="BH68" s="63" t="s">
        <v>178</v>
      </c>
      <c r="BI68" s="63" t="s">
        <v>178</v>
      </c>
      <c r="BJ68" s="63" t="s">
        <v>178</v>
      </c>
      <c r="BK68" s="63" t="s">
        <v>178</v>
      </c>
      <c r="BL68" s="63" t="s">
        <v>178</v>
      </c>
      <c r="BM68" s="63" t="s">
        <v>178</v>
      </c>
      <c r="BN68" s="63" t="s">
        <v>178</v>
      </c>
      <c r="BO68" s="63" t="s">
        <v>178</v>
      </c>
      <c r="BP68" s="63" t="s">
        <v>178</v>
      </c>
      <c r="BQ68" s="63" t="s">
        <v>178</v>
      </c>
      <c r="BR68" s="63" t="s">
        <v>178</v>
      </c>
      <c r="BS68" s="63" t="s">
        <v>178</v>
      </c>
      <c r="BT68" s="63" t="s">
        <v>178</v>
      </c>
      <c r="BU68" s="63" t="s">
        <v>178</v>
      </c>
      <c r="BV68" s="63" t="s">
        <v>178</v>
      </c>
      <c r="BW68" s="63" t="s">
        <v>178</v>
      </c>
      <c r="BX68" s="63" t="s">
        <v>178</v>
      </c>
      <c r="BY68" s="63" t="s">
        <v>178</v>
      </c>
      <c r="BZ68" s="63" t="s">
        <v>178</v>
      </c>
      <c r="CA68" s="63" t="s">
        <v>178</v>
      </c>
      <c r="CB68" s="63" t="s">
        <v>178</v>
      </c>
      <c r="CC68" s="63" t="s">
        <v>178</v>
      </c>
      <c r="CD68" s="63" t="s">
        <v>178</v>
      </c>
      <c r="CE68" s="63" t="s">
        <v>178</v>
      </c>
      <c r="CF68" s="63" t="s">
        <v>178</v>
      </c>
      <c r="CG68" s="63" t="s">
        <v>178</v>
      </c>
      <c r="CH68" s="63" t="s">
        <v>178</v>
      </c>
      <c r="CI68" s="63" t="s">
        <v>178</v>
      </c>
      <c r="CJ68" s="63" t="s">
        <v>178</v>
      </c>
      <c r="CK68" s="63" t="s">
        <v>178</v>
      </c>
      <c r="CL68" s="63" t="s">
        <v>178</v>
      </c>
      <c r="CM68" s="63" t="s">
        <v>178</v>
      </c>
      <c r="CN68" s="63" t="s">
        <v>178</v>
      </c>
      <c r="CO68" s="63" t="s">
        <v>178</v>
      </c>
      <c r="CP68" s="63" t="s">
        <v>178</v>
      </c>
      <c r="CQ68" s="63" t="s">
        <v>178</v>
      </c>
      <c r="CR68" s="63" t="s">
        <v>178</v>
      </c>
      <c r="CS68" s="63" t="s">
        <v>178</v>
      </c>
      <c r="CT68" s="63" t="s">
        <v>178</v>
      </c>
      <c r="CU68" s="63" t="s">
        <v>178</v>
      </c>
      <c r="CV68" s="63" t="s">
        <v>178</v>
      </c>
      <c r="CW68" s="63" t="s">
        <v>178</v>
      </c>
      <c r="CX68" s="63" t="s">
        <v>178</v>
      </c>
      <c r="CY68" s="63" t="s">
        <v>178</v>
      </c>
      <c r="CZ68" s="63" t="s">
        <v>178</v>
      </c>
    </row>
    <row r="69" spans="1:104" x14ac:dyDescent="0.25">
      <c r="A69" s="16" t="s">
        <v>615</v>
      </c>
      <c r="B69" s="9" t="s">
        <v>181</v>
      </c>
      <c r="C69" s="15" t="s">
        <v>253</v>
      </c>
      <c r="D69" s="15" t="s">
        <v>2</v>
      </c>
      <c r="E69" s="86" t="s">
        <v>178</v>
      </c>
      <c r="F69" s="63" t="s">
        <v>178</v>
      </c>
      <c r="G69" s="63" t="s">
        <v>178</v>
      </c>
      <c r="H69" s="63" t="s">
        <v>178</v>
      </c>
      <c r="I69" s="63" t="s">
        <v>178</v>
      </c>
      <c r="J69" s="63" t="s">
        <v>178</v>
      </c>
      <c r="K69" s="63" t="s">
        <v>178</v>
      </c>
      <c r="L69" s="63" t="s">
        <v>178</v>
      </c>
      <c r="M69" s="63" t="s">
        <v>178</v>
      </c>
      <c r="N69" s="63" t="s">
        <v>178</v>
      </c>
      <c r="O69" s="63" t="s">
        <v>178</v>
      </c>
      <c r="P69" s="63" t="s">
        <v>178</v>
      </c>
      <c r="Q69" s="63" t="s">
        <v>178</v>
      </c>
      <c r="R69" s="63" t="s">
        <v>178</v>
      </c>
      <c r="S69" s="63" t="s">
        <v>178</v>
      </c>
      <c r="T69" s="63" t="s">
        <v>178</v>
      </c>
      <c r="U69" s="63" t="s">
        <v>178</v>
      </c>
      <c r="V69" s="63" t="s">
        <v>178</v>
      </c>
      <c r="W69" s="63" t="s">
        <v>178</v>
      </c>
      <c r="X69" s="63" t="s">
        <v>178</v>
      </c>
      <c r="Y69" s="63" t="s">
        <v>178</v>
      </c>
      <c r="Z69" s="63" t="s">
        <v>178</v>
      </c>
      <c r="AA69" s="63" t="s">
        <v>178</v>
      </c>
      <c r="AB69" s="63" t="s">
        <v>178</v>
      </c>
      <c r="AC69" s="63" t="s">
        <v>178</v>
      </c>
      <c r="AD69" s="63" t="s">
        <v>178</v>
      </c>
      <c r="AE69" s="63" t="s">
        <v>178</v>
      </c>
      <c r="AF69" s="63" t="s">
        <v>178</v>
      </c>
      <c r="AG69" s="63" t="s">
        <v>178</v>
      </c>
      <c r="AH69" s="63" t="s">
        <v>178</v>
      </c>
      <c r="AI69" s="63" t="s">
        <v>178</v>
      </c>
      <c r="AJ69" s="63" t="s">
        <v>178</v>
      </c>
      <c r="AK69" s="63" t="s">
        <v>178</v>
      </c>
      <c r="AL69" s="63" t="s">
        <v>178</v>
      </c>
      <c r="AM69" s="63" t="s">
        <v>178</v>
      </c>
      <c r="AN69" s="63" t="s">
        <v>178</v>
      </c>
      <c r="AO69" s="63" t="s">
        <v>178</v>
      </c>
      <c r="AP69" s="63" t="s">
        <v>178</v>
      </c>
      <c r="AQ69" s="63" t="s">
        <v>178</v>
      </c>
      <c r="AR69" s="63" t="s">
        <v>178</v>
      </c>
      <c r="AS69" s="63" t="s">
        <v>178</v>
      </c>
      <c r="AT69" s="63" t="s">
        <v>178</v>
      </c>
      <c r="AU69" s="63" t="s">
        <v>178</v>
      </c>
      <c r="AV69" s="63" t="s">
        <v>178</v>
      </c>
      <c r="AW69" s="63" t="s">
        <v>178</v>
      </c>
      <c r="AX69" s="63" t="s">
        <v>178</v>
      </c>
      <c r="AY69" s="63" t="s">
        <v>178</v>
      </c>
      <c r="AZ69" s="63" t="s">
        <v>178</v>
      </c>
      <c r="BA69" s="63" t="s">
        <v>178</v>
      </c>
      <c r="BB69" s="63" t="s">
        <v>178</v>
      </c>
      <c r="BC69" s="63" t="s">
        <v>178</v>
      </c>
      <c r="BD69" s="63" t="s">
        <v>178</v>
      </c>
      <c r="BE69" s="63" t="s">
        <v>178</v>
      </c>
      <c r="BF69" s="63" t="s">
        <v>178</v>
      </c>
      <c r="BG69" s="63" t="s">
        <v>178</v>
      </c>
      <c r="BH69" s="63" t="s">
        <v>178</v>
      </c>
      <c r="BI69" s="63" t="s">
        <v>178</v>
      </c>
      <c r="BJ69" s="63" t="s">
        <v>178</v>
      </c>
      <c r="BK69" s="63" t="s">
        <v>178</v>
      </c>
      <c r="BL69" s="63" t="s">
        <v>178</v>
      </c>
      <c r="BM69" s="63" t="s">
        <v>178</v>
      </c>
      <c r="BN69" s="63" t="s">
        <v>178</v>
      </c>
      <c r="BO69" s="63" t="s">
        <v>178</v>
      </c>
      <c r="BP69" s="63" t="s">
        <v>178</v>
      </c>
      <c r="BQ69" s="63" t="s">
        <v>178</v>
      </c>
      <c r="BR69" s="63" t="s">
        <v>178</v>
      </c>
      <c r="BS69" s="63" t="s">
        <v>178</v>
      </c>
      <c r="BT69" s="63" t="s">
        <v>178</v>
      </c>
      <c r="BU69" s="63" t="s">
        <v>178</v>
      </c>
      <c r="BV69" s="63" t="s">
        <v>178</v>
      </c>
      <c r="BW69" s="63" t="s">
        <v>178</v>
      </c>
      <c r="BX69" s="63" t="s">
        <v>178</v>
      </c>
      <c r="BY69" s="63" t="s">
        <v>178</v>
      </c>
      <c r="BZ69" s="63" t="s">
        <v>178</v>
      </c>
      <c r="CA69" s="63" t="s">
        <v>178</v>
      </c>
      <c r="CB69" s="63" t="s">
        <v>178</v>
      </c>
      <c r="CC69" s="63" t="s">
        <v>178</v>
      </c>
      <c r="CD69" s="63" t="s">
        <v>178</v>
      </c>
      <c r="CE69" s="63" t="s">
        <v>178</v>
      </c>
      <c r="CF69" s="63" t="s">
        <v>178</v>
      </c>
      <c r="CG69" s="63" t="s">
        <v>178</v>
      </c>
      <c r="CH69" s="63" t="s">
        <v>178</v>
      </c>
      <c r="CI69" s="63" t="s">
        <v>178</v>
      </c>
      <c r="CJ69" s="63" t="s">
        <v>178</v>
      </c>
      <c r="CK69" s="63" t="s">
        <v>178</v>
      </c>
      <c r="CL69" s="63" t="s">
        <v>178</v>
      </c>
      <c r="CM69" s="63" t="s">
        <v>178</v>
      </c>
      <c r="CN69" s="63" t="s">
        <v>178</v>
      </c>
      <c r="CO69" s="63" t="s">
        <v>178</v>
      </c>
      <c r="CP69" s="63" t="s">
        <v>178</v>
      </c>
      <c r="CQ69" s="63" t="s">
        <v>178</v>
      </c>
      <c r="CR69" s="63" t="s">
        <v>178</v>
      </c>
      <c r="CS69" s="63" t="s">
        <v>178</v>
      </c>
      <c r="CT69" s="63" t="s">
        <v>178</v>
      </c>
      <c r="CU69" s="63" t="s">
        <v>178</v>
      </c>
      <c r="CV69" s="63" t="s">
        <v>178</v>
      </c>
      <c r="CW69" s="63" t="s">
        <v>178</v>
      </c>
      <c r="CX69" s="63" t="s">
        <v>178</v>
      </c>
      <c r="CY69" s="63" t="s">
        <v>178</v>
      </c>
      <c r="CZ69" s="63" t="s">
        <v>178</v>
      </c>
    </row>
    <row r="70" spans="1:104" x14ac:dyDescent="0.25">
      <c r="A70" s="16" t="s">
        <v>616</v>
      </c>
      <c r="B70" s="9" t="s">
        <v>182</v>
      </c>
      <c r="C70" s="15" t="s">
        <v>253</v>
      </c>
      <c r="D70" s="15" t="s">
        <v>2</v>
      </c>
      <c r="E70" s="86" t="s">
        <v>178</v>
      </c>
      <c r="F70" s="63" t="s">
        <v>178</v>
      </c>
      <c r="G70" s="63" t="s">
        <v>178</v>
      </c>
      <c r="H70" s="63" t="s">
        <v>178</v>
      </c>
      <c r="I70" s="63" t="s">
        <v>178</v>
      </c>
      <c r="J70" s="63" t="s">
        <v>178</v>
      </c>
      <c r="K70" s="63" t="s">
        <v>178</v>
      </c>
      <c r="L70" s="63" t="s">
        <v>178</v>
      </c>
      <c r="M70" s="63" t="s">
        <v>178</v>
      </c>
      <c r="N70" s="63" t="s">
        <v>178</v>
      </c>
      <c r="O70" s="63" t="s">
        <v>178</v>
      </c>
      <c r="P70" s="63" t="s">
        <v>178</v>
      </c>
      <c r="Q70" s="63" t="s">
        <v>178</v>
      </c>
      <c r="R70" s="63" t="s">
        <v>178</v>
      </c>
      <c r="S70" s="63" t="s">
        <v>178</v>
      </c>
      <c r="T70" s="63" t="s">
        <v>178</v>
      </c>
      <c r="U70" s="63" t="s">
        <v>178</v>
      </c>
      <c r="V70" s="63" t="s">
        <v>178</v>
      </c>
      <c r="W70" s="63" t="s">
        <v>178</v>
      </c>
      <c r="X70" s="63" t="s">
        <v>178</v>
      </c>
      <c r="Y70" s="63" t="s">
        <v>178</v>
      </c>
      <c r="Z70" s="63" t="s">
        <v>178</v>
      </c>
      <c r="AA70" s="63" t="s">
        <v>178</v>
      </c>
      <c r="AB70" s="63" t="s">
        <v>178</v>
      </c>
      <c r="AC70" s="63" t="s">
        <v>178</v>
      </c>
      <c r="AD70" s="63" t="s">
        <v>178</v>
      </c>
      <c r="AE70" s="63" t="s">
        <v>178</v>
      </c>
      <c r="AF70" s="63" t="s">
        <v>178</v>
      </c>
      <c r="AG70" s="63" t="s">
        <v>178</v>
      </c>
      <c r="AH70" s="63" t="s">
        <v>178</v>
      </c>
      <c r="AI70" s="63" t="s">
        <v>178</v>
      </c>
      <c r="AJ70" s="63" t="s">
        <v>178</v>
      </c>
      <c r="AK70" s="63" t="s">
        <v>178</v>
      </c>
      <c r="AL70" s="63" t="s">
        <v>178</v>
      </c>
      <c r="AM70" s="63" t="s">
        <v>178</v>
      </c>
      <c r="AN70" s="63" t="s">
        <v>178</v>
      </c>
      <c r="AO70" s="63" t="s">
        <v>178</v>
      </c>
      <c r="AP70" s="63" t="s">
        <v>178</v>
      </c>
      <c r="AQ70" s="63" t="s">
        <v>178</v>
      </c>
      <c r="AR70" s="63" t="s">
        <v>178</v>
      </c>
      <c r="AS70" s="63" t="s">
        <v>178</v>
      </c>
      <c r="AT70" s="63" t="s">
        <v>178</v>
      </c>
      <c r="AU70" s="63" t="s">
        <v>178</v>
      </c>
      <c r="AV70" s="63" t="s">
        <v>178</v>
      </c>
      <c r="AW70" s="63" t="s">
        <v>178</v>
      </c>
      <c r="AX70" s="63" t="s">
        <v>178</v>
      </c>
      <c r="AY70" s="63" t="s">
        <v>178</v>
      </c>
      <c r="AZ70" s="63" t="s">
        <v>178</v>
      </c>
      <c r="BA70" s="63" t="s">
        <v>178</v>
      </c>
      <c r="BB70" s="63" t="s">
        <v>178</v>
      </c>
      <c r="BC70" s="63" t="s">
        <v>178</v>
      </c>
      <c r="BD70" s="63" t="s">
        <v>178</v>
      </c>
      <c r="BE70" s="63" t="s">
        <v>178</v>
      </c>
      <c r="BF70" s="63" t="s">
        <v>178</v>
      </c>
      <c r="BG70" s="63" t="s">
        <v>178</v>
      </c>
      <c r="BH70" s="63" t="s">
        <v>178</v>
      </c>
      <c r="BI70" s="63" t="s">
        <v>178</v>
      </c>
      <c r="BJ70" s="63" t="s">
        <v>178</v>
      </c>
      <c r="BK70" s="63" t="s">
        <v>178</v>
      </c>
      <c r="BL70" s="63" t="s">
        <v>178</v>
      </c>
      <c r="BM70" s="63" t="s">
        <v>178</v>
      </c>
      <c r="BN70" s="63" t="s">
        <v>178</v>
      </c>
      <c r="BO70" s="63" t="s">
        <v>178</v>
      </c>
      <c r="BP70" s="63" t="s">
        <v>178</v>
      </c>
      <c r="BQ70" s="63" t="s">
        <v>178</v>
      </c>
      <c r="BR70" s="63" t="s">
        <v>178</v>
      </c>
      <c r="BS70" s="63" t="s">
        <v>178</v>
      </c>
      <c r="BT70" s="63" t="s">
        <v>178</v>
      </c>
      <c r="BU70" s="63" t="s">
        <v>178</v>
      </c>
      <c r="BV70" s="63" t="s">
        <v>178</v>
      </c>
      <c r="BW70" s="63" t="s">
        <v>178</v>
      </c>
      <c r="BX70" s="63" t="s">
        <v>178</v>
      </c>
      <c r="BY70" s="63" t="s">
        <v>178</v>
      </c>
      <c r="BZ70" s="63" t="s">
        <v>178</v>
      </c>
      <c r="CA70" s="63" t="s">
        <v>178</v>
      </c>
      <c r="CB70" s="63" t="s">
        <v>178</v>
      </c>
      <c r="CC70" s="63" t="s">
        <v>178</v>
      </c>
      <c r="CD70" s="63" t="s">
        <v>178</v>
      </c>
      <c r="CE70" s="63" t="s">
        <v>178</v>
      </c>
      <c r="CF70" s="63" t="s">
        <v>178</v>
      </c>
      <c r="CG70" s="63" t="s">
        <v>178</v>
      </c>
      <c r="CH70" s="63" t="s">
        <v>178</v>
      </c>
      <c r="CI70" s="63" t="s">
        <v>178</v>
      </c>
      <c r="CJ70" s="63" t="s">
        <v>178</v>
      </c>
      <c r="CK70" s="63" t="s">
        <v>178</v>
      </c>
      <c r="CL70" s="63" t="s">
        <v>178</v>
      </c>
      <c r="CM70" s="63" t="s">
        <v>178</v>
      </c>
      <c r="CN70" s="63" t="s">
        <v>178</v>
      </c>
      <c r="CO70" s="63" t="s">
        <v>178</v>
      </c>
      <c r="CP70" s="63" t="s">
        <v>178</v>
      </c>
      <c r="CQ70" s="63" t="s">
        <v>178</v>
      </c>
      <c r="CR70" s="63" t="s">
        <v>178</v>
      </c>
      <c r="CS70" s="63" t="s">
        <v>178</v>
      </c>
      <c r="CT70" s="63" t="s">
        <v>178</v>
      </c>
      <c r="CU70" s="63" t="s">
        <v>178</v>
      </c>
      <c r="CV70" s="63" t="s">
        <v>178</v>
      </c>
      <c r="CW70" s="63" t="s">
        <v>178</v>
      </c>
      <c r="CX70" s="63" t="s">
        <v>178</v>
      </c>
      <c r="CY70" s="63" t="s">
        <v>178</v>
      </c>
      <c r="CZ70" s="63" t="s">
        <v>178</v>
      </c>
    </row>
    <row r="71" spans="1:104" x14ac:dyDescent="0.25">
      <c r="A71" s="16" t="s">
        <v>617</v>
      </c>
      <c r="B71" s="9" t="s">
        <v>183</v>
      </c>
      <c r="C71" s="15" t="s">
        <v>253</v>
      </c>
      <c r="D71" s="15" t="s">
        <v>2</v>
      </c>
      <c r="E71" s="86" t="s">
        <v>178</v>
      </c>
      <c r="F71" s="63" t="s">
        <v>178</v>
      </c>
      <c r="G71" s="63" t="s">
        <v>178</v>
      </c>
      <c r="H71" s="63" t="s">
        <v>178</v>
      </c>
      <c r="I71" s="63" t="s">
        <v>178</v>
      </c>
      <c r="J71" s="63" t="s">
        <v>178</v>
      </c>
      <c r="K71" s="63" t="s">
        <v>178</v>
      </c>
      <c r="L71" s="63" t="s">
        <v>178</v>
      </c>
      <c r="M71" s="63" t="s">
        <v>178</v>
      </c>
      <c r="N71" s="63" t="s">
        <v>178</v>
      </c>
      <c r="O71" s="63" t="s">
        <v>178</v>
      </c>
      <c r="P71" s="63" t="s">
        <v>178</v>
      </c>
      <c r="Q71" s="63" t="s">
        <v>178</v>
      </c>
      <c r="R71" s="63" t="s">
        <v>178</v>
      </c>
      <c r="S71" s="63" t="s">
        <v>178</v>
      </c>
      <c r="T71" s="63" t="s">
        <v>178</v>
      </c>
      <c r="U71" s="63" t="s">
        <v>178</v>
      </c>
      <c r="V71" s="63" t="s">
        <v>178</v>
      </c>
      <c r="W71" s="63" t="s">
        <v>178</v>
      </c>
      <c r="X71" s="63" t="s">
        <v>178</v>
      </c>
      <c r="Y71" s="63" t="s">
        <v>178</v>
      </c>
      <c r="Z71" s="63" t="s">
        <v>178</v>
      </c>
      <c r="AA71" s="63" t="s">
        <v>178</v>
      </c>
      <c r="AB71" s="63" t="s">
        <v>178</v>
      </c>
      <c r="AC71" s="63" t="s">
        <v>178</v>
      </c>
      <c r="AD71" s="63" t="s">
        <v>178</v>
      </c>
      <c r="AE71" s="63" t="s">
        <v>178</v>
      </c>
      <c r="AF71" s="63" t="s">
        <v>178</v>
      </c>
      <c r="AG71" s="63" t="s">
        <v>178</v>
      </c>
      <c r="AH71" s="63" t="s">
        <v>178</v>
      </c>
      <c r="AI71" s="63" t="s">
        <v>178</v>
      </c>
      <c r="AJ71" s="63" t="s">
        <v>178</v>
      </c>
      <c r="AK71" s="63" t="s">
        <v>178</v>
      </c>
      <c r="AL71" s="63" t="s">
        <v>178</v>
      </c>
      <c r="AM71" s="63" t="s">
        <v>178</v>
      </c>
      <c r="AN71" s="63" t="s">
        <v>178</v>
      </c>
      <c r="AO71" s="63" t="s">
        <v>178</v>
      </c>
      <c r="AP71" s="63" t="s">
        <v>178</v>
      </c>
      <c r="AQ71" s="63" t="s">
        <v>178</v>
      </c>
      <c r="AR71" s="63" t="s">
        <v>178</v>
      </c>
      <c r="AS71" s="63" t="s">
        <v>178</v>
      </c>
      <c r="AT71" s="63" t="s">
        <v>178</v>
      </c>
      <c r="AU71" s="63" t="s">
        <v>178</v>
      </c>
      <c r="AV71" s="63" t="s">
        <v>178</v>
      </c>
      <c r="AW71" s="63" t="s">
        <v>178</v>
      </c>
      <c r="AX71" s="63" t="s">
        <v>178</v>
      </c>
      <c r="AY71" s="63" t="s">
        <v>178</v>
      </c>
      <c r="AZ71" s="63" t="s">
        <v>178</v>
      </c>
      <c r="BA71" s="63" t="s">
        <v>178</v>
      </c>
      <c r="BB71" s="63" t="s">
        <v>178</v>
      </c>
      <c r="BC71" s="63" t="s">
        <v>178</v>
      </c>
      <c r="BD71" s="63" t="s">
        <v>178</v>
      </c>
      <c r="BE71" s="63" t="s">
        <v>178</v>
      </c>
      <c r="BF71" s="63" t="s">
        <v>178</v>
      </c>
      <c r="BG71" s="63" t="s">
        <v>178</v>
      </c>
      <c r="BH71" s="63" t="s">
        <v>178</v>
      </c>
      <c r="BI71" s="63" t="s">
        <v>178</v>
      </c>
      <c r="BJ71" s="63" t="s">
        <v>178</v>
      </c>
      <c r="BK71" s="63" t="s">
        <v>178</v>
      </c>
      <c r="BL71" s="63" t="s">
        <v>178</v>
      </c>
      <c r="BM71" s="63" t="s">
        <v>178</v>
      </c>
      <c r="BN71" s="63" t="s">
        <v>178</v>
      </c>
      <c r="BO71" s="63" t="s">
        <v>178</v>
      </c>
      <c r="BP71" s="63" t="s">
        <v>178</v>
      </c>
      <c r="BQ71" s="63" t="s">
        <v>178</v>
      </c>
      <c r="BR71" s="63" t="s">
        <v>178</v>
      </c>
      <c r="BS71" s="63" t="s">
        <v>178</v>
      </c>
      <c r="BT71" s="63" t="s">
        <v>178</v>
      </c>
      <c r="BU71" s="63" t="s">
        <v>178</v>
      </c>
      <c r="BV71" s="63" t="s">
        <v>178</v>
      </c>
      <c r="BW71" s="63" t="s">
        <v>178</v>
      </c>
      <c r="BX71" s="63" t="s">
        <v>178</v>
      </c>
      <c r="BY71" s="63" t="s">
        <v>178</v>
      </c>
      <c r="BZ71" s="63" t="s">
        <v>178</v>
      </c>
      <c r="CA71" s="63" t="s">
        <v>178</v>
      </c>
      <c r="CB71" s="63" t="s">
        <v>178</v>
      </c>
      <c r="CC71" s="63" t="s">
        <v>178</v>
      </c>
      <c r="CD71" s="63" t="s">
        <v>178</v>
      </c>
      <c r="CE71" s="63" t="s">
        <v>178</v>
      </c>
      <c r="CF71" s="63" t="s">
        <v>178</v>
      </c>
      <c r="CG71" s="63" t="s">
        <v>178</v>
      </c>
      <c r="CH71" s="63" t="s">
        <v>178</v>
      </c>
      <c r="CI71" s="63" t="s">
        <v>178</v>
      </c>
      <c r="CJ71" s="63" t="s">
        <v>178</v>
      </c>
      <c r="CK71" s="63" t="s">
        <v>178</v>
      </c>
      <c r="CL71" s="63" t="s">
        <v>178</v>
      </c>
      <c r="CM71" s="63" t="s">
        <v>178</v>
      </c>
      <c r="CN71" s="63" t="s">
        <v>178</v>
      </c>
      <c r="CO71" s="63" t="s">
        <v>178</v>
      </c>
      <c r="CP71" s="63" t="s">
        <v>178</v>
      </c>
      <c r="CQ71" s="63" t="s">
        <v>178</v>
      </c>
      <c r="CR71" s="63" t="s">
        <v>178</v>
      </c>
      <c r="CS71" s="63" t="s">
        <v>178</v>
      </c>
      <c r="CT71" s="63" t="s">
        <v>178</v>
      </c>
      <c r="CU71" s="63" t="s">
        <v>178</v>
      </c>
      <c r="CV71" s="63" t="s">
        <v>178</v>
      </c>
      <c r="CW71" s="63" t="s">
        <v>178</v>
      </c>
      <c r="CX71" s="63" t="s">
        <v>178</v>
      </c>
      <c r="CY71" s="63" t="s">
        <v>178</v>
      </c>
      <c r="CZ71" s="63" t="s">
        <v>178</v>
      </c>
    </row>
    <row r="72" spans="1:104" x14ac:dyDescent="0.25">
      <c r="A72" s="16" t="s">
        <v>618</v>
      </c>
      <c r="B72" s="9" t="s">
        <v>184</v>
      </c>
      <c r="C72" s="15" t="s">
        <v>256</v>
      </c>
      <c r="D72" s="15" t="s">
        <v>2</v>
      </c>
      <c r="E72" s="86"/>
      <c r="F72" s="63"/>
      <c r="G72" s="63"/>
      <c r="H72" s="63"/>
      <c r="I72" s="63"/>
      <c r="J72" s="63"/>
      <c r="K72" s="63"/>
      <c r="L72" s="63"/>
      <c r="M72" s="63"/>
      <c r="N72" s="63"/>
      <c r="O72" s="63"/>
      <c r="P72" s="63"/>
      <c r="Q72" s="63"/>
      <c r="R72" s="63"/>
      <c r="S72" s="63"/>
      <c r="T72" s="63"/>
      <c r="U72" s="63"/>
      <c r="V72" s="63"/>
      <c r="W72" s="63"/>
      <c r="X72" s="63"/>
      <c r="Y72" s="63"/>
      <c r="Z72" s="63"/>
      <c r="AA72" s="63"/>
      <c r="AB72" s="63"/>
      <c r="AC72" s="63"/>
      <c r="AD72" s="63"/>
      <c r="AE72" s="63"/>
      <c r="AF72" s="63"/>
      <c r="AG72" s="63"/>
      <c r="AH72" s="63"/>
      <c r="AI72" s="63"/>
      <c r="AJ72" s="63"/>
      <c r="AK72" s="63"/>
      <c r="AL72" s="63"/>
      <c r="AM72" s="63"/>
      <c r="AN72" s="63"/>
      <c r="AO72" s="63"/>
      <c r="AP72" s="63"/>
      <c r="AQ72" s="63"/>
      <c r="AR72" s="63"/>
      <c r="AS72" s="63"/>
      <c r="AT72" s="63"/>
      <c r="AU72" s="63"/>
      <c r="AV72" s="63"/>
      <c r="AW72" s="63"/>
      <c r="AX72" s="63"/>
      <c r="AY72" s="63"/>
      <c r="AZ72" s="63"/>
      <c r="BA72" s="63"/>
      <c r="BB72" s="63"/>
      <c r="BC72" s="63"/>
      <c r="BD72" s="63"/>
      <c r="BE72" s="63"/>
      <c r="BF72" s="63"/>
      <c r="BG72" s="63"/>
      <c r="BH72" s="63"/>
      <c r="BI72" s="63"/>
      <c r="BJ72" s="63"/>
      <c r="BK72" s="63"/>
      <c r="BL72" s="63"/>
      <c r="BM72" s="63"/>
      <c r="BN72" s="63"/>
      <c r="BO72" s="63"/>
      <c r="BP72" s="63"/>
      <c r="BQ72" s="63"/>
      <c r="BR72" s="63"/>
      <c r="BS72" s="63"/>
      <c r="BT72" s="63"/>
      <c r="BU72" s="63"/>
      <c r="BV72" s="63"/>
      <c r="BW72" s="63"/>
      <c r="BX72" s="63"/>
      <c r="BY72" s="63"/>
      <c r="BZ72" s="63"/>
      <c r="CA72" s="63"/>
      <c r="CB72" s="63"/>
      <c r="CC72" s="63"/>
      <c r="CD72" s="63"/>
      <c r="CE72" s="63"/>
      <c r="CF72" s="63"/>
      <c r="CG72" s="63"/>
      <c r="CH72" s="63"/>
      <c r="CI72" s="63"/>
      <c r="CJ72" s="63"/>
      <c r="CK72" s="63"/>
      <c r="CL72" s="63"/>
      <c r="CM72" s="63"/>
      <c r="CN72" s="63"/>
      <c r="CO72" s="63"/>
      <c r="CP72" s="63"/>
      <c r="CQ72" s="63"/>
      <c r="CR72" s="63"/>
      <c r="CS72" s="63"/>
      <c r="CT72" s="63"/>
      <c r="CU72" s="63"/>
      <c r="CV72" s="63"/>
      <c r="CW72" s="63"/>
      <c r="CX72" s="63"/>
      <c r="CY72" s="63"/>
      <c r="CZ72" s="63"/>
    </row>
    <row r="73" spans="1:104" ht="27.6" x14ac:dyDescent="0.25">
      <c r="A73" s="16" t="s">
        <v>619</v>
      </c>
      <c r="B73" s="9" t="s">
        <v>185</v>
      </c>
      <c r="C73" s="15" t="s">
        <v>255</v>
      </c>
      <c r="D73" s="15" t="s">
        <v>68</v>
      </c>
      <c r="E73" s="91"/>
      <c r="F73" s="92"/>
      <c r="G73" s="92"/>
      <c r="H73" s="92"/>
      <c r="I73" s="92"/>
      <c r="J73" s="92"/>
      <c r="K73" s="92"/>
      <c r="L73" s="92"/>
      <c r="M73" s="92"/>
      <c r="N73" s="92"/>
      <c r="O73" s="92"/>
      <c r="P73" s="92"/>
      <c r="Q73" s="92"/>
      <c r="R73" s="92"/>
      <c r="S73" s="92"/>
      <c r="T73" s="92"/>
      <c r="U73" s="92"/>
      <c r="V73" s="92"/>
      <c r="W73" s="92"/>
      <c r="X73" s="92"/>
      <c r="Y73" s="92"/>
      <c r="Z73" s="92"/>
      <c r="AA73" s="92"/>
      <c r="AB73" s="92"/>
      <c r="AC73" s="92"/>
      <c r="AD73" s="92"/>
      <c r="AE73" s="92"/>
      <c r="AF73" s="92"/>
      <c r="AG73" s="92"/>
      <c r="AH73" s="92"/>
      <c r="AI73" s="92"/>
      <c r="AJ73" s="92"/>
      <c r="AK73" s="92"/>
      <c r="AL73" s="92"/>
      <c r="AM73" s="92"/>
      <c r="AN73" s="92"/>
      <c r="AO73" s="92"/>
      <c r="AP73" s="92"/>
      <c r="AQ73" s="92"/>
      <c r="AR73" s="92"/>
      <c r="AS73" s="92"/>
      <c r="AT73" s="92"/>
      <c r="AU73" s="92"/>
      <c r="AV73" s="92"/>
      <c r="AW73" s="92"/>
      <c r="AX73" s="92"/>
      <c r="AY73" s="92"/>
      <c r="AZ73" s="92"/>
      <c r="BA73" s="92"/>
      <c r="BB73" s="92"/>
      <c r="BC73" s="92"/>
      <c r="BD73" s="92"/>
      <c r="BE73" s="92"/>
      <c r="BF73" s="92"/>
      <c r="BG73" s="92"/>
      <c r="BH73" s="92"/>
      <c r="BI73" s="92"/>
      <c r="BJ73" s="92"/>
      <c r="BK73" s="92"/>
      <c r="BL73" s="92"/>
      <c r="BM73" s="92"/>
      <c r="BN73" s="92"/>
      <c r="BO73" s="92"/>
      <c r="BP73" s="92"/>
      <c r="BQ73" s="92"/>
      <c r="BR73" s="92"/>
      <c r="BS73" s="92"/>
      <c r="BT73" s="92"/>
      <c r="BU73" s="92"/>
      <c r="BV73" s="92"/>
      <c r="BW73" s="92"/>
      <c r="BX73" s="92"/>
      <c r="BY73" s="92"/>
      <c r="BZ73" s="92"/>
      <c r="CA73" s="92"/>
      <c r="CB73" s="92"/>
      <c r="CC73" s="92"/>
      <c r="CD73" s="92"/>
      <c r="CE73" s="92"/>
      <c r="CF73" s="92"/>
      <c r="CG73" s="92"/>
      <c r="CH73" s="92"/>
      <c r="CI73" s="92"/>
      <c r="CJ73" s="92"/>
      <c r="CK73" s="92"/>
      <c r="CL73" s="92"/>
      <c r="CM73" s="92"/>
      <c r="CN73" s="92"/>
      <c r="CO73" s="92"/>
      <c r="CP73" s="92"/>
      <c r="CQ73" s="92"/>
      <c r="CR73" s="92"/>
      <c r="CS73" s="92"/>
      <c r="CT73" s="92"/>
      <c r="CU73" s="92"/>
      <c r="CV73" s="92"/>
      <c r="CW73" s="92"/>
      <c r="CX73" s="92"/>
      <c r="CY73" s="92"/>
      <c r="CZ73" s="92"/>
    </row>
    <row r="75" spans="1:104" s="73" customFormat="1" ht="17.399999999999999" x14ac:dyDescent="0.3">
      <c r="A75" s="72"/>
      <c r="C75" s="74"/>
      <c r="D75" s="74"/>
    </row>
    <row r="76" spans="1:104" ht="14.25" customHeight="1" x14ac:dyDescent="0.25"/>
    <row r="77" spans="1:104" ht="14.25" customHeight="1" x14ac:dyDescent="0.25"/>
    <row r="78" spans="1:104" ht="14.25" customHeight="1" x14ac:dyDescent="0.25"/>
    <row r="79" spans="1:104" ht="14.25" customHeight="1" x14ac:dyDescent="0.25"/>
    <row r="80" spans="1:104"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sheetData>
  <sheetProtection algorithmName="SHA-512" hashValue="BUsZkJbKQmynh+4S6MBqdZfmbMDp0PLwekjr3X9dAfEXGnN56jm7D/++nG+Wp+GzV1KN+/40i4YcDr+aRE/D5Q==" saltValue="0cHczz6CJ55MGK0IN4vLwQ==" spinCount="100000" sheet="1" objects="1" scenarios="1"/>
  <mergeCells count="5">
    <mergeCell ref="A3:C3"/>
    <mergeCell ref="A10:C10"/>
    <mergeCell ref="B13:C13"/>
    <mergeCell ref="B14:C14"/>
    <mergeCell ref="A24:D24"/>
  </mergeCells>
  <conditionalFormatting sqref="A9:A26">
    <cfRule type="expression" dxfId="45" priority="2">
      <formula>$D$5="Yes, the plan complies based on all analyses"</formula>
    </cfRule>
  </conditionalFormatting>
  <conditionalFormatting sqref="B9:D9 E9:CZ24 D10 B11:D23 A27:CZ73">
    <cfRule type="expression" dxfId="41" priority="3">
      <formula>$D$5="Yes, the plan complies based on all analyses"</formula>
    </cfRule>
  </conditionalFormatting>
  <conditionalFormatting sqref="B25:CZ26">
    <cfRule type="expression" dxfId="40" priority="1">
      <formula>$D$5="Yes, the plan complies based on all analyses"</formula>
    </cfRule>
  </conditionalFormatting>
  <dataValidations count="2">
    <dataValidation allowBlank="1" prompt="To enter free text, select cell and type - do not click into cell" sqref="E37:CZ42 E44:CZ49 E68:CZ73 E60:CZ65 E53:CZ58" xr:uid="{D0EC2CA5-0577-418F-87F9-99D1656EF6E3}"/>
    <dataValidation allowBlank="1" sqref="E30:CZ35" xr:uid="{756526EC-086A-4E3E-9C92-2C141A77EDB4}"/>
  </dataValidations>
  <hyperlinks>
    <hyperlink ref="B14" location="SectionE_AnalysisMethods" display="Return to the Analysis Methods section in the &quot;State and program information&quot; tab to change whether a method is used." xr:uid="{D8550C29-0BE3-4E67-947E-D66BBF1B95BA}"/>
    <hyperlink ref="A8" location="'III_Plan comp 438.206 All plans'!A1" display="Click to go to section B: Assurance of plan compliance for 42 C.F.R. § 438.206" xr:uid="{BEAABF29-0F72-4256-BFA7-B5BB68B8A4E8}"/>
    <hyperlink ref="A26" location="SectionE_AnalysisMethods" display="Click to return to the Analysis Methods section in the &quot;State and Program Information&quot; tab to change whether a method is used." xr:uid="{3CDC9816-561D-4735-AC7C-96B58B6774A1}"/>
  </hyperlink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6" id="{B6E9E02C-C578-4585-8C76-58647793AC29}">
            <xm:f>OR(ISBLANK('I_State and program information'!$E$50),'I_State and program information'!$E$50="No")</xm:f>
            <x14:dxf>
              <fill>
                <patternFill patternType="lightUp"/>
              </fill>
            </x14:dxf>
          </x14:cfRule>
          <xm:sqref>A28:CZ49</xm:sqref>
        </x14:conditionalFormatting>
        <x14:conditionalFormatting xmlns:xm="http://schemas.microsoft.com/office/excel/2006/main">
          <x14:cfRule type="expression" priority="5" id="{1DC46A30-1EBD-4A03-8251-C3BCCF981EAE}">
            <xm:f>OR(ISBLANK('I_State and program information'!$E$54),'I_State and program information'!$E$54="No")</xm:f>
            <x14:dxf>
              <fill>
                <patternFill patternType="lightUp"/>
              </fill>
            </x14:dxf>
          </x14:cfRule>
          <xm:sqref>A51:CZ65</xm:sqref>
        </x14:conditionalFormatting>
        <x14:conditionalFormatting xmlns:xm="http://schemas.microsoft.com/office/excel/2006/main">
          <x14:cfRule type="expression" priority="4" id="{4DCA7E0B-882C-4A30-9C17-7A3CD8632FF3}">
            <xm:f>OR(ISBLANK('I_State and program information'!$E$62),'I_State and program information'!$E$62="No")</xm:f>
            <x14:dxf>
              <fill>
                <patternFill patternType="lightUp"/>
              </fill>
            </x14:dxf>
          </x14:cfRule>
          <xm:sqref>A66:CZ73</xm:sqref>
        </x14:conditionalFormatting>
      </x14:conditionalFormattings>
    </ext>
    <ext xmlns:x14="http://schemas.microsoft.com/office/spreadsheetml/2009/9/main" uri="{CCE6A557-97BC-4b89-ADB6-D9C93CAAB3DF}">
      <x14:dataValidations xmlns:xm="http://schemas.microsoft.com/office/excel/2006/main" count="103">
        <x14:dataValidation type="list" allowBlank="1" showInputMessage="1" showErrorMessage="1" xr:uid="{1F56F990-EA12-479A-923E-7D160758A719}">
          <x14:formula1>
            <xm:f>'Set Values'!$FB$64:$FB$73</xm:f>
          </x14:formula1>
          <xm:sqref>CU15</xm:sqref>
        </x14:dataValidation>
        <x14:dataValidation type="list" allowBlank="1" showInputMessage="1" showErrorMessage="1" xr:uid="{8B329ADF-1FA4-4BDB-B2F4-23E8C5762301}">
          <x14:formula1>
            <xm:f>'Set Values'!$AB$3:$AB$4</xm:f>
          </x14:formula1>
          <xm:sqref>E20:CZ20</xm:sqref>
        </x14:dataValidation>
        <x14:dataValidation type="list" allowBlank="1" showInputMessage="1" showErrorMessage="1" xr:uid="{11574AD8-9AB6-4B80-8EEF-D1AD92174EE1}">
          <x14:formula1>
            <xm:f>'Set Values'!$Z$3:$Z$4</xm:f>
          </x14:formula1>
          <xm:sqref>D5</xm:sqref>
        </x14:dataValidation>
        <x14:dataValidation type="list" allowBlank="1" showInputMessage="1" showErrorMessage="1" xr:uid="{BA069FB6-E793-4F5A-8DB1-F7E6E90B5E48}">
          <x14:formula1>
            <xm:f>'Set Values'!$BM$64:$BM$73</xm:f>
          </x14:formula1>
          <xm:sqref>F15</xm:sqref>
        </x14:dataValidation>
        <x14:dataValidation type="list" allowBlank="1" showInputMessage="1" showErrorMessage="1" xr:uid="{00F69382-BBDD-4765-9CF9-72BB1E000E41}">
          <x14:formula1>
            <xm:f>'Set Values'!$BL$64:$BL$73</xm:f>
          </x14:formula1>
          <xm:sqref>E15</xm:sqref>
        </x14:dataValidation>
        <x14:dataValidation type="list" allowBlank="1" showInputMessage="1" showErrorMessage="1" xr:uid="{0FB6C0F4-6A72-495A-BDBC-44B6BD7BC723}">
          <x14:formula1>
            <xm:f>'Set Values'!$BN$64:$BN$73</xm:f>
          </x14:formula1>
          <xm:sqref>G15</xm:sqref>
        </x14:dataValidation>
        <x14:dataValidation type="list" allowBlank="1" showInputMessage="1" showErrorMessage="1" xr:uid="{DD394F6C-B5C4-4A68-8E6F-1B1F8191221B}">
          <x14:formula1>
            <xm:f>'Set Values'!$BO$64:$BO$73</xm:f>
          </x14:formula1>
          <xm:sqref>H15</xm:sqref>
        </x14:dataValidation>
        <x14:dataValidation type="list" allowBlank="1" showInputMessage="1" showErrorMessage="1" xr:uid="{8D30C574-052E-4FD2-A5F7-4A1DBA28AC2A}">
          <x14:formula1>
            <xm:f>'Set Values'!$BP$64:$BP$73</xm:f>
          </x14:formula1>
          <xm:sqref>I15</xm:sqref>
        </x14:dataValidation>
        <x14:dataValidation type="list" allowBlank="1" showInputMessage="1" showErrorMessage="1" xr:uid="{C857B8FD-02B0-4312-B8DE-0A96C98ADF5A}">
          <x14:formula1>
            <xm:f>'Set Values'!$BQ$64:$BQ$73</xm:f>
          </x14:formula1>
          <xm:sqref>J15</xm:sqref>
        </x14:dataValidation>
        <x14:dataValidation type="list" allowBlank="1" showInputMessage="1" showErrorMessage="1" xr:uid="{B99471B6-6C27-4424-A7BC-852CE49052C5}">
          <x14:formula1>
            <xm:f>'Set Values'!$BR$64:$BR$73</xm:f>
          </x14:formula1>
          <xm:sqref>K15</xm:sqref>
        </x14:dataValidation>
        <x14:dataValidation type="list" allowBlank="1" showInputMessage="1" showErrorMessage="1" xr:uid="{81025AE2-A232-40D5-BFD1-7EEF5F7E74CC}">
          <x14:formula1>
            <xm:f>'Set Values'!$BS$64:$BS$73</xm:f>
          </x14:formula1>
          <xm:sqref>L15</xm:sqref>
        </x14:dataValidation>
        <x14:dataValidation type="list" allowBlank="1" showInputMessage="1" showErrorMessage="1" xr:uid="{78C8B116-53FC-4BB6-9957-020104DE5116}">
          <x14:formula1>
            <xm:f>'Set Values'!$BT$64:$BT$73</xm:f>
          </x14:formula1>
          <xm:sqref>M15</xm:sqref>
        </x14:dataValidation>
        <x14:dataValidation type="list" allowBlank="1" showInputMessage="1" showErrorMessage="1" xr:uid="{0C519AEB-3592-41B4-8AFE-D4B82B5F3F12}">
          <x14:formula1>
            <xm:f>'Set Values'!$BU$64:$BU$73</xm:f>
          </x14:formula1>
          <xm:sqref>N15</xm:sqref>
        </x14:dataValidation>
        <x14:dataValidation type="list" allowBlank="1" showInputMessage="1" showErrorMessage="1" xr:uid="{AD37F7E0-D873-4ECB-A80B-65C8AF04D1B9}">
          <x14:formula1>
            <xm:f>'Set Values'!$BV$64:$BV$73</xm:f>
          </x14:formula1>
          <xm:sqref>O15</xm:sqref>
        </x14:dataValidation>
        <x14:dataValidation type="list" allowBlank="1" showInputMessage="1" showErrorMessage="1" xr:uid="{E967CA2E-A892-41B4-A80E-D67A249A5DD8}">
          <x14:formula1>
            <xm:f>'Set Values'!$BW$64:$BW$73</xm:f>
          </x14:formula1>
          <xm:sqref>P15</xm:sqref>
        </x14:dataValidation>
        <x14:dataValidation type="list" allowBlank="1" showInputMessage="1" showErrorMessage="1" xr:uid="{914CB06A-8FFA-406C-8139-828E0EEFCFE9}">
          <x14:formula1>
            <xm:f>'Set Values'!$BX$64:$BX$73</xm:f>
          </x14:formula1>
          <xm:sqref>Q15</xm:sqref>
        </x14:dataValidation>
        <x14:dataValidation type="list" allowBlank="1" showInputMessage="1" showErrorMessage="1" xr:uid="{5AADC50B-16A5-44FC-B960-2C0B3FFB0EF0}">
          <x14:formula1>
            <xm:f>'Set Values'!$BY$64:$BY$73</xm:f>
          </x14:formula1>
          <xm:sqref>R15</xm:sqref>
        </x14:dataValidation>
        <x14:dataValidation type="list" allowBlank="1" showInputMessage="1" showErrorMessage="1" xr:uid="{D78C6924-AFFD-43EC-A1F2-B56C62DD5100}">
          <x14:formula1>
            <xm:f>'Set Values'!$BZ$64:$BZ$73</xm:f>
          </x14:formula1>
          <xm:sqref>S15</xm:sqref>
        </x14:dataValidation>
        <x14:dataValidation type="list" allowBlank="1" showInputMessage="1" showErrorMessage="1" xr:uid="{3BFE2671-5A91-4E48-A5F7-2ED0D065E519}">
          <x14:formula1>
            <xm:f>'Set Values'!$CA$64:$CA$73</xm:f>
          </x14:formula1>
          <xm:sqref>T15</xm:sqref>
        </x14:dataValidation>
        <x14:dataValidation type="list" allowBlank="1" showInputMessage="1" showErrorMessage="1" xr:uid="{F551DE1E-A1B0-4B06-8199-6CA258C7C765}">
          <x14:formula1>
            <xm:f>'Set Values'!$CB$64:$CB$73</xm:f>
          </x14:formula1>
          <xm:sqref>U15</xm:sqref>
        </x14:dataValidation>
        <x14:dataValidation type="list" allowBlank="1" showInputMessage="1" showErrorMessage="1" xr:uid="{A1B1ECB1-BA5D-41FC-93A4-64CC9351061A}">
          <x14:formula1>
            <xm:f>'Set Values'!$CC$64:$CC$73</xm:f>
          </x14:formula1>
          <xm:sqref>V15</xm:sqref>
        </x14:dataValidation>
        <x14:dataValidation type="list" allowBlank="1" showInputMessage="1" showErrorMessage="1" xr:uid="{FE39A535-4F04-4F65-ADDA-3C3731227A0D}">
          <x14:formula1>
            <xm:f>'Set Values'!$CD$64:$CD$73</xm:f>
          </x14:formula1>
          <xm:sqref>W15</xm:sqref>
        </x14:dataValidation>
        <x14:dataValidation type="list" allowBlank="1" showInputMessage="1" showErrorMessage="1" xr:uid="{2C16E0FB-339A-44B6-B725-5620B1C91D1A}">
          <x14:formula1>
            <xm:f>'Set Values'!$AA$3</xm:f>
          </x14:formula1>
          <xm:sqref>E12:CZ12</xm:sqref>
        </x14:dataValidation>
        <x14:dataValidation type="list" allowBlank="1" showInputMessage="1" showErrorMessage="1" xr:uid="{FB81BD2C-6ACD-4445-BA64-579A7BEBD026}">
          <x14:formula1>
            <xm:f>'Set Values'!$CE$64:$CE$73</xm:f>
          </x14:formula1>
          <xm:sqref>X15</xm:sqref>
        </x14:dataValidation>
        <x14:dataValidation type="list" allowBlank="1" showInputMessage="1" showErrorMessage="1" xr:uid="{88BC72A5-3D5D-4A24-8351-623CFD11626D}">
          <x14:formula1>
            <xm:f>'Set Values'!$CF$64:$CF$73</xm:f>
          </x14:formula1>
          <xm:sqref>Y15</xm:sqref>
        </x14:dataValidation>
        <x14:dataValidation type="list" allowBlank="1" showInputMessage="1" showErrorMessage="1" xr:uid="{160C264F-FA82-49F1-BAF2-31AAF6E64C1B}">
          <x14:formula1>
            <xm:f>'Set Values'!$CG$64:$CG$73</xm:f>
          </x14:formula1>
          <xm:sqref>Z15</xm:sqref>
        </x14:dataValidation>
        <x14:dataValidation type="list" allowBlank="1" showInputMessage="1" showErrorMessage="1" xr:uid="{529A64D4-1FB7-49F9-AC73-85B119EB5A63}">
          <x14:formula1>
            <xm:f>'Set Values'!$CH$64:$CH$73</xm:f>
          </x14:formula1>
          <xm:sqref>AA15</xm:sqref>
        </x14:dataValidation>
        <x14:dataValidation type="list" allowBlank="1" showInputMessage="1" showErrorMessage="1" xr:uid="{20F986A8-0160-498C-9F2D-2AFA0712752F}">
          <x14:formula1>
            <xm:f>'Set Values'!$CI$64:$CI$73</xm:f>
          </x14:formula1>
          <xm:sqref>AB15</xm:sqref>
        </x14:dataValidation>
        <x14:dataValidation type="list" allowBlank="1" showInputMessage="1" showErrorMessage="1" xr:uid="{33F51518-E182-4E22-ABA4-F1EB028D97A6}">
          <x14:formula1>
            <xm:f>'Set Values'!$CJ$64:$CJ$73</xm:f>
          </x14:formula1>
          <xm:sqref>AC15</xm:sqref>
        </x14:dataValidation>
        <x14:dataValidation type="list" allowBlank="1" showInputMessage="1" showErrorMessage="1" xr:uid="{B02336AB-A280-425A-943A-EAE597FB793F}">
          <x14:formula1>
            <xm:f>'Set Values'!$CK$64:$CK$73</xm:f>
          </x14:formula1>
          <xm:sqref>AD15</xm:sqref>
        </x14:dataValidation>
        <x14:dataValidation type="list" allowBlank="1" showInputMessage="1" showErrorMessage="1" xr:uid="{3056E36A-82C5-4B9D-9480-385D8790A00E}">
          <x14:formula1>
            <xm:f>'Set Values'!$CL$64:$CL$73</xm:f>
          </x14:formula1>
          <xm:sqref>AE15</xm:sqref>
        </x14:dataValidation>
        <x14:dataValidation type="list" allowBlank="1" showInputMessage="1" showErrorMessage="1" xr:uid="{9A27AF85-F420-4A45-A0B6-26906F1AA261}">
          <x14:formula1>
            <xm:f>'Set Values'!$CM$64:$CM$73</xm:f>
          </x14:formula1>
          <xm:sqref>AF15</xm:sqref>
        </x14:dataValidation>
        <x14:dataValidation type="list" allowBlank="1" showInputMessage="1" showErrorMessage="1" xr:uid="{403BFC10-C08C-47A5-AAE5-FFE63105F0BF}">
          <x14:formula1>
            <xm:f>'Set Values'!$CN$64:$CN$73</xm:f>
          </x14:formula1>
          <xm:sqref>AG15</xm:sqref>
        </x14:dataValidation>
        <x14:dataValidation type="list" allowBlank="1" showInputMessage="1" showErrorMessage="1" xr:uid="{ACB5B5AB-2CA4-4EA8-87DF-A937F6E13BCA}">
          <x14:formula1>
            <xm:f>'Set Values'!$CO$64:$CO$73</xm:f>
          </x14:formula1>
          <xm:sqref>AH15</xm:sqref>
        </x14:dataValidation>
        <x14:dataValidation type="list" allowBlank="1" showInputMessage="1" showErrorMessage="1" xr:uid="{D5C3E969-8CA4-425A-A10B-CA878AD73AD2}">
          <x14:formula1>
            <xm:f>'Set Values'!$CP$64:$CP$73</xm:f>
          </x14:formula1>
          <xm:sqref>AI15</xm:sqref>
        </x14:dataValidation>
        <x14:dataValidation type="list" allowBlank="1" showInputMessage="1" showErrorMessage="1" xr:uid="{FFB0E9FE-A818-417F-BF6F-B0C4A65C9B50}">
          <x14:formula1>
            <xm:f>'Set Values'!$CQ$64:$CQ$73</xm:f>
          </x14:formula1>
          <xm:sqref>AJ15</xm:sqref>
        </x14:dataValidation>
        <x14:dataValidation type="list" allowBlank="1" showInputMessage="1" showErrorMessage="1" xr:uid="{3C5AF87E-AC25-4ADB-A89B-6C5441F06AB2}">
          <x14:formula1>
            <xm:f>'Set Values'!$CR$64:$CR$73</xm:f>
          </x14:formula1>
          <xm:sqref>AK15</xm:sqref>
        </x14:dataValidation>
        <x14:dataValidation type="list" allowBlank="1" showInputMessage="1" showErrorMessage="1" xr:uid="{22A3E1EE-9325-4D5E-AEC1-211BB9789B77}">
          <x14:formula1>
            <xm:f>'Set Values'!$CS$64:$CS$73</xm:f>
          </x14:formula1>
          <xm:sqref>AL15</xm:sqref>
        </x14:dataValidation>
        <x14:dataValidation type="list" allowBlank="1" showInputMessage="1" showErrorMessage="1" xr:uid="{7B373AF3-9B5E-4678-A902-B9D3C4504EFC}">
          <x14:formula1>
            <xm:f>'Set Values'!$CT$64:$CT$73</xm:f>
          </x14:formula1>
          <xm:sqref>AM15</xm:sqref>
        </x14:dataValidation>
        <x14:dataValidation type="list" allowBlank="1" showInputMessage="1" showErrorMessage="1" xr:uid="{245252E8-25D1-4366-90A5-820683BE12DC}">
          <x14:formula1>
            <xm:f>'Set Values'!$CU$64:$CU$73</xm:f>
          </x14:formula1>
          <xm:sqref>AN15</xm:sqref>
        </x14:dataValidation>
        <x14:dataValidation type="list" allowBlank="1" showInputMessage="1" showErrorMessage="1" xr:uid="{D17EF0A8-F75C-4E3E-8846-6449EADC6EB4}">
          <x14:formula1>
            <xm:f>'Set Values'!$CV$64:$CV$73</xm:f>
          </x14:formula1>
          <xm:sqref>AO15</xm:sqref>
        </x14:dataValidation>
        <x14:dataValidation type="list" allowBlank="1" showInputMessage="1" showErrorMessage="1" xr:uid="{B017A8B9-0833-4FA2-919D-A45D9D378F2D}">
          <x14:formula1>
            <xm:f>'Set Values'!$CW$64:$CW$73</xm:f>
          </x14:formula1>
          <xm:sqref>AP15</xm:sqref>
        </x14:dataValidation>
        <x14:dataValidation type="list" allowBlank="1" showInputMessage="1" showErrorMessage="1" xr:uid="{6A45C119-AF64-47B1-AC10-F0CA39F78878}">
          <x14:formula1>
            <xm:f>'Set Values'!$CX$64:$CX$73</xm:f>
          </x14:formula1>
          <xm:sqref>AQ15</xm:sqref>
        </x14:dataValidation>
        <x14:dataValidation type="list" allowBlank="1" showInputMessage="1" showErrorMessage="1" xr:uid="{521EB54E-283A-4BF8-99B8-BF5F4DE17183}">
          <x14:formula1>
            <xm:f>'Set Values'!$CY$64:$CY$73</xm:f>
          </x14:formula1>
          <xm:sqref>AR15</xm:sqref>
        </x14:dataValidation>
        <x14:dataValidation type="list" allowBlank="1" showInputMessage="1" showErrorMessage="1" xr:uid="{EFCC8024-3F0E-472B-9A87-6A6EAC70A9E5}">
          <x14:formula1>
            <xm:f>'Set Values'!$CZ$64:$CZ$73</xm:f>
          </x14:formula1>
          <xm:sqref>AS15</xm:sqref>
        </x14:dataValidation>
        <x14:dataValidation type="list" allowBlank="1" showInputMessage="1" showErrorMessage="1" xr:uid="{8B987533-44FE-4857-84A1-D7027A2E5716}">
          <x14:formula1>
            <xm:f>'Set Values'!$DA$64:$DA$73</xm:f>
          </x14:formula1>
          <xm:sqref>AT15</xm:sqref>
        </x14:dataValidation>
        <x14:dataValidation type="list" allowBlank="1" showInputMessage="1" showErrorMessage="1" xr:uid="{A6E98045-7303-417B-824E-A514A89968C8}">
          <x14:formula1>
            <xm:f>'Set Values'!$DB$64:$DB$73</xm:f>
          </x14:formula1>
          <xm:sqref>AU15</xm:sqref>
        </x14:dataValidation>
        <x14:dataValidation type="list" allowBlank="1" showInputMessage="1" showErrorMessage="1" xr:uid="{199E524B-1658-45D3-A1C1-ACA6FCA97812}">
          <x14:formula1>
            <xm:f>'Set Values'!$DC$64:$DC$73</xm:f>
          </x14:formula1>
          <xm:sqref>AV15</xm:sqref>
        </x14:dataValidation>
        <x14:dataValidation type="list" allowBlank="1" showInputMessage="1" showErrorMessage="1" xr:uid="{8B25D95F-CC0A-47D8-BAFD-7497E1AA9608}">
          <x14:formula1>
            <xm:f>'Set Values'!$DD$64:$DD$73</xm:f>
          </x14:formula1>
          <xm:sqref>AW15</xm:sqref>
        </x14:dataValidation>
        <x14:dataValidation type="list" allowBlank="1" showInputMessage="1" showErrorMessage="1" xr:uid="{FA195187-41B1-4F92-96F2-4B855C607E29}">
          <x14:formula1>
            <xm:f>'Set Values'!$DE$64:$DE$73</xm:f>
          </x14:formula1>
          <xm:sqref>AX15</xm:sqref>
        </x14:dataValidation>
        <x14:dataValidation type="list" allowBlank="1" showInputMessage="1" showErrorMessage="1" xr:uid="{9D0D0E20-4595-421E-A913-0A4FFB440A09}">
          <x14:formula1>
            <xm:f>'Set Values'!$DF$64:$DF$73</xm:f>
          </x14:formula1>
          <xm:sqref>AY15</xm:sqref>
        </x14:dataValidation>
        <x14:dataValidation type="list" allowBlank="1" showInputMessage="1" showErrorMessage="1" xr:uid="{B5CC6A25-DD7E-46E3-B3C5-B02DD4E96C8A}">
          <x14:formula1>
            <xm:f>'Set Values'!$DG$64:$DG$73</xm:f>
          </x14:formula1>
          <xm:sqref>AZ15</xm:sqref>
        </x14:dataValidation>
        <x14:dataValidation type="list" allowBlank="1" showInputMessage="1" showErrorMessage="1" xr:uid="{E00642AA-C538-490F-A072-1974153D409F}">
          <x14:formula1>
            <xm:f>'Set Values'!$DH$64:$DH$73</xm:f>
          </x14:formula1>
          <xm:sqref>BA15</xm:sqref>
        </x14:dataValidation>
        <x14:dataValidation type="list" allowBlank="1" showInputMessage="1" showErrorMessage="1" xr:uid="{51CC8D23-7AEA-41F5-9DF5-208E2EE017B8}">
          <x14:formula1>
            <xm:f>'Set Values'!$DI$64:$DI$73</xm:f>
          </x14:formula1>
          <xm:sqref>BB15</xm:sqref>
        </x14:dataValidation>
        <x14:dataValidation type="list" allowBlank="1" showInputMessage="1" showErrorMessage="1" xr:uid="{B50EB721-9799-4709-BA10-4FBF53BFE89A}">
          <x14:formula1>
            <xm:f>'Set Values'!$DJ$64:$DJ$73</xm:f>
          </x14:formula1>
          <xm:sqref>BC15</xm:sqref>
        </x14:dataValidation>
        <x14:dataValidation type="list" allowBlank="1" showInputMessage="1" showErrorMessage="1" xr:uid="{81AEC760-CC2D-443A-B1F7-BA4F85A21F06}">
          <x14:formula1>
            <xm:f>'Set Values'!$DK$64:$DK$73</xm:f>
          </x14:formula1>
          <xm:sqref>BD15</xm:sqref>
        </x14:dataValidation>
        <x14:dataValidation type="list" allowBlank="1" showInputMessage="1" showErrorMessage="1" xr:uid="{8604B704-0647-4A31-A3E1-124E4C34F4C0}">
          <x14:formula1>
            <xm:f>'Set Values'!$DL$64:$DL$73</xm:f>
          </x14:formula1>
          <xm:sqref>BE15</xm:sqref>
        </x14:dataValidation>
        <x14:dataValidation type="list" allowBlank="1" showInputMessage="1" showErrorMessage="1" xr:uid="{E2E53018-3379-41B8-9755-7E78EF11BB06}">
          <x14:formula1>
            <xm:f>'Set Values'!$DM$64:$DM$73</xm:f>
          </x14:formula1>
          <xm:sqref>BF15</xm:sqref>
        </x14:dataValidation>
        <x14:dataValidation type="list" allowBlank="1" showInputMessage="1" showErrorMessage="1" xr:uid="{3E5D17EB-14D6-484F-B529-D4CAF4ACB6A5}">
          <x14:formula1>
            <xm:f>'Set Values'!$DN$64:$DN$73</xm:f>
          </x14:formula1>
          <xm:sqref>BG15</xm:sqref>
        </x14:dataValidation>
        <x14:dataValidation type="list" allowBlank="1" showInputMessage="1" showErrorMessage="1" xr:uid="{A8D617C6-0178-450D-8C7D-7C8B36688ECE}">
          <x14:formula1>
            <xm:f>'Set Values'!$DO$64:$DO$73</xm:f>
          </x14:formula1>
          <xm:sqref>BH15</xm:sqref>
        </x14:dataValidation>
        <x14:dataValidation type="list" allowBlank="1" showInputMessage="1" showErrorMessage="1" xr:uid="{78618D98-9B34-44B4-AB49-C327323A8C4A}">
          <x14:formula1>
            <xm:f>'Set Values'!$DP$64:$DP$73</xm:f>
          </x14:formula1>
          <xm:sqref>BI15</xm:sqref>
        </x14:dataValidation>
        <x14:dataValidation type="list" allowBlank="1" showInputMessage="1" showErrorMessage="1" xr:uid="{5C1050B9-E70E-4086-8F9A-0AFF69F4CCB1}">
          <x14:formula1>
            <xm:f>'Set Values'!$DQ$64:$DQ$73</xm:f>
          </x14:formula1>
          <xm:sqref>BJ15</xm:sqref>
        </x14:dataValidation>
        <x14:dataValidation type="list" allowBlank="1" showInputMessage="1" showErrorMessage="1" xr:uid="{5EB84D5A-2EB8-4679-897B-30ED4CAFE6F3}">
          <x14:formula1>
            <xm:f>'Set Values'!$DR$64:$DR$73</xm:f>
          </x14:formula1>
          <xm:sqref>BK15</xm:sqref>
        </x14:dataValidation>
        <x14:dataValidation type="list" allowBlank="1" showInputMessage="1" showErrorMessage="1" xr:uid="{61FE714C-D5D4-465A-86B0-429E62EAEB0C}">
          <x14:formula1>
            <xm:f>'Set Values'!$DS$64:$DS$73</xm:f>
          </x14:formula1>
          <xm:sqref>BL15</xm:sqref>
        </x14:dataValidation>
        <x14:dataValidation type="list" allowBlank="1" showInputMessage="1" showErrorMessage="1" xr:uid="{81680E1D-9F2F-48C0-ACC7-E27C70061B95}">
          <x14:formula1>
            <xm:f>'Set Values'!$DT$64:$DT$73</xm:f>
          </x14:formula1>
          <xm:sqref>BM15</xm:sqref>
        </x14:dataValidation>
        <x14:dataValidation type="list" allowBlank="1" showInputMessage="1" showErrorMessage="1" xr:uid="{7A286F5C-2302-4092-BC9E-1050880F0F84}">
          <x14:formula1>
            <xm:f>'Set Values'!$DU$64:$DU$73</xm:f>
          </x14:formula1>
          <xm:sqref>BN15</xm:sqref>
        </x14:dataValidation>
        <x14:dataValidation type="list" allowBlank="1" showInputMessage="1" showErrorMessage="1" xr:uid="{637C4EAB-2542-4DB9-8F2A-0ED503CDB821}">
          <x14:formula1>
            <xm:f>'Set Values'!$DV$64:$DV$73</xm:f>
          </x14:formula1>
          <xm:sqref>BO15</xm:sqref>
        </x14:dataValidation>
        <x14:dataValidation type="list" allowBlank="1" showInputMessage="1" showErrorMessage="1" xr:uid="{3CC4AE0C-1D9B-45CA-9357-2B3EBA69B059}">
          <x14:formula1>
            <xm:f>'Set Values'!$DW$64:$DW$73</xm:f>
          </x14:formula1>
          <xm:sqref>BP15</xm:sqref>
        </x14:dataValidation>
        <x14:dataValidation type="list" allowBlank="1" showInputMessage="1" showErrorMessage="1" xr:uid="{42E8245E-9AF1-4000-8424-1E41D55B8678}">
          <x14:formula1>
            <xm:f>'Set Values'!$DX$64:$DX$73</xm:f>
          </x14:formula1>
          <xm:sqref>BQ15</xm:sqref>
        </x14:dataValidation>
        <x14:dataValidation type="list" allowBlank="1" showInputMessage="1" showErrorMessage="1" xr:uid="{7B24E6B6-19FE-4F1B-9719-A79477C976A8}">
          <x14:formula1>
            <xm:f>'Set Values'!$DY$64:$DY$73</xm:f>
          </x14:formula1>
          <xm:sqref>BR15</xm:sqref>
        </x14:dataValidation>
        <x14:dataValidation type="list" allowBlank="1" showInputMessage="1" showErrorMessage="1" xr:uid="{7F6806E8-8C16-4802-9383-E497865539CA}">
          <x14:formula1>
            <xm:f>'Set Values'!$DZ$64:$DZ$73</xm:f>
          </x14:formula1>
          <xm:sqref>BS15</xm:sqref>
        </x14:dataValidation>
        <x14:dataValidation type="list" allowBlank="1" showInputMessage="1" showErrorMessage="1" xr:uid="{C3E45916-74CF-4F82-B98B-EC825AC03E19}">
          <x14:formula1>
            <xm:f>'Set Values'!$EA$64:$EA$73</xm:f>
          </x14:formula1>
          <xm:sqref>BT15</xm:sqref>
        </x14:dataValidation>
        <x14:dataValidation type="list" allowBlank="1" showInputMessage="1" showErrorMessage="1" xr:uid="{16FF8953-286E-439C-AA33-85AD612DE7A9}">
          <x14:formula1>
            <xm:f>'Set Values'!$EB$64:$EB$73</xm:f>
          </x14:formula1>
          <xm:sqref>BU15</xm:sqref>
        </x14:dataValidation>
        <x14:dataValidation type="list" allowBlank="1" showInputMessage="1" showErrorMessage="1" xr:uid="{53666ADC-54DD-4932-B489-87DE418B45ED}">
          <x14:formula1>
            <xm:f>'Set Values'!$EC$64:$EC$73</xm:f>
          </x14:formula1>
          <xm:sqref>BV15</xm:sqref>
        </x14:dataValidation>
        <x14:dataValidation type="list" allowBlank="1" showInputMessage="1" showErrorMessage="1" xr:uid="{B0207C64-437C-4214-997D-73EE8D10CC41}">
          <x14:formula1>
            <xm:f>'Set Values'!$ED$64:$ED$73</xm:f>
          </x14:formula1>
          <xm:sqref>BW15</xm:sqref>
        </x14:dataValidation>
        <x14:dataValidation type="list" allowBlank="1" showInputMessage="1" showErrorMessage="1" xr:uid="{0D78DC14-061A-4F6B-A060-0780F241754D}">
          <x14:formula1>
            <xm:f>'Set Values'!$EE$64:$EE$73</xm:f>
          </x14:formula1>
          <xm:sqref>BX15</xm:sqref>
        </x14:dataValidation>
        <x14:dataValidation type="list" allowBlank="1" showInputMessage="1" showErrorMessage="1" xr:uid="{9B69C3BA-01AF-4663-81C1-B5F7AD80D12C}">
          <x14:formula1>
            <xm:f>'Set Values'!$EF$64:$EF$73</xm:f>
          </x14:formula1>
          <xm:sqref>BY15</xm:sqref>
        </x14:dataValidation>
        <x14:dataValidation type="list" allowBlank="1" showInputMessage="1" showErrorMessage="1" xr:uid="{55DD2C38-A483-4951-AB9E-BEBE462D9C4B}">
          <x14:formula1>
            <xm:f>'Set Values'!$EG$64:$EG$73</xm:f>
          </x14:formula1>
          <xm:sqref>BZ15</xm:sqref>
        </x14:dataValidation>
        <x14:dataValidation type="list" allowBlank="1" showInputMessage="1" showErrorMessage="1" xr:uid="{56CFBF26-BCC4-44EE-BBA4-45009F014C67}">
          <x14:formula1>
            <xm:f>'Set Values'!$EH$64:$EH$73</xm:f>
          </x14:formula1>
          <xm:sqref>CA15</xm:sqref>
        </x14:dataValidation>
        <x14:dataValidation type="list" allowBlank="1" showInputMessage="1" showErrorMessage="1" xr:uid="{8ED7B0CC-5252-4D27-BB64-EB4A745FC057}">
          <x14:formula1>
            <xm:f>'Set Values'!$EI$64:$EI$73</xm:f>
          </x14:formula1>
          <xm:sqref>CB15</xm:sqref>
        </x14:dataValidation>
        <x14:dataValidation type="list" allowBlank="1" showInputMessage="1" showErrorMessage="1" xr:uid="{3ABB9F1B-2A31-43D0-9AE6-D97659FC9760}">
          <x14:formula1>
            <xm:f>'Set Values'!$EJ$64:$EJ$73</xm:f>
          </x14:formula1>
          <xm:sqref>CC15</xm:sqref>
        </x14:dataValidation>
        <x14:dataValidation type="list" allowBlank="1" showInputMessage="1" showErrorMessage="1" xr:uid="{8C7550CC-3152-4987-ACF7-7D44863658D1}">
          <x14:formula1>
            <xm:f>'Set Values'!$EK$64:$EK$73</xm:f>
          </x14:formula1>
          <xm:sqref>CD15</xm:sqref>
        </x14:dataValidation>
        <x14:dataValidation type="list" allowBlank="1" showInputMessage="1" showErrorMessage="1" xr:uid="{C3764295-C858-4CF8-8FE8-5ED65229B1D7}">
          <x14:formula1>
            <xm:f>'Set Values'!$EL$64:$EL$73</xm:f>
          </x14:formula1>
          <xm:sqref>CE15</xm:sqref>
        </x14:dataValidation>
        <x14:dataValidation type="list" allowBlank="1" showInputMessage="1" showErrorMessage="1" xr:uid="{DA375DA7-A115-47FB-8BB5-D82D72213819}">
          <x14:formula1>
            <xm:f>'Set Values'!$EM$64:$EM$73</xm:f>
          </x14:formula1>
          <xm:sqref>CF15</xm:sqref>
        </x14:dataValidation>
        <x14:dataValidation type="list" allowBlank="1" showInputMessage="1" showErrorMessage="1" xr:uid="{094F072C-D145-4C24-AB7C-7F22D63BDA5B}">
          <x14:formula1>
            <xm:f>'Set Values'!$EN$64:$EN$73</xm:f>
          </x14:formula1>
          <xm:sqref>CG15</xm:sqref>
        </x14:dataValidation>
        <x14:dataValidation type="list" allowBlank="1" showInputMessage="1" showErrorMessage="1" xr:uid="{58FEB744-7C5F-44F7-82C5-028FE313B8FE}">
          <x14:formula1>
            <xm:f>'Set Values'!$EO$64:$EO$73</xm:f>
          </x14:formula1>
          <xm:sqref>CH15</xm:sqref>
        </x14:dataValidation>
        <x14:dataValidation type="list" allowBlank="1" showInputMessage="1" showErrorMessage="1" xr:uid="{69755D8D-131F-49BA-836C-29C0295CBCC3}">
          <x14:formula1>
            <xm:f>'Set Values'!$EP$64:$EP$73</xm:f>
          </x14:formula1>
          <xm:sqref>CI15</xm:sqref>
        </x14:dataValidation>
        <x14:dataValidation type="list" allowBlank="1" showInputMessage="1" showErrorMessage="1" xr:uid="{CC476154-84A3-47BE-892A-768C65629078}">
          <x14:formula1>
            <xm:f>'Set Values'!$EQ$64:$EQ$73</xm:f>
          </x14:formula1>
          <xm:sqref>CJ15</xm:sqref>
        </x14:dataValidation>
        <x14:dataValidation type="list" allowBlank="1" showInputMessage="1" showErrorMessage="1" xr:uid="{9788A769-848A-4480-A724-8689844C5ACA}">
          <x14:formula1>
            <xm:f>'Set Values'!$ER$64:$ER$73</xm:f>
          </x14:formula1>
          <xm:sqref>CK15</xm:sqref>
        </x14:dataValidation>
        <x14:dataValidation type="list" allowBlank="1" showInputMessage="1" showErrorMessage="1" xr:uid="{620AAEFB-5DB9-4DEB-9720-C328AEE9BD2B}">
          <x14:formula1>
            <xm:f>'Set Values'!$ES$64:$ES$73</xm:f>
          </x14:formula1>
          <xm:sqref>CL15</xm:sqref>
        </x14:dataValidation>
        <x14:dataValidation type="list" allowBlank="1" showInputMessage="1" showErrorMessage="1" xr:uid="{9195EF50-F90E-469A-80DF-DD7305A6BBC7}">
          <x14:formula1>
            <xm:f>'Set Values'!$ET$64:$ET$73</xm:f>
          </x14:formula1>
          <xm:sqref>CM15</xm:sqref>
        </x14:dataValidation>
        <x14:dataValidation type="list" allowBlank="1" showInputMessage="1" showErrorMessage="1" xr:uid="{3A909CA0-48D4-4E02-8A12-0A0DA3D59ED7}">
          <x14:formula1>
            <xm:f>'Set Values'!$EU$64:$EU$73</xm:f>
          </x14:formula1>
          <xm:sqref>CN15</xm:sqref>
        </x14:dataValidation>
        <x14:dataValidation type="list" allowBlank="1" showInputMessage="1" showErrorMessage="1" xr:uid="{AD018CB4-335D-4FB7-B903-FE8A68469466}">
          <x14:formula1>
            <xm:f>'Set Values'!$EV$64:$EV$73</xm:f>
          </x14:formula1>
          <xm:sqref>CO15</xm:sqref>
        </x14:dataValidation>
        <x14:dataValidation type="list" allowBlank="1" showInputMessage="1" showErrorMessage="1" xr:uid="{BC2F6C2B-A5C7-4D3D-B394-756A2FF18391}">
          <x14:formula1>
            <xm:f>'Set Values'!$EW$64:$EW$73</xm:f>
          </x14:formula1>
          <xm:sqref>CP15</xm:sqref>
        </x14:dataValidation>
        <x14:dataValidation type="list" allowBlank="1" showInputMessage="1" showErrorMessage="1" xr:uid="{A55EA79B-3DBB-4EB4-A17A-42927D397879}">
          <x14:formula1>
            <xm:f>'Set Values'!$EX$64:$EX$73</xm:f>
          </x14:formula1>
          <xm:sqref>CQ15</xm:sqref>
        </x14:dataValidation>
        <x14:dataValidation type="list" allowBlank="1" showInputMessage="1" showErrorMessage="1" xr:uid="{8D39EAC0-028D-4F2E-94BC-74ECBE51C6F6}">
          <x14:formula1>
            <xm:f>'Set Values'!$EY$64:$EY$73</xm:f>
          </x14:formula1>
          <xm:sqref>CR15</xm:sqref>
        </x14:dataValidation>
        <x14:dataValidation type="list" allowBlank="1" showInputMessage="1" showErrorMessage="1" xr:uid="{D235BAAE-FA6D-4B48-9FF9-E626342173D8}">
          <x14:formula1>
            <xm:f>'Set Values'!$EZ$64:$EZ$73</xm:f>
          </x14:formula1>
          <xm:sqref>CS15</xm:sqref>
        </x14:dataValidation>
        <x14:dataValidation type="list" allowBlank="1" showInputMessage="1" showErrorMessage="1" xr:uid="{48539DC3-F643-4C09-A719-CAD8838DD430}">
          <x14:formula1>
            <xm:f>'Set Values'!$FA$64:$FA$73</xm:f>
          </x14:formula1>
          <xm:sqref>CT15</xm:sqref>
        </x14:dataValidation>
        <x14:dataValidation type="list" allowBlank="1" showInputMessage="1" showErrorMessage="1" xr:uid="{1714FB97-2FBA-415D-8166-E0FFAF82D8FD}">
          <x14:formula1>
            <xm:f>'Set Values'!$FC$64:$FC$73</xm:f>
          </x14:formula1>
          <xm:sqref>CV15</xm:sqref>
        </x14:dataValidation>
        <x14:dataValidation type="list" allowBlank="1" showInputMessage="1" showErrorMessage="1" xr:uid="{F7C16A5A-E6EC-4479-A35D-AAF4916E8A2B}">
          <x14:formula1>
            <xm:f>'Set Values'!$FD$64:$FD$73</xm:f>
          </x14:formula1>
          <xm:sqref>CW15</xm:sqref>
        </x14:dataValidation>
        <x14:dataValidation type="list" allowBlank="1" showInputMessage="1" showErrorMessage="1" xr:uid="{D0E196C5-83B1-4F0E-839E-0A2ED8073E92}">
          <x14:formula1>
            <xm:f>'Set Values'!$FE$64:$FE$73</xm:f>
          </x14:formula1>
          <xm:sqref>CX15</xm:sqref>
        </x14:dataValidation>
        <x14:dataValidation type="list" allowBlank="1" showInputMessage="1" showErrorMessage="1" xr:uid="{020FF887-1FE3-4AA7-9B00-833089E72C46}">
          <x14:formula1>
            <xm:f>'Set Values'!$FF$64:$FF$73</xm:f>
          </x14:formula1>
          <xm:sqref>CY15</xm:sqref>
        </x14:dataValidation>
        <x14:dataValidation type="list" allowBlank="1" showInputMessage="1" showErrorMessage="1" xr:uid="{1BB36F61-68D0-4A7D-9663-093418335659}">
          <x14:formula1>
            <xm:f>'Set Values'!$FG$64:$FG$73</xm:f>
          </x14:formula1>
          <xm:sqref>CZ15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p:properties xmlns:p="http://schemas.microsoft.com/office/2006/metadata/properties" xmlns:xsi="http://www.w3.org/2001/XMLSchema-instance" xmlns:pc="http://schemas.microsoft.com/office/infopath/2007/PartnerControls">
  <documentManagement>
    <_dlc_DocId xmlns="144ea41b-304c-4c03-99c4-debb02094f92">CMCS-538132562-3697</_dlc_DocId>
    <_dlc_DocIdUrl xmlns="144ea41b-304c-4c03-99c4-debb02094f92">
      <Url>https://share.cms.gov/center/CMCS/DEHPG/DMCP/_layouts/15/DocIdRedir.aspx?ID=CMCS-538132562-3697</Url>
      <Description>CMCS-538132562-3697</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A70D95EB657ED4DBC1718494A53CA23" ma:contentTypeVersion="22" ma:contentTypeDescription="Create a new document." ma:contentTypeScope="" ma:versionID="9209e2f437c73f01b8bbb61a697fede2">
  <xsd:schema xmlns:xsd="http://www.w3.org/2001/XMLSchema" xmlns:xs="http://www.w3.org/2001/XMLSchema" xmlns:p="http://schemas.microsoft.com/office/2006/metadata/properties" xmlns:ns2="d365c545-46b1-4f2b-afa0-f6852a22939e" xmlns:ns3="144ea41b-304c-4c03-99c4-debb02094f92" targetNamespace="http://schemas.microsoft.com/office/2006/metadata/properties" ma:root="true" ma:fieldsID="b512b8182f6a53bd19c350be07b5fa94" ns2:_="" ns3:_="">
    <xsd:import namespace="d365c545-46b1-4f2b-afa0-f6852a22939e"/>
    <xsd:import namespace="144ea41b-304c-4c03-99c4-debb02094f92"/>
    <xsd:element name="properties">
      <xsd:complexType>
        <xsd:sequence>
          <xsd:element name="documentManagement">
            <xsd:complexType>
              <xsd:all>
                <xsd:element ref="ns2:SharedWithUsers" minOccurs="0"/>
                <xsd:element ref="ns3:_dlc_DocId" minOccurs="0"/>
                <xsd:element ref="ns3:_dlc_DocIdUrl" minOccurs="0"/>
                <xsd:element ref="ns3:_dlc_DocIdPersistId"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65c545-46b1-4f2b-afa0-f6852a22939e"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44ea41b-304c-4c03-99c4-debb02094f92" elementFormDefault="qualified">
    <xsd:import namespace="http://schemas.microsoft.com/office/2006/documentManagement/types"/>
    <xsd:import namespace="http://schemas.microsoft.com/office/infopath/2007/PartnerControls"/>
    <xsd:element name="_dlc_DocId" ma:index="9" nillable="true" ma:displayName="Document ID Value" ma:description="The value of the document ID assigned to this item." ma:internalName="_dlc_DocId" ma:readOnly="true">
      <xsd:simpleType>
        <xsd:restriction base="dms:Text"/>
      </xsd:simpleType>
    </xsd:element>
    <xsd:element name="_dlc_DocIdUrl" ma:index="10"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1" nillable="true" ma:displayName="Persist ID" ma:description="Keep ID on add." ma:hidden="true" ma:internalName="_dlc_DocIdPersistId" ma:readOnly="true">
      <xsd:simpleType>
        <xsd:restriction base="dms:Boolean"/>
      </xsd:simple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86a8e296-5f29-4af2-954b-0de0d1e1f8bc" ContentTypeId="0x0101" PreviousValue="false"/>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A788460-88BC-4587-8100-9ADA04A60FBE}">
  <ds:schemaRefs>
    <ds:schemaRef ds:uri="http://schemas.microsoft.com/sharepoint/events"/>
  </ds:schemaRefs>
</ds:datastoreItem>
</file>

<file path=customXml/itemProps2.xml><?xml version="1.0" encoding="utf-8"?>
<ds:datastoreItem xmlns:ds="http://schemas.openxmlformats.org/officeDocument/2006/customXml" ds:itemID="{D3D8E59B-BF42-402C-8054-ADAE42B327B5}">
  <ds:schemaRefs>
    <ds:schemaRef ds:uri="http://purl.org/dc/terms/"/>
    <ds:schemaRef ds:uri="http://purl.org/dc/dcmitype/"/>
    <ds:schemaRef ds:uri="http://schemas.microsoft.com/office/2006/documentManagement/types"/>
    <ds:schemaRef ds:uri="http://purl.org/dc/elements/1.1/"/>
    <ds:schemaRef ds:uri="http://schemas.microsoft.com/office/infopath/2007/PartnerControls"/>
    <ds:schemaRef ds:uri="http://www.w3.org/XML/1998/namespace"/>
    <ds:schemaRef ds:uri="http://schemas.microsoft.com/office/2006/metadata/properties"/>
    <ds:schemaRef ds:uri="http://schemas.openxmlformats.org/package/2006/metadata/core-properties"/>
    <ds:schemaRef ds:uri="144ea41b-304c-4c03-99c4-debb02094f92"/>
    <ds:schemaRef ds:uri="d365c545-46b1-4f2b-afa0-f6852a22939e"/>
  </ds:schemaRefs>
</ds:datastoreItem>
</file>

<file path=customXml/itemProps3.xml><?xml version="1.0" encoding="utf-8"?>
<ds:datastoreItem xmlns:ds="http://schemas.openxmlformats.org/officeDocument/2006/customXml" ds:itemID="{92E6A44D-2FAC-4162-BE76-A64BE58B423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365c545-46b1-4f2b-afa0-f6852a22939e"/>
    <ds:schemaRef ds:uri="144ea41b-304c-4c03-99c4-debb02094f9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7727D350-5B65-4B1B-A431-C3E266763A13}">
  <ds:schemaRefs>
    <ds:schemaRef ds:uri="Microsoft.SharePoint.Taxonomy.ContentTypeSync"/>
  </ds:schemaRefs>
</ds:datastoreItem>
</file>

<file path=customXml/itemProps5.xml><?xml version="1.0" encoding="utf-8"?>
<ds:datastoreItem xmlns:ds="http://schemas.openxmlformats.org/officeDocument/2006/customXml" ds:itemID="{5F931835-44FF-42EE-BC92-8D3B99DADF7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74</vt:i4>
      </vt:variant>
    </vt:vector>
  </HeadingPairs>
  <TitlesOfParts>
    <vt:vector size="90" baseType="lpstr">
      <vt:lpstr>Start here</vt:lpstr>
      <vt:lpstr>Instructions</vt:lpstr>
      <vt:lpstr>I_State and program information</vt:lpstr>
      <vt:lpstr>II_Program-level standards</vt:lpstr>
      <vt:lpstr>III_Plan comp 438.68 {Plan 1}</vt:lpstr>
      <vt:lpstr>III_Plan comp 438.68 {Plan 2}</vt:lpstr>
      <vt:lpstr>III_Plan comp 438.68 {Plan 3}</vt:lpstr>
      <vt:lpstr>III_Plan comp 438.68 {Plan 4}</vt:lpstr>
      <vt:lpstr>III_Plan comp 438.68 {Plan 5}</vt:lpstr>
      <vt:lpstr>III_Plan comp 438.68 {Plan 6}</vt:lpstr>
      <vt:lpstr>III_Plan comp 438.68 {Plan 7}</vt:lpstr>
      <vt:lpstr>III_Plan comp 438.68 {Plan 8}</vt:lpstr>
      <vt:lpstr>III_Plan comp 438.68 {Plan 9}</vt:lpstr>
      <vt:lpstr>III_Plan comp 438.68 {Plan 10}</vt:lpstr>
      <vt:lpstr>III_Plan comp 438.206 All plans</vt:lpstr>
      <vt:lpstr>Set Values</vt:lpstr>
      <vt:lpstr>analysismethod1</vt:lpstr>
      <vt:lpstr>analysismethod10</vt:lpstr>
      <vt:lpstr>analysismethod11</vt:lpstr>
      <vt:lpstr>analysismethod2</vt:lpstr>
      <vt:lpstr>analysismethod3</vt:lpstr>
      <vt:lpstr>analysismethod4</vt:lpstr>
      <vt:lpstr>analysismethod5</vt:lpstr>
      <vt:lpstr>analysismethod6</vt:lpstr>
      <vt:lpstr>analysismethod7</vt:lpstr>
      <vt:lpstr>analysismethod8</vt:lpstr>
      <vt:lpstr>analysismethod9</vt:lpstr>
      <vt:lpstr>benefits</vt:lpstr>
      <vt:lpstr>composition</vt:lpstr>
      <vt:lpstr>dsreq1</vt:lpstr>
      <vt:lpstr>dsreq2</vt:lpstr>
      <vt:lpstr>dsreq3</vt:lpstr>
      <vt:lpstr>dsreq4</vt:lpstr>
      <vt:lpstr>dsreq5</vt:lpstr>
      <vt:lpstr>dsreq6</vt:lpstr>
      <vt:lpstr>dsreq7</vt:lpstr>
      <vt:lpstr>enrollment</vt:lpstr>
      <vt:lpstr>furnish1</vt:lpstr>
      <vt:lpstr>furnish2</vt:lpstr>
      <vt:lpstr>furnish3</vt:lpstr>
      <vt:lpstr>furnish4</vt:lpstr>
      <vt:lpstr>furnish5</vt:lpstr>
      <vt:lpstr>furnish6</vt:lpstr>
      <vt:lpstr>geographic</vt:lpstr>
      <vt:lpstr>otherreq1</vt:lpstr>
      <vt:lpstr>otherreq2</vt:lpstr>
      <vt:lpstr>otherreq3</vt:lpstr>
      <vt:lpstr>otherreq4</vt:lpstr>
      <vt:lpstr>payments</vt:lpstr>
      <vt:lpstr>plan1</vt:lpstr>
      <vt:lpstr>plan10</vt:lpstr>
      <vt:lpstr>plan11</vt:lpstr>
      <vt:lpstr>plan12</vt:lpstr>
      <vt:lpstr>plan13</vt:lpstr>
      <vt:lpstr>plan14</vt:lpstr>
      <vt:lpstr>plan15</vt:lpstr>
      <vt:lpstr>plan16</vt:lpstr>
      <vt:lpstr>plan17</vt:lpstr>
      <vt:lpstr>plan18</vt:lpstr>
      <vt:lpstr>plan19</vt:lpstr>
      <vt:lpstr>plan2</vt:lpstr>
      <vt:lpstr>plan20</vt:lpstr>
      <vt:lpstr>plan21</vt:lpstr>
      <vt:lpstr>plan22</vt:lpstr>
      <vt:lpstr>plan23</vt:lpstr>
      <vt:lpstr>plan24</vt:lpstr>
      <vt:lpstr>plan25</vt:lpstr>
      <vt:lpstr>plan26</vt:lpstr>
      <vt:lpstr>plan27</vt:lpstr>
      <vt:lpstr>plan28</vt:lpstr>
      <vt:lpstr>plan29</vt:lpstr>
      <vt:lpstr>plan3</vt:lpstr>
      <vt:lpstr>plan30</vt:lpstr>
      <vt:lpstr>plan31</vt:lpstr>
      <vt:lpstr>plan32</vt:lpstr>
      <vt:lpstr>plan33</vt:lpstr>
      <vt:lpstr>plan34</vt:lpstr>
      <vt:lpstr>plan35</vt:lpstr>
      <vt:lpstr>plan4</vt:lpstr>
      <vt:lpstr>plan5</vt:lpstr>
      <vt:lpstr>plan6</vt:lpstr>
      <vt:lpstr>plan7</vt:lpstr>
      <vt:lpstr>plan8</vt:lpstr>
      <vt:lpstr>plan9</vt:lpstr>
      <vt:lpstr>PlanList</vt:lpstr>
      <vt:lpstr>SectionE_AnalysisMethods</vt:lpstr>
      <vt:lpstr>services</vt:lpstr>
      <vt:lpstr>StateSelectedAnalysisMethods</vt:lpstr>
      <vt:lpstr>TitleRegion3.A13.CZ18.3</vt:lpstr>
      <vt:lpstr>TitleRegion3.A4.E10.2</vt:lpstr>
    </vt:vector>
  </TitlesOfParts>
  <Company>Mathematica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Access and Network Adequacy Assurances Reporting Tool</dc:title>
  <dc:subject>A tool for states to submit to CMCS an assurance that their Medicaid managed care plans comply with state access and network adequacy standards as required under 42 CFR 438.207.</dc:subject>
  <dc:creator>Center for Medicaid and CHIP Services (CMCS)</dc:creator>
  <cp:keywords>Medicaid managed care; network adequacy; access; availability of services; 42 CFR 438.207</cp:keywords>
  <cp:lastModifiedBy>Mimi Shen</cp:lastModifiedBy>
  <dcterms:created xsi:type="dcterms:W3CDTF">2020-07-01T16:29:44Z</dcterms:created>
  <dcterms:modified xsi:type="dcterms:W3CDTF">2025-07-25T18:30:18Z</dcterms:modified>
  <dc:language>English</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0x010100EA70D95EB657ED4DBC1718494A53CA23</vt:lpwstr>
  </property>
  <property fmtid="{D5CDD505-2E9C-101B-9397-08002B2CF9AE}" pid="3" name="_dlc_DocIdItemGuid">
    <vt:lpwstr>db6dff48-2927-4d4c-8e24-83a167ab8807</vt:lpwstr>
  </property>
</Properties>
</file>