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ag cost\GDP\AWS utilities\cli\aws-services-snapshot\"/>
    </mc:Choice>
  </mc:AlternateContent>
  <bookViews>
    <workbookView xWindow="0" yWindow="0" windowWidth="28800" windowHeight="13395"/>
  </bookViews>
  <sheets>
    <sheet name="aws_services" sheetId="4" r:id="rId1"/>
    <sheet name="aws_cli_commands" sheetId="1" r:id="rId2"/>
    <sheet name="aws_cli_commands_recursive" sheetId="2" r:id="rId3"/>
  </sheets>
  <calcPr calcId="162913"/>
</workbook>
</file>

<file path=xl/calcChain.xml><?xml version="1.0" encoding="utf-8"?>
<calcChain xmlns="http://schemas.openxmlformats.org/spreadsheetml/2006/main">
  <c r="BB37" i="2" l="1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BA37" i="2"/>
  <c r="AZ37" i="2"/>
  <c r="AY37" i="2"/>
  <c r="AX37" i="2"/>
  <c r="AW37" i="2"/>
  <c r="AV37" i="2"/>
  <c r="AU37" i="2"/>
  <c r="BA36" i="2"/>
  <c r="AZ36" i="2"/>
  <c r="AY36" i="2"/>
  <c r="AX36" i="2"/>
  <c r="AW36" i="2"/>
  <c r="AV36" i="2"/>
  <c r="AU36" i="2"/>
  <c r="BA35" i="2"/>
  <c r="AZ35" i="2"/>
  <c r="AY35" i="2"/>
  <c r="AX35" i="2"/>
  <c r="AW35" i="2"/>
  <c r="AV35" i="2"/>
  <c r="AU35" i="2"/>
  <c r="BA34" i="2"/>
  <c r="AZ34" i="2"/>
  <c r="AY34" i="2"/>
  <c r="AX34" i="2"/>
  <c r="AW34" i="2"/>
  <c r="AV34" i="2"/>
  <c r="AU34" i="2"/>
  <c r="BA33" i="2"/>
  <c r="AZ33" i="2"/>
  <c r="AY33" i="2"/>
  <c r="AX33" i="2"/>
  <c r="AW33" i="2"/>
  <c r="AV33" i="2"/>
  <c r="AU33" i="2"/>
  <c r="BA32" i="2"/>
  <c r="AZ32" i="2"/>
  <c r="AY32" i="2"/>
  <c r="AX32" i="2"/>
  <c r="AW32" i="2"/>
  <c r="AV32" i="2"/>
  <c r="AU32" i="2"/>
  <c r="BA31" i="2"/>
  <c r="AZ31" i="2"/>
  <c r="AY31" i="2"/>
  <c r="AX31" i="2"/>
  <c r="AW31" i="2"/>
  <c r="AV31" i="2"/>
  <c r="AU31" i="2"/>
  <c r="BA30" i="2"/>
  <c r="AZ30" i="2"/>
  <c r="AY30" i="2"/>
  <c r="AX30" i="2"/>
  <c r="AW30" i="2"/>
  <c r="AV30" i="2"/>
  <c r="AU30" i="2"/>
  <c r="BA29" i="2"/>
  <c r="AZ29" i="2"/>
  <c r="AY29" i="2"/>
  <c r="AX29" i="2"/>
  <c r="AW29" i="2"/>
  <c r="AV29" i="2"/>
  <c r="AU29" i="2"/>
  <c r="BA28" i="2"/>
  <c r="AZ28" i="2"/>
  <c r="AY28" i="2"/>
  <c r="AX28" i="2"/>
  <c r="AW28" i="2"/>
  <c r="AV28" i="2"/>
  <c r="AU28" i="2"/>
  <c r="BA27" i="2"/>
  <c r="AZ27" i="2"/>
  <c r="AY27" i="2"/>
  <c r="AX27" i="2"/>
  <c r="AW27" i="2"/>
  <c r="AV27" i="2"/>
  <c r="AU27" i="2"/>
  <c r="BA26" i="2"/>
  <c r="AZ26" i="2"/>
  <c r="AY26" i="2"/>
  <c r="AX26" i="2"/>
  <c r="AW26" i="2"/>
  <c r="AV26" i="2"/>
  <c r="AU26" i="2"/>
  <c r="BA25" i="2"/>
  <c r="AZ25" i="2"/>
  <c r="AY25" i="2"/>
  <c r="AX25" i="2"/>
  <c r="AW25" i="2"/>
  <c r="AV25" i="2"/>
  <c r="AU25" i="2"/>
  <c r="BA24" i="2"/>
  <c r="AZ24" i="2"/>
  <c r="AY24" i="2"/>
  <c r="AX24" i="2"/>
  <c r="AW24" i="2"/>
  <c r="AV24" i="2"/>
  <c r="AU24" i="2"/>
  <c r="BA23" i="2"/>
  <c r="AZ23" i="2"/>
  <c r="AY23" i="2"/>
  <c r="AX23" i="2"/>
  <c r="AW23" i="2"/>
  <c r="AV23" i="2"/>
  <c r="AU23" i="2"/>
  <c r="BA22" i="2"/>
  <c r="AZ22" i="2"/>
  <c r="AY22" i="2"/>
  <c r="AX22" i="2"/>
  <c r="AW22" i="2"/>
  <c r="AV22" i="2"/>
  <c r="AU22" i="2"/>
  <c r="BA21" i="2"/>
  <c r="AZ21" i="2"/>
  <c r="AY21" i="2"/>
  <c r="AX21" i="2"/>
  <c r="AW21" i="2"/>
  <c r="AV21" i="2"/>
  <c r="AU21" i="2"/>
  <c r="BA20" i="2"/>
  <c r="AZ20" i="2"/>
  <c r="AY20" i="2"/>
  <c r="AX20" i="2"/>
  <c r="AW20" i="2"/>
  <c r="AV20" i="2"/>
  <c r="AU20" i="2"/>
  <c r="BA19" i="2"/>
  <c r="AZ19" i="2"/>
  <c r="AY19" i="2"/>
  <c r="AX19" i="2"/>
  <c r="AW19" i="2"/>
  <c r="AV19" i="2"/>
  <c r="AU19" i="2"/>
  <c r="BA18" i="2"/>
  <c r="AZ18" i="2"/>
  <c r="AY18" i="2"/>
  <c r="AX18" i="2"/>
  <c r="AW18" i="2"/>
  <c r="AV18" i="2"/>
  <c r="AU18" i="2"/>
  <c r="BA17" i="2"/>
  <c r="AZ17" i="2"/>
  <c r="AY17" i="2"/>
  <c r="AX17" i="2"/>
  <c r="AW17" i="2"/>
  <c r="AV17" i="2"/>
  <c r="AU17" i="2"/>
  <c r="BA16" i="2"/>
  <c r="AZ16" i="2"/>
  <c r="AY16" i="2"/>
  <c r="AX16" i="2"/>
  <c r="AW16" i="2"/>
  <c r="AV16" i="2"/>
  <c r="AU16" i="2"/>
  <c r="BA15" i="2"/>
  <c r="AZ15" i="2"/>
  <c r="AY15" i="2"/>
  <c r="AX15" i="2"/>
  <c r="AW15" i="2"/>
  <c r="AV15" i="2"/>
  <c r="AU15" i="2"/>
  <c r="BA14" i="2"/>
  <c r="AZ14" i="2"/>
  <c r="AY14" i="2"/>
  <c r="AX14" i="2"/>
  <c r="AW14" i="2"/>
  <c r="AV14" i="2"/>
  <c r="AU14" i="2"/>
  <c r="BA13" i="2"/>
  <c r="AZ13" i="2"/>
  <c r="AY13" i="2"/>
  <c r="AX13" i="2"/>
  <c r="AW13" i="2"/>
  <c r="AV13" i="2"/>
  <c r="AU13" i="2"/>
  <c r="BA12" i="2"/>
  <c r="AZ12" i="2"/>
  <c r="AY12" i="2"/>
  <c r="AX12" i="2"/>
  <c r="AW12" i="2"/>
  <c r="AV12" i="2"/>
  <c r="AU12" i="2"/>
  <c r="BA11" i="2"/>
  <c r="AZ11" i="2"/>
  <c r="AY11" i="2"/>
  <c r="AX11" i="2"/>
  <c r="AW11" i="2"/>
  <c r="AV11" i="2"/>
  <c r="AU11" i="2"/>
  <c r="BA10" i="2"/>
  <c r="AZ10" i="2"/>
  <c r="AY10" i="2"/>
  <c r="AX10" i="2"/>
  <c r="AW10" i="2"/>
  <c r="AV10" i="2"/>
  <c r="AU10" i="2"/>
  <c r="BA9" i="2"/>
  <c r="AZ9" i="2"/>
  <c r="AY9" i="2"/>
  <c r="AX9" i="2"/>
  <c r="AW9" i="2"/>
  <c r="AV9" i="2"/>
  <c r="AU9" i="2"/>
  <c r="BA8" i="2"/>
  <c r="AZ8" i="2"/>
  <c r="AY8" i="2"/>
  <c r="AX8" i="2"/>
  <c r="AW8" i="2"/>
  <c r="AV8" i="2"/>
  <c r="AU8" i="2"/>
  <c r="BA7" i="2"/>
  <c r="AZ7" i="2"/>
  <c r="AY7" i="2"/>
  <c r="AX7" i="2"/>
  <c r="AW7" i="2"/>
  <c r="AV7" i="2"/>
  <c r="AU7" i="2"/>
  <c r="BA6" i="2"/>
  <c r="AZ6" i="2"/>
  <c r="AY6" i="2"/>
  <c r="AX6" i="2"/>
  <c r="AW6" i="2"/>
  <c r="AV6" i="2"/>
  <c r="AU6" i="2"/>
  <c r="BA5" i="2"/>
  <c r="AZ5" i="2"/>
  <c r="AY5" i="2"/>
  <c r="AX5" i="2"/>
  <c r="AW5" i="2"/>
  <c r="AV5" i="2"/>
  <c r="AU5" i="2"/>
  <c r="BA4" i="2"/>
  <c r="AZ4" i="2"/>
  <c r="AY4" i="2"/>
  <c r="AX4" i="2"/>
  <c r="AW4" i="2"/>
  <c r="AV4" i="2"/>
  <c r="AU4" i="2"/>
  <c r="BA3" i="2"/>
  <c r="AZ3" i="2"/>
  <c r="AY3" i="2"/>
  <c r="AX3" i="2"/>
  <c r="AW3" i="2"/>
  <c r="AV3" i="2"/>
  <c r="AU3" i="2"/>
  <c r="AS37" i="2"/>
  <c r="AR37" i="2"/>
  <c r="AQ37" i="2"/>
  <c r="AP37" i="2"/>
  <c r="AO37" i="2"/>
  <c r="AN37" i="2"/>
  <c r="AM37" i="2"/>
  <c r="AS36" i="2"/>
  <c r="AR36" i="2"/>
  <c r="AQ36" i="2"/>
  <c r="AP36" i="2"/>
  <c r="AO36" i="2"/>
  <c r="AN36" i="2"/>
  <c r="AM36" i="2"/>
  <c r="AS35" i="2"/>
  <c r="AR35" i="2"/>
  <c r="AQ35" i="2"/>
  <c r="AP35" i="2"/>
  <c r="AO35" i="2"/>
  <c r="AN35" i="2"/>
  <c r="AM35" i="2"/>
  <c r="AS34" i="2"/>
  <c r="AR34" i="2"/>
  <c r="AQ34" i="2"/>
  <c r="AP34" i="2"/>
  <c r="AO34" i="2"/>
  <c r="AN34" i="2"/>
  <c r="AM34" i="2"/>
  <c r="AS33" i="2"/>
  <c r="AR33" i="2"/>
  <c r="AQ33" i="2"/>
  <c r="AP33" i="2"/>
  <c r="AO33" i="2"/>
  <c r="AN33" i="2"/>
  <c r="AM33" i="2"/>
  <c r="AS32" i="2"/>
  <c r="AR32" i="2"/>
  <c r="AQ32" i="2"/>
  <c r="AP32" i="2"/>
  <c r="AO32" i="2"/>
  <c r="AN32" i="2"/>
  <c r="AM32" i="2"/>
  <c r="AS31" i="2"/>
  <c r="AR31" i="2"/>
  <c r="AQ31" i="2"/>
  <c r="AP31" i="2"/>
  <c r="AO31" i="2"/>
  <c r="AN31" i="2"/>
  <c r="AM31" i="2"/>
  <c r="AS30" i="2"/>
  <c r="AR30" i="2"/>
  <c r="AQ30" i="2"/>
  <c r="AP30" i="2"/>
  <c r="AO30" i="2"/>
  <c r="AN30" i="2"/>
  <c r="AM30" i="2"/>
  <c r="AS29" i="2"/>
  <c r="AR29" i="2"/>
  <c r="AQ29" i="2"/>
  <c r="AP29" i="2"/>
  <c r="AO29" i="2"/>
  <c r="AN29" i="2"/>
  <c r="AM29" i="2"/>
  <c r="AS28" i="2"/>
  <c r="AR28" i="2"/>
  <c r="AQ28" i="2"/>
  <c r="AP28" i="2"/>
  <c r="AO28" i="2"/>
  <c r="AN28" i="2"/>
  <c r="AM28" i="2"/>
  <c r="AS27" i="2"/>
  <c r="AR27" i="2"/>
  <c r="AQ27" i="2"/>
  <c r="AP27" i="2"/>
  <c r="AO27" i="2"/>
  <c r="AN27" i="2"/>
  <c r="AS26" i="2"/>
  <c r="AR26" i="2"/>
  <c r="AQ26" i="2"/>
  <c r="AP26" i="2"/>
  <c r="AO26" i="2"/>
  <c r="AN26" i="2"/>
  <c r="AS25" i="2"/>
  <c r="AR25" i="2"/>
  <c r="AQ25" i="2"/>
  <c r="AP25" i="2"/>
  <c r="AO25" i="2"/>
  <c r="AN25" i="2"/>
  <c r="AM25" i="2"/>
  <c r="AS24" i="2"/>
  <c r="AR24" i="2"/>
  <c r="AQ24" i="2"/>
  <c r="AP24" i="2"/>
  <c r="AO24" i="2"/>
  <c r="AS23" i="2"/>
  <c r="AR23" i="2"/>
  <c r="AQ23" i="2"/>
  <c r="AP23" i="2"/>
  <c r="AO23" i="2"/>
  <c r="AS22" i="2"/>
  <c r="AR22" i="2"/>
  <c r="AQ22" i="2"/>
  <c r="AP22" i="2"/>
  <c r="AO22" i="2"/>
  <c r="AS21" i="2"/>
  <c r="AR21" i="2"/>
  <c r="AQ21" i="2"/>
  <c r="AP21" i="2"/>
  <c r="AO21" i="2"/>
  <c r="AN21" i="2"/>
  <c r="AM21" i="2"/>
  <c r="AS20" i="2"/>
  <c r="AR20" i="2"/>
  <c r="AQ20" i="2"/>
  <c r="AP20" i="2"/>
  <c r="AO20" i="2"/>
  <c r="AN20" i="2"/>
  <c r="AM20" i="2"/>
  <c r="AS19" i="2"/>
  <c r="AR19" i="2"/>
  <c r="AQ19" i="2"/>
  <c r="AP19" i="2"/>
  <c r="AO19" i="2"/>
  <c r="AN19" i="2"/>
  <c r="AM19" i="2"/>
  <c r="AS18" i="2"/>
  <c r="AR18" i="2"/>
  <c r="AQ18" i="2"/>
  <c r="AP18" i="2"/>
  <c r="AO18" i="2"/>
  <c r="AN18" i="2"/>
  <c r="AS17" i="2"/>
  <c r="AR17" i="2"/>
  <c r="AQ17" i="2"/>
  <c r="AP17" i="2"/>
  <c r="AO17" i="2"/>
  <c r="AN17" i="2"/>
  <c r="AS16" i="2"/>
  <c r="AR16" i="2"/>
  <c r="AQ16" i="2"/>
  <c r="AP16" i="2"/>
  <c r="AO16" i="2"/>
  <c r="AN16" i="2"/>
  <c r="AM16" i="2"/>
  <c r="AS15" i="2"/>
  <c r="AR15" i="2"/>
  <c r="AQ15" i="2"/>
  <c r="AP15" i="2"/>
  <c r="AO15" i="2"/>
  <c r="AN15" i="2"/>
  <c r="AS14" i="2"/>
  <c r="AR14" i="2"/>
  <c r="AQ14" i="2"/>
  <c r="AP14" i="2"/>
  <c r="AO14" i="2"/>
  <c r="AN14" i="2"/>
  <c r="AS13" i="2"/>
  <c r="AR13" i="2"/>
  <c r="AQ13" i="2"/>
  <c r="AP13" i="2"/>
  <c r="AO13" i="2"/>
  <c r="AN13" i="2"/>
  <c r="AM13" i="2"/>
  <c r="AS12" i="2"/>
  <c r="AR12" i="2"/>
  <c r="AQ12" i="2"/>
  <c r="AP12" i="2"/>
  <c r="AO12" i="2"/>
  <c r="AN12" i="2"/>
  <c r="AM12" i="2"/>
  <c r="AS11" i="2"/>
  <c r="AR11" i="2"/>
  <c r="AQ11" i="2"/>
  <c r="AP11" i="2"/>
  <c r="AO11" i="2"/>
  <c r="AN11" i="2"/>
  <c r="AM11" i="2"/>
  <c r="AS10" i="2"/>
  <c r="AR10" i="2"/>
  <c r="AQ10" i="2"/>
  <c r="AP10" i="2"/>
  <c r="AO10" i="2"/>
  <c r="AN10" i="2"/>
  <c r="AM10" i="2"/>
  <c r="AS9" i="2"/>
  <c r="AR9" i="2"/>
  <c r="AQ9" i="2"/>
  <c r="AP9" i="2"/>
  <c r="AO9" i="2"/>
  <c r="AN9" i="2"/>
  <c r="AS8" i="2"/>
  <c r="AR8" i="2"/>
  <c r="AQ8" i="2"/>
  <c r="AP8" i="2"/>
  <c r="AO8" i="2"/>
  <c r="AN8" i="2"/>
  <c r="AS7" i="2"/>
  <c r="AR7" i="2"/>
  <c r="AQ7" i="2"/>
  <c r="AP7" i="2"/>
  <c r="AO7" i="2"/>
  <c r="AN7" i="2"/>
  <c r="AM7" i="2"/>
  <c r="AS6" i="2"/>
  <c r="AR6" i="2"/>
  <c r="AQ6" i="2"/>
  <c r="AP6" i="2"/>
  <c r="AO6" i="2"/>
  <c r="AN6" i="2"/>
  <c r="AM6" i="2"/>
  <c r="AS5" i="2"/>
  <c r="AR5" i="2"/>
  <c r="AQ5" i="2"/>
  <c r="AP5" i="2"/>
  <c r="AO5" i="2"/>
  <c r="AN5" i="2"/>
  <c r="AM5" i="2"/>
  <c r="AS4" i="2"/>
  <c r="AR4" i="2"/>
  <c r="AQ4" i="2"/>
  <c r="AP4" i="2"/>
  <c r="AO4" i="2"/>
  <c r="AN4" i="2"/>
  <c r="AM4" i="2"/>
  <c r="AS3" i="2"/>
  <c r="AR3" i="2"/>
  <c r="AQ3" i="2"/>
  <c r="AP3" i="2"/>
  <c r="AO3" i="2"/>
  <c r="AN3" i="2"/>
  <c r="AM3" i="2"/>
  <c r="BA2" i="2"/>
  <c r="AZ2" i="2"/>
  <c r="AY2" i="2"/>
  <c r="AX2" i="2"/>
  <c r="AW2" i="2"/>
  <c r="AV2" i="2"/>
  <c r="AU2" i="2"/>
  <c r="AS2" i="2"/>
  <c r="AR2" i="2"/>
  <c r="AQ2" i="2"/>
  <c r="AP2" i="2"/>
  <c r="AO2" i="2"/>
  <c r="AN2" i="2"/>
  <c r="AM2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BE37" i="2" l="1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X37" i="2" l="1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X2" i="2"/>
  <c r="W2" i="2"/>
  <c r="F2" i="2"/>
  <c r="AB27" i="2"/>
  <c r="AB24" i="2"/>
  <c r="AB23" i="2"/>
  <c r="AB18" i="2"/>
  <c r="AB15" i="2"/>
  <c r="AB9" i="2"/>
  <c r="G37" i="2"/>
  <c r="BF37" i="2" s="1"/>
  <c r="G36" i="2"/>
  <c r="BS36" i="2" s="1"/>
  <c r="G35" i="2"/>
  <c r="BF35" i="2" s="1"/>
  <c r="G34" i="2"/>
  <c r="BS34" i="2" s="1"/>
  <c r="G33" i="2"/>
  <c r="BF33" i="2" s="1"/>
  <c r="G32" i="2"/>
  <c r="BH32" i="2" s="1"/>
  <c r="G31" i="2"/>
  <c r="BF31" i="2" s="1"/>
  <c r="G30" i="2"/>
  <c r="BS30" i="2" s="1"/>
  <c r="G29" i="2"/>
  <c r="BS29" i="2" s="1"/>
  <c r="G28" i="2"/>
  <c r="BH28" i="2" s="1"/>
  <c r="G27" i="2"/>
  <c r="BF27" i="2" s="1"/>
  <c r="G26" i="2"/>
  <c r="BS26" i="2" s="1"/>
  <c r="G25" i="2"/>
  <c r="BH25" i="2" s="1"/>
  <c r="G24" i="2"/>
  <c r="BH24" i="2" s="1"/>
  <c r="G23" i="2"/>
  <c r="BF23" i="2" s="1"/>
  <c r="G22" i="2"/>
  <c r="BH22" i="2" s="1"/>
  <c r="G21" i="2"/>
  <c r="BF21" i="2" s="1"/>
  <c r="G20" i="2"/>
  <c r="BS20" i="2" s="1"/>
  <c r="G19" i="2"/>
  <c r="BF19" i="2" s="1"/>
  <c r="G18" i="2"/>
  <c r="BS18" i="2" s="1"/>
  <c r="G17" i="2"/>
  <c r="BF17" i="2" s="1"/>
  <c r="G16" i="2"/>
  <c r="BS16" i="2" s="1"/>
  <c r="G15" i="2"/>
  <c r="BF15" i="2" s="1"/>
  <c r="G14" i="2"/>
  <c r="BS14" i="2" s="1"/>
  <c r="G13" i="2"/>
  <c r="BF13" i="2" s="1"/>
  <c r="G12" i="2"/>
  <c r="BH12" i="2" s="1"/>
  <c r="G11" i="2"/>
  <c r="G10" i="2"/>
  <c r="BS10" i="2" s="1"/>
  <c r="G9" i="2"/>
  <c r="BS9" i="2" s="1"/>
  <c r="G8" i="2"/>
  <c r="BH8" i="2" s="1"/>
  <c r="G7" i="2"/>
  <c r="BF7" i="2" s="1"/>
  <c r="G6" i="2"/>
  <c r="BS6" i="2" s="1"/>
  <c r="G5" i="2"/>
  <c r="BF5" i="2" s="1"/>
  <c r="G4" i="2"/>
  <c r="BH4" i="2" s="1"/>
  <c r="G3" i="2"/>
  <c r="BF3" i="2" s="1"/>
  <c r="G2" i="2"/>
  <c r="BH2" i="2" s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C2" i="2"/>
  <c r="AK37" i="2"/>
  <c r="AJ37" i="2"/>
  <c r="AI37" i="2"/>
  <c r="AH37" i="2"/>
  <c r="AG37" i="2"/>
  <c r="AF37" i="2"/>
  <c r="AE37" i="2"/>
  <c r="AD37" i="2"/>
  <c r="AC37" i="2"/>
  <c r="AK36" i="2"/>
  <c r="AJ36" i="2"/>
  <c r="AI36" i="2"/>
  <c r="AH36" i="2"/>
  <c r="AG36" i="2"/>
  <c r="AF36" i="2"/>
  <c r="AE36" i="2"/>
  <c r="AD36" i="2"/>
  <c r="AC36" i="2"/>
  <c r="AK35" i="2"/>
  <c r="AJ35" i="2"/>
  <c r="AI35" i="2"/>
  <c r="AH35" i="2"/>
  <c r="AG35" i="2"/>
  <c r="AF35" i="2"/>
  <c r="AE35" i="2"/>
  <c r="AD35" i="2"/>
  <c r="AC35" i="2"/>
  <c r="AK34" i="2"/>
  <c r="AJ34" i="2"/>
  <c r="AI34" i="2"/>
  <c r="AH34" i="2"/>
  <c r="AG34" i="2"/>
  <c r="AF34" i="2"/>
  <c r="AE34" i="2"/>
  <c r="AD34" i="2"/>
  <c r="AC34" i="2"/>
  <c r="AK33" i="2"/>
  <c r="AJ33" i="2"/>
  <c r="AI33" i="2"/>
  <c r="AH33" i="2"/>
  <c r="AG33" i="2"/>
  <c r="AF33" i="2"/>
  <c r="AE33" i="2"/>
  <c r="AD33" i="2"/>
  <c r="AC33" i="2"/>
  <c r="AK32" i="2"/>
  <c r="AJ32" i="2"/>
  <c r="AI32" i="2"/>
  <c r="AH32" i="2"/>
  <c r="AG32" i="2"/>
  <c r="AF32" i="2"/>
  <c r="AE32" i="2"/>
  <c r="AD32" i="2"/>
  <c r="AC32" i="2"/>
  <c r="AK31" i="2"/>
  <c r="AJ31" i="2"/>
  <c r="AI31" i="2"/>
  <c r="AH31" i="2"/>
  <c r="AG31" i="2"/>
  <c r="AF31" i="2"/>
  <c r="AE31" i="2"/>
  <c r="AD31" i="2"/>
  <c r="AC31" i="2"/>
  <c r="AK30" i="2"/>
  <c r="AJ30" i="2"/>
  <c r="AI30" i="2"/>
  <c r="AH30" i="2"/>
  <c r="AG30" i="2"/>
  <c r="AF30" i="2"/>
  <c r="AE30" i="2"/>
  <c r="AD30" i="2"/>
  <c r="AC30" i="2"/>
  <c r="AK29" i="2"/>
  <c r="AJ29" i="2"/>
  <c r="AI29" i="2"/>
  <c r="AH29" i="2"/>
  <c r="AG29" i="2"/>
  <c r="AF29" i="2"/>
  <c r="AE29" i="2"/>
  <c r="AD29" i="2"/>
  <c r="AC29" i="2"/>
  <c r="AK28" i="2"/>
  <c r="AJ28" i="2"/>
  <c r="AI28" i="2"/>
  <c r="AH28" i="2"/>
  <c r="AG28" i="2"/>
  <c r="AF28" i="2"/>
  <c r="AE28" i="2"/>
  <c r="AD28" i="2"/>
  <c r="AC28" i="2"/>
  <c r="AK27" i="2"/>
  <c r="AJ27" i="2"/>
  <c r="AI27" i="2"/>
  <c r="AH27" i="2"/>
  <c r="AG27" i="2"/>
  <c r="AF27" i="2"/>
  <c r="AE27" i="2"/>
  <c r="AD27" i="2"/>
  <c r="AC27" i="2"/>
  <c r="AK26" i="2"/>
  <c r="AJ26" i="2"/>
  <c r="AI26" i="2"/>
  <c r="AH26" i="2"/>
  <c r="AG26" i="2"/>
  <c r="AF26" i="2"/>
  <c r="AE26" i="2"/>
  <c r="AD26" i="2"/>
  <c r="AC26" i="2"/>
  <c r="AK25" i="2"/>
  <c r="AJ25" i="2"/>
  <c r="AI25" i="2"/>
  <c r="AH25" i="2"/>
  <c r="AG25" i="2"/>
  <c r="AF25" i="2"/>
  <c r="AE25" i="2"/>
  <c r="AD25" i="2"/>
  <c r="AC25" i="2"/>
  <c r="AK24" i="2"/>
  <c r="AJ24" i="2"/>
  <c r="AI24" i="2"/>
  <c r="AH24" i="2"/>
  <c r="AG24" i="2"/>
  <c r="AF24" i="2"/>
  <c r="AE24" i="2"/>
  <c r="AD24" i="2"/>
  <c r="AC24" i="2"/>
  <c r="AK23" i="2"/>
  <c r="AJ23" i="2"/>
  <c r="AI23" i="2"/>
  <c r="AH23" i="2"/>
  <c r="AG23" i="2"/>
  <c r="AF23" i="2"/>
  <c r="AE23" i="2"/>
  <c r="AD23" i="2"/>
  <c r="AC23" i="2"/>
  <c r="AK22" i="2"/>
  <c r="AJ22" i="2"/>
  <c r="AI22" i="2"/>
  <c r="AH22" i="2"/>
  <c r="AG22" i="2"/>
  <c r="AF22" i="2"/>
  <c r="AE22" i="2"/>
  <c r="AD22" i="2"/>
  <c r="AC22" i="2"/>
  <c r="AK21" i="2"/>
  <c r="AJ21" i="2"/>
  <c r="AI21" i="2"/>
  <c r="AH21" i="2"/>
  <c r="AG21" i="2"/>
  <c r="AF21" i="2"/>
  <c r="AE21" i="2"/>
  <c r="AD21" i="2"/>
  <c r="AC21" i="2"/>
  <c r="AK20" i="2"/>
  <c r="AJ20" i="2"/>
  <c r="AI20" i="2"/>
  <c r="AH20" i="2"/>
  <c r="AG20" i="2"/>
  <c r="AF20" i="2"/>
  <c r="AE20" i="2"/>
  <c r="AD20" i="2"/>
  <c r="AC20" i="2"/>
  <c r="AK19" i="2"/>
  <c r="AJ19" i="2"/>
  <c r="AI19" i="2"/>
  <c r="AH19" i="2"/>
  <c r="AG19" i="2"/>
  <c r="AF19" i="2"/>
  <c r="AE19" i="2"/>
  <c r="AD19" i="2"/>
  <c r="AC19" i="2"/>
  <c r="AK18" i="2"/>
  <c r="AJ18" i="2"/>
  <c r="AI18" i="2"/>
  <c r="AH18" i="2"/>
  <c r="AG18" i="2"/>
  <c r="AF18" i="2"/>
  <c r="AE18" i="2"/>
  <c r="AD18" i="2"/>
  <c r="AC18" i="2"/>
  <c r="AK17" i="2"/>
  <c r="AJ17" i="2"/>
  <c r="AI17" i="2"/>
  <c r="AH17" i="2"/>
  <c r="AG17" i="2"/>
  <c r="AF17" i="2"/>
  <c r="AE17" i="2"/>
  <c r="AD17" i="2"/>
  <c r="AC17" i="2"/>
  <c r="AK16" i="2"/>
  <c r="AJ16" i="2"/>
  <c r="AI16" i="2"/>
  <c r="AH16" i="2"/>
  <c r="AG16" i="2"/>
  <c r="AF16" i="2"/>
  <c r="AE16" i="2"/>
  <c r="AD16" i="2"/>
  <c r="AC16" i="2"/>
  <c r="AK15" i="2"/>
  <c r="AJ15" i="2"/>
  <c r="AI15" i="2"/>
  <c r="AH15" i="2"/>
  <c r="AG15" i="2"/>
  <c r="AF15" i="2"/>
  <c r="AE15" i="2"/>
  <c r="AD15" i="2"/>
  <c r="AC15" i="2"/>
  <c r="AK14" i="2"/>
  <c r="AJ14" i="2"/>
  <c r="AI14" i="2"/>
  <c r="AH14" i="2"/>
  <c r="AG14" i="2"/>
  <c r="AF14" i="2"/>
  <c r="AE14" i="2"/>
  <c r="AD14" i="2"/>
  <c r="AC14" i="2"/>
  <c r="AK13" i="2"/>
  <c r="AJ13" i="2"/>
  <c r="AI13" i="2"/>
  <c r="AH13" i="2"/>
  <c r="AG13" i="2"/>
  <c r="AF13" i="2"/>
  <c r="AE13" i="2"/>
  <c r="AD13" i="2"/>
  <c r="AC13" i="2"/>
  <c r="AK12" i="2"/>
  <c r="AJ12" i="2"/>
  <c r="AI12" i="2"/>
  <c r="AH12" i="2"/>
  <c r="AG12" i="2"/>
  <c r="AF12" i="2"/>
  <c r="AE12" i="2"/>
  <c r="AD12" i="2"/>
  <c r="AC12" i="2"/>
  <c r="AK11" i="2"/>
  <c r="AJ11" i="2"/>
  <c r="AI11" i="2"/>
  <c r="AH11" i="2"/>
  <c r="AG11" i="2"/>
  <c r="AF11" i="2"/>
  <c r="AE11" i="2"/>
  <c r="AD11" i="2"/>
  <c r="AC11" i="2"/>
  <c r="AK10" i="2"/>
  <c r="AJ10" i="2"/>
  <c r="AI10" i="2"/>
  <c r="AH10" i="2"/>
  <c r="AG10" i="2"/>
  <c r="AF10" i="2"/>
  <c r="AE10" i="2"/>
  <c r="AD10" i="2"/>
  <c r="AC10" i="2"/>
  <c r="AK9" i="2"/>
  <c r="AJ9" i="2"/>
  <c r="AI9" i="2"/>
  <c r="AH9" i="2"/>
  <c r="AG9" i="2"/>
  <c r="AF9" i="2"/>
  <c r="AE9" i="2"/>
  <c r="AD9" i="2"/>
  <c r="AC9" i="2"/>
  <c r="AK8" i="2"/>
  <c r="AJ8" i="2"/>
  <c r="AI8" i="2"/>
  <c r="AH8" i="2"/>
  <c r="AG8" i="2"/>
  <c r="AF8" i="2"/>
  <c r="AE8" i="2"/>
  <c r="AD8" i="2"/>
  <c r="AC8" i="2"/>
  <c r="AK7" i="2"/>
  <c r="AJ7" i="2"/>
  <c r="AI7" i="2"/>
  <c r="AH7" i="2"/>
  <c r="AG7" i="2"/>
  <c r="AF7" i="2"/>
  <c r="AE7" i="2"/>
  <c r="AD7" i="2"/>
  <c r="AC7" i="2"/>
  <c r="AK6" i="2"/>
  <c r="AJ6" i="2"/>
  <c r="AI6" i="2"/>
  <c r="AH6" i="2"/>
  <c r="AG6" i="2"/>
  <c r="AF6" i="2"/>
  <c r="AE6" i="2"/>
  <c r="AD6" i="2"/>
  <c r="AC6" i="2"/>
  <c r="AK5" i="2"/>
  <c r="AJ5" i="2"/>
  <c r="AI5" i="2"/>
  <c r="AH5" i="2"/>
  <c r="AG5" i="2"/>
  <c r="AF5" i="2"/>
  <c r="AE5" i="2"/>
  <c r="AD5" i="2"/>
  <c r="AC5" i="2"/>
  <c r="AK4" i="2"/>
  <c r="AJ4" i="2"/>
  <c r="AI4" i="2"/>
  <c r="AH4" i="2"/>
  <c r="AG4" i="2"/>
  <c r="AF4" i="2"/>
  <c r="AE4" i="2"/>
  <c r="AD4" i="2"/>
  <c r="AC4" i="2"/>
  <c r="AK3" i="2"/>
  <c r="AJ3" i="2"/>
  <c r="AI3" i="2"/>
  <c r="AH3" i="2"/>
  <c r="AG3" i="2"/>
  <c r="AF3" i="2"/>
  <c r="AE3" i="2"/>
  <c r="AD3" i="2"/>
  <c r="AC3" i="2"/>
  <c r="AK2" i="2"/>
  <c r="AJ2" i="2"/>
  <c r="AI2" i="2"/>
  <c r="AH2" i="2"/>
  <c r="AG2" i="2"/>
  <c r="AF2" i="2"/>
  <c r="AE2" i="2"/>
  <c r="AD2" i="2"/>
  <c r="AC2" i="2"/>
  <c r="BC37" i="2"/>
  <c r="BC36" i="2"/>
  <c r="BC35" i="2"/>
  <c r="BC34" i="2"/>
  <c r="BC33" i="2"/>
  <c r="BC32" i="2"/>
  <c r="BC31" i="2"/>
  <c r="BC30" i="2"/>
  <c r="BC29" i="2"/>
  <c r="BC28" i="2"/>
  <c r="BC27" i="2"/>
  <c r="BC25" i="2"/>
  <c r="BC24" i="2"/>
  <c r="BC23" i="2"/>
  <c r="BC21" i="2"/>
  <c r="BC20" i="2"/>
  <c r="BC19" i="2"/>
  <c r="BC18" i="2"/>
  <c r="BC16" i="2"/>
  <c r="BC15" i="2"/>
  <c r="BC13" i="2"/>
  <c r="BC12" i="2"/>
  <c r="BC11" i="2"/>
  <c r="BC10" i="2"/>
  <c r="BC9" i="2"/>
  <c r="BC7" i="2"/>
  <c r="BC6" i="2"/>
  <c r="BC5" i="2"/>
  <c r="BC3" i="2"/>
  <c r="CB37" i="2"/>
  <c r="CA37" i="2"/>
  <c r="BZ37" i="2"/>
  <c r="BY37" i="2"/>
  <c r="BX37" i="2"/>
  <c r="BW37" i="2"/>
  <c r="BV37" i="2"/>
  <c r="BU37" i="2"/>
  <c r="CB36" i="2"/>
  <c r="CA36" i="2"/>
  <c r="BZ36" i="2"/>
  <c r="BY36" i="2"/>
  <c r="BX36" i="2"/>
  <c r="BW36" i="2"/>
  <c r="BV36" i="2"/>
  <c r="BU36" i="2"/>
  <c r="CB35" i="2"/>
  <c r="CA35" i="2"/>
  <c r="BZ35" i="2"/>
  <c r="BY35" i="2"/>
  <c r="BX35" i="2"/>
  <c r="BW35" i="2"/>
  <c r="BV35" i="2"/>
  <c r="BU35" i="2"/>
  <c r="CB34" i="2"/>
  <c r="CA34" i="2"/>
  <c r="BZ34" i="2"/>
  <c r="BY34" i="2"/>
  <c r="BX34" i="2"/>
  <c r="BW34" i="2"/>
  <c r="BV34" i="2"/>
  <c r="BU34" i="2"/>
  <c r="CB33" i="2"/>
  <c r="CA33" i="2"/>
  <c r="BZ33" i="2"/>
  <c r="BY33" i="2"/>
  <c r="BX33" i="2"/>
  <c r="BW33" i="2"/>
  <c r="BV33" i="2"/>
  <c r="BU33" i="2"/>
  <c r="CB32" i="2"/>
  <c r="CA32" i="2"/>
  <c r="BZ32" i="2"/>
  <c r="BY32" i="2"/>
  <c r="BX32" i="2"/>
  <c r="BW32" i="2"/>
  <c r="BV32" i="2"/>
  <c r="BU32" i="2"/>
  <c r="CB31" i="2"/>
  <c r="CA31" i="2"/>
  <c r="BZ31" i="2"/>
  <c r="BY31" i="2"/>
  <c r="BX31" i="2"/>
  <c r="BW31" i="2"/>
  <c r="BV31" i="2"/>
  <c r="BU31" i="2"/>
  <c r="CB30" i="2"/>
  <c r="CA30" i="2"/>
  <c r="BZ30" i="2"/>
  <c r="BY30" i="2"/>
  <c r="BX30" i="2"/>
  <c r="BW30" i="2"/>
  <c r="BV30" i="2"/>
  <c r="BU30" i="2"/>
  <c r="CB29" i="2"/>
  <c r="CA29" i="2"/>
  <c r="BZ29" i="2"/>
  <c r="BY29" i="2"/>
  <c r="BX29" i="2"/>
  <c r="BW29" i="2"/>
  <c r="BV29" i="2"/>
  <c r="BU29" i="2"/>
  <c r="CB28" i="2"/>
  <c r="CA28" i="2"/>
  <c r="BZ28" i="2"/>
  <c r="BY28" i="2"/>
  <c r="BX28" i="2"/>
  <c r="BW28" i="2"/>
  <c r="BV28" i="2"/>
  <c r="BU28" i="2"/>
  <c r="CB27" i="2"/>
  <c r="CA27" i="2"/>
  <c r="BZ27" i="2"/>
  <c r="BY27" i="2"/>
  <c r="BX27" i="2"/>
  <c r="BW27" i="2"/>
  <c r="BV27" i="2"/>
  <c r="CB26" i="2"/>
  <c r="CA26" i="2"/>
  <c r="BZ26" i="2"/>
  <c r="BY26" i="2"/>
  <c r="BX26" i="2"/>
  <c r="BW26" i="2"/>
  <c r="BV26" i="2"/>
  <c r="CB25" i="2"/>
  <c r="CA25" i="2"/>
  <c r="BZ25" i="2"/>
  <c r="BY25" i="2"/>
  <c r="BX25" i="2"/>
  <c r="BW25" i="2"/>
  <c r="BV25" i="2"/>
  <c r="BU25" i="2"/>
  <c r="CB24" i="2"/>
  <c r="CA24" i="2"/>
  <c r="BZ24" i="2"/>
  <c r="BY24" i="2"/>
  <c r="BX24" i="2"/>
  <c r="BW24" i="2"/>
  <c r="CB23" i="2"/>
  <c r="CA23" i="2"/>
  <c r="BZ23" i="2"/>
  <c r="BY23" i="2"/>
  <c r="BX23" i="2"/>
  <c r="BW23" i="2"/>
  <c r="CB22" i="2"/>
  <c r="CA22" i="2"/>
  <c r="BZ22" i="2"/>
  <c r="BY22" i="2"/>
  <c r="BX22" i="2"/>
  <c r="BW22" i="2"/>
  <c r="CB21" i="2"/>
  <c r="CA21" i="2"/>
  <c r="BZ21" i="2"/>
  <c r="BY21" i="2"/>
  <c r="BX21" i="2"/>
  <c r="BW21" i="2"/>
  <c r="BV21" i="2"/>
  <c r="BU21" i="2"/>
  <c r="CB20" i="2"/>
  <c r="CA20" i="2"/>
  <c r="BZ20" i="2"/>
  <c r="BY20" i="2"/>
  <c r="BX20" i="2"/>
  <c r="BW20" i="2"/>
  <c r="BV20" i="2"/>
  <c r="BU20" i="2"/>
  <c r="CB19" i="2"/>
  <c r="CA19" i="2"/>
  <c r="BZ19" i="2"/>
  <c r="BY19" i="2"/>
  <c r="BX19" i="2"/>
  <c r="BW19" i="2"/>
  <c r="BV19" i="2"/>
  <c r="BU19" i="2"/>
  <c r="CB18" i="2"/>
  <c r="CA18" i="2"/>
  <c r="BZ18" i="2"/>
  <c r="BY18" i="2"/>
  <c r="BX18" i="2"/>
  <c r="BW18" i="2"/>
  <c r="BV18" i="2"/>
  <c r="CB17" i="2"/>
  <c r="CA17" i="2"/>
  <c r="BZ17" i="2"/>
  <c r="BY17" i="2"/>
  <c r="BX17" i="2"/>
  <c r="BW17" i="2"/>
  <c r="BV17" i="2"/>
  <c r="CB16" i="2"/>
  <c r="CA16" i="2"/>
  <c r="BZ16" i="2"/>
  <c r="BY16" i="2"/>
  <c r="BX16" i="2"/>
  <c r="BW16" i="2"/>
  <c r="BV16" i="2"/>
  <c r="BU16" i="2"/>
  <c r="CB15" i="2"/>
  <c r="CA15" i="2"/>
  <c r="BZ15" i="2"/>
  <c r="BY15" i="2"/>
  <c r="BX15" i="2"/>
  <c r="BW15" i="2"/>
  <c r="BV15" i="2"/>
  <c r="CB14" i="2"/>
  <c r="CA14" i="2"/>
  <c r="BZ14" i="2"/>
  <c r="BY14" i="2"/>
  <c r="BX14" i="2"/>
  <c r="BW14" i="2"/>
  <c r="BV14" i="2"/>
  <c r="CB13" i="2"/>
  <c r="CA13" i="2"/>
  <c r="BZ13" i="2"/>
  <c r="BY13" i="2"/>
  <c r="BX13" i="2"/>
  <c r="BW13" i="2"/>
  <c r="BV13" i="2"/>
  <c r="BU13" i="2"/>
  <c r="CB12" i="2"/>
  <c r="CA12" i="2"/>
  <c r="BZ12" i="2"/>
  <c r="BY12" i="2"/>
  <c r="BX12" i="2"/>
  <c r="BW12" i="2"/>
  <c r="BV12" i="2"/>
  <c r="BU12" i="2"/>
  <c r="CB11" i="2"/>
  <c r="CA11" i="2"/>
  <c r="BZ11" i="2"/>
  <c r="BY11" i="2"/>
  <c r="BX11" i="2"/>
  <c r="BW11" i="2"/>
  <c r="BV11" i="2"/>
  <c r="BU11" i="2"/>
  <c r="CB10" i="2"/>
  <c r="CA10" i="2"/>
  <c r="BZ10" i="2"/>
  <c r="BY10" i="2"/>
  <c r="BX10" i="2"/>
  <c r="BW10" i="2"/>
  <c r="BV10" i="2"/>
  <c r="BU10" i="2"/>
  <c r="CB9" i="2"/>
  <c r="CA9" i="2"/>
  <c r="BZ9" i="2"/>
  <c r="BY9" i="2"/>
  <c r="BX9" i="2"/>
  <c r="BW9" i="2"/>
  <c r="BV9" i="2"/>
  <c r="CB8" i="2"/>
  <c r="CA8" i="2"/>
  <c r="BZ8" i="2"/>
  <c r="BY8" i="2"/>
  <c r="BX8" i="2"/>
  <c r="BW8" i="2"/>
  <c r="BV8" i="2"/>
  <c r="CB7" i="2"/>
  <c r="CA7" i="2"/>
  <c r="BZ7" i="2"/>
  <c r="BY7" i="2"/>
  <c r="BX7" i="2"/>
  <c r="BW7" i="2"/>
  <c r="BV7" i="2"/>
  <c r="BU7" i="2"/>
  <c r="CB6" i="2"/>
  <c r="CA6" i="2"/>
  <c r="BZ6" i="2"/>
  <c r="BY6" i="2"/>
  <c r="BX6" i="2"/>
  <c r="BW6" i="2"/>
  <c r="CB5" i="2"/>
  <c r="CA5" i="2"/>
  <c r="BZ5" i="2"/>
  <c r="BY5" i="2"/>
  <c r="BX5" i="2"/>
  <c r="BW5" i="2"/>
  <c r="CB4" i="2"/>
  <c r="CA4" i="2"/>
  <c r="BZ4" i="2"/>
  <c r="BY4" i="2"/>
  <c r="BX4" i="2"/>
  <c r="BW4" i="2"/>
  <c r="CB3" i="2"/>
  <c r="CA3" i="2"/>
  <c r="BZ3" i="2"/>
  <c r="BY3" i="2"/>
  <c r="BX3" i="2"/>
  <c r="BW3" i="2"/>
  <c r="BV3" i="2"/>
  <c r="BU3" i="2"/>
  <c r="CB2" i="2"/>
  <c r="BY2" i="2"/>
  <c r="BU2" i="2"/>
  <c r="BP37" i="2"/>
  <c r="BO37" i="2"/>
  <c r="BN37" i="2"/>
  <c r="BM37" i="2"/>
  <c r="BL37" i="2"/>
  <c r="BK37" i="2"/>
  <c r="BJ37" i="2"/>
  <c r="BP36" i="2"/>
  <c r="BO36" i="2"/>
  <c r="BN36" i="2"/>
  <c r="BM36" i="2"/>
  <c r="BL36" i="2"/>
  <c r="BK36" i="2"/>
  <c r="BJ36" i="2"/>
  <c r="BP35" i="2"/>
  <c r="BO35" i="2"/>
  <c r="BN35" i="2"/>
  <c r="BM35" i="2"/>
  <c r="BL35" i="2"/>
  <c r="BK35" i="2"/>
  <c r="BJ35" i="2"/>
  <c r="BP34" i="2"/>
  <c r="BO34" i="2"/>
  <c r="BN34" i="2"/>
  <c r="BM34" i="2"/>
  <c r="BL34" i="2"/>
  <c r="BK34" i="2"/>
  <c r="BJ34" i="2"/>
  <c r="BP33" i="2"/>
  <c r="BO33" i="2"/>
  <c r="BN33" i="2"/>
  <c r="BM33" i="2"/>
  <c r="BL33" i="2"/>
  <c r="BK33" i="2"/>
  <c r="BJ33" i="2"/>
  <c r="BP32" i="2"/>
  <c r="BO32" i="2"/>
  <c r="BN32" i="2"/>
  <c r="BM32" i="2"/>
  <c r="BL32" i="2"/>
  <c r="BK32" i="2"/>
  <c r="BJ32" i="2"/>
  <c r="BP31" i="2"/>
  <c r="BO31" i="2"/>
  <c r="BN31" i="2"/>
  <c r="BM31" i="2"/>
  <c r="BL31" i="2"/>
  <c r="BK31" i="2"/>
  <c r="BJ31" i="2"/>
  <c r="BP30" i="2"/>
  <c r="BO30" i="2"/>
  <c r="BN30" i="2"/>
  <c r="BM30" i="2"/>
  <c r="BL30" i="2"/>
  <c r="BK30" i="2"/>
  <c r="BJ30" i="2"/>
  <c r="BP29" i="2"/>
  <c r="BO29" i="2"/>
  <c r="BN29" i="2"/>
  <c r="BM29" i="2"/>
  <c r="BL29" i="2"/>
  <c r="BK29" i="2"/>
  <c r="BJ29" i="2"/>
  <c r="BP28" i="2"/>
  <c r="BO28" i="2"/>
  <c r="BN28" i="2"/>
  <c r="BM28" i="2"/>
  <c r="BL28" i="2"/>
  <c r="BK28" i="2"/>
  <c r="BJ28" i="2"/>
  <c r="BP27" i="2"/>
  <c r="BO27" i="2"/>
  <c r="BN27" i="2"/>
  <c r="BM27" i="2"/>
  <c r="BL27" i="2"/>
  <c r="BK27" i="2"/>
  <c r="BP26" i="2"/>
  <c r="BO26" i="2"/>
  <c r="BN26" i="2"/>
  <c r="BM26" i="2"/>
  <c r="BL26" i="2"/>
  <c r="BK26" i="2"/>
  <c r="BP25" i="2"/>
  <c r="BO25" i="2"/>
  <c r="BN25" i="2"/>
  <c r="BM25" i="2"/>
  <c r="BL25" i="2"/>
  <c r="BK25" i="2"/>
  <c r="BJ25" i="2"/>
  <c r="BP24" i="2"/>
  <c r="BO24" i="2"/>
  <c r="BN24" i="2"/>
  <c r="BM24" i="2"/>
  <c r="BL24" i="2"/>
  <c r="BP23" i="2"/>
  <c r="BO23" i="2"/>
  <c r="BN23" i="2"/>
  <c r="BM23" i="2"/>
  <c r="BL23" i="2"/>
  <c r="BP22" i="2"/>
  <c r="BO22" i="2"/>
  <c r="BN22" i="2"/>
  <c r="BM22" i="2"/>
  <c r="BL22" i="2"/>
  <c r="BP21" i="2"/>
  <c r="BO21" i="2"/>
  <c r="BN21" i="2"/>
  <c r="BM21" i="2"/>
  <c r="BL21" i="2"/>
  <c r="BK21" i="2"/>
  <c r="BJ21" i="2"/>
  <c r="BP20" i="2"/>
  <c r="BO20" i="2"/>
  <c r="BN20" i="2"/>
  <c r="BM20" i="2"/>
  <c r="BL20" i="2"/>
  <c r="BK20" i="2"/>
  <c r="BJ20" i="2"/>
  <c r="BP19" i="2"/>
  <c r="BO19" i="2"/>
  <c r="BN19" i="2"/>
  <c r="BM19" i="2"/>
  <c r="BL19" i="2"/>
  <c r="BK19" i="2"/>
  <c r="BJ19" i="2"/>
  <c r="BP18" i="2"/>
  <c r="BO18" i="2"/>
  <c r="BN18" i="2"/>
  <c r="BM18" i="2"/>
  <c r="BL18" i="2"/>
  <c r="BK18" i="2"/>
  <c r="BP17" i="2"/>
  <c r="BO17" i="2"/>
  <c r="BN17" i="2"/>
  <c r="BM17" i="2"/>
  <c r="BL17" i="2"/>
  <c r="BK17" i="2"/>
  <c r="BP16" i="2"/>
  <c r="BO16" i="2"/>
  <c r="BN16" i="2"/>
  <c r="BM16" i="2"/>
  <c r="BL16" i="2"/>
  <c r="BK16" i="2"/>
  <c r="BJ16" i="2"/>
  <c r="BP15" i="2"/>
  <c r="BO15" i="2"/>
  <c r="BN15" i="2"/>
  <c r="BM15" i="2"/>
  <c r="BL15" i="2"/>
  <c r="BK15" i="2"/>
  <c r="BP14" i="2"/>
  <c r="BO14" i="2"/>
  <c r="BN14" i="2"/>
  <c r="BM14" i="2"/>
  <c r="BL14" i="2"/>
  <c r="BK14" i="2"/>
  <c r="BP13" i="2"/>
  <c r="BO13" i="2"/>
  <c r="BN13" i="2"/>
  <c r="BM13" i="2"/>
  <c r="BL13" i="2"/>
  <c r="BK13" i="2"/>
  <c r="BJ13" i="2"/>
  <c r="BP12" i="2"/>
  <c r="BO12" i="2"/>
  <c r="BN12" i="2"/>
  <c r="BM12" i="2"/>
  <c r="BL12" i="2"/>
  <c r="BK12" i="2"/>
  <c r="BJ12" i="2"/>
  <c r="BP11" i="2"/>
  <c r="BO11" i="2"/>
  <c r="BN11" i="2"/>
  <c r="BM11" i="2"/>
  <c r="BL11" i="2"/>
  <c r="BK11" i="2"/>
  <c r="BJ11" i="2"/>
  <c r="BP10" i="2"/>
  <c r="BO10" i="2"/>
  <c r="BN10" i="2"/>
  <c r="BM10" i="2"/>
  <c r="BL10" i="2"/>
  <c r="BK10" i="2"/>
  <c r="BJ10" i="2"/>
  <c r="BP9" i="2"/>
  <c r="BO9" i="2"/>
  <c r="BN9" i="2"/>
  <c r="BM9" i="2"/>
  <c r="BL9" i="2"/>
  <c r="BK9" i="2"/>
  <c r="BP8" i="2"/>
  <c r="BO8" i="2"/>
  <c r="BN8" i="2"/>
  <c r="BM8" i="2"/>
  <c r="BL8" i="2"/>
  <c r="BK8" i="2"/>
  <c r="BP7" i="2"/>
  <c r="BO7" i="2"/>
  <c r="BN7" i="2"/>
  <c r="BM7" i="2"/>
  <c r="BL7" i="2"/>
  <c r="BK7" i="2"/>
  <c r="BJ7" i="2"/>
  <c r="BP6" i="2"/>
  <c r="BO6" i="2"/>
  <c r="BN6" i="2"/>
  <c r="BM6" i="2"/>
  <c r="BL6" i="2"/>
  <c r="BP5" i="2"/>
  <c r="BO5" i="2"/>
  <c r="BN5" i="2"/>
  <c r="BM5" i="2"/>
  <c r="BL5" i="2"/>
  <c r="BP4" i="2"/>
  <c r="BO4" i="2"/>
  <c r="BN4" i="2"/>
  <c r="BM4" i="2"/>
  <c r="BL4" i="2"/>
  <c r="BP3" i="2"/>
  <c r="BO3" i="2"/>
  <c r="BN3" i="2"/>
  <c r="BM3" i="2"/>
  <c r="BL3" i="2"/>
  <c r="BK3" i="2"/>
  <c r="BJ3" i="2"/>
  <c r="BN2" i="2"/>
  <c r="BL2" i="2"/>
  <c r="BJ2" i="2"/>
  <c r="CS37" i="2"/>
  <c r="CR37" i="2"/>
  <c r="CQ37" i="2"/>
  <c r="CP37" i="2"/>
  <c r="CO37" i="2"/>
  <c r="CN37" i="2"/>
  <c r="CM37" i="2"/>
  <c r="CS36" i="2"/>
  <c r="CR36" i="2"/>
  <c r="CQ36" i="2"/>
  <c r="CP36" i="2"/>
  <c r="CO36" i="2"/>
  <c r="CN36" i="2"/>
  <c r="CM36" i="2"/>
  <c r="CS35" i="2"/>
  <c r="CR35" i="2"/>
  <c r="CQ35" i="2"/>
  <c r="CP35" i="2"/>
  <c r="CO35" i="2"/>
  <c r="CN35" i="2"/>
  <c r="CM35" i="2"/>
  <c r="CS34" i="2"/>
  <c r="CR34" i="2"/>
  <c r="CQ34" i="2"/>
  <c r="CP34" i="2"/>
  <c r="CO34" i="2"/>
  <c r="CN34" i="2"/>
  <c r="CM34" i="2"/>
  <c r="CS33" i="2"/>
  <c r="CR33" i="2"/>
  <c r="CQ33" i="2"/>
  <c r="CP33" i="2"/>
  <c r="CO33" i="2"/>
  <c r="CN33" i="2"/>
  <c r="CM33" i="2"/>
  <c r="CS32" i="2"/>
  <c r="CR32" i="2"/>
  <c r="CQ32" i="2"/>
  <c r="CP32" i="2"/>
  <c r="CO32" i="2"/>
  <c r="CN32" i="2"/>
  <c r="CM32" i="2"/>
  <c r="CS31" i="2"/>
  <c r="CR31" i="2"/>
  <c r="CQ31" i="2"/>
  <c r="CP31" i="2"/>
  <c r="CO31" i="2"/>
  <c r="CN31" i="2"/>
  <c r="CM31" i="2"/>
  <c r="CS30" i="2"/>
  <c r="CR30" i="2"/>
  <c r="CQ30" i="2"/>
  <c r="CP30" i="2"/>
  <c r="CO30" i="2"/>
  <c r="CN30" i="2"/>
  <c r="CM30" i="2"/>
  <c r="CS29" i="2"/>
  <c r="CR29" i="2"/>
  <c r="CQ29" i="2"/>
  <c r="CP29" i="2"/>
  <c r="CO29" i="2"/>
  <c r="CN29" i="2"/>
  <c r="CM29" i="2"/>
  <c r="CS28" i="2"/>
  <c r="CR28" i="2"/>
  <c r="CQ28" i="2"/>
  <c r="CP28" i="2"/>
  <c r="CO28" i="2"/>
  <c r="CN28" i="2"/>
  <c r="CM28" i="2"/>
  <c r="CS27" i="2"/>
  <c r="CR27" i="2"/>
  <c r="CQ27" i="2"/>
  <c r="CP27" i="2"/>
  <c r="CO27" i="2"/>
  <c r="CN27" i="2"/>
  <c r="CS26" i="2"/>
  <c r="CR26" i="2"/>
  <c r="CQ26" i="2"/>
  <c r="CP26" i="2"/>
  <c r="CO26" i="2"/>
  <c r="CN26" i="2"/>
  <c r="CS25" i="2"/>
  <c r="CR25" i="2"/>
  <c r="CQ25" i="2"/>
  <c r="CP25" i="2"/>
  <c r="CO25" i="2"/>
  <c r="CN25" i="2"/>
  <c r="CM25" i="2"/>
  <c r="CS24" i="2"/>
  <c r="CR24" i="2"/>
  <c r="CQ24" i="2"/>
  <c r="CP24" i="2"/>
  <c r="CO24" i="2"/>
  <c r="CS23" i="2"/>
  <c r="CR23" i="2"/>
  <c r="CQ23" i="2"/>
  <c r="CP23" i="2"/>
  <c r="CO23" i="2"/>
  <c r="CS22" i="2"/>
  <c r="CR22" i="2"/>
  <c r="CQ22" i="2"/>
  <c r="CP22" i="2"/>
  <c r="CO22" i="2"/>
  <c r="CS21" i="2"/>
  <c r="CR21" i="2"/>
  <c r="CQ21" i="2"/>
  <c r="CP21" i="2"/>
  <c r="CO21" i="2"/>
  <c r="CN21" i="2"/>
  <c r="CM21" i="2"/>
  <c r="CS20" i="2"/>
  <c r="CR20" i="2"/>
  <c r="CQ20" i="2"/>
  <c r="CP20" i="2"/>
  <c r="CO20" i="2"/>
  <c r="CN20" i="2"/>
  <c r="CM20" i="2"/>
  <c r="CS19" i="2"/>
  <c r="CR19" i="2"/>
  <c r="CQ19" i="2"/>
  <c r="CP19" i="2"/>
  <c r="CO19" i="2"/>
  <c r="CN19" i="2"/>
  <c r="CM19" i="2"/>
  <c r="CS18" i="2"/>
  <c r="CR18" i="2"/>
  <c r="CQ18" i="2"/>
  <c r="CP18" i="2"/>
  <c r="CO18" i="2"/>
  <c r="CN18" i="2"/>
  <c r="CS17" i="2"/>
  <c r="CR17" i="2"/>
  <c r="CQ17" i="2"/>
  <c r="CP17" i="2"/>
  <c r="CO17" i="2"/>
  <c r="CN17" i="2"/>
  <c r="CS16" i="2"/>
  <c r="CR16" i="2"/>
  <c r="CQ16" i="2"/>
  <c r="CP16" i="2"/>
  <c r="CO16" i="2"/>
  <c r="CN16" i="2"/>
  <c r="CM16" i="2"/>
  <c r="CS15" i="2"/>
  <c r="CR15" i="2"/>
  <c r="CQ15" i="2"/>
  <c r="CP15" i="2"/>
  <c r="CO15" i="2"/>
  <c r="CN15" i="2"/>
  <c r="CS14" i="2"/>
  <c r="CR14" i="2"/>
  <c r="CQ14" i="2"/>
  <c r="CP14" i="2"/>
  <c r="CO14" i="2"/>
  <c r="CN14" i="2"/>
  <c r="CS13" i="2"/>
  <c r="CR13" i="2"/>
  <c r="CQ13" i="2"/>
  <c r="CP13" i="2"/>
  <c r="CO13" i="2"/>
  <c r="CN13" i="2"/>
  <c r="CM13" i="2"/>
  <c r="CS12" i="2"/>
  <c r="CR12" i="2"/>
  <c r="CQ12" i="2"/>
  <c r="CP12" i="2"/>
  <c r="CO12" i="2"/>
  <c r="CN12" i="2"/>
  <c r="CM12" i="2"/>
  <c r="CS11" i="2"/>
  <c r="CR11" i="2"/>
  <c r="CQ11" i="2"/>
  <c r="CP11" i="2"/>
  <c r="CO11" i="2"/>
  <c r="CN11" i="2"/>
  <c r="CM11" i="2"/>
  <c r="CS10" i="2"/>
  <c r="CR10" i="2"/>
  <c r="CQ10" i="2"/>
  <c r="CP10" i="2"/>
  <c r="CO10" i="2"/>
  <c r="CN10" i="2"/>
  <c r="CM10" i="2"/>
  <c r="CS9" i="2"/>
  <c r="CR9" i="2"/>
  <c r="CQ9" i="2"/>
  <c r="CP9" i="2"/>
  <c r="CO9" i="2"/>
  <c r="CN9" i="2"/>
  <c r="CS8" i="2"/>
  <c r="CR8" i="2"/>
  <c r="CQ8" i="2"/>
  <c r="CP8" i="2"/>
  <c r="CO8" i="2"/>
  <c r="CN8" i="2"/>
  <c r="CS7" i="2"/>
  <c r="CR7" i="2"/>
  <c r="CQ7" i="2"/>
  <c r="CP7" i="2"/>
  <c r="CO7" i="2"/>
  <c r="CN7" i="2"/>
  <c r="CM7" i="2"/>
  <c r="CS6" i="2"/>
  <c r="CR6" i="2"/>
  <c r="CQ6" i="2"/>
  <c r="CP6" i="2"/>
  <c r="CO6" i="2"/>
  <c r="CS5" i="2"/>
  <c r="CR5" i="2"/>
  <c r="CQ5" i="2"/>
  <c r="CP5" i="2"/>
  <c r="CO5" i="2"/>
  <c r="CS4" i="2"/>
  <c r="CR4" i="2"/>
  <c r="CQ4" i="2"/>
  <c r="CP4" i="2"/>
  <c r="CO4" i="2"/>
  <c r="CS3" i="2"/>
  <c r="CR3" i="2"/>
  <c r="CQ3" i="2"/>
  <c r="CP3" i="2"/>
  <c r="CO3" i="2"/>
  <c r="CN3" i="2"/>
  <c r="CM3" i="2"/>
  <c r="CK37" i="2"/>
  <c r="CJ37" i="2"/>
  <c r="CI37" i="2"/>
  <c r="CH37" i="2"/>
  <c r="CG37" i="2"/>
  <c r="CF37" i="2"/>
  <c r="CE37" i="2"/>
  <c r="CK36" i="2"/>
  <c r="CJ36" i="2"/>
  <c r="CI36" i="2"/>
  <c r="CH36" i="2"/>
  <c r="CG36" i="2"/>
  <c r="CF36" i="2"/>
  <c r="CE36" i="2"/>
  <c r="CK35" i="2"/>
  <c r="CJ35" i="2"/>
  <c r="CI35" i="2"/>
  <c r="CH35" i="2"/>
  <c r="CG35" i="2"/>
  <c r="CF35" i="2"/>
  <c r="CE35" i="2"/>
  <c r="CK34" i="2"/>
  <c r="CJ34" i="2"/>
  <c r="CI34" i="2"/>
  <c r="CH34" i="2"/>
  <c r="CG34" i="2"/>
  <c r="CF34" i="2"/>
  <c r="CE34" i="2"/>
  <c r="CK33" i="2"/>
  <c r="CJ33" i="2"/>
  <c r="CI33" i="2"/>
  <c r="CH33" i="2"/>
  <c r="CG33" i="2"/>
  <c r="CF33" i="2"/>
  <c r="CE33" i="2"/>
  <c r="CK32" i="2"/>
  <c r="CJ32" i="2"/>
  <c r="CI32" i="2"/>
  <c r="CH32" i="2"/>
  <c r="CG32" i="2"/>
  <c r="CF32" i="2"/>
  <c r="CE32" i="2"/>
  <c r="CK31" i="2"/>
  <c r="CJ31" i="2"/>
  <c r="CI31" i="2"/>
  <c r="CH31" i="2"/>
  <c r="CG31" i="2"/>
  <c r="CF31" i="2"/>
  <c r="CE31" i="2"/>
  <c r="CK30" i="2"/>
  <c r="CJ30" i="2"/>
  <c r="CI30" i="2"/>
  <c r="CH30" i="2"/>
  <c r="CG30" i="2"/>
  <c r="CF30" i="2"/>
  <c r="CE30" i="2"/>
  <c r="CK29" i="2"/>
  <c r="CJ29" i="2"/>
  <c r="CI29" i="2"/>
  <c r="CH29" i="2"/>
  <c r="CG29" i="2"/>
  <c r="CF29" i="2"/>
  <c r="CE29" i="2"/>
  <c r="CK28" i="2"/>
  <c r="CJ28" i="2"/>
  <c r="CI28" i="2"/>
  <c r="CH28" i="2"/>
  <c r="CG28" i="2"/>
  <c r="CF28" i="2"/>
  <c r="CE28" i="2"/>
  <c r="CK27" i="2"/>
  <c r="CJ27" i="2"/>
  <c r="CI27" i="2"/>
  <c r="CH27" i="2"/>
  <c r="CG27" i="2"/>
  <c r="CF27" i="2"/>
  <c r="CK26" i="2"/>
  <c r="CJ26" i="2"/>
  <c r="CI26" i="2"/>
  <c r="CH26" i="2"/>
  <c r="CG26" i="2"/>
  <c r="CF26" i="2"/>
  <c r="CK25" i="2"/>
  <c r="CJ25" i="2"/>
  <c r="CI25" i="2"/>
  <c r="CH25" i="2"/>
  <c r="CG25" i="2"/>
  <c r="CF25" i="2"/>
  <c r="CE25" i="2"/>
  <c r="CK24" i="2"/>
  <c r="CJ24" i="2"/>
  <c r="CI24" i="2"/>
  <c r="CH24" i="2"/>
  <c r="CG24" i="2"/>
  <c r="CK23" i="2"/>
  <c r="CJ23" i="2"/>
  <c r="CI23" i="2"/>
  <c r="CH23" i="2"/>
  <c r="CG23" i="2"/>
  <c r="CK22" i="2"/>
  <c r="CJ22" i="2"/>
  <c r="CI22" i="2"/>
  <c r="CH22" i="2"/>
  <c r="CG22" i="2"/>
  <c r="CK21" i="2"/>
  <c r="CJ21" i="2"/>
  <c r="CI21" i="2"/>
  <c r="CH21" i="2"/>
  <c r="CG21" i="2"/>
  <c r="CF21" i="2"/>
  <c r="CE21" i="2"/>
  <c r="CK20" i="2"/>
  <c r="CJ20" i="2"/>
  <c r="CI20" i="2"/>
  <c r="CH20" i="2"/>
  <c r="CG20" i="2"/>
  <c r="CF20" i="2"/>
  <c r="CE20" i="2"/>
  <c r="CK19" i="2"/>
  <c r="CJ19" i="2"/>
  <c r="CI19" i="2"/>
  <c r="CH19" i="2"/>
  <c r="CG19" i="2"/>
  <c r="CF19" i="2"/>
  <c r="CE19" i="2"/>
  <c r="CK18" i="2"/>
  <c r="CJ18" i="2"/>
  <c r="CI18" i="2"/>
  <c r="CH18" i="2"/>
  <c r="CG18" i="2"/>
  <c r="CF18" i="2"/>
  <c r="CK17" i="2"/>
  <c r="CJ17" i="2"/>
  <c r="CI17" i="2"/>
  <c r="CH17" i="2"/>
  <c r="CG17" i="2"/>
  <c r="CF17" i="2"/>
  <c r="CK16" i="2"/>
  <c r="CJ16" i="2"/>
  <c r="CI16" i="2"/>
  <c r="CH16" i="2"/>
  <c r="CG16" i="2"/>
  <c r="CF16" i="2"/>
  <c r="CE16" i="2"/>
  <c r="CK15" i="2"/>
  <c r="CJ15" i="2"/>
  <c r="CI15" i="2"/>
  <c r="CH15" i="2"/>
  <c r="CG15" i="2"/>
  <c r="CF15" i="2"/>
  <c r="CK14" i="2"/>
  <c r="CJ14" i="2"/>
  <c r="CI14" i="2"/>
  <c r="CH14" i="2"/>
  <c r="CG14" i="2"/>
  <c r="CF14" i="2"/>
  <c r="CK13" i="2"/>
  <c r="CJ13" i="2"/>
  <c r="CI13" i="2"/>
  <c r="CH13" i="2"/>
  <c r="CG13" i="2"/>
  <c r="CF13" i="2"/>
  <c r="CE13" i="2"/>
  <c r="CK12" i="2"/>
  <c r="CJ12" i="2"/>
  <c r="CI12" i="2"/>
  <c r="CH12" i="2"/>
  <c r="CG12" i="2"/>
  <c r="CF12" i="2"/>
  <c r="CE12" i="2"/>
  <c r="CK11" i="2"/>
  <c r="CJ11" i="2"/>
  <c r="CI11" i="2"/>
  <c r="CH11" i="2"/>
  <c r="CG11" i="2"/>
  <c r="CF11" i="2"/>
  <c r="CE11" i="2"/>
  <c r="CK10" i="2"/>
  <c r="CJ10" i="2"/>
  <c r="CI10" i="2"/>
  <c r="CH10" i="2"/>
  <c r="CG10" i="2"/>
  <c r="CF10" i="2"/>
  <c r="CE10" i="2"/>
  <c r="CK9" i="2"/>
  <c r="CJ9" i="2"/>
  <c r="CI9" i="2"/>
  <c r="CH9" i="2"/>
  <c r="CG9" i="2"/>
  <c r="CF9" i="2"/>
  <c r="CK8" i="2"/>
  <c r="CJ8" i="2"/>
  <c r="CI8" i="2"/>
  <c r="CH8" i="2"/>
  <c r="CG8" i="2"/>
  <c r="CF8" i="2"/>
  <c r="CK7" i="2"/>
  <c r="CJ7" i="2"/>
  <c r="CI7" i="2"/>
  <c r="CH7" i="2"/>
  <c r="CG7" i="2"/>
  <c r="CF7" i="2"/>
  <c r="CE7" i="2"/>
  <c r="CK6" i="2"/>
  <c r="CJ6" i="2"/>
  <c r="CI6" i="2"/>
  <c r="CH6" i="2"/>
  <c r="CG6" i="2"/>
  <c r="CK5" i="2"/>
  <c r="CJ5" i="2"/>
  <c r="CI5" i="2"/>
  <c r="CH5" i="2"/>
  <c r="CG5" i="2"/>
  <c r="CK4" i="2"/>
  <c r="CJ4" i="2"/>
  <c r="CI4" i="2"/>
  <c r="CH4" i="2"/>
  <c r="CG4" i="2"/>
  <c r="CK3" i="2"/>
  <c r="CJ3" i="2"/>
  <c r="CI3" i="2"/>
  <c r="CH3" i="2"/>
  <c r="CG3" i="2"/>
  <c r="CF3" i="2"/>
  <c r="CE3" i="2"/>
  <c r="CE2" i="2"/>
  <c r="K15" i="2"/>
  <c r="K14" i="2"/>
  <c r="M37" i="2"/>
  <c r="BT37" i="2" s="1"/>
  <c r="M36" i="2"/>
  <c r="BT36" i="2" s="1"/>
  <c r="M35" i="2"/>
  <c r="BT35" i="2" s="1"/>
  <c r="M34" i="2"/>
  <c r="BT34" i="2" s="1"/>
  <c r="M33" i="2"/>
  <c r="BT33" i="2" s="1"/>
  <c r="M32" i="2"/>
  <c r="BT32" i="2" s="1"/>
  <c r="M31" i="2"/>
  <c r="BT31" i="2" s="1"/>
  <c r="M30" i="2"/>
  <c r="BT30" i="2" s="1"/>
  <c r="M29" i="2"/>
  <c r="BT29" i="2" s="1"/>
  <c r="M28" i="2"/>
  <c r="BU27" i="2" s="1"/>
  <c r="M27" i="2"/>
  <c r="BT27" i="2" s="1"/>
  <c r="M25" i="2"/>
  <c r="BT25" i="2" s="1"/>
  <c r="M24" i="2"/>
  <c r="BU23" i="2" s="1"/>
  <c r="M23" i="2"/>
  <c r="BT23" i="2" s="1"/>
  <c r="M22" i="2"/>
  <c r="M21" i="2"/>
  <c r="BT21" i="2" s="1"/>
  <c r="M20" i="2"/>
  <c r="BT20" i="2" s="1"/>
  <c r="M19" i="2"/>
  <c r="BT19" i="2" s="1"/>
  <c r="M18" i="2"/>
  <c r="BU17" i="2" s="1"/>
  <c r="M17" i="2"/>
  <c r="BT17" i="2" s="1"/>
  <c r="M16" i="2"/>
  <c r="BT16" i="2" s="1"/>
  <c r="M15" i="2"/>
  <c r="BT15" i="2" s="1"/>
  <c r="M14" i="2"/>
  <c r="BT14" i="2" s="1"/>
  <c r="M13" i="2"/>
  <c r="BT13" i="2" s="1"/>
  <c r="M12" i="2"/>
  <c r="BT12" i="2" s="1"/>
  <c r="M11" i="2"/>
  <c r="BT11" i="2" s="1"/>
  <c r="M10" i="2"/>
  <c r="BT10" i="2" s="1"/>
  <c r="M8" i="2"/>
  <c r="BV6" i="2" s="1"/>
  <c r="M7" i="2"/>
  <c r="BT7" i="2" s="1"/>
  <c r="M6" i="2"/>
  <c r="BV4" i="2" s="1"/>
  <c r="M5" i="2"/>
  <c r="BT5" i="2" s="1"/>
  <c r="M4" i="2"/>
  <c r="BT4" i="2" s="1"/>
  <c r="M3" i="2"/>
  <c r="BT3" i="2" s="1"/>
  <c r="M2" i="2"/>
  <c r="BT2" i="2" s="1"/>
  <c r="K18" i="2"/>
  <c r="K17" i="2"/>
  <c r="K9" i="2"/>
  <c r="M9" i="2" s="1"/>
  <c r="BT9" i="2" s="1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CT3" i="2"/>
  <c r="CT2" i="2"/>
  <c r="BQ37" i="2"/>
  <c r="BQ36" i="2"/>
  <c r="BQ35" i="2"/>
  <c r="BQ34" i="2"/>
  <c r="BQ33" i="2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K37" i="2"/>
  <c r="K36" i="2"/>
  <c r="K35" i="2"/>
  <c r="K34" i="2"/>
  <c r="K33" i="2"/>
  <c r="K32" i="2"/>
  <c r="K31" i="2"/>
  <c r="K30" i="2"/>
  <c r="K29" i="2"/>
  <c r="K28" i="2"/>
  <c r="K27" i="2"/>
  <c r="K26" i="2"/>
  <c r="M26" i="2" s="1"/>
  <c r="BV24" i="2" s="1"/>
  <c r="K25" i="2"/>
  <c r="K24" i="2"/>
  <c r="K23" i="2"/>
  <c r="K22" i="2"/>
  <c r="K21" i="2"/>
  <c r="K20" i="2"/>
  <c r="K19" i="2"/>
  <c r="K16" i="2"/>
  <c r="K13" i="2"/>
  <c r="K12" i="2"/>
  <c r="K11" i="2"/>
  <c r="K10" i="2"/>
  <c r="K8" i="2"/>
  <c r="CJ2" i="2" s="1"/>
  <c r="K7" i="2"/>
  <c r="K6" i="2"/>
  <c r="K5" i="2"/>
  <c r="K4" i="2"/>
  <c r="K3" i="2"/>
  <c r="K2" i="2"/>
  <c r="J2" i="2"/>
  <c r="BF11" i="2"/>
  <c r="J37" i="2"/>
  <c r="J36" i="2"/>
  <c r="AL36" i="2" s="1"/>
  <c r="J35" i="2"/>
  <c r="J34" i="2"/>
  <c r="AL34" i="2" s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AL20" i="2" s="1"/>
  <c r="J19" i="2"/>
  <c r="J18" i="2"/>
  <c r="J17" i="2"/>
  <c r="AL17" i="2" s="1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BT22" i="2" l="1"/>
  <c r="AT22" i="2"/>
  <c r="CL13" i="2"/>
  <c r="AL13" i="2"/>
  <c r="CL21" i="2"/>
  <c r="CC21" i="2" s="1"/>
  <c r="AL21" i="2"/>
  <c r="AN23" i="2"/>
  <c r="AL25" i="2"/>
  <c r="AM24" i="2"/>
  <c r="CL29" i="2"/>
  <c r="AL29" i="2"/>
  <c r="CL33" i="2"/>
  <c r="AL33" i="2"/>
  <c r="CL37" i="2"/>
  <c r="AL37" i="2"/>
  <c r="CL12" i="2"/>
  <c r="AL12" i="2"/>
  <c r="AM27" i="2"/>
  <c r="AL28" i="2"/>
  <c r="CL32" i="2"/>
  <c r="AL32" i="2"/>
  <c r="CM5" i="2"/>
  <c r="AL5" i="2"/>
  <c r="CK2" i="2"/>
  <c r="AL9" i="2"/>
  <c r="AM8" i="2"/>
  <c r="CF4" i="2"/>
  <c r="AL6" i="2"/>
  <c r="CL10" i="2"/>
  <c r="AM9" i="2"/>
  <c r="AL10" i="2"/>
  <c r="CL14" i="2"/>
  <c r="AL14" i="2"/>
  <c r="CL18" i="2"/>
  <c r="AL18" i="2"/>
  <c r="AM17" i="2"/>
  <c r="CL22" i="2"/>
  <c r="AL22" i="2"/>
  <c r="AN24" i="2"/>
  <c r="AL26" i="2"/>
  <c r="CL30" i="2"/>
  <c r="AL30" i="2"/>
  <c r="CM4" i="2"/>
  <c r="AL4" i="2"/>
  <c r="CS2" i="2"/>
  <c r="AL8" i="2"/>
  <c r="AM15" i="2"/>
  <c r="AL16" i="2"/>
  <c r="AM23" i="2"/>
  <c r="AL24" i="2"/>
  <c r="AN22" i="2"/>
  <c r="CL3" i="2"/>
  <c r="AL3" i="2"/>
  <c r="CL7" i="2"/>
  <c r="AL7" i="2"/>
  <c r="CL11" i="2"/>
  <c r="AL11" i="2"/>
  <c r="CL15" i="2"/>
  <c r="AM14" i="2"/>
  <c r="AL15" i="2"/>
  <c r="CL19" i="2"/>
  <c r="AM18" i="2"/>
  <c r="AL19" i="2"/>
  <c r="CL23" i="2"/>
  <c r="AM22" i="2"/>
  <c r="AL23" i="2"/>
  <c r="CL27" i="2"/>
  <c r="AM26" i="2"/>
  <c r="AL27" i="2"/>
  <c r="CL31" i="2"/>
  <c r="AL31" i="2"/>
  <c r="CL35" i="2"/>
  <c r="AL35" i="2"/>
  <c r="CL2" i="2"/>
  <c r="AL2" i="2"/>
  <c r="V31" i="2"/>
  <c r="V33" i="2"/>
  <c r="V35" i="2"/>
  <c r="V37" i="2"/>
  <c r="V3" i="2"/>
  <c r="V5" i="2"/>
  <c r="V11" i="2"/>
  <c r="V15" i="2"/>
  <c r="V17" i="2"/>
  <c r="V23" i="2"/>
  <c r="V27" i="2"/>
  <c r="V29" i="2"/>
  <c r="V21" i="2"/>
  <c r="V7" i="2"/>
  <c r="V9" i="2"/>
  <c r="V13" i="2"/>
  <c r="V19" i="2"/>
  <c r="V25" i="2"/>
  <c r="V2" i="2"/>
  <c r="V6" i="2"/>
  <c r="V10" i="2"/>
  <c r="V14" i="2"/>
  <c r="V18" i="2"/>
  <c r="V22" i="2"/>
  <c r="V26" i="2"/>
  <c r="V30" i="2"/>
  <c r="V34" i="2"/>
  <c r="V4" i="2"/>
  <c r="V8" i="2"/>
  <c r="V12" i="2"/>
  <c r="V16" i="2"/>
  <c r="V20" i="2"/>
  <c r="V24" i="2"/>
  <c r="V28" i="2"/>
  <c r="V32" i="2"/>
  <c r="V36" i="2"/>
  <c r="CD20" i="2"/>
  <c r="CE27" i="2"/>
  <c r="CD36" i="2"/>
  <c r="AB2" i="2"/>
  <c r="AB3" i="2"/>
  <c r="AB7" i="2"/>
  <c r="AB10" i="2"/>
  <c r="AB11" i="2"/>
  <c r="AB14" i="2"/>
  <c r="AB19" i="2"/>
  <c r="AB31" i="2"/>
  <c r="AB35" i="2"/>
  <c r="AB4" i="2"/>
  <c r="AB6" i="2"/>
  <c r="AB12" i="2"/>
  <c r="AB36" i="2"/>
  <c r="AB5" i="2"/>
  <c r="AB13" i="2"/>
  <c r="AB17" i="2"/>
  <c r="AB21" i="2"/>
  <c r="AB25" i="2"/>
  <c r="AB29" i="2"/>
  <c r="AB33" i="2"/>
  <c r="AB37" i="2"/>
  <c r="AB8" i="2"/>
  <c r="AB16" i="2"/>
  <c r="AB20" i="2"/>
  <c r="AB28" i="2"/>
  <c r="AB32" i="2"/>
  <c r="CF23" i="2"/>
  <c r="CD26" i="2"/>
  <c r="CD34" i="2"/>
  <c r="AB22" i="2"/>
  <c r="AB26" i="2"/>
  <c r="AB30" i="2"/>
  <c r="AB34" i="2"/>
  <c r="CM2" i="2"/>
  <c r="BR10" i="2"/>
  <c r="CF2" i="2"/>
  <c r="CI2" i="2"/>
  <c r="CN2" i="2"/>
  <c r="CR2" i="2"/>
  <c r="BK2" i="2"/>
  <c r="BO2" i="2"/>
  <c r="BV2" i="2"/>
  <c r="BZ2" i="2"/>
  <c r="CQ2" i="2"/>
  <c r="CG2" i="2"/>
  <c r="CO2" i="2"/>
  <c r="BP2" i="2"/>
  <c r="BW2" i="2"/>
  <c r="CA2" i="2"/>
  <c r="CH2" i="2"/>
  <c r="CP2" i="2"/>
  <c r="BM2" i="2"/>
  <c r="BX2" i="2"/>
  <c r="CM8" i="2"/>
  <c r="CE15" i="2"/>
  <c r="CM24" i="2"/>
  <c r="CM9" i="2"/>
  <c r="CM17" i="2"/>
  <c r="BR36" i="2"/>
  <c r="BR30" i="2"/>
  <c r="BR16" i="2"/>
  <c r="BR20" i="2"/>
  <c r="CL4" i="2"/>
  <c r="CL20" i="2"/>
  <c r="CL36" i="2"/>
  <c r="CC36" i="2" s="1"/>
  <c r="CN4" i="2"/>
  <c r="CM15" i="2"/>
  <c r="CM23" i="2"/>
  <c r="CN24" i="2"/>
  <c r="CM27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G25" i="2" s="1"/>
  <c r="BI26" i="2"/>
  <c r="BI27" i="2"/>
  <c r="BI28" i="2"/>
  <c r="BG28" i="2" s="1"/>
  <c r="BI29" i="2"/>
  <c r="BI30" i="2"/>
  <c r="BI31" i="2"/>
  <c r="BI32" i="2"/>
  <c r="BI33" i="2"/>
  <c r="BI34" i="2"/>
  <c r="BI35" i="2"/>
  <c r="BI36" i="2"/>
  <c r="BI37" i="2"/>
  <c r="BS2" i="2"/>
  <c r="CD4" i="2"/>
  <c r="CD8" i="2"/>
  <c r="CD12" i="2"/>
  <c r="CD16" i="2"/>
  <c r="CD24" i="2"/>
  <c r="CD28" i="2"/>
  <c r="CD32" i="2"/>
  <c r="BS4" i="2"/>
  <c r="BU5" i="2"/>
  <c r="BS8" i="2"/>
  <c r="BU9" i="2"/>
  <c r="BR9" i="2" s="1"/>
  <c r="BU14" i="2"/>
  <c r="BR14" i="2" s="1"/>
  <c r="BS15" i="2"/>
  <c r="BS17" i="2"/>
  <c r="BR17" i="2" s="1"/>
  <c r="BT18" i="2"/>
  <c r="BV23" i="2"/>
  <c r="BT24" i="2"/>
  <c r="BT26" i="2"/>
  <c r="BT28" i="2"/>
  <c r="BS32" i="2"/>
  <c r="BR32" i="2" s="1"/>
  <c r="BI2" i="2"/>
  <c r="CL8" i="2"/>
  <c r="CL24" i="2"/>
  <c r="CM6" i="2"/>
  <c r="CM14" i="2"/>
  <c r="CM18" i="2"/>
  <c r="CM22" i="2"/>
  <c r="CN23" i="2"/>
  <c r="CM26" i="2"/>
  <c r="BJ4" i="2"/>
  <c r="BJ5" i="2"/>
  <c r="BJ6" i="2"/>
  <c r="BJ8" i="2"/>
  <c r="BJ9" i="2"/>
  <c r="BJ14" i="2"/>
  <c r="BJ15" i="2"/>
  <c r="BJ17" i="2"/>
  <c r="BJ18" i="2"/>
  <c r="BJ22" i="2"/>
  <c r="BJ23" i="2"/>
  <c r="BJ24" i="2"/>
  <c r="BJ26" i="2"/>
  <c r="BJ27" i="2"/>
  <c r="CD5" i="2"/>
  <c r="CD9" i="2"/>
  <c r="CD13" i="2"/>
  <c r="CC13" i="2" s="1"/>
  <c r="CD17" i="2"/>
  <c r="CD21" i="2"/>
  <c r="CD25" i="2"/>
  <c r="CD29" i="2"/>
  <c r="CC29" i="2" s="1"/>
  <c r="CD33" i="2"/>
  <c r="CD37" i="2"/>
  <c r="CC37" i="2" s="1"/>
  <c r="BV5" i="2"/>
  <c r="BT6" i="2"/>
  <c r="BT8" i="2"/>
  <c r="BS12" i="2"/>
  <c r="BR12" i="2" s="1"/>
  <c r="BU18" i="2"/>
  <c r="BS19" i="2"/>
  <c r="BR19" i="2" s="1"/>
  <c r="BS21" i="2"/>
  <c r="BR21" i="2" s="1"/>
  <c r="BU22" i="2"/>
  <c r="BS23" i="2"/>
  <c r="BU24" i="2"/>
  <c r="BS25" i="2"/>
  <c r="BR25" i="2" s="1"/>
  <c r="BU26" i="2"/>
  <c r="BS27" i="2"/>
  <c r="BR27" i="2" s="1"/>
  <c r="CL28" i="2"/>
  <c r="CC28" i="2" s="1"/>
  <c r="CN6" i="2"/>
  <c r="CN22" i="2"/>
  <c r="BK4" i="2"/>
  <c r="BK5" i="2"/>
  <c r="BK6" i="2"/>
  <c r="BK22" i="2"/>
  <c r="BK23" i="2"/>
  <c r="BK24" i="2"/>
  <c r="CD2" i="2"/>
  <c r="CD6" i="2"/>
  <c r="CD10" i="2"/>
  <c r="CD14" i="2"/>
  <c r="CD18" i="2"/>
  <c r="CD22" i="2"/>
  <c r="CD30" i="2"/>
  <c r="BS3" i="2"/>
  <c r="BR3" i="2" s="1"/>
  <c r="BU4" i="2"/>
  <c r="BS5" i="2"/>
  <c r="BU6" i="2"/>
  <c r="BS7" i="2"/>
  <c r="BR7" i="2" s="1"/>
  <c r="BU8" i="2"/>
  <c r="BU15" i="2"/>
  <c r="BV22" i="2"/>
  <c r="BS31" i="2"/>
  <c r="BR31" i="2" s="1"/>
  <c r="BS33" i="2"/>
  <c r="BR33" i="2" s="1"/>
  <c r="BS35" i="2"/>
  <c r="BR35" i="2" s="1"/>
  <c r="BS37" i="2"/>
  <c r="BR37" i="2" s="1"/>
  <c r="CL16" i="2"/>
  <c r="CN5" i="2"/>
  <c r="CD3" i="2"/>
  <c r="CC3" i="2" s="1"/>
  <c r="CD7" i="2"/>
  <c r="CC7" i="2" s="1"/>
  <c r="CD11" i="2"/>
  <c r="CD15" i="2"/>
  <c r="CD19" i="2"/>
  <c r="CC19" i="2" s="1"/>
  <c r="CD23" i="2"/>
  <c r="CD27" i="2"/>
  <c r="CD31" i="2"/>
  <c r="CC31" i="2" s="1"/>
  <c r="CD35" i="2"/>
  <c r="CC35" i="2" s="1"/>
  <c r="BS11" i="2"/>
  <c r="BR11" i="2" s="1"/>
  <c r="BS13" i="2"/>
  <c r="BR13" i="2" s="1"/>
  <c r="BS22" i="2"/>
  <c r="BS24" i="2"/>
  <c r="BS28" i="2"/>
  <c r="BR29" i="2"/>
  <c r="BR34" i="2"/>
  <c r="CL5" i="2"/>
  <c r="CL9" i="2"/>
  <c r="CL17" i="2"/>
  <c r="CL25" i="2"/>
  <c r="CE4" i="2"/>
  <c r="CE5" i="2"/>
  <c r="CE6" i="2"/>
  <c r="CE8" i="2"/>
  <c r="CE9" i="2"/>
  <c r="CE14" i="2"/>
  <c r="CE17" i="2"/>
  <c r="CE18" i="2"/>
  <c r="CE22" i="2"/>
  <c r="CE23" i="2"/>
  <c r="CE24" i="2"/>
  <c r="CE26" i="2"/>
  <c r="CL6" i="2"/>
  <c r="CL26" i="2"/>
  <c r="CL34" i="2"/>
  <c r="CF5" i="2"/>
  <c r="CF6" i="2"/>
  <c r="CF22" i="2"/>
  <c r="CF24" i="2"/>
  <c r="BH7" i="2"/>
  <c r="BH31" i="2"/>
  <c r="BH11" i="2"/>
  <c r="BD9" i="2"/>
  <c r="BD29" i="2"/>
  <c r="BH33" i="2"/>
  <c r="BD6" i="2"/>
  <c r="BD10" i="2"/>
  <c r="BD14" i="2"/>
  <c r="BD18" i="2"/>
  <c r="BD22" i="2"/>
  <c r="BD26" i="2"/>
  <c r="BD30" i="2"/>
  <c r="BD34" i="2"/>
  <c r="BH15" i="2"/>
  <c r="BH17" i="2"/>
  <c r="BH19" i="2"/>
  <c r="BH21" i="2"/>
  <c r="BH26" i="2"/>
  <c r="BH35" i="2"/>
  <c r="BH37" i="2"/>
  <c r="BF9" i="2"/>
  <c r="BF25" i="2"/>
  <c r="BF29" i="2"/>
  <c r="BD13" i="2"/>
  <c r="BD21" i="2"/>
  <c r="BD33" i="2"/>
  <c r="BH9" i="2"/>
  <c r="BD3" i="2"/>
  <c r="BD11" i="2"/>
  <c r="BD19" i="2"/>
  <c r="BD23" i="2"/>
  <c r="BD27" i="2"/>
  <c r="BD31" i="2"/>
  <c r="BD35" i="2"/>
  <c r="BH6" i="2"/>
  <c r="BH10" i="2"/>
  <c r="BH23" i="2"/>
  <c r="BH30" i="2"/>
  <c r="BD5" i="2"/>
  <c r="BD17" i="2"/>
  <c r="BD25" i="2"/>
  <c r="BD37" i="2"/>
  <c r="BH13" i="2"/>
  <c r="BD7" i="2"/>
  <c r="BD15" i="2"/>
  <c r="BD4" i="2"/>
  <c r="BD8" i="2"/>
  <c r="BD12" i="2"/>
  <c r="BD16" i="2"/>
  <c r="BD20" i="2"/>
  <c r="BD24" i="2"/>
  <c r="BD28" i="2"/>
  <c r="BD32" i="2"/>
  <c r="BD36" i="2"/>
  <c r="BH3" i="2"/>
  <c r="BH5" i="2"/>
  <c r="BG12" i="2"/>
  <c r="BH14" i="2"/>
  <c r="BH16" i="2"/>
  <c r="BG16" i="2" s="1"/>
  <c r="BH18" i="2"/>
  <c r="BH20" i="2"/>
  <c r="BG20" i="2" s="1"/>
  <c r="BH27" i="2"/>
  <c r="BH29" i="2"/>
  <c r="BG32" i="2"/>
  <c r="BH34" i="2"/>
  <c r="BG34" i="2" s="1"/>
  <c r="BH36" i="2"/>
  <c r="BG36" i="2" s="1"/>
  <c r="BF2" i="2"/>
  <c r="BF4" i="2"/>
  <c r="BF6" i="2"/>
  <c r="BF8" i="2"/>
  <c r="BF10" i="2"/>
  <c r="BF12" i="2"/>
  <c r="BF14" i="2"/>
  <c r="BF16" i="2"/>
  <c r="BF18" i="2"/>
  <c r="BF20" i="2"/>
  <c r="BF22" i="2"/>
  <c r="BF24" i="2"/>
  <c r="BF26" i="2"/>
  <c r="BF28" i="2"/>
  <c r="BF30" i="2"/>
  <c r="BF32" i="2"/>
  <c r="BF34" i="2"/>
  <c r="BF36" i="2"/>
  <c r="BD2" i="2"/>
  <c r="CC30" i="2" l="1"/>
  <c r="CC10" i="2"/>
  <c r="CC11" i="2"/>
  <c r="CC33" i="2"/>
  <c r="CC32" i="2"/>
  <c r="CC12" i="2"/>
  <c r="BG37" i="2"/>
  <c r="BG29" i="2"/>
  <c r="BG13" i="2"/>
  <c r="BR26" i="2"/>
  <c r="CC20" i="2"/>
  <c r="BG24" i="2"/>
  <c r="BG15" i="2"/>
  <c r="BR23" i="2"/>
  <c r="BG8" i="2"/>
  <c r="BG21" i="2"/>
  <c r="BG33" i="2"/>
  <c r="CC34" i="2"/>
  <c r="BG23" i="2"/>
  <c r="CC2" i="2"/>
  <c r="BG2" i="2"/>
  <c r="BR2" i="2"/>
  <c r="CC24" i="2"/>
  <c r="BG30" i="2"/>
  <c r="BG6" i="2"/>
  <c r="BG31" i="2"/>
  <c r="CC22" i="2"/>
  <c r="CC17" i="2"/>
  <c r="BG7" i="2"/>
  <c r="BG5" i="2"/>
  <c r="BR4" i="2"/>
  <c r="CC9" i="2"/>
  <c r="BG3" i="2"/>
  <c r="CC5" i="2"/>
  <c r="CC16" i="2"/>
  <c r="BG22" i="2"/>
  <c r="BG27" i="2"/>
  <c r="CC26" i="2"/>
  <c r="CC25" i="2"/>
  <c r="BG35" i="2"/>
  <c r="BG19" i="2"/>
  <c r="CC6" i="2"/>
  <c r="BR18" i="2"/>
  <c r="CC4" i="2"/>
  <c r="BG17" i="2"/>
  <c r="BG11" i="2"/>
  <c r="CC14" i="2"/>
  <c r="CC18" i="2"/>
  <c r="BR6" i="2"/>
  <c r="BG4" i="2"/>
  <c r="BC4" i="2" s="1"/>
  <c r="CC8" i="2"/>
  <c r="CC23" i="2"/>
  <c r="BR28" i="2"/>
  <c r="BG9" i="2"/>
  <c r="BR22" i="2"/>
  <c r="CC27" i="2"/>
  <c r="CC15" i="2"/>
  <c r="BG18" i="2"/>
  <c r="BG14" i="2"/>
  <c r="BC14" i="2" s="1"/>
  <c r="BG10" i="2"/>
  <c r="BG26" i="2"/>
  <c r="BR8" i="2"/>
  <c r="BR24" i="2"/>
  <c r="BR15" i="2"/>
  <c r="BR5" i="2"/>
  <c r="BC17" i="2" l="1"/>
  <c r="BC26" i="2"/>
  <c r="BC8" i="2"/>
  <c r="BC22" i="2"/>
</calcChain>
</file>

<file path=xl/sharedStrings.xml><?xml version="1.0" encoding="utf-8"?>
<sst xmlns="http://schemas.openxmlformats.org/spreadsheetml/2006/main" count="1178" uniqueCount="322">
  <si>
    <t>iam</t>
  </si>
  <si>
    <t>get-account-authorization-details</t>
  </si>
  <si>
    <t>get-account-password-policy</t>
  </si>
  <si>
    <t>get-account-summary</t>
  </si>
  <si>
    <t>get-credential-report</t>
  </si>
  <si>
    <t>list-account-aliases</t>
  </si>
  <si>
    <t>list-mfa-devices</t>
  </si>
  <si>
    <t>list-service-specific-credentials</t>
  </si>
  <si>
    <t>list-signing-certificates</t>
  </si>
  <si>
    <t>list-ssh-public-keys</t>
  </si>
  <si>
    <t>list-virtual-mfa-devices</t>
  </si>
  <si>
    <t>list-access-keys</t>
  </si>
  <si>
    <t>get-access-key-last-used</t>
  </si>
  <si>
    <t>--access-key-id</t>
  </si>
  <si>
    <t>AccessKeyId</t>
  </si>
  <si>
    <t>list-groups</t>
  </si>
  <si>
    <t>get-group</t>
  </si>
  <si>
    <t>--group-name</t>
  </si>
  <si>
    <t>GroupName</t>
  </si>
  <si>
    <t>list-attached-group-policies</t>
  </si>
  <si>
    <t>list-group-policies</t>
  </si>
  <si>
    <t>list-instance-profiles</t>
  </si>
  <si>
    <t>get-instance-profile</t>
  </si>
  <si>
    <t>--instance-profile-name</t>
  </si>
  <si>
    <t>InstanceProfileName</t>
  </si>
  <si>
    <t>list-open-id-connect-providers</t>
  </si>
  <si>
    <t>get-open-id-connect-provider</t>
  </si>
  <si>
    <t>--open-id-connect-provider-arn</t>
  </si>
  <si>
    <t>Arn</t>
  </si>
  <si>
    <t>list-policies</t>
  </si>
  <si>
    <t>get-policy</t>
  </si>
  <si>
    <t>--policy-arn</t>
  </si>
  <si>
    <t>list-entities-for-policy</t>
  </si>
  <si>
    <t>list-policy-versions</t>
  </si>
  <si>
    <t>list-roles</t>
  </si>
  <si>
    <t>get-role</t>
  </si>
  <si>
    <t>--role-name</t>
  </si>
  <si>
    <t>RoleName</t>
  </si>
  <si>
    <t>list-attached-role-policies</t>
  </si>
  <si>
    <t>list-instance-profiles-for-role</t>
  </si>
  <si>
    <t>list-role-policies</t>
  </si>
  <si>
    <t>list-saml-providers</t>
  </si>
  <si>
    <t>get-saml-provider</t>
  </si>
  <si>
    <t>--saml-provider-arn</t>
  </si>
  <si>
    <t>list-server-certificates</t>
  </si>
  <si>
    <t>get-server-certificate</t>
  </si>
  <si>
    <t>--server-certificate-name</t>
  </si>
  <si>
    <t>ServerCertificateName</t>
  </si>
  <si>
    <t>list-users</t>
  </si>
  <si>
    <t>get-login-profile</t>
  </si>
  <si>
    <t>--user-name</t>
  </si>
  <si>
    <t>UserName</t>
  </si>
  <si>
    <t>list-user-policies</t>
  </si>
  <si>
    <t>list-attached-user-policies</t>
  </si>
  <si>
    <t>list-groups-for-user</t>
  </si>
  <si>
    <t>get-user</t>
  </si>
  <si>
    <t>get-context-keys-for-custom-policy</t>
  </si>
  <si>
    <t>--policy-input-list</t>
  </si>
  <si>
    <t>get-context-keys-for-principal-policy</t>
  </si>
  <si>
    <t>--policy-source-arn</t>
  </si>
  <si>
    <t>get-group-policy</t>
  </si>
  <si>
    <t>get-policy-version</t>
  </si>
  <si>
    <t>get-role-policy</t>
  </si>
  <si>
    <t>get-service-linked-role-deletion-status</t>
  </si>
  <si>
    <t>--deletion-task-id</t>
  </si>
  <si>
    <t>get-ssh-public-key</t>
  </si>
  <si>
    <t>get-user-policy</t>
  </si>
  <si>
    <t>--policy-name</t>
  </si>
  <si>
    <t>--version-id</t>
  </si>
  <si>
    <t>--ssh-public-key-id</t>
  </si>
  <si>
    <t>--encoding</t>
  </si>
  <si>
    <t>y</t>
  </si>
  <si>
    <t>n</t>
  </si>
  <si>
    <t>PolicyNames</t>
  </si>
  <si>
    <t>DefaultVersionId</t>
  </si>
  <si>
    <t>SSHPublicKeyId</t>
  </si>
  <si>
    <t>SSH</t>
  </si>
  <si>
    <t>delete-service-linked-role</t>
  </si>
  <si>
    <t>id</t>
  </si>
  <si>
    <t>execute_yn</t>
  </si>
  <si>
    <t>recursive_yn</t>
  </si>
  <si>
    <t>command_comment</t>
  </si>
  <si>
    <t>test_ok_yn</t>
  </si>
  <si>
    <t>command_recursive_comment</t>
  </si>
  <si>
    <t>aws_service</t>
  </si>
  <si>
    <t>aws_cli_command</t>
  </si>
  <si>
    <t>parameter_source_aws_cli_command</t>
  </si>
  <si>
    <t>parameter_source_aws_service</t>
  </si>
  <si>
    <t>Need error check for no report: An error occurred (ReportNotPresent) when calling the GetCredentialReport operation: Unknown</t>
  </si>
  <si>
    <t>parameter_source_table</t>
  </si>
  <si>
    <t>command_recursive_table</t>
  </si>
  <si>
    <t>list-command-unknown</t>
  </si>
  <si>
    <t>parameter_source_attribute</t>
  </si>
  <si>
    <t>parameter_count</t>
  </si>
  <si>
    <t>parameter_source_table_count</t>
  </si>
  <si>
    <t>parameter_multi_yn</t>
  </si>
  <si>
    <t>paramete_source_table_multi_yn</t>
  </si>
  <si>
    <t>query_1_param</t>
  </si>
  <si>
    <t>query_drop</t>
  </si>
  <si>
    <t>query_name</t>
  </si>
  <si>
    <t>query_create_1</t>
  </si>
  <si>
    <t>query_create_2</t>
  </si>
  <si>
    <t>query_create_3</t>
  </si>
  <si>
    <t>query_create_4</t>
  </si>
  <si>
    <t>query_create_5</t>
  </si>
  <si>
    <t>query_create_6</t>
  </si>
  <si>
    <t>query_create_7</t>
  </si>
  <si>
    <t>query_create_header</t>
  </si>
  <si>
    <t>query_create_tail</t>
  </si>
  <si>
    <t>query_create_8</t>
  </si>
  <si>
    <t>query_tail</t>
  </si>
  <si>
    <t>query_create_build</t>
  </si>
  <si>
    <t>query_select_2</t>
  </si>
  <si>
    <t>query_select_3</t>
  </si>
  <si>
    <t>query_select_4</t>
  </si>
  <si>
    <t>query_select_5</t>
  </si>
  <si>
    <t>query_select_6</t>
  </si>
  <si>
    <t>query_select_7</t>
  </si>
  <si>
    <t>query_select_8</t>
  </si>
  <si>
    <t>query_from_2</t>
  </si>
  <si>
    <t>query_from_3</t>
  </si>
  <si>
    <t>query_from_4</t>
  </si>
  <si>
    <t>query_from_5</t>
  </si>
  <si>
    <t>query_from_6</t>
  </si>
  <si>
    <t>query_from_7</t>
  </si>
  <si>
    <t>query_from_8</t>
  </si>
  <si>
    <t>parameter_source_join_attribute</t>
  </si>
  <si>
    <t>join_type</t>
  </si>
  <si>
    <t>INNER</t>
  </si>
  <si>
    <t>parameter_key_hardcode_yn</t>
  </si>
  <si>
    <t>parameter_key_hardcode_value</t>
  </si>
  <si>
    <t>*unknown*</t>
  </si>
  <si>
    <t>query_from</t>
  </si>
  <si>
    <t>query_select_header</t>
  </si>
  <si>
    <t>query_insert_build</t>
  </si>
  <si>
    <t>query_insert_header</t>
  </si>
  <si>
    <t>query_insert_1</t>
  </si>
  <si>
    <t>query_insert_2</t>
  </si>
  <si>
    <t>query_insert_3</t>
  </si>
  <si>
    <t>query_insert_4</t>
  </si>
  <si>
    <t>query_insert_5</t>
  </si>
  <si>
    <t>query_insert_6</t>
  </si>
  <si>
    <t>query_insert_7</t>
  </si>
  <si>
    <t>query_insert_8</t>
  </si>
  <si>
    <t>query_insert_tail</t>
  </si>
  <si>
    <t>query_select_build</t>
  </si>
  <si>
    <t>command_recursive</t>
  </si>
  <si>
    <t>command_recursive_1</t>
  </si>
  <si>
    <t>command_recursive_2</t>
  </si>
  <si>
    <t>command_recursive_3</t>
  </si>
  <si>
    <t>command_recursive_4</t>
  </si>
  <si>
    <t>command_recursive_5</t>
  </si>
  <si>
    <t>command_recursive_6</t>
  </si>
  <si>
    <t>command_recursive_7</t>
  </si>
  <si>
    <t>command_recursive_8</t>
  </si>
  <si>
    <t>command_recursive_header</t>
  </si>
  <si>
    <t>command_repeated</t>
  </si>
  <si>
    <t>recursive_dependent_yn</t>
  </si>
  <si>
    <t>command_repeated_hardcoded_prior</t>
  </si>
  <si>
    <t>command_repeated_hardcoded_after</t>
  </si>
  <si>
    <t>command_repeated_hardcoded_yn</t>
  </si>
  <si>
    <t>command_parameter</t>
  </si>
  <si>
    <t>command_recursive_multi_query</t>
  </si>
  <si>
    <t>command_recursive_single_query</t>
  </si>
  <si>
    <t>parameter_source_key</t>
  </si>
  <si>
    <t>key_id</t>
  </si>
  <si>
    <t>parameter_01_source_table</t>
  </si>
  <si>
    <t>parameter_02_source_table</t>
  </si>
  <si>
    <t>parameter_03_source_table</t>
  </si>
  <si>
    <t>parameter_04_source_table</t>
  </si>
  <si>
    <t>parameter_05_source_table</t>
  </si>
  <si>
    <t>parameter_06_source_table</t>
  </si>
  <si>
    <t>parameter_07_source_table</t>
  </si>
  <si>
    <t>parameter_08_source_table</t>
  </si>
  <si>
    <t>parameter_01_source_key</t>
  </si>
  <si>
    <t>parameter_02_source_key</t>
  </si>
  <si>
    <t>parameter_03_source_key</t>
  </si>
  <si>
    <t>parameter_04_source_key</t>
  </si>
  <si>
    <t>parameter_05_source_key</t>
  </si>
  <si>
    <t>parameter_06_source_key</t>
  </si>
  <si>
    <t>parameter_07_source_key</t>
  </si>
  <si>
    <t>parameter_08_source_key</t>
  </si>
  <si>
    <t>**hardcoded**</t>
  </si>
  <si>
    <t>cloudfront</t>
  </si>
  <si>
    <t>route53</t>
  </si>
  <si>
    <t>s3api</t>
  </si>
  <si>
    <t>waf</t>
  </si>
  <si>
    <t>exclude</t>
  </si>
  <si>
    <t>global_aws_service_yn</t>
  </si>
  <si>
    <t>driver_ver</t>
  </si>
  <si>
    <t>driver_tested_yn</t>
  </si>
  <si>
    <t>driver_all_ok_yn</t>
  </si>
  <si>
    <t>aws_service_comment</t>
  </si>
  <si>
    <t>acm</t>
  </si>
  <si>
    <t>alexaforbusiness</t>
  </si>
  <si>
    <t>apigateway</t>
  </si>
  <si>
    <t>application-autoscaling</t>
  </si>
  <si>
    <t>appstream</t>
  </si>
  <si>
    <t>appsync</t>
  </si>
  <si>
    <t>athena</t>
  </si>
  <si>
    <t>autoscaling</t>
  </si>
  <si>
    <t>autoscaling-plans</t>
  </si>
  <si>
    <t>batch</t>
  </si>
  <si>
    <t>budgets</t>
  </si>
  <si>
    <t>ce</t>
  </si>
  <si>
    <t>cloud9</t>
  </si>
  <si>
    <t>clouddirectory</t>
  </si>
  <si>
    <t>cloudformation</t>
  </si>
  <si>
    <t>cloudhsm</t>
  </si>
  <si>
    <t>cloudhsmv2</t>
  </si>
  <si>
    <t>cloudsearch</t>
  </si>
  <si>
    <t>cloudsearchdomain</t>
  </si>
  <si>
    <t>cloudtrail</t>
  </si>
  <si>
    <t>cloudwatch</t>
  </si>
  <si>
    <t>codebuild</t>
  </si>
  <si>
    <t>codecommit</t>
  </si>
  <si>
    <t>codepipeline</t>
  </si>
  <si>
    <t>codestar</t>
  </si>
  <si>
    <t>cognito-identity</t>
  </si>
  <si>
    <t>cognito-idp</t>
  </si>
  <si>
    <t>cognito-sync</t>
  </si>
  <si>
    <t>comprehend</t>
  </si>
  <si>
    <t>configservice</t>
  </si>
  <si>
    <t>configure</t>
  </si>
  <si>
    <t>cur</t>
  </si>
  <si>
    <t>datapipeline</t>
  </si>
  <si>
    <t>dax</t>
  </si>
  <si>
    <t>deploy</t>
  </si>
  <si>
    <t>devicefarm</t>
  </si>
  <si>
    <t>directconnect</t>
  </si>
  <si>
    <t>discovery</t>
  </si>
  <si>
    <t>dms</t>
  </si>
  <si>
    <t>ds</t>
  </si>
  <si>
    <t>dynamodb</t>
  </si>
  <si>
    <t>dynamodbstreams</t>
  </si>
  <si>
    <t>ec2</t>
  </si>
  <si>
    <t>ecr</t>
  </si>
  <si>
    <t>ecs</t>
  </si>
  <si>
    <t>efs</t>
  </si>
  <si>
    <t>elasticache</t>
  </si>
  <si>
    <t>elasticbeanstalk</t>
  </si>
  <si>
    <t>elastictranscoder</t>
  </si>
  <si>
    <t>elb</t>
  </si>
  <si>
    <t>elbv2</t>
  </si>
  <si>
    <t>emr</t>
  </si>
  <si>
    <t>es</t>
  </si>
  <si>
    <t>events</t>
  </si>
  <si>
    <t>firehose</t>
  </si>
  <si>
    <t>gamelift</t>
  </si>
  <si>
    <t>glacier</t>
  </si>
  <si>
    <t>glue</t>
  </si>
  <si>
    <t>greengrass</t>
  </si>
  <si>
    <t>guardduty</t>
  </si>
  <si>
    <t>health</t>
  </si>
  <si>
    <t>history</t>
  </si>
  <si>
    <t>importexport</t>
  </si>
  <si>
    <t>inspector</t>
  </si>
  <si>
    <t>iot</t>
  </si>
  <si>
    <t>iot-data</t>
  </si>
  <si>
    <t>iot-jobs-data</t>
  </si>
  <si>
    <t>kinesis</t>
  </si>
  <si>
    <t>kinesis-video-archived-media</t>
  </si>
  <si>
    <t>kinesis-video-media</t>
  </si>
  <si>
    <t>kinesisanalytics</t>
  </si>
  <si>
    <t>kinesisvideo</t>
  </si>
  <si>
    <t>kms</t>
  </si>
  <si>
    <t>lambda</t>
  </si>
  <si>
    <t>lex-models</t>
  </si>
  <si>
    <t>lex-runtime</t>
  </si>
  <si>
    <t>lightsail</t>
  </si>
  <si>
    <t>logs</t>
  </si>
  <si>
    <t>machinelearning</t>
  </si>
  <si>
    <t>marketplace-entitlement</t>
  </si>
  <si>
    <t>marketplacecommerceanalytics</t>
  </si>
  <si>
    <t>mediaconvert</t>
  </si>
  <si>
    <t>medialive</t>
  </si>
  <si>
    <t>mediapackage</t>
  </si>
  <si>
    <t>mediastore</t>
  </si>
  <si>
    <t>mediastore-data</t>
  </si>
  <si>
    <t>meteringmarketplace</t>
  </si>
  <si>
    <t>mgh</t>
  </si>
  <si>
    <t>mobile</t>
  </si>
  <si>
    <t>mq</t>
  </si>
  <si>
    <t>mturk</t>
  </si>
  <si>
    <t>opsworks</t>
  </si>
  <si>
    <t>opsworks-cm</t>
  </si>
  <si>
    <t>organizations</t>
  </si>
  <si>
    <t>pinpoint</t>
  </si>
  <si>
    <t>polly</t>
  </si>
  <si>
    <t>pricing</t>
  </si>
  <si>
    <t>rds</t>
  </si>
  <si>
    <t>redshift</t>
  </si>
  <si>
    <t>rekognition</t>
  </si>
  <si>
    <t>resource-groups</t>
  </si>
  <si>
    <t>resourcegroupstaggingapi</t>
  </si>
  <si>
    <t>route53domains</t>
  </si>
  <si>
    <t>s3</t>
  </si>
  <si>
    <t>sagemaker</t>
  </si>
  <si>
    <t>sagemaker-runtime</t>
  </si>
  <si>
    <t>sdb</t>
  </si>
  <si>
    <t>serverlessrepo</t>
  </si>
  <si>
    <t>servicecatalog</t>
  </si>
  <si>
    <t>servicediscovery</t>
  </si>
  <si>
    <t>ses</t>
  </si>
  <si>
    <t>shield</t>
  </si>
  <si>
    <t>sms</t>
  </si>
  <si>
    <t>snowball</t>
  </si>
  <si>
    <t>sns</t>
  </si>
  <si>
    <t>sqs</t>
  </si>
  <si>
    <t>ssm</t>
  </si>
  <si>
    <t>stepfunctions</t>
  </si>
  <si>
    <t>storagegateway</t>
  </si>
  <si>
    <t>sts</t>
  </si>
  <si>
    <t>support</t>
  </si>
  <si>
    <t>swf</t>
  </si>
  <si>
    <t>transcribe</t>
  </si>
  <si>
    <t>translate</t>
  </si>
  <si>
    <t>waf-regional</t>
  </si>
  <si>
    <t>workdocs</t>
  </si>
  <si>
    <t>workmail</t>
  </si>
  <si>
    <t>workspaces</t>
  </si>
  <si>
    <t>xray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</si>
</sst>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0" fontId="0" fillId="0" borderId="0" xfId="0" applyNumberFormat="1" applyAlignment="1"/>
    <xf numFmtId="0" fontId="0" fillId="0" borderId="0" xfId="42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9.7109375" bestFit="1" customWidth="1"/>
    <col min="3" max="3" width="11.28515625" bestFit="1" customWidth="1"/>
    <col min="4" max="4" width="21.7109375" bestFit="1" customWidth="1"/>
    <col min="5" max="5" width="10.140625" bestFit="1" customWidth="1"/>
    <col min="6" max="6" width="16.28515625" bestFit="1" customWidth="1"/>
    <col min="7" max="7" width="15.85546875" bestFit="1" customWidth="1"/>
    <col min="8" max="8" width="21.5703125" bestFit="1" customWidth="1"/>
  </cols>
  <sheetData>
    <row r="1" spans="1:8" x14ac:dyDescent="0.25">
      <c r="A1" t="s">
        <v>78</v>
      </c>
      <c r="B1" t="s">
        <v>84</v>
      </c>
      <c r="C1" t="s">
        <v>79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</row>
    <row r="2" spans="1:8" x14ac:dyDescent="0.25">
      <c r="A2">
        <v>1</v>
      </c>
      <c r="B2" t="s">
        <v>193</v>
      </c>
      <c r="C2" t="s">
        <v>72</v>
      </c>
      <c r="D2" t="s">
        <v>72</v>
      </c>
    </row>
    <row r="3" spans="1:8" x14ac:dyDescent="0.25">
      <c r="A3">
        <v>2</v>
      </c>
      <c r="B3" t="s">
        <v>194</v>
      </c>
      <c r="C3" t="s">
        <v>72</v>
      </c>
      <c r="D3" t="s">
        <v>72</v>
      </c>
    </row>
    <row r="4" spans="1:8" x14ac:dyDescent="0.25">
      <c r="A4">
        <v>3</v>
      </c>
      <c r="B4" t="s">
        <v>195</v>
      </c>
      <c r="C4" t="s">
        <v>72</v>
      </c>
      <c r="D4" t="s">
        <v>72</v>
      </c>
    </row>
    <row r="5" spans="1:8" x14ac:dyDescent="0.25">
      <c r="A5">
        <v>4</v>
      </c>
      <c r="B5" t="s">
        <v>196</v>
      </c>
      <c r="C5" t="s">
        <v>72</v>
      </c>
      <c r="D5" t="s">
        <v>72</v>
      </c>
    </row>
    <row r="6" spans="1:8" x14ac:dyDescent="0.25">
      <c r="A6">
        <v>5</v>
      </c>
      <c r="B6" t="s">
        <v>197</v>
      </c>
      <c r="C6" t="s">
        <v>72</v>
      </c>
      <c r="D6" t="s">
        <v>72</v>
      </c>
    </row>
    <row r="7" spans="1:8" x14ac:dyDescent="0.25">
      <c r="A7">
        <v>6</v>
      </c>
      <c r="B7" t="s">
        <v>198</v>
      </c>
      <c r="C7" t="s">
        <v>72</v>
      </c>
      <c r="D7" t="s">
        <v>72</v>
      </c>
    </row>
    <row r="8" spans="1:8" x14ac:dyDescent="0.25">
      <c r="A8">
        <v>7</v>
      </c>
      <c r="B8" t="s">
        <v>199</v>
      </c>
      <c r="C8" t="s">
        <v>72</v>
      </c>
      <c r="D8" t="s">
        <v>72</v>
      </c>
    </row>
    <row r="9" spans="1:8" x14ac:dyDescent="0.25">
      <c r="A9">
        <v>8</v>
      </c>
      <c r="B9" t="s">
        <v>200</v>
      </c>
      <c r="C9" t="s">
        <v>72</v>
      </c>
      <c r="D9" t="s">
        <v>72</v>
      </c>
    </row>
    <row r="10" spans="1:8" x14ac:dyDescent="0.25">
      <c r="A10">
        <v>9</v>
      </c>
      <c r="B10" t="s">
        <v>201</v>
      </c>
      <c r="C10" t="s">
        <v>72</v>
      </c>
      <c r="D10" t="s">
        <v>72</v>
      </c>
    </row>
    <row r="11" spans="1:8" x14ac:dyDescent="0.25">
      <c r="A11">
        <v>10</v>
      </c>
      <c r="B11" t="s">
        <v>202</v>
      </c>
      <c r="C11" t="s">
        <v>72</v>
      </c>
      <c r="D11" t="s">
        <v>72</v>
      </c>
    </row>
    <row r="12" spans="1:8" x14ac:dyDescent="0.25">
      <c r="A12">
        <v>11</v>
      </c>
      <c r="B12" t="s">
        <v>203</v>
      </c>
      <c r="C12" t="s">
        <v>72</v>
      </c>
      <c r="D12" t="s">
        <v>72</v>
      </c>
    </row>
    <row r="13" spans="1:8" x14ac:dyDescent="0.25">
      <c r="A13">
        <v>12</v>
      </c>
      <c r="B13" t="s">
        <v>204</v>
      </c>
      <c r="C13" t="s">
        <v>72</v>
      </c>
      <c r="D13" t="s">
        <v>72</v>
      </c>
    </row>
    <row r="14" spans="1:8" x14ac:dyDescent="0.25">
      <c r="A14">
        <v>13</v>
      </c>
      <c r="B14" t="s">
        <v>205</v>
      </c>
      <c r="C14" t="s">
        <v>72</v>
      </c>
      <c r="D14" t="s">
        <v>72</v>
      </c>
    </row>
    <row r="15" spans="1:8" x14ac:dyDescent="0.25">
      <c r="A15">
        <v>14</v>
      </c>
      <c r="B15" t="s">
        <v>206</v>
      </c>
      <c r="C15" t="s">
        <v>72</v>
      </c>
      <c r="D15" t="s">
        <v>72</v>
      </c>
    </row>
    <row r="16" spans="1:8" x14ac:dyDescent="0.25">
      <c r="A16">
        <v>15</v>
      </c>
      <c r="B16" t="s">
        <v>207</v>
      </c>
      <c r="C16" t="s">
        <v>72</v>
      </c>
      <c r="D16" t="s">
        <v>72</v>
      </c>
    </row>
    <row r="17" spans="1:4" x14ac:dyDescent="0.25">
      <c r="A17">
        <v>16</v>
      </c>
      <c r="B17" t="s">
        <v>183</v>
      </c>
      <c r="C17" t="s">
        <v>72</v>
      </c>
      <c r="D17" t="s">
        <v>71</v>
      </c>
    </row>
    <row r="18" spans="1:4" x14ac:dyDescent="0.25">
      <c r="A18">
        <v>17</v>
      </c>
      <c r="B18" t="s">
        <v>208</v>
      </c>
      <c r="C18" t="s">
        <v>72</v>
      </c>
      <c r="D18" t="s">
        <v>72</v>
      </c>
    </row>
    <row r="19" spans="1:4" x14ac:dyDescent="0.25">
      <c r="A19">
        <v>18</v>
      </c>
      <c r="B19" t="s">
        <v>209</v>
      </c>
      <c r="C19" t="s">
        <v>72</v>
      </c>
      <c r="D19" t="s">
        <v>72</v>
      </c>
    </row>
    <row r="20" spans="1:4" x14ac:dyDescent="0.25">
      <c r="A20">
        <v>19</v>
      </c>
      <c r="B20" t="s">
        <v>210</v>
      </c>
      <c r="C20" t="s">
        <v>72</v>
      </c>
      <c r="D20" t="s">
        <v>72</v>
      </c>
    </row>
    <row r="21" spans="1:4" x14ac:dyDescent="0.25">
      <c r="A21">
        <v>20</v>
      </c>
      <c r="B21" t="s">
        <v>211</v>
      </c>
      <c r="C21" t="s">
        <v>72</v>
      </c>
      <c r="D21" t="s">
        <v>72</v>
      </c>
    </row>
    <row r="22" spans="1:4" x14ac:dyDescent="0.25">
      <c r="A22">
        <v>21</v>
      </c>
      <c r="B22" t="s">
        <v>212</v>
      </c>
      <c r="C22" t="s">
        <v>72</v>
      </c>
      <c r="D22" t="s">
        <v>72</v>
      </c>
    </row>
    <row r="23" spans="1:4" x14ac:dyDescent="0.25">
      <c r="A23">
        <v>22</v>
      </c>
      <c r="B23" t="s">
        <v>213</v>
      </c>
      <c r="C23" t="s">
        <v>72</v>
      </c>
      <c r="D23" t="s">
        <v>72</v>
      </c>
    </row>
    <row r="24" spans="1:4" x14ac:dyDescent="0.25">
      <c r="A24">
        <v>23</v>
      </c>
      <c r="B24" t="s">
        <v>214</v>
      </c>
      <c r="C24" t="s">
        <v>72</v>
      </c>
      <c r="D24" t="s">
        <v>72</v>
      </c>
    </row>
    <row r="25" spans="1:4" x14ac:dyDescent="0.25">
      <c r="A25">
        <v>24</v>
      </c>
      <c r="B25" t="s">
        <v>215</v>
      </c>
      <c r="C25" t="s">
        <v>72</v>
      </c>
      <c r="D25" t="s">
        <v>72</v>
      </c>
    </row>
    <row r="26" spans="1:4" x14ac:dyDescent="0.25">
      <c r="A26">
        <v>25</v>
      </c>
      <c r="B26" t="s">
        <v>216</v>
      </c>
      <c r="C26" t="s">
        <v>72</v>
      </c>
      <c r="D26" t="s">
        <v>72</v>
      </c>
    </row>
    <row r="27" spans="1:4" x14ac:dyDescent="0.25">
      <c r="A27">
        <v>26</v>
      </c>
      <c r="B27" t="s">
        <v>217</v>
      </c>
      <c r="C27" t="s">
        <v>72</v>
      </c>
      <c r="D27" t="s">
        <v>72</v>
      </c>
    </row>
    <row r="28" spans="1:4" x14ac:dyDescent="0.25">
      <c r="A28">
        <v>27</v>
      </c>
      <c r="B28" t="s">
        <v>218</v>
      </c>
      <c r="C28" t="s">
        <v>72</v>
      </c>
      <c r="D28" t="s">
        <v>72</v>
      </c>
    </row>
    <row r="29" spans="1:4" x14ac:dyDescent="0.25">
      <c r="A29">
        <v>28</v>
      </c>
      <c r="B29" t="s">
        <v>219</v>
      </c>
      <c r="C29" t="s">
        <v>72</v>
      </c>
      <c r="D29" t="s">
        <v>72</v>
      </c>
    </row>
    <row r="30" spans="1:4" x14ac:dyDescent="0.25">
      <c r="A30">
        <v>29</v>
      </c>
      <c r="B30" t="s">
        <v>220</v>
      </c>
      <c r="C30" t="s">
        <v>72</v>
      </c>
      <c r="D30" t="s">
        <v>72</v>
      </c>
    </row>
    <row r="31" spans="1:4" x14ac:dyDescent="0.25">
      <c r="A31">
        <v>30</v>
      </c>
      <c r="B31" t="s">
        <v>221</v>
      </c>
      <c r="C31" t="s">
        <v>72</v>
      </c>
      <c r="D31" t="s">
        <v>72</v>
      </c>
    </row>
    <row r="32" spans="1:4" x14ac:dyDescent="0.25">
      <c r="A32">
        <v>31</v>
      </c>
      <c r="B32" t="s">
        <v>222</v>
      </c>
      <c r="C32" t="s">
        <v>72</v>
      </c>
      <c r="D32" t="s">
        <v>72</v>
      </c>
    </row>
    <row r="33" spans="1:4" x14ac:dyDescent="0.25">
      <c r="A33">
        <v>32</v>
      </c>
      <c r="B33" t="s">
        <v>223</v>
      </c>
      <c r="C33" t="s">
        <v>72</v>
      </c>
      <c r="D33" t="s">
        <v>72</v>
      </c>
    </row>
    <row r="34" spans="1:4" x14ac:dyDescent="0.25">
      <c r="A34">
        <v>33</v>
      </c>
      <c r="B34" t="s">
        <v>224</v>
      </c>
      <c r="C34" t="s">
        <v>72</v>
      </c>
      <c r="D34" t="s">
        <v>72</v>
      </c>
    </row>
    <row r="35" spans="1:4" x14ac:dyDescent="0.25">
      <c r="A35">
        <v>34</v>
      </c>
      <c r="B35" t="s">
        <v>225</v>
      </c>
      <c r="C35" t="s">
        <v>72</v>
      </c>
      <c r="D35" t="s">
        <v>72</v>
      </c>
    </row>
    <row r="36" spans="1:4" x14ac:dyDescent="0.25">
      <c r="A36">
        <v>35</v>
      </c>
      <c r="B36" t="s">
        <v>226</v>
      </c>
      <c r="C36" t="s">
        <v>72</v>
      </c>
      <c r="D36" t="s">
        <v>72</v>
      </c>
    </row>
    <row r="37" spans="1:4" x14ac:dyDescent="0.25">
      <c r="A37">
        <v>36</v>
      </c>
      <c r="B37" t="s">
        <v>227</v>
      </c>
      <c r="C37" t="s">
        <v>72</v>
      </c>
      <c r="D37" t="s">
        <v>72</v>
      </c>
    </row>
    <row r="38" spans="1:4" x14ac:dyDescent="0.25">
      <c r="A38">
        <v>37</v>
      </c>
      <c r="B38" t="s">
        <v>228</v>
      </c>
      <c r="C38" t="s">
        <v>72</v>
      </c>
      <c r="D38" t="s">
        <v>72</v>
      </c>
    </row>
    <row r="39" spans="1:4" x14ac:dyDescent="0.25">
      <c r="A39">
        <v>38</v>
      </c>
      <c r="B39" t="s">
        <v>229</v>
      </c>
      <c r="C39" t="s">
        <v>72</v>
      </c>
      <c r="D39" t="s">
        <v>72</v>
      </c>
    </row>
    <row r="40" spans="1:4" x14ac:dyDescent="0.25">
      <c r="A40">
        <v>39</v>
      </c>
      <c r="B40" t="s">
        <v>230</v>
      </c>
      <c r="C40" t="s">
        <v>72</v>
      </c>
      <c r="D40" t="s">
        <v>72</v>
      </c>
    </row>
    <row r="41" spans="1:4" x14ac:dyDescent="0.25">
      <c r="A41">
        <v>40</v>
      </c>
      <c r="B41" t="s">
        <v>231</v>
      </c>
      <c r="C41" t="s">
        <v>72</v>
      </c>
      <c r="D41" t="s">
        <v>72</v>
      </c>
    </row>
    <row r="42" spans="1:4" x14ac:dyDescent="0.25">
      <c r="A42">
        <v>41</v>
      </c>
      <c r="B42" t="s">
        <v>232</v>
      </c>
      <c r="C42" t="s">
        <v>72</v>
      </c>
      <c r="D42" t="s">
        <v>72</v>
      </c>
    </row>
    <row r="43" spans="1:4" x14ac:dyDescent="0.25">
      <c r="A43">
        <v>42</v>
      </c>
      <c r="B43" t="s">
        <v>233</v>
      </c>
      <c r="C43" t="s">
        <v>72</v>
      </c>
      <c r="D43" t="s">
        <v>72</v>
      </c>
    </row>
    <row r="44" spans="1:4" x14ac:dyDescent="0.25">
      <c r="A44">
        <v>43</v>
      </c>
      <c r="B44" t="s">
        <v>234</v>
      </c>
      <c r="C44" t="s">
        <v>72</v>
      </c>
      <c r="D44" t="s">
        <v>72</v>
      </c>
    </row>
    <row r="45" spans="1:4" x14ac:dyDescent="0.25">
      <c r="A45">
        <v>44</v>
      </c>
      <c r="B45" t="s">
        <v>235</v>
      </c>
      <c r="C45" t="s">
        <v>72</v>
      </c>
      <c r="D45" t="s">
        <v>72</v>
      </c>
    </row>
    <row r="46" spans="1:4" x14ac:dyDescent="0.25">
      <c r="A46">
        <v>45</v>
      </c>
      <c r="B46" t="s">
        <v>236</v>
      </c>
      <c r="C46" t="s">
        <v>72</v>
      </c>
      <c r="D46" t="s">
        <v>72</v>
      </c>
    </row>
    <row r="47" spans="1:4" x14ac:dyDescent="0.25">
      <c r="A47">
        <v>46</v>
      </c>
      <c r="B47" t="s">
        <v>237</v>
      </c>
      <c r="C47" t="s">
        <v>72</v>
      </c>
      <c r="D47" t="s">
        <v>72</v>
      </c>
    </row>
    <row r="48" spans="1:4" x14ac:dyDescent="0.25">
      <c r="A48">
        <v>47</v>
      </c>
      <c r="B48" t="s">
        <v>238</v>
      </c>
      <c r="C48" t="s">
        <v>72</v>
      </c>
      <c r="D48" t="s">
        <v>72</v>
      </c>
    </row>
    <row r="49" spans="1:4" x14ac:dyDescent="0.25">
      <c r="A49">
        <v>48</v>
      </c>
      <c r="B49" t="s">
        <v>239</v>
      </c>
      <c r="C49" t="s">
        <v>72</v>
      </c>
      <c r="D49" t="s">
        <v>72</v>
      </c>
    </row>
    <row r="50" spans="1:4" x14ac:dyDescent="0.25">
      <c r="A50">
        <v>49</v>
      </c>
      <c r="B50" t="s">
        <v>240</v>
      </c>
      <c r="C50" t="s">
        <v>72</v>
      </c>
      <c r="D50" t="s">
        <v>72</v>
      </c>
    </row>
    <row r="51" spans="1:4" x14ac:dyDescent="0.25">
      <c r="A51">
        <v>50</v>
      </c>
      <c r="B51" t="s">
        <v>241</v>
      </c>
      <c r="C51" t="s">
        <v>72</v>
      </c>
      <c r="D51" t="s">
        <v>72</v>
      </c>
    </row>
    <row r="52" spans="1:4" x14ac:dyDescent="0.25">
      <c r="A52">
        <v>51</v>
      </c>
      <c r="B52" t="s">
        <v>242</v>
      </c>
      <c r="C52" t="s">
        <v>72</v>
      </c>
      <c r="D52" t="s">
        <v>72</v>
      </c>
    </row>
    <row r="53" spans="1:4" x14ac:dyDescent="0.25">
      <c r="A53">
        <v>52</v>
      </c>
      <c r="B53" t="s">
        <v>243</v>
      </c>
      <c r="C53" t="s">
        <v>72</v>
      </c>
      <c r="D53" t="s">
        <v>72</v>
      </c>
    </row>
    <row r="54" spans="1:4" x14ac:dyDescent="0.25">
      <c r="A54">
        <v>53</v>
      </c>
      <c r="B54" t="s">
        <v>244</v>
      </c>
      <c r="C54" t="s">
        <v>72</v>
      </c>
      <c r="D54" t="s">
        <v>72</v>
      </c>
    </row>
    <row r="55" spans="1:4" x14ac:dyDescent="0.25">
      <c r="A55">
        <v>54</v>
      </c>
      <c r="B55" t="s">
        <v>245</v>
      </c>
      <c r="C55" t="s">
        <v>72</v>
      </c>
      <c r="D55" t="s">
        <v>72</v>
      </c>
    </row>
    <row r="56" spans="1:4" x14ac:dyDescent="0.25">
      <c r="A56">
        <v>55</v>
      </c>
      <c r="B56" t="s">
        <v>246</v>
      </c>
      <c r="C56" t="s">
        <v>72</v>
      </c>
      <c r="D56" t="s">
        <v>72</v>
      </c>
    </row>
    <row r="57" spans="1:4" x14ac:dyDescent="0.25">
      <c r="A57">
        <v>56</v>
      </c>
      <c r="B57" t="s">
        <v>247</v>
      </c>
      <c r="C57" t="s">
        <v>72</v>
      </c>
      <c r="D57" t="s">
        <v>72</v>
      </c>
    </row>
    <row r="58" spans="1:4" x14ac:dyDescent="0.25">
      <c r="A58">
        <v>57</v>
      </c>
      <c r="B58" t="s">
        <v>248</v>
      </c>
      <c r="C58" t="s">
        <v>72</v>
      </c>
      <c r="D58" t="s">
        <v>72</v>
      </c>
    </row>
    <row r="59" spans="1:4" x14ac:dyDescent="0.25">
      <c r="A59">
        <v>58</v>
      </c>
      <c r="B59" t="s">
        <v>249</v>
      </c>
      <c r="C59" t="s">
        <v>72</v>
      </c>
      <c r="D59" t="s">
        <v>72</v>
      </c>
    </row>
    <row r="60" spans="1:4" x14ac:dyDescent="0.25">
      <c r="A60">
        <v>59</v>
      </c>
      <c r="B60" t="s">
        <v>250</v>
      </c>
      <c r="C60" t="s">
        <v>72</v>
      </c>
      <c r="D60" t="s">
        <v>72</v>
      </c>
    </row>
    <row r="61" spans="1:4" x14ac:dyDescent="0.25">
      <c r="A61">
        <v>60</v>
      </c>
      <c r="B61" t="s">
        <v>251</v>
      </c>
      <c r="C61" t="s">
        <v>72</v>
      </c>
      <c r="D61" t="s">
        <v>72</v>
      </c>
    </row>
    <row r="62" spans="1:4" x14ac:dyDescent="0.25">
      <c r="A62">
        <v>61</v>
      </c>
      <c r="B62" t="s">
        <v>252</v>
      </c>
      <c r="C62" t="s">
        <v>72</v>
      </c>
      <c r="D62" t="s">
        <v>72</v>
      </c>
    </row>
    <row r="63" spans="1:4" x14ac:dyDescent="0.25">
      <c r="A63">
        <v>62</v>
      </c>
      <c r="B63" t="s">
        <v>253</v>
      </c>
      <c r="C63" t="s">
        <v>72</v>
      </c>
      <c r="D63" t="s">
        <v>72</v>
      </c>
    </row>
    <row r="64" spans="1:4" x14ac:dyDescent="0.25">
      <c r="A64">
        <v>63</v>
      </c>
      <c r="B64" t="s">
        <v>254</v>
      </c>
      <c r="C64" t="s">
        <v>72</v>
      </c>
      <c r="D64" t="s">
        <v>72</v>
      </c>
    </row>
    <row r="65" spans="1:4" x14ac:dyDescent="0.25">
      <c r="A65">
        <v>64</v>
      </c>
      <c r="B65" t="s">
        <v>0</v>
      </c>
      <c r="C65" t="s">
        <v>71</v>
      </c>
      <c r="D65" t="s">
        <v>71</v>
      </c>
    </row>
    <row r="66" spans="1:4" x14ac:dyDescent="0.25">
      <c r="A66">
        <v>65</v>
      </c>
      <c r="B66" t="s">
        <v>255</v>
      </c>
      <c r="C66" t="s">
        <v>72</v>
      </c>
      <c r="D66" t="s">
        <v>72</v>
      </c>
    </row>
    <row r="67" spans="1:4" x14ac:dyDescent="0.25">
      <c r="A67">
        <v>66</v>
      </c>
      <c r="B67" t="s">
        <v>256</v>
      </c>
      <c r="C67" t="s">
        <v>72</v>
      </c>
      <c r="D67" t="s">
        <v>72</v>
      </c>
    </row>
    <row r="68" spans="1:4" x14ac:dyDescent="0.25">
      <c r="A68">
        <v>67</v>
      </c>
      <c r="B68" t="s">
        <v>257</v>
      </c>
      <c r="C68" t="s">
        <v>72</v>
      </c>
      <c r="D68" t="s">
        <v>72</v>
      </c>
    </row>
    <row r="69" spans="1:4" x14ac:dyDescent="0.25">
      <c r="A69">
        <v>68</v>
      </c>
      <c r="B69" t="s">
        <v>258</v>
      </c>
      <c r="C69" t="s">
        <v>72</v>
      </c>
      <c r="D69" t="s">
        <v>72</v>
      </c>
    </row>
    <row r="70" spans="1:4" x14ac:dyDescent="0.25">
      <c r="A70">
        <v>69</v>
      </c>
      <c r="B70" t="s">
        <v>259</v>
      </c>
      <c r="C70" t="s">
        <v>72</v>
      </c>
      <c r="D70" t="s">
        <v>72</v>
      </c>
    </row>
    <row r="71" spans="1:4" x14ac:dyDescent="0.25">
      <c r="A71">
        <v>70</v>
      </c>
      <c r="B71" t="s">
        <v>260</v>
      </c>
      <c r="C71" t="s">
        <v>72</v>
      </c>
      <c r="D71" t="s">
        <v>72</v>
      </c>
    </row>
    <row r="72" spans="1:4" x14ac:dyDescent="0.25">
      <c r="A72">
        <v>71</v>
      </c>
      <c r="B72" t="s">
        <v>261</v>
      </c>
      <c r="C72" t="s">
        <v>72</v>
      </c>
      <c r="D72" t="s">
        <v>72</v>
      </c>
    </row>
    <row r="73" spans="1:4" x14ac:dyDescent="0.25">
      <c r="A73">
        <v>72</v>
      </c>
      <c r="B73" t="s">
        <v>262</v>
      </c>
      <c r="C73" t="s">
        <v>72</v>
      </c>
      <c r="D73" t="s">
        <v>72</v>
      </c>
    </row>
    <row r="74" spans="1:4" x14ac:dyDescent="0.25">
      <c r="A74">
        <v>73</v>
      </c>
      <c r="B74" t="s">
        <v>263</v>
      </c>
      <c r="C74" t="s">
        <v>72</v>
      </c>
      <c r="D74" t="s">
        <v>72</v>
      </c>
    </row>
    <row r="75" spans="1:4" x14ac:dyDescent="0.25">
      <c r="A75">
        <v>74</v>
      </c>
      <c r="B75" t="s">
        <v>264</v>
      </c>
      <c r="C75" t="s">
        <v>72</v>
      </c>
      <c r="D75" t="s">
        <v>72</v>
      </c>
    </row>
    <row r="76" spans="1:4" x14ac:dyDescent="0.25">
      <c r="A76">
        <v>75</v>
      </c>
      <c r="B76" t="s">
        <v>265</v>
      </c>
      <c r="C76" t="s">
        <v>72</v>
      </c>
      <c r="D76" t="s">
        <v>72</v>
      </c>
    </row>
    <row r="77" spans="1:4" x14ac:dyDescent="0.25">
      <c r="A77">
        <v>76</v>
      </c>
      <c r="B77" t="s">
        <v>266</v>
      </c>
      <c r="C77" t="s">
        <v>72</v>
      </c>
      <c r="D77" t="s">
        <v>72</v>
      </c>
    </row>
    <row r="78" spans="1:4" x14ac:dyDescent="0.25">
      <c r="A78">
        <v>77</v>
      </c>
      <c r="B78" t="s">
        <v>267</v>
      </c>
      <c r="C78" t="s">
        <v>72</v>
      </c>
      <c r="D78" t="s">
        <v>72</v>
      </c>
    </row>
    <row r="79" spans="1:4" x14ac:dyDescent="0.25">
      <c r="A79">
        <v>78</v>
      </c>
      <c r="B79" t="s">
        <v>268</v>
      </c>
      <c r="C79" t="s">
        <v>72</v>
      </c>
      <c r="D79" t="s">
        <v>72</v>
      </c>
    </row>
    <row r="80" spans="1:4" x14ac:dyDescent="0.25">
      <c r="A80">
        <v>79</v>
      </c>
      <c r="B80" t="s">
        <v>269</v>
      </c>
      <c r="C80" t="s">
        <v>72</v>
      </c>
      <c r="D80" t="s">
        <v>72</v>
      </c>
    </row>
    <row r="81" spans="1:4" x14ac:dyDescent="0.25">
      <c r="A81">
        <v>80</v>
      </c>
      <c r="B81" t="s">
        <v>270</v>
      </c>
      <c r="C81" t="s">
        <v>72</v>
      </c>
      <c r="D81" t="s">
        <v>72</v>
      </c>
    </row>
    <row r="82" spans="1:4" x14ac:dyDescent="0.25">
      <c r="A82">
        <v>81</v>
      </c>
      <c r="B82" t="s">
        <v>271</v>
      </c>
      <c r="C82" t="s">
        <v>72</v>
      </c>
      <c r="D82" t="s">
        <v>72</v>
      </c>
    </row>
    <row r="83" spans="1:4" x14ac:dyDescent="0.25">
      <c r="A83">
        <v>82</v>
      </c>
      <c r="B83" t="s">
        <v>272</v>
      </c>
      <c r="C83" t="s">
        <v>72</v>
      </c>
      <c r="D83" t="s">
        <v>72</v>
      </c>
    </row>
    <row r="84" spans="1:4" x14ac:dyDescent="0.25">
      <c r="A84">
        <v>83</v>
      </c>
      <c r="B84" t="s">
        <v>273</v>
      </c>
      <c r="C84" t="s">
        <v>72</v>
      </c>
      <c r="D84" t="s">
        <v>72</v>
      </c>
    </row>
    <row r="85" spans="1:4" x14ac:dyDescent="0.25">
      <c r="A85">
        <v>84</v>
      </c>
      <c r="B85" t="s">
        <v>274</v>
      </c>
      <c r="C85" t="s">
        <v>72</v>
      </c>
      <c r="D85" t="s">
        <v>72</v>
      </c>
    </row>
    <row r="86" spans="1:4" x14ac:dyDescent="0.25">
      <c r="A86">
        <v>85</v>
      </c>
      <c r="B86" t="s">
        <v>275</v>
      </c>
      <c r="C86" t="s">
        <v>72</v>
      </c>
      <c r="D86" t="s">
        <v>72</v>
      </c>
    </row>
    <row r="87" spans="1:4" x14ac:dyDescent="0.25">
      <c r="A87">
        <v>86</v>
      </c>
      <c r="B87" t="s">
        <v>276</v>
      </c>
      <c r="C87" t="s">
        <v>72</v>
      </c>
      <c r="D87" t="s">
        <v>72</v>
      </c>
    </row>
    <row r="88" spans="1:4" x14ac:dyDescent="0.25">
      <c r="A88">
        <v>87</v>
      </c>
      <c r="B88" t="s">
        <v>277</v>
      </c>
      <c r="C88" t="s">
        <v>72</v>
      </c>
      <c r="D88" t="s">
        <v>72</v>
      </c>
    </row>
    <row r="89" spans="1:4" x14ac:dyDescent="0.25">
      <c r="A89">
        <v>88</v>
      </c>
      <c r="B89" t="s">
        <v>278</v>
      </c>
      <c r="C89" t="s">
        <v>72</v>
      </c>
      <c r="D89" t="s">
        <v>72</v>
      </c>
    </row>
    <row r="90" spans="1:4" x14ac:dyDescent="0.25">
      <c r="A90">
        <v>89</v>
      </c>
      <c r="B90" t="s">
        <v>279</v>
      </c>
      <c r="C90" t="s">
        <v>72</v>
      </c>
      <c r="D90" t="s">
        <v>72</v>
      </c>
    </row>
    <row r="91" spans="1:4" x14ac:dyDescent="0.25">
      <c r="A91">
        <v>90</v>
      </c>
      <c r="B91" t="s">
        <v>280</v>
      </c>
      <c r="C91" t="s">
        <v>72</v>
      </c>
      <c r="D91" t="s">
        <v>72</v>
      </c>
    </row>
    <row r="92" spans="1:4" x14ac:dyDescent="0.25">
      <c r="A92">
        <v>91</v>
      </c>
      <c r="B92" t="s">
        <v>281</v>
      </c>
      <c r="C92" t="s">
        <v>72</v>
      </c>
      <c r="D92" t="s">
        <v>72</v>
      </c>
    </row>
    <row r="93" spans="1:4" x14ac:dyDescent="0.25">
      <c r="A93">
        <v>92</v>
      </c>
      <c r="B93" t="s">
        <v>282</v>
      </c>
      <c r="C93" t="s">
        <v>72</v>
      </c>
      <c r="D93" t="s">
        <v>72</v>
      </c>
    </row>
    <row r="94" spans="1:4" x14ac:dyDescent="0.25">
      <c r="A94">
        <v>93</v>
      </c>
      <c r="B94" t="s">
        <v>283</v>
      </c>
      <c r="C94" t="s">
        <v>72</v>
      </c>
      <c r="D94" t="s">
        <v>72</v>
      </c>
    </row>
    <row r="95" spans="1:4" x14ac:dyDescent="0.25">
      <c r="A95">
        <v>94</v>
      </c>
      <c r="B95" t="s">
        <v>284</v>
      </c>
      <c r="C95" t="s">
        <v>72</v>
      </c>
      <c r="D95" t="s">
        <v>72</v>
      </c>
    </row>
    <row r="96" spans="1:4" x14ac:dyDescent="0.25">
      <c r="A96">
        <v>95</v>
      </c>
      <c r="B96" t="s">
        <v>285</v>
      </c>
      <c r="C96" t="s">
        <v>72</v>
      </c>
      <c r="D96" t="s">
        <v>72</v>
      </c>
    </row>
    <row r="97" spans="1:4" x14ac:dyDescent="0.25">
      <c r="A97">
        <v>96</v>
      </c>
      <c r="B97" t="s">
        <v>286</v>
      </c>
      <c r="C97" t="s">
        <v>72</v>
      </c>
      <c r="D97" t="s">
        <v>72</v>
      </c>
    </row>
    <row r="98" spans="1:4" x14ac:dyDescent="0.25">
      <c r="A98">
        <v>97</v>
      </c>
      <c r="B98" t="s">
        <v>287</v>
      </c>
      <c r="C98" t="s">
        <v>72</v>
      </c>
      <c r="D98" t="s">
        <v>72</v>
      </c>
    </row>
    <row r="99" spans="1:4" x14ac:dyDescent="0.25">
      <c r="A99">
        <v>98</v>
      </c>
      <c r="B99" t="s">
        <v>288</v>
      </c>
      <c r="C99" t="s">
        <v>72</v>
      </c>
      <c r="D99" t="s">
        <v>72</v>
      </c>
    </row>
    <row r="100" spans="1:4" x14ac:dyDescent="0.25">
      <c r="A100">
        <v>99</v>
      </c>
      <c r="B100" t="s">
        <v>289</v>
      </c>
      <c r="C100" t="s">
        <v>72</v>
      </c>
      <c r="D100" t="s">
        <v>72</v>
      </c>
    </row>
    <row r="101" spans="1:4" x14ac:dyDescent="0.25">
      <c r="A101">
        <v>100</v>
      </c>
      <c r="B101" t="s">
        <v>290</v>
      </c>
      <c r="C101" t="s">
        <v>72</v>
      </c>
      <c r="D101" t="s">
        <v>72</v>
      </c>
    </row>
    <row r="102" spans="1:4" x14ac:dyDescent="0.25">
      <c r="A102">
        <v>101</v>
      </c>
      <c r="B102" t="s">
        <v>291</v>
      </c>
      <c r="C102" t="s">
        <v>72</v>
      </c>
      <c r="D102" t="s">
        <v>72</v>
      </c>
    </row>
    <row r="103" spans="1:4" x14ac:dyDescent="0.25">
      <c r="A103">
        <v>102</v>
      </c>
      <c r="B103" t="s">
        <v>292</v>
      </c>
      <c r="C103" t="s">
        <v>72</v>
      </c>
      <c r="D103" t="s">
        <v>72</v>
      </c>
    </row>
    <row r="104" spans="1:4" x14ac:dyDescent="0.25">
      <c r="A104">
        <v>103</v>
      </c>
      <c r="B104" t="s">
        <v>293</v>
      </c>
      <c r="C104" t="s">
        <v>72</v>
      </c>
      <c r="D104" t="s">
        <v>72</v>
      </c>
    </row>
    <row r="105" spans="1:4" x14ac:dyDescent="0.25">
      <c r="A105">
        <v>104</v>
      </c>
      <c r="B105" t="s">
        <v>294</v>
      </c>
      <c r="C105" t="s">
        <v>72</v>
      </c>
      <c r="D105" t="s">
        <v>72</v>
      </c>
    </row>
    <row r="106" spans="1:4" x14ac:dyDescent="0.25">
      <c r="A106">
        <v>105</v>
      </c>
      <c r="B106" t="s">
        <v>184</v>
      </c>
      <c r="C106" t="s">
        <v>72</v>
      </c>
      <c r="D106" t="s">
        <v>71</v>
      </c>
    </row>
    <row r="107" spans="1:4" x14ac:dyDescent="0.25">
      <c r="A107">
        <v>106</v>
      </c>
      <c r="B107" t="s">
        <v>295</v>
      </c>
      <c r="C107" t="s">
        <v>72</v>
      </c>
      <c r="D107" t="s">
        <v>72</v>
      </c>
    </row>
    <row r="108" spans="1:4" x14ac:dyDescent="0.25">
      <c r="A108">
        <v>107</v>
      </c>
      <c r="B108" t="s">
        <v>296</v>
      </c>
      <c r="C108" t="s">
        <v>72</v>
      </c>
      <c r="D108" t="s">
        <v>71</v>
      </c>
    </row>
    <row r="109" spans="1:4" x14ac:dyDescent="0.25">
      <c r="A109">
        <v>108</v>
      </c>
      <c r="B109" t="s">
        <v>185</v>
      </c>
      <c r="C109" t="s">
        <v>72</v>
      </c>
      <c r="D109" t="s">
        <v>71</v>
      </c>
    </row>
    <row r="110" spans="1:4" x14ac:dyDescent="0.25">
      <c r="A110">
        <v>109</v>
      </c>
      <c r="B110" t="s">
        <v>297</v>
      </c>
      <c r="C110" t="s">
        <v>72</v>
      </c>
      <c r="D110" t="s">
        <v>72</v>
      </c>
    </row>
    <row r="111" spans="1:4" x14ac:dyDescent="0.25">
      <c r="A111">
        <v>110</v>
      </c>
      <c r="B111" t="s">
        <v>298</v>
      </c>
      <c r="C111" t="s">
        <v>72</v>
      </c>
      <c r="D111" t="s">
        <v>72</v>
      </c>
    </row>
    <row r="112" spans="1:4" x14ac:dyDescent="0.25">
      <c r="A112">
        <v>111</v>
      </c>
      <c r="B112" t="s">
        <v>299</v>
      </c>
      <c r="C112" t="s">
        <v>72</v>
      </c>
      <c r="D112" t="s">
        <v>72</v>
      </c>
    </row>
    <row r="113" spans="1:4" x14ac:dyDescent="0.25">
      <c r="A113">
        <v>112</v>
      </c>
      <c r="B113" t="s">
        <v>300</v>
      </c>
      <c r="C113" t="s">
        <v>72</v>
      </c>
      <c r="D113" t="s">
        <v>72</v>
      </c>
    </row>
    <row r="114" spans="1:4" x14ac:dyDescent="0.25">
      <c r="A114">
        <v>113</v>
      </c>
      <c r="B114" t="s">
        <v>301</v>
      </c>
      <c r="C114" t="s">
        <v>72</v>
      </c>
      <c r="D114" t="s">
        <v>72</v>
      </c>
    </row>
    <row r="115" spans="1:4" x14ac:dyDescent="0.25">
      <c r="A115">
        <v>114</v>
      </c>
      <c r="B115" t="s">
        <v>302</v>
      </c>
      <c r="C115" t="s">
        <v>72</v>
      </c>
      <c r="D115" t="s">
        <v>72</v>
      </c>
    </row>
    <row r="116" spans="1:4" x14ac:dyDescent="0.25">
      <c r="A116">
        <v>115</v>
      </c>
      <c r="B116" t="s">
        <v>303</v>
      </c>
      <c r="C116" t="s">
        <v>72</v>
      </c>
      <c r="D116" t="s">
        <v>72</v>
      </c>
    </row>
    <row r="117" spans="1:4" x14ac:dyDescent="0.25">
      <c r="A117">
        <v>116</v>
      </c>
      <c r="B117" t="s">
        <v>304</v>
      </c>
      <c r="C117" t="s">
        <v>72</v>
      </c>
      <c r="D117" t="s">
        <v>72</v>
      </c>
    </row>
    <row r="118" spans="1:4" x14ac:dyDescent="0.25">
      <c r="A118">
        <v>117</v>
      </c>
      <c r="B118" t="s">
        <v>305</v>
      </c>
      <c r="C118" t="s">
        <v>72</v>
      </c>
      <c r="D118" t="s">
        <v>72</v>
      </c>
    </row>
    <row r="119" spans="1:4" x14ac:dyDescent="0.25">
      <c r="A119">
        <v>118</v>
      </c>
      <c r="B119" t="s">
        <v>306</v>
      </c>
      <c r="C119" t="s">
        <v>72</v>
      </c>
      <c r="D119" t="s">
        <v>72</v>
      </c>
    </row>
    <row r="120" spans="1:4" x14ac:dyDescent="0.25">
      <c r="A120">
        <v>119</v>
      </c>
      <c r="B120" t="s">
        <v>307</v>
      </c>
      <c r="C120" t="s">
        <v>72</v>
      </c>
      <c r="D120" t="s">
        <v>72</v>
      </c>
    </row>
    <row r="121" spans="1:4" x14ac:dyDescent="0.25">
      <c r="A121">
        <v>120</v>
      </c>
      <c r="B121" t="s">
        <v>308</v>
      </c>
      <c r="C121" t="s">
        <v>72</v>
      </c>
      <c r="D121" t="s">
        <v>72</v>
      </c>
    </row>
    <row r="122" spans="1:4" x14ac:dyDescent="0.25">
      <c r="A122">
        <v>121</v>
      </c>
      <c r="B122" t="s">
        <v>309</v>
      </c>
      <c r="C122" t="s">
        <v>72</v>
      </c>
      <c r="D122" t="s">
        <v>72</v>
      </c>
    </row>
    <row r="123" spans="1:4" x14ac:dyDescent="0.25">
      <c r="A123">
        <v>122</v>
      </c>
      <c r="B123" t="s">
        <v>310</v>
      </c>
      <c r="C123" t="s">
        <v>72</v>
      </c>
      <c r="D123" t="s">
        <v>72</v>
      </c>
    </row>
    <row r="124" spans="1:4" x14ac:dyDescent="0.25">
      <c r="A124">
        <v>123</v>
      </c>
      <c r="B124" t="s">
        <v>311</v>
      </c>
      <c r="C124" t="s">
        <v>72</v>
      </c>
      <c r="D124" t="s">
        <v>72</v>
      </c>
    </row>
    <row r="125" spans="1:4" x14ac:dyDescent="0.25">
      <c r="A125">
        <v>124</v>
      </c>
      <c r="B125" t="s">
        <v>312</v>
      </c>
      <c r="C125" t="s">
        <v>72</v>
      </c>
      <c r="D125" t="s">
        <v>72</v>
      </c>
    </row>
    <row r="126" spans="1:4" x14ac:dyDescent="0.25">
      <c r="A126">
        <v>125</v>
      </c>
      <c r="B126" t="s">
        <v>313</v>
      </c>
      <c r="C126" t="s">
        <v>72</v>
      </c>
      <c r="D126" t="s">
        <v>72</v>
      </c>
    </row>
    <row r="127" spans="1:4" x14ac:dyDescent="0.25">
      <c r="A127">
        <v>126</v>
      </c>
      <c r="B127" t="s">
        <v>314</v>
      </c>
      <c r="C127" t="s">
        <v>72</v>
      </c>
      <c r="D127" t="s">
        <v>72</v>
      </c>
    </row>
    <row r="128" spans="1:4" x14ac:dyDescent="0.25">
      <c r="A128">
        <v>127</v>
      </c>
      <c r="B128" t="s">
        <v>315</v>
      </c>
      <c r="C128" t="s">
        <v>72</v>
      </c>
      <c r="D128" t="s">
        <v>72</v>
      </c>
    </row>
    <row r="129" spans="1:4" x14ac:dyDescent="0.25">
      <c r="A129">
        <v>128</v>
      </c>
      <c r="B129" t="s">
        <v>316</v>
      </c>
      <c r="C129" t="s">
        <v>72</v>
      </c>
      <c r="D129" t="s">
        <v>72</v>
      </c>
    </row>
    <row r="130" spans="1:4" x14ac:dyDescent="0.25">
      <c r="A130">
        <v>129</v>
      </c>
      <c r="B130" t="s">
        <v>186</v>
      </c>
      <c r="C130" t="s">
        <v>72</v>
      </c>
      <c r="D130" t="s">
        <v>71</v>
      </c>
    </row>
    <row r="131" spans="1:4" x14ac:dyDescent="0.25">
      <c r="A131">
        <v>130</v>
      </c>
      <c r="B131" t="s">
        <v>317</v>
      </c>
      <c r="C131" t="s">
        <v>72</v>
      </c>
      <c r="D131" t="s">
        <v>72</v>
      </c>
    </row>
    <row r="132" spans="1:4" x14ac:dyDescent="0.25">
      <c r="A132">
        <v>131</v>
      </c>
      <c r="B132" t="s">
        <v>318</v>
      </c>
      <c r="C132" t="s">
        <v>72</v>
      </c>
      <c r="D132" t="s">
        <v>72</v>
      </c>
    </row>
    <row r="133" spans="1:4" x14ac:dyDescent="0.25">
      <c r="A133">
        <v>132</v>
      </c>
      <c r="B133" t="s">
        <v>319</v>
      </c>
      <c r="C133" t="s">
        <v>72</v>
      </c>
      <c r="D133" t="s">
        <v>72</v>
      </c>
    </row>
    <row r="134" spans="1:4" x14ac:dyDescent="0.25">
      <c r="A134">
        <v>133</v>
      </c>
      <c r="B134" t="s">
        <v>320</v>
      </c>
      <c r="C134" t="s">
        <v>72</v>
      </c>
      <c r="D134" t="s">
        <v>72</v>
      </c>
    </row>
    <row r="135" spans="1:4" x14ac:dyDescent="0.25">
      <c r="A135">
        <v>134</v>
      </c>
      <c r="B135" t="s">
        <v>321</v>
      </c>
      <c r="C135" t="s">
        <v>72</v>
      </c>
      <c r="D13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1.7109375" bestFit="1" customWidth="1"/>
    <col min="3" max="3" width="36.5703125" bestFit="1" customWidth="1"/>
    <col min="4" max="4" width="13.42578125" bestFit="1" customWidth="1"/>
    <col min="5" max="5" width="12.28515625" bestFit="1" customWidth="1"/>
    <col min="6" max="6" width="10.7109375" bestFit="1" customWidth="1"/>
    <col min="7" max="7" width="19.42578125" bestFit="1" customWidth="1"/>
  </cols>
  <sheetData>
    <row r="1" spans="1:7" x14ac:dyDescent="0.25">
      <c r="A1" t="s">
        <v>78</v>
      </c>
      <c r="B1" t="s">
        <v>84</v>
      </c>
      <c r="C1" t="s">
        <v>85</v>
      </c>
      <c r="D1" t="s">
        <v>80</v>
      </c>
      <c r="E1" t="s">
        <v>79</v>
      </c>
      <c r="F1" t="s">
        <v>82</v>
      </c>
      <c r="G1" t="s">
        <v>81</v>
      </c>
    </row>
    <row r="2" spans="1:7" x14ac:dyDescent="0.25">
      <c r="A2">
        <v>1</v>
      </c>
      <c r="B2" s="1" t="s">
        <v>0</v>
      </c>
      <c r="C2" s="1" t="s">
        <v>1</v>
      </c>
      <c r="D2" s="1" t="s">
        <v>72</v>
      </c>
      <c r="E2" s="1" t="s">
        <v>72</v>
      </c>
    </row>
    <row r="3" spans="1:7" x14ac:dyDescent="0.25">
      <c r="A3">
        <v>2</v>
      </c>
      <c r="B3" s="1" t="s">
        <v>0</v>
      </c>
      <c r="C3" s="1" t="s">
        <v>2</v>
      </c>
      <c r="D3" s="1" t="s">
        <v>72</v>
      </c>
      <c r="E3" s="1" t="s">
        <v>72</v>
      </c>
    </row>
    <row r="4" spans="1:7" x14ac:dyDescent="0.25">
      <c r="A4">
        <v>3</v>
      </c>
      <c r="B4" s="1" t="s">
        <v>0</v>
      </c>
      <c r="C4" s="1" t="s">
        <v>3</v>
      </c>
      <c r="D4" s="1" t="s">
        <v>72</v>
      </c>
      <c r="E4" s="1" t="s">
        <v>72</v>
      </c>
    </row>
    <row r="5" spans="1:7" x14ac:dyDescent="0.25">
      <c r="A5">
        <v>4</v>
      </c>
      <c r="B5" s="1" t="s">
        <v>0</v>
      </c>
      <c r="C5" s="1" t="s">
        <v>4</v>
      </c>
      <c r="D5" s="1" t="s">
        <v>72</v>
      </c>
      <c r="E5" s="1" t="s">
        <v>72</v>
      </c>
      <c r="G5" s="1" t="s">
        <v>88</v>
      </c>
    </row>
    <row r="6" spans="1:7" x14ac:dyDescent="0.25">
      <c r="A6">
        <v>5</v>
      </c>
      <c r="B6" s="1" t="s">
        <v>0</v>
      </c>
      <c r="C6" s="1" t="s">
        <v>11</v>
      </c>
      <c r="D6" s="1" t="s">
        <v>72</v>
      </c>
      <c r="E6" s="1" t="s">
        <v>72</v>
      </c>
    </row>
    <row r="7" spans="1:7" x14ac:dyDescent="0.25">
      <c r="A7">
        <v>6</v>
      </c>
      <c r="B7" s="1" t="s">
        <v>0</v>
      </c>
      <c r="C7" s="1" t="s">
        <v>5</v>
      </c>
      <c r="D7" s="1" t="s">
        <v>72</v>
      </c>
      <c r="E7" s="1" t="s">
        <v>72</v>
      </c>
    </row>
    <row r="8" spans="1:7" x14ac:dyDescent="0.25">
      <c r="A8">
        <v>7</v>
      </c>
      <c r="B8" s="1" t="s">
        <v>0</v>
      </c>
      <c r="C8" s="1" t="s">
        <v>15</v>
      </c>
      <c r="D8" s="1" t="s">
        <v>72</v>
      </c>
      <c r="E8" s="1" t="s">
        <v>71</v>
      </c>
    </row>
    <row r="9" spans="1:7" x14ac:dyDescent="0.25">
      <c r="A9">
        <v>8</v>
      </c>
      <c r="B9" s="1" t="s">
        <v>0</v>
      </c>
      <c r="C9" s="1" t="s">
        <v>21</v>
      </c>
      <c r="D9" s="1" t="s">
        <v>72</v>
      </c>
      <c r="E9" s="1" t="s">
        <v>72</v>
      </c>
    </row>
    <row r="10" spans="1:7" x14ac:dyDescent="0.25">
      <c r="A10">
        <v>9</v>
      </c>
      <c r="B10" s="1" t="s">
        <v>0</v>
      </c>
      <c r="C10" s="1" t="s">
        <v>6</v>
      </c>
      <c r="D10" s="1" t="s">
        <v>72</v>
      </c>
      <c r="E10" s="1" t="s">
        <v>72</v>
      </c>
    </row>
    <row r="11" spans="1:7" x14ac:dyDescent="0.25">
      <c r="A11">
        <v>10</v>
      </c>
      <c r="B11" s="1" t="s">
        <v>0</v>
      </c>
      <c r="C11" s="1" t="s">
        <v>25</v>
      </c>
      <c r="D11" s="1" t="s">
        <v>72</v>
      </c>
      <c r="E11" s="1" t="s">
        <v>72</v>
      </c>
    </row>
    <row r="12" spans="1:7" x14ac:dyDescent="0.25">
      <c r="A12">
        <v>11</v>
      </c>
      <c r="B12" s="1" t="s">
        <v>0</v>
      </c>
      <c r="C12" s="1" t="s">
        <v>29</v>
      </c>
      <c r="D12" s="1" t="s">
        <v>72</v>
      </c>
      <c r="E12" s="1" t="s">
        <v>72</v>
      </c>
    </row>
    <row r="13" spans="1:7" x14ac:dyDescent="0.25">
      <c r="A13">
        <v>12</v>
      </c>
      <c r="B13" s="1" t="s">
        <v>0</v>
      </c>
      <c r="C13" s="1" t="s">
        <v>34</v>
      </c>
      <c r="D13" s="1" t="s">
        <v>72</v>
      </c>
      <c r="E13" s="1" t="s">
        <v>72</v>
      </c>
    </row>
    <row r="14" spans="1:7" x14ac:dyDescent="0.25">
      <c r="A14">
        <v>13</v>
      </c>
      <c r="B14" s="1" t="s">
        <v>0</v>
      </c>
      <c r="C14" s="1" t="s">
        <v>41</v>
      </c>
      <c r="D14" s="1" t="s">
        <v>72</v>
      </c>
      <c r="E14" s="1" t="s">
        <v>72</v>
      </c>
    </row>
    <row r="15" spans="1:7" x14ac:dyDescent="0.25">
      <c r="A15">
        <v>14</v>
      </c>
      <c r="B15" s="1" t="s">
        <v>0</v>
      </c>
      <c r="C15" s="1" t="s">
        <v>44</v>
      </c>
      <c r="D15" s="1" t="s">
        <v>72</v>
      </c>
      <c r="E15" s="1" t="s">
        <v>72</v>
      </c>
    </row>
    <row r="16" spans="1:7" x14ac:dyDescent="0.25">
      <c r="A16">
        <v>15</v>
      </c>
      <c r="B16" s="1" t="s">
        <v>0</v>
      </c>
      <c r="C16" s="1" t="s">
        <v>7</v>
      </c>
      <c r="D16" s="1" t="s">
        <v>72</v>
      </c>
      <c r="E16" s="1" t="s">
        <v>72</v>
      </c>
    </row>
    <row r="17" spans="1:5" x14ac:dyDescent="0.25">
      <c r="A17">
        <v>16</v>
      </c>
      <c r="B17" s="1" t="s">
        <v>0</v>
      </c>
      <c r="C17" s="1" t="s">
        <v>8</v>
      </c>
      <c r="D17" s="1" t="s">
        <v>72</v>
      </c>
      <c r="E17" s="1" t="s">
        <v>72</v>
      </c>
    </row>
    <row r="18" spans="1:5" x14ac:dyDescent="0.25">
      <c r="A18">
        <v>17</v>
      </c>
      <c r="B18" s="1" t="s">
        <v>0</v>
      </c>
      <c r="C18" s="1" t="s">
        <v>9</v>
      </c>
      <c r="D18" s="1" t="s">
        <v>72</v>
      </c>
      <c r="E18" s="1" t="s">
        <v>72</v>
      </c>
    </row>
    <row r="19" spans="1:5" x14ac:dyDescent="0.25">
      <c r="A19">
        <v>18</v>
      </c>
      <c r="B19" s="1" t="s">
        <v>0</v>
      </c>
      <c r="C19" s="1" t="s">
        <v>48</v>
      </c>
      <c r="D19" s="1" t="s">
        <v>72</v>
      </c>
      <c r="E19" s="1" t="s">
        <v>71</v>
      </c>
    </row>
    <row r="20" spans="1:5" x14ac:dyDescent="0.25">
      <c r="A20">
        <v>19</v>
      </c>
      <c r="B20" s="1" t="s">
        <v>0</v>
      </c>
      <c r="C20" s="1" t="s">
        <v>10</v>
      </c>
      <c r="D20" s="1" t="s">
        <v>72</v>
      </c>
      <c r="E20" s="1" t="s">
        <v>72</v>
      </c>
    </row>
    <row r="21" spans="1:5" x14ac:dyDescent="0.25">
      <c r="A21">
        <v>20</v>
      </c>
      <c r="B21" s="1" t="s">
        <v>0</v>
      </c>
      <c r="C21" s="1" t="s">
        <v>12</v>
      </c>
      <c r="D21" s="1" t="s">
        <v>71</v>
      </c>
      <c r="E21" s="1" t="s">
        <v>72</v>
      </c>
    </row>
    <row r="22" spans="1:5" x14ac:dyDescent="0.25">
      <c r="A22">
        <v>21</v>
      </c>
      <c r="B22" s="1" t="s">
        <v>0</v>
      </c>
      <c r="C22" s="1" t="s">
        <v>56</v>
      </c>
      <c r="D22" s="1" t="s">
        <v>71</v>
      </c>
      <c r="E22" s="1" t="s">
        <v>72</v>
      </c>
    </row>
    <row r="23" spans="1:5" x14ac:dyDescent="0.25">
      <c r="A23">
        <v>22</v>
      </c>
      <c r="B23" s="1" t="s">
        <v>0</v>
      </c>
      <c r="C23" s="1" t="s">
        <v>58</v>
      </c>
      <c r="D23" s="1" t="s">
        <v>71</v>
      </c>
      <c r="E23" s="1" t="s">
        <v>72</v>
      </c>
    </row>
    <row r="24" spans="1:5" x14ac:dyDescent="0.25">
      <c r="A24">
        <v>23</v>
      </c>
      <c r="B24" s="1" t="s">
        <v>0</v>
      </c>
      <c r="C24" s="1" t="s">
        <v>16</v>
      </c>
      <c r="D24" s="1" t="s">
        <v>71</v>
      </c>
      <c r="E24" s="1" t="s">
        <v>72</v>
      </c>
    </row>
    <row r="25" spans="1:5" x14ac:dyDescent="0.25">
      <c r="A25">
        <v>24</v>
      </c>
      <c r="B25" s="1" t="s">
        <v>0</v>
      </c>
      <c r="C25" s="1" t="s">
        <v>60</v>
      </c>
      <c r="D25" s="1" t="s">
        <v>71</v>
      </c>
      <c r="E25" s="1" t="s">
        <v>72</v>
      </c>
    </row>
    <row r="26" spans="1:5" x14ac:dyDescent="0.25">
      <c r="A26">
        <v>25</v>
      </c>
      <c r="B26" s="1" t="s">
        <v>0</v>
      </c>
      <c r="C26" s="1" t="s">
        <v>22</v>
      </c>
      <c r="D26" s="1" t="s">
        <v>71</v>
      </c>
      <c r="E26" s="1" t="s">
        <v>72</v>
      </c>
    </row>
    <row r="27" spans="1:5" x14ac:dyDescent="0.25">
      <c r="A27">
        <v>26</v>
      </c>
      <c r="B27" s="1" t="s">
        <v>0</v>
      </c>
      <c r="C27" s="1" t="s">
        <v>49</v>
      </c>
      <c r="D27" s="1" t="s">
        <v>71</v>
      </c>
      <c r="E27" s="1" t="s">
        <v>72</v>
      </c>
    </row>
    <row r="28" spans="1:5" x14ac:dyDescent="0.25">
      <c r="A28">
        <v>27</v>
      </c>
      <c r="B28" s="1" t="s">
        <v>0</v>
      </c>
      <c r="C28" s="1" t="s">
        <v>26</v>
      </c>
      <c r="D28" s="1" t="s">
        <v>71</v>
      </c>
      <c r="E28" s="1" t="s">
        <v>72</v>
      </c>
    </row>
    <row r="29" spans="1:5" x14ac:dyDescent="0.25">
      <c r="A29">
        <v>28</v>
      </c>
      <c r="B29" s="1" t="s">
        <v>0</v>
      </c>
      <c r="C29" s="1" t="s">
        <v>30</v>
      </c>
      <c r="D29" s="1" t="s">
        <v>71</v>
      </c>
      <c r="E29" s="1" t="s">
        <v>72</v>
      </c>
    </row>
    <row r="30" spans="1:5" x14ac:dyDescent="0.25">
      <c r="A30">
        <v>29</v>
      </c>
      <c r="B30" s="1" t="s">
        <v>0</v>
      </c>
      <c r="C30" s="1" t="s">
        <v>61</v>
      </c>
      <c r="D30" s="1" t="s">
        <v>71</v>
      </c>
      <c r="E30" s="1" t="s">
        <v>72</v>
      </c>
    </row>
    <row r="31" spans="1:5" x14ac:dyDescent="0.25">
      <c r="A31">
        <v>30</v>
      </c>
      <c r="B31" s="1" t="s">
        <v>0</v>
      </c>
      <c r="C31" s="1" t="s">
        <v>35</v>
      </c>
      <c r="D31" s="1" t="s">
        <v>71</v>
      </c>
      <c r="E31" s="1" t="s">
        <v>71</v>
      </c>
    </row>
    <row r="32" spans="1:5" x14ac:dyDescent="0.25">
      <c r="A32">
        <v>31</v>
      </c>
      <c r="B32" s="1" t="s">
        <v>0</v>
      </c>
      <c r="C32" s="1" t="s">
        <v>62</v>
      </c>
      <c r="D32" s="1" t="s">
        <v>71</v>
      </c>
      <c r="E32" s="1" t="s">
        <v>72</v>
      </c>
    </row>
    <row r="33" spans="1:7" x14ac:dyDescent="0.25">
      <c r="A33">
        <v>32</v>
      </c>
      <c r="B33" s="1" t="s">
        <v>0</v>
      </c>
      <c r="C33" s="1" t="s">
        <v>42</v>
      </c>
      <c r="D33" s="1" t="s">
        <v>71</v>
      </c>
      <c r="E33" s="1" t="s">
        <v>72</v>
      </c>
    </row>
    <row r="34" spans="1:7" x14ac:dyDescent="0.25">
      <c r="A34">
        <v>33</v>
      </c>
      <c r="B34" s="1" t="s">
        <v>0</v>
      </c>
      <c r="C34" s="1" t="s">
        <v>45</v>
      </c>
      <c r="D34" s="1" t="s">
        <v>71</v>
      </c>
      <c r="E34" s="1" t="s">
        <v>72</v>
      </c>
    </row>
    <row r="35" spans="1:7" x14ac:dyDescent="0.25">
      <c r="A35">
        <v>34</v>
      </c>
      <c r="B35" s="1" t="s">
        <v>0</v>
      </c>
      <c r="C35" s="1" t="s">
        <v>63</v>
      </c>
      <c r="D35" s="1" t="s">
        <v>71</v>
      </c>
      <c r="E35" s="1" t="s">
        <v>72</v>
      </c>
    </row>
    <row r="36" spans="1:7" x14ac:dyDescent="0.25">
      <c r="A36">
        <v>35</v>
      </c>
      <c r="B36" s="1" t="s">
        <v>0</v>
      </c>
      <c r="C36" s="1" t="s">
        <v>65</v>
      </c>
      <c r="D36" s="1" t="s">
        <v>71</v>
      </c>
      <c r="E36" s="1" t="s">
        <v>72</v>
      </c>
      <c r="G36" s="1" t="s">
        <v>187</v>
      </c>
    </row>
    <row r="37" spans="1:7" x14ac:dyDescent="0.25">
      <c r="A37">
        <v>36</v>
      </c>
      <c r="B37" s="1" t="s">
        <v>0</v>
      </c>
      <c r="C37" s="1" t="s">
        <v>55</v>
      </c>
      <c r="D37" s="1" t="s">
        <v>71</v>
      </c>
      <c r="E37" s="1" t="s">
        <v>71</v>
      </c>
    </row>
    <row r="38" spans="1:7" x14ac:dyDescent="0.25">
      <c r="A38">
        <v>37</v>
      </c>
      <c r="B38" s="1" t="s">
        <v>0</v>
      </c>
      <c r="C38" s="1" t="s">
        <v>66</v>
      </c>
      <c r="D38" s="1" t="s">
        <v>71</v>
      </c>
      <c r="E38" s="1" t="s">
        <v>72</v>
      </c>
    </row>
    <row r="39" spans="1:7" x14ac:dyDescent="0.25">
      <c r="A39">
        <v>38</v>
      </c>
      <c r="B39" s="1" t="s">
        <v>0</v>
      </c>
      <c r="C39" s="1" t="s">
        <v>19</v>
      </c>
      <c r="D39" s="1" t="s">
        <v>71</v>
      </c>
      <c r="E39" s="1" t="s">
        <v>72</v>
      </c>
    </row>
    <row r="40" spans="1:7" x14ac:dyDescent="0.25">
      <c r="A40">
        <v>39</v>
      </c>
      <c r="B40" s="1" t="s">
        <v>0</v>
      </c>
      <c r="C40" s="1" t="s">
        <v>38</v>
      </c>
      <c r="D40" s="1" t="s">
        <v>71</v>
      </c>
      <c r="E40" s="1" t="s">
        <v>72</v>
      </c>
    </row>
    <row r="41" spans="1:7" x14ac:dyDescent="0.25">
      <c r="A41">
        <v>40</v>
      </c>
      <c r="B41" s="1" t="s">
        <v>0</v>
      </c>
      <c r="C41" s="1" t="s">
        <v>53</v>
      </c>
      <c r="D41" s="1" t="s">
        <v>71</v>
      </c>
      <c r="E41" s="1" t="s">
        <v>72</v>
      </c>
    </row>
    <row r="42" spans="1:7" x14ac:dyDescent="0.25">
      <c r="A42">
        <v>41</v>
      </c>
      <c r="B42" s="1" t="s">
        <v>0</v>
      </c>
      <c r="C42" s="1" t="s">
        <v>32</v>
      </c>
      <c r="D42" s="1" t="s">
        <v>71</v>
      </c>
      <c r="E42" s="1" t="s">
        <v>72</v>
      </c>
    </row>
    <row r="43" spans="1:7" x14ac:dyDescent="0.25">
      <c r="A43">
        <v>42</v>
      </c>
      <c r="B43" s="1" t="s">
        <v>0</v>
      </c>
      <c r="C43" s="1" t="s">
        <v>20</v>
      </c>
      <c r="D43" s="1" t="s">
        <v>71</v>
      </c>
      <c r="E43" s="1" t="s">
        <v>72</v>
      </c>
    </row>
    <row r="44" spans="1:7" x14ac:dyDescent="0.25">
      <c r="A44">
        <v>43</v>
      </c>
      <c r="B44" s="1" t="s">
        <v>0</v>
      </c>
      <c r="C44" s="1" t="s">
        <v>54</v>
      </c>
      <c r="D44" s="1" t="s">
        <v>71</v>
      </c>
      <c r="E44" s="1" t="s">
        <v>72</v>
      </c>
    </row>
    <row r="45" spans="1:7" x14ac:dyDescent="0.25">
      <c r="A45">
        <v>44</v>
      </c>
      <c r="B45" s="1" t="s">
        <v>0</v>
      </c>
      <c r="C45" s="1" t="s">
        <v>39</v>
      </c>
      <c r="D45" s="1" t="s">
        <v>71</v>
      </c>
      <c r="E45" s="1" t="s">
        <v>72</v>
      </c>
    </row>
    <row r="46" spans="1:7" x14ac:dyDescent="0.25">
      <c r="A46">
        <v>45</v>
      </c>
      <c r="B46" s="1" t="s">
        <v>0</v>
      </c>
      <c r="C46" s="1" t="s">
        <v>33</v>
      </c>
      <c r="D46" s="1" t="s">
        <v>71</v>
      </c>
      <c r="E46" s="1" t="s">
        <v>72</v>
      </c>
    </row>
    <row r="47" spans="1:7" x14ac:dyDescent="0.25">
      <c r="A47">
        <v>46</v>
      </c>
      <c r="B47" s="1" t="s">
        <v>0</v>
      </c>
      <c r="C47" s="1" t="s">
        <v>40</v>
      </c>
      <c r="D47" s="1" t="s">
        <v>71</v>
      </c>
      <c r="E47" s="1" t="s">
        <v>72</v>
      </c>
    </row>
    <row r="48" spans="1:7" x14ac:dyDescent="0.25">
      <c r="A48">
        <v>47</v>
      </c>
      <c r="B48" s="1" t="s">
        <v>0</v>
      </c>
      <c r="C48" s="1" t="s">
        <v>52</v>
      </c>
      <c r="D48" s="1" t="s">
        <v>71</v>
      </c>
      <c r="E48" s="1" t="s">
        <v>72</v>
      </c>
    </row>
    <row r="49" spans="1:5" x14ac:dyDescent="0.25">
      <c r="A49">
        <v>48</v>
      </c>
      <c r="B49" s="1" t="s">
        <v>0</v>
      </c>
      <c r="C49" s="1" t="s">
        <v>52</v>
      </c>
      <c r="D49" s="1" t="s">
        <v>71</v>
      </c>
      <c r="E49" s="1" t="s">
        <v>72</v>
      </c>
    </row>
  </sheetData>
  <sortState ref="B2:E49">
    <sortCondition ref="B2:B49"/>
    <sortCondition ref="D2:D49"/>
    <sortCondition ref="C2:C49"/>
  </sortState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2" max="2" width="11.7109375" bestFit="1" customWidth="1"/>
    <col min="3" max="3" width="36.5703125" bestFit="1" customWidth="1"/>
    <col min="4" max="4" width="13.42578125" bestFit="1" customWidth="1"/>
    <col min="5" max="5" width="12.28515625" bestFit="1" customWidth="1"/>
    <col min="6" max="6" width="12.28515625" customWidth="1"/>
    <col min="7" max="7" width="40.5703125" bestFit="1" customWidth="1"/>
    <col min="8" max="8" width="9.5703125" customWidth="1"/>
    <col min="9" max="9" width="35.140625" bestFit="1" customWidth="1"/>
    <col min="10" max="10" width="31.85546875" style="2" bestFit="1" customWidth="1"/>
    <col min="11" max="11" width="26.5703125" style="2" bestFit="1" customWidth="1"/>
    <col min="12" max="12" width="21.7109375" bestFit="1" customWidth="1"/>
    <col min="13" max="13" width="26.5703125" style="2" customWidth="1"/>
    <col min="14" max="14" width="12.42578125" customWidth="1"/>
    <col min="15" max="15" width="8" customWidth="1"/>
    <col min="16" max="16" width="6.7109375" style="2" customWidth="1"/>
    <col min="17" max="17" width="6.5703125" customWidth="1"/>
    <col min="18" max="18" width="7.7109375" style="2" customWidth="1"/>
    <col min="19" max="19" width="29.7109375" bestFit="1" customWidth="1"/>
    <col min="20" max="20" width="18.7109375" customWidth="1"/>
    <col min="21" max="24" width="5.85546875" customWidth="1"/>
    <col min="25" max="25" width="9.42578125" bestFit="1" customWidth="1"/>
    <col min="26" max="26" width="10.7109375" bestFit="1" customWidth="1"/>
    <col min="27" max="27" width="8.42578125" customWidth="1"/>
    <col min="28" max="28" width="60" customWidth="1"/>
    <col min="29" max="53" width="8.42578125" customWidth="1"/>
    <col min="54" max="54" width="97.7109375" customWidth="1"/>
    <col min="55" max="55" width="15.28515625" customWidth="1"/>
    <col min="56" max="56" width="25.5703125" bestFit="1" customWidth="1"/>
    <col min="57" max="57" width="25.5703125" customWidth="1"/>
    <col min="58" max="58" width="13.85546875" bestFit="1" customWidth="1"/>
    <col min="59" max="59" width="19.5703125" customWidth="1"/>
    <col min="61" max="61" width="26.5703125" bestFit="1" customWidth="1"/>
    <col min="62" max="62" width="10.5703125" customWidth="1"/>
    <col min="70" max="70" width="29.7109375" customWidth="1"/>
    <col min="71" max="71" width="23.85546875" customWidth="1"/>
    <col min="72" max="80" width="16.28515625" customWidth="1"/>
    <col min="81" max="81" width="18.5703125" customWidth="1"/>
    <col min="82" max="82" width="16.28515625" customWidth="1"/>
    <col min="90" max="90" width="26.5703125" customWidth="1"/>
    <col min="91" max="91" width="20.140625" customWidth="1"/>
    <col min="92" max="92" width="15" customWidth="1"/>
  </cols>
  <sheetData>
    <row r="1" spans="1:202" x14ac:dyDescent="0.25">
      <c r="A1" t="s">
        <v>165</v>
      </c>
      <c r="B1" t="s">
        <v>84</v>
      </c>
      <c r="C1" t="s">
        <v>85</v>
      </c>
      <c r="D1" t="s">
        <v>80</v>
      </c>
      <c r="E1" t="s">
        <v>79</v>
      </c>
      <c r="F1" t="s">
        <v>156</v>
      </c>
      <c r="G1" t="s">
        <v>90</v>
      </c>
      <c r="H1" t="s">
        <v>87</v>
      </c>
      <c r="I1" t="s">
        <v>86</v>
      </c>
      <c r="J1" s="2" t="s">
        <v>89</v>
      </c>
      <c r="K1" s="2" t="s">
        <v>92</v>
      </c>
      <c r="L1" t="s">
        <v>164</v>
      </c>
      <c r="M1" s="2" t="s">
        <v>126</v>
      </c>
      <c r="N1" t="s">
        <v>157</v>
      </c>
      <c r="O1" t="s">
        <v>95</v>
      </c>
      <c r="P1" s="2" t="s">
        <v>93</v>
      </c>
      <c r="Q1" t="s">
        <v>96</v>
      </c>
      <c r="R1" s="2" t="s">
        <v>94</v>
      </c>
      <c r="S1" t="s">
        <v>161</v>
      </c>
      <c r="T1" t="s">
        <v>129</v>
      </c>
      <c r="U1" t="s">
        <v>130</v>
      </c>
      <c r="V1" t="s">
        <v>160</v>
      </c>
      <c r="W1" t="s">
        <v>158</v>
      </c>
      <c r="X1" t="s">
        <v>159</v>
      </c>
      <c r="Y1" t="s">
        <v>127</v>
      </c>
      <c r="Z1" t="s">
        <v>82</v>
      </c>
      <c r="AA1" t="s">
        <v>83</v>
      </c>
      <c r="AB1" t="s">
        <v>146</v>
      </c>
      <c r="AC1" t="s">
        <v>155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163</v>
      </c>
      <c r="BC1" t="s">
        <v>162</v>
      </c>
      <c r="BD1" t="s">
        <v>97</v>
      </c>
      <c r="BE1" t="s">
        <v>99</v>
      </c>
      <c r="BF1" t="s">
        <v>98</v>
      </c>
      <c r="BG1" t="s">
        <v>111</v>
      </c>
      <c r="BH1" t="s">
        <v>107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109</v>
      </c>
      <c r="BQ1" t="s">
        <v>108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133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132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110</v>
      </c>
    </row>
    <row r="2" spans="1:202" x14ac:dyDescent="0.25">
      <c r="A2">
        <v>1</v>
      </c>
      <c r="B2" s="2" t="s">
        <v>0</v>
      </c>
      <c r="C2" s="2" t="s">
        <v>12</v>
      </c>
      <c r="D2" s="2" t="s">
        <v>71</v>
      </c>
      <c r="E2" s="1" t="s">
        <v>72</v>
      </c>
      <c r="F2" s="2" t="str">
        <f>IF(OR($C2=$C1,$C2=$C3),"y","n")</f>
        <v>n</v>
      </c>
      <c r="G2" s="2" t="str">
        <f t="shared" ref="G2:G37" si="0">B2&amp;"___"&amp;SUBSTITUTE(RIGHT(C2,LEN(C2)-FIND("-",C2)),"-","_")</f>
        <v>iam___access_key_last_used</v>
      </c>
      <c r="H2" s="2" t="s">
        <v>0</v>
      </c>
      <c r="I2" s="2" t="s">
        <v>11</v>
      </c>
      <c r="J2" s="2" t="str">
        <f>SUBSTITUTE(H2&amp;"___"&amp;RIGHT($I2,LEN($I2)-FIND("-",$I2)),"-","_")</f>
        <v>iam___access_keys</v>
      </c>
      <c r="K2" s="2" t="str">
        <f>SUBSTITUTE(RIGHT($I2,LEN($I2)-FIND("-",$I2)),"-","_")</f>
        <v>access_keys</v>
      </c>
      <c r="L2" s="2" t="s">
        <v>14</v>
      </c>
      <c r="M2" s="2" t="str">
        <f t="shared" ref="M2:M37" si="1">IF(N2="y",K2&amp;"_"&amp;LOWER(L2),IF(T2="y","**hardcoded**",LOWER(L2)))</f>
        <v>accesskeyid</v>
      </c>
      <c r="N2" s="2" t="s">
        <v>72</v>
      </c>
      <c r="O2" s="2" t="s">
        <v>72</v>
      </c>
      <c r="P2" s="2">
        <v>1</v>
      </c>
      <c r="Q2" s="2" t="s">
        <v>72</v>
      </c>
      <c r="R2" s="2">
        <v>1</v>
      </c>
      <c r="S2" s="2" t="s">
        <v>13</v>
      </c>
      <c r="T2" s="2" t="s">
        <v>72</v>
      </c>
      <c r="U2" s="2"/>
      <c r="V2" s="2" t="str">
        <f>IF(OR(W2=1,X2=1),"y","n")</f>
        <v>n</v>
      </c>
      <c r="W2" s="2">
        <f>IF(AND($C2=$C2,$T2="y"),1,0)+IF(AND($C1=$C2,$T1="y"),1,0)</f>
        <v>0</v>
      </c>
      <c r="X2" s="2">
        <f t="shared" ref="X2:X37" si="2">IF(AND($C2=$C2,$T2="y"),1,0)+IF(AND($C2=$C3,$T3="y"),1,0)+IF(AND($C2=$C4,$T4="y"),1,0)+IF(AND($C2=$C5,$T5="y"),1,0)+IF(AND($C2=$C6,$T6="y"),1,0)+IF(AND($C2=$C7,$T7="y"),1,0)+IF(AND($C2=$C8,$T8="y"),1,0)+IF(AND($C2=$C9,$T9="y"),1,0)+IF(AND($C2=$C10,$T10="y"),1,0)</f>
        <v>0</v>
      </c>
      <c r="Y2" s="2" t="s">
        <v>128</v>
      </c>
      <c r="Z2" s="2"/>
      <c r="AA2" s="2"/>
      <c r="AB2" s="4" t="str">
        <f t="shared" ref="AB2:AB37" si="3">IF(AND($O2="y",$C2&lt;&gt;$C1),B2&amp;" "&amp;AC2&amp;AD2&amp;AE2&amp;AF2&amp;AG2&amp;AH2&amp;AI2&amp;AJ2&amp;AK2,IF(O2="n",B2&amp;" "&amp;AC2&amp;AD2&amp;AE2&amp;AF2&amp;AG2&amp;AH2&amp;AI2&amp;AJ2&amp;AK2,""))</f>
        <v>iam get-access-key-last-used --access-key-id</v>
      </c>
      <c r="AC2" s="2" t="str">
        <f>$C2</f>
        <v>get-access-key-last-used</v>
      </c>
      <c r="AD2" s="2" t="str">
        <f>IF($P2&gt;=1," "&amp;$S2,"")</f>
        <v xml:space="preserve"> --access-key-id</v>
      </c>
      <c r="AE2" s="2" t="str">
        <f>IF($P2&gt;=2," "&amp;$S3,"")</f>
        <v/>
      </c>
      <c r="AF2" s="2" t="str">
        <f>IF($P2&gt;=3," "&amp;$S4,"")</f>
        <v/>
      </c>
      <c r="AG2" s="2" t="str">
        <f>IF($P2&gt;=4," "&amp;$S5,"")</f>
        <v/>
      </c>
      <c r="AH2" s="2" t="str">
        <f>IF($P2&gt;=5," "&amp;$S6,"")</f>
        <v/>
      </c>
      <c r="AI2" s="2" t="str">
        <f>IF($P2&gt;=6," "&amp;$S7,"")</f>
        <v/>
      </c>
      <c r="AJ2" s="2" t="str">
        <f>IF($P2&gt;=7," "&amp;$S8,"")</f>
        <v/>
      </c>
      <c r="AK2" s="2" t="str">
        <f>IF($P2&gt;=8," "&amp;$S9,"")</f>
        <v/>
      </c>
      <c r="AL2" s="2" t="str">
        <f>J2</f>
        <v>iam___access_keys</v>
      </c>
      <c r="AM2" s="2" t="str">
        <f>IF($P2&gt;=2,$J3,"")</f>
        <v/>
      </c>
      <c r="AN2" s="2" t="str">
        <f>IF($P2&gt;=3,$J4,"")</f>
        <v/>
      </c>
      <c r="AO2" s="2" t="str">
        <f>IF(P2&gt;=4,$J5,"")</f>
        <v/>
      </c>
      <c r="AP2" s="2" t="str">
        <f>IF($P2&gt;=5,$J6,"")</f>
        <v/>
      </c>
      <c r="AQ2" s="2" t="str">
        <f>IF($P2&gt;=6,$J7,"")</f>
        <v/>
      </c>
      <c r="AR2" s="2" t="str">
        <f>IF($P2&gt;=7,$J8,"")</f>
        <v/>
      </c>
      <c r="AS2" s="2" t="str">
        <f>IF(P2&gt;=8,$J9,"")</f>
        <v/>
      </c>
      <c r="AT2" s="2" t="str">
        <f>L2</f>
        <v>AccessKeyId</v>
      </c>
      <c r="AU2" s="2" t="str">
        <f>IF($P2&gt;=2,$L3,"")</f>
        <v/>
      </c>
      <c r="AV2" s="2" t="str">
        <f>IF($P2&gt;=3,$L4,"")</f>
        <v/>
      </c>
      <c r="AW2" s="2" t="str">
        <f>IF($P2&gt;=4,$L5,"")</f>
        <v/>
      </c>
      <c r="AX2" s="2" t="str">
        <f>IF($P2&gt;=5,$L6,"")</f>
        <v/>
      </c>
      <c r="AY2" s="2" t="str">
        <f>IF($P2&gt;=6,$L7,"")</f>
        <v/>
      </c>
      <c r="AZ2" s="2" t="str">
        <f>IF($P2&gt;=7,$L8,"")</f>
        <v/>
      </c>
      <c r="BA2" s="2" t="str">
        <f>IF($P2&gt;=8,$L9,"")</f>
        <v/>
      </c>
      <c r="BB2" s="4" t="str">
        <f>IF(OR(E2&lt;&gt;"y",P2&lt;&gt;1),"","SELECT aws_command::text || ' ' || command_parameter::text AS aws_command_string, parameter_source_table, parameter_source_key FROM (SELECT  "&amp;"'"&amp;AB2&amp;"'"&amp;" AS aws_command,"&amp;J2&amp;"."&amp;K2&amp;" -&gt;&gt; "&amp;"'"&amp;L2&amp;"'"&amp;" AS command_parameter, "&amp;"'"&amp;AL2&amp;"'"&amp;" AS parameter_source_table, "&amp;"'"&amp;AT2&amp;"'"&amp;" AS parameter_source_key FROM "&amp;J2&amp;") AS f")</f>
        <v/>
      </c>
      <c r="BC2" s="5" t="str">
        <f>IF(AND($O2="y",$O1&lt;&gt;"y"),BE2&amp;BF2&amp;BG2&amp;BR2&amp;CC2,"")</f>
        <v/>
      </c>
      <c r="BD2" s="2" t="str">
        <f>"/* recursive command: "&amp;$C2&amp;" */ DROP TABLE IF EXISTS "&amp;$G2&amp;"; CREATE TABLE "&amp;$G2&amp;"(  id SERIAL PRIMARY KEY, "&amp;$L2&amp;" TEXT); SELECT "&amp;$J2&amp;"."&amp;$K2&amp;" -&gt;&gt; '"&amp;$L2&amp;"' AS "&amp;$K2&amp;" FROM "&amp;$J2&amp;" ;"</f>
        <v>/* recursive command: get-access-key-last-used */ DROP TABLE IF EXISTS iam___access_key_last_used; CREATE TABLE iam___access_key_last_used(  id SERIAL PRIMARY KEY, AccessKeyId TEXT); SELECT iam___access_keys.access_keys -&gt;&gt; 'AccessKeyId' AS access_keys FROM iam___access_keys ;</v>
      </c>
      <c r="BE2" s="2" t="str">
        <f>"/* recursive command multi: "&amp;$C2&amp;" */ "</f>
        <v xml:space="preserve">/* recursive command multi: get-access-key-last-used */ </v>
      </c>
      <c r="BF2" s="2" t="str">
        <f>"DROP TABLE IF EXISTS "&amp;$G2&amp;"; "</f>
        <v xml:space="preserve">DROP TABLE IF EXISTS iam___access_key_last_used; </v>
      </c>
      <c r="BG2" s="2" t="str">
        <f>BH2&amp;BI2&amp;BJ2&amp;BK2&amp;BL2&amp;BM2&amp;BN2&amp;BO2&amp;BP2&amp;BQ2</f>
        <v>CREATE TABLE iam___access_key_last_used(  id SERIAL PRIMARY KEY, accesskeyid TEXT );</v>
      </c>
      <c r="BH2" s="2" t="str">
        <f>"CREATE TABLE "&amp;$G2&amp;"(  id SERIAL PRIMARY KEY, "</f>
        <v xml:space="preserve">CREATE TABLE iam___access_key_last_used(  id SERIAL PRIMARY KEY, </v>
      </c>
      <c r="BI2" s="2" t="str">
        <f t="shared" ref="BI2:BI37" si="4">IF($P2&gt;=1,$M2&amp;" TEXT","")</f>
        <v>accesskeyid TEXT</v>
      </c>
      <c r="BJ2" s="2" t="str">
        <f t="shared" ref="BJ2:BJ37" si="5">IF($P2&gt;=2,", "&amp;$M3&amp;" TEXT","")</f>
        <v/>
      </c>
      <c r="BK2" s="2" t="str">
        <f t="shared" ref="BK2:BK37" si="6">IF($P2&gt;=3,", "&amp;$M4&amp;" TEXT","")</f>
        <v/>
      </c>
      <c r="BL2" s="2" t="str">
        <f t="shared" ref="BL2:BL37" si="7">IF($P2&gt;=4,", "&amp;$M5&amp;" TEXT","")</f>
        <v/>
      </c>
      <c r="BM2" s="2" t="str">
        <f t="shared" ref="BM2:BM37" si="8">IF($P2&gt;=5,", "&amp;$M6&amp;" TEXT","")</f>
        <v/>
      </c>
      <c r="BN2" s="2" t="str">
        <f t="shared" ref="BN2:BN37" si="9">IF($P2&gt;=6,", "&amp;$M7&amp;" TEXT","")</f>
        <v/>
      </c>
      <c r="BO2" s="2" t="str">
        <f t="shared" ref="BO2:BO37" si="10">IF($P2&gt;=7,", "&amp;$M8&amp;" TEXT","")</f>
        <v/>
      </c>
      <c r="BP2" s="2" t="str">
        <f t="shared" ref="BP2:BP37" si="11">IF($P2&gt;=8,", "&amp;$M9&amp;" TEXT","")</f>
        <v/>
      </c>
      <c r="BQ2" s="2" t="str">
        <f>" );"</f>
        <v xml:space="preserve"> );</v>
      </c>
      <c r="BR2" s="4" t="str">
        <f>BS2&amp;BT2&amp;BU2&amp;BV2&amp;BW2&amp;BX2&amp;BY2&amp;BZ2&amp;CA2&amp;CB2</f>
        <v xml:space="preserve"> INSERT INTO iam___access_key_last_used(accesskeyid)</v>
      </c>
      <c r="BS2" s="4" t="str">
        <f>" INSERT INTO "&amp;$G2&amp;"("</f>
        <v xml:space="preserve"> INSERT INTO iam___access_key_last_used(</v>
      </c>
      <c r="BT2" s="4" t="str">
        <f t="shared" ref="BT2:BT37" si="12">IF($P2&gt;=1,$M2,"")</f>
        <v>accesskeyid</v>
      </c>
      <c r="BU2" s="4" t="str">
        <f t="shared" ref="BU2:BU37" si="13">IF($P2&gt;=2,", "&amp;$M3,"")</f>
        <v/>
      </c>
      <c r="BV2" s="4" t="str">
        <f t="shared" ref="BV2:BV37" si="14">IF($P2&gt;=3,", "&amp;$M4,"")</f>
        <v/>
      </c>
      <c r="BW2" s="4" t="str">
        <f t="shared" ref="BW2:BW37" si="15">IF($P2&gt;=4,", "&amp;$M5,"")</f>
        <v/>
      </c>
      <c r="BX2" s="4" t="str">
        <f t="shared" ref="BX2:BX37" si="16">IF($P2&gt;=5,", "&amp;$M6,"")</f>
        <v/>
      </c>
      <c r="BY2" s="4" t="str">
        <f t="shared" ref="BY2:BY37" si="17">IF($P2&gt;=6,", "&amp;$M7,"")</f>
        <v/>
      </c>
      <c r="BZ2" s="4" t="str">
        <f t="shared" ref="BZ2:BZ37" si="18">IF($P2&gt;=7,", "&amp;$M8,"")</f>
        <v/>
      </c>
      <c r="CA2" s="4" t="str">
        <f t="shared" ref="CA2:CA37" si="19">IF($P2&gt;=8,", "&amp;$M9,"")</f>
        <v/>
      </c>
      <c r="CB2" s="4" t="str">
        <f>")"</f>
        <v>)</v>
      </c>
      <c r="CC2" s="4" t="str">
        <f t="shared" ref="CC2:CC37" si="20">CD2&amp;CE2&amp;CF2&amp;CG2&amp;CH2&amp;CI2&amp;CJ2&amp;CK2&amp;CL2&amp;CM2&amp;CN2&amp;CO2&amp;CP2&amp;CQ2&amp;CR2&amp;CS2&amp;CT2</f>
        <v xml:space="preserve"> SELECT iam___access_keys.access_keys -&gt;&gt; 'AccessKeyId' AS access_keys_accesskeyid FROM iam___access_keys ;</v>
      </c>
      <c r="CD2" s="2" t="str">
        <f t="shared" ref="CD2:CD37" si="21">" SELECT "&amp;$J2&amp;"."&amp;$K2&amp;" -&gt;&gt; '"&amp;$L2&amp;"' AS "&amp;$K2&amp;"_"&amp;LOWER(L2)</f>
        <v xml:space="preserve"> SELECT iam___access_keys.access_keys -&gt;&gt; 'AccessKeyId' AS access_keys_accesskeyid</v>
      </c>
      <c r="CE2" s="2" t="str">
        <f t="shared" ref="CE2:CE37" si="22">IF($P2&gt;=2,", "&amp;$J3&amp;"."&amp;$K3&amp;" -&gt;&gt; '"&amp;$L3&amp;"' AS "&amp;$K3&amp;"_"&amp;LOWER(L3),"")</f>
        <v/>
      </c>
      <c r="CF2" s="2" t="str">
        <f t="shared" ref="CF2:CF37" si="23">IF($P2&gt;=3,", "&amp;$J4&amp;"."&amp;$K4&amp;" -&gt;&gt; '"&amp;$L4&amp;"' AS "&amp;$K4&amp;"_"&amp;LOWER(L4),"")</f>
        <v/>
      </c>
      <c r="CG2" s="2" t="str">
        <f t="shared" ref="CG2:CG37" si="24">IF($P2&gt;=4,", "&amp;$J5&amp;"."&amp;$K5&amp;" -&gt;&gt; '"&amp;$L5&amp;"' AS "&amp;$K5&amp;"_"&amp;LOWER(L5),"")</f>
        <v/>
      </c>
      <c r="CH2" s="2" t="str">
        <f t="shared" ref="CH2:CH37" si="25">IF($P2&gt;=5,", "&amp;$J6&amp;"."&amp;$K6&amp;" -&gt;&gt; '"&amp;$L6&amp;"' AS "&amp;$K6&amp;"_"&amp;LOWER(L6),"")</f>
        <v/>
      </c>
      <c r="CI2" s="2" t="str">
        <f t="shared" ref="CI2:CI37" si="26">IF($P2&gt;=6,", "&amp;$J7&amp;"."&amp;$K7&amp;" -&gt;&gt; '"&amp;$L7&amp;"' AS "&amp;$K7&amp;"_"&amp;LOWER(L7),"")</f>
        <v/>
      </c>
      <c r="CJ2" s="2" t="str">
        <f t="shared" ref="CJ2:CJ37" si="27">IF($P2&gt;=7,", "&amp;$J8&amp;"."&amp;$K8&amp;" -&gt;&gt; '"&amp;$L8&amp;"' AS "&amp;$K8&amp;"_"&amp;LOWER(L8),"")</f>
        <v/>
      </c>
      <c r="CK2" s="2" t="str">
        <f t="shared" ref="CK2:CK37" si="28">IF($P2&gt;=8,", "&amp;$J9&amp;"."&amp;$K9&amp;" -&gt;&gt; '"&amp;$L9&amp;"' AS "&amp;$K9&amp;"_"&amp;LOWER(L9),"")</f>
        <v/>
      </c>
      <c r="CL2" s="2" t="str">
        <f t="shared" ref="CL2:CL37" si="29">IF($P2&gt;=1," FROM "&amp;$J2,"")</f>
        <v xml:space="preserve"> FROM iam___access_keys</v>
      </c>
      <c r="CM2" s="4" t="str">
        <f t="shared" ref="CM2:CM37" si="30">IF($P2&gt;=2," "&amp;$Y2&amp;" JOIN "&amp;$J2&amp;" USING ("&amp;$G2&amp;"."&amp;$M2&amp;", "&amp;$J2&amp;"."&amp;$K2&amp;" -&gt;&gt; '"&amp;$L2&amp;"')","")</f>
        <v/>
      </c>
      <c r="CN2" s="4" t="str">
        <f t="shared" ref="CN2:CN37" si="31">IF($P2&gt;=3," "&amp;$Y3&amp;" JOIN "&amp;$J3&amp;" USING ("&amp;$G3&amp;"."&amp;$M3&amp;", "&amp;$J3&amp;"."&amp;$K3&amp;" -&gt;&gt; '"&amp;$L3&amp;"')","")</f>
        <v/>
      </c>
      <c r="CO2" s="4" t="str">
        <f t="shared" ref="CO2:CO37" si="32">IF($P2&gt;=4," "&amp;$Y4&amp;" JOIN "&amp;$J4&amp;" USING ("&amp;$G4&amp;"."&amp;$M4&amp;", "&amp;$J4&amp;"."&amp;$K4&amp;" -&gt;&gt; '"&amp;$L4&amp;"')","")</f>
        <v/>
      </c>
      <c r="CP2" s="4" t="str">
        <f t="shared" ref="CP2:CP37" si="33">IF($P2&gt;=5," "&amp;$Y5&amp;" JOIN "&amp;$J5&amp;" USING ("&amp;$G5&amp;"."&amp;$M5&amp;", "&amp;$J5&amp;"."&amp;$K5&amp;" -&gt;&gt; '"&amp;$L5&amp;"')","")</f>
        <v/>
      </c>
      <c r="CQ2" s="4" t="str">
        <f t="shared" ref="CQ2:CQ37" si="34">IF($P2&gt;=6," "&amp;$Y6&amp;" JOIN "&amp;$J6&amp;" USING ("&amp;$G6&amp;"."&amp;$M6&amp;", "&amp;$J6&amp;"."&amp;$K6&amp;" -&gt;&gt; '"&amp;$L6&amp;"')","")</f>
        <v/>
      </c>
      <c r="CR2" s="2" t="str">
        <f t="shared" ref="CR2:CR37" si="35">IF($P2&gt;=7," "&amp;$Y7&amp;" JOIN "&amp;$J7&amp;" USING ("&amp;$G7&amp;"."&amp;$M7&amp;", "&amp;$J7&amp;"."&amp;$K7&amp;" -&gt;&gt; '"&amp;$L7&amp;"')","")</f>
        <v/>
      </c>
      <c r="CS2" s="2" t="str">
        <f t="shared" ref="CS2:CS37" si="36">IF($P2&gt;=8," "&amp;$Y8&amp;" JOIN "&amp;$J8&amp;" USING ("&amp;$G8&amp;"."&amp;$M8&amp;", "&amp;$J8&amp;"."&amp;$K8&amp;" -&gt;&gt; '"&amp;$L8&amp;"')","")</f>
        <v/>
      </c>
      <c r="CT2" s="2" t="str">
        <f>" ;"</f>
        <v xml:space="preserve"> ;</v>
      </c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</row>
    <row r="3" spans="1:202" x14ac:dyDescent="0.25">
      <c r="A3">
        <v>2</v>
      </c>
      <c r="B3" s="2" t="s">
        <v>0</v>
      </c>
      <c r="C3" s="2" t="s">
        <v>56</v>
      </c>
      <c r="D3" s="2" t="s">
        <v>71</v>
      </c>
      <c r="E3" s="1" t="s">
        <v>72</v>
      </c>
      <c r="F3" s="2" t="str">
        <f t="shared" ref="F3:F37" si="37">IF(OR(C3=C2,C3=C4),"y","n")</f>
        <v>n</v>
      </c>
      <c r="G3" s="2" t="str">
        <f t="shared" si="0"/>
        <v>iam___context_keys_for_custom_policy</v>
      </c>
      <c r="H3" s="2" t="s">
        <v>0</v>
      </c>
      <c r="I3" s="2" t="s">
        <v>91</v>
      </c>
      <c r="J3" s="2" t="str">
        <f t="shared" ref="J3:J37" si="38">SUBSTITUTE(H3&amp;"___"&amp;RIGHT(I3,LEN(I3)-FIND("-",I3)),"-","_")</f>
        <v>iam___command_unknown</v>
      </c>
      <c r="K3" s="2" t="str">
        <f t="shared" ref="K3:K37" si="39">SUBSTITUTE(RIGHT($I3,LEN($I3)-FIND("-",$I3)),"-","_")</f>
        <v>command_unknown</v>
      </c>
      <c r="L3" s="2" t="s">
        <v>131</v>
      </c>
      <c r="M3" s="2" t="str">
        <f t="shared" si="1"/>
        <v>*unknown*</v>
      </c>
      <c r="N3" s="2" t="s">
        <v>72</v>
      </c>
      <c r="O3" s="2" t="s">
        <v>72</v>
      </c>
      <c r="P3" s="2">
        <v>1</v>
      </c>
      <c r="Q3" s="2" t="s">
        <v>72</v>
      </c>
      <c r="R3" s="2">
        <v>1</v>
      </c>
      <c r="S3" s="2" t="s">
        <v>57</v>
      </c>
      <c r="T3" s="2" t="s">
        <v>72</v>
      </c>
      <c r="U3" s="2"/>
      <c r="V3" s="2" t="str">
        <f t="shared" ref="V3:V37" si="40">IF(OR(W3=1,X3=1),"y","n")</f>
        <v>n</v>
      </c>
      <c r="W3" s="2">
        <f>IF(AND($C3=$C3,$T3="y"),1,0)+IF(AND($C2=$C3,$T2="y"),1,0)+IF(AND($C1=$C3,$T1="y"),1,0)</f>
        <v>0</v>
      </c>
      <c r="X3" s="2">
        <f t="shared" si="2"/>
        <v>0</v>
      </c>
      <c r="Y3" s="2" t="s">
        <v>128</v>
      </c>
      <c r="Z3" s="2"/>
      <c r="AA3" s="2"/>
      <c r="AB3" s="4" t="str">
        <f t="shared" si="3"/>
        <v>iam get-context-keys-for-custom-policy --policy-input-list</v>
      </c>
      <c r="AC3" s="2" t="str">
        <f t="shared" ref="AC3:AC37" si="41">$C3</f>
        <v>get-context-keys-for-custom-policy</v>
      </c>
      <c r="AD3" s="2" t="str">
        <f t="shared" ref="AD3:AD37" si="42">IF($P3&gt;=1," "&amp;$S3,"")</f>
        <v xml:space="preserve"> --policy-input-list</v>
      </c>
      <c r="AE3" s="2" t="str">
        <f t="shared" ref="AE3:AE37" si="43">IF($P3&gt;=2," "&amp;$S4,"")</f>
        <v/>
      </c>
      <c r="AF3" s="2" t="str">
        <f t="shared" ref="AF3:AF37" si="44">IF($P3&gt;=3," "&amp;$S5,"")</f>
        <v/>
      </c>
      <c r="AG3" s="2" t="str">
        <f t="shared" ref="AG3:AG37" si="45">IF($P3&gt;=4," "&amp;$S6,"")</f>
        <v/>
      </c>
      <c r="AH3" s="2" t="str">
        <f t="shared" ref="AH3:AH37" si="46">IF($P3&gt;=5," "&amp;$S7,"")</f>
        <v/>
      </c>
      <c r="AI3" s="2" t="str">
        <f t="shared" ref="AI3:AI37" si="47">IF($P3&gt;=6," "&amp;$S8,"")</f>
        <v/>
      </c>
      <c r="AJ3" s="2" t="str">
        <f t="shared" ref="AJ3:AJ37" si="48">IF($P3&gt;=7," "&amp;$S9,"")</f>
        <v/>
      </c>
      <c r="AK3" s="2" t="str">
        <f t="shared" ref="AK3:AK37" si="49">IF($P3&gt;=8," "&amp;$S10,"")</f>
        <v/>
      </c>
      <c r="AL3" s="2" t="str">
        <f t="shared" ref="AL3:AL37" si="50">J3</f>
        <v>iam___command_unknown</v>
      </c>
      <c r="AM3" s="2" t="str">
        <f t="shared" ref="AM3:AM37" si="51">IF($P3&gt;=2,$J4,"")</f>
        <v/>
      </c>
      <c r="AN3" s="2" t="str">
        <f t="shared" ref="AN3:AN37" si="52">IF($P3&gt;=3,$J5,"")</f>
        <v/>
      </c>
      <c r="AO3" s="2" t="str">
        <f t="shared" ref="AO3:AO37" si="53">IF(P3&gt;=4,$J6,"")</f>
        <v/>
      </c>
      <c r="AP3" s="2" t="str">
        <f t="shared" ref="AP3:AP37" si="54">IF($P3&gt;=5,$J7,"")</f>
        <v/>
      </c>
      <c r="AQ3" s="2" t="str">
        <f t="shared" ref="AQ3:AQ37" si="55">IF($P3&gt;=6,$J8,"")</f>
        <v/>
      </c>
      <c r="AR3" s="2" t="str">
        <f t="shared" ref="AR3:AR37" si="56">IF($P3&gt;=7,$J9,"")</f>
        <v/>
      </c>
      <c r="AS3" s="2" t="str">
        <f t="shared" ref="AS3:AS37" si="57">IF(P3&gt;=8,$J10,"")</f>
        <v/>
      </c>
      <c r="AT3" s="2" t="str">
        <f t="shared" ref="AT3:AT37" si="58">L3</f>
        <v>*unknown*</v>
      </c>
      <c r="AU3" s="2" t="str">
        <f t="shared" ref="AU3:AU37" si="59">IF($P3&gt;=2,$L4,"")</f>
        <v/>
      </c>
      <c r="AV3" s="2" t="str">
        <f t="shared" ref="AV3:AV37" si="60">IF($P3&gt;=3,$L5,"")</f>
        <v/>
      </c>
      <c r="AW3" s="2" t="str">
        <f t="shared" ref="AW3:AW37" si="61">IF($P3&gt;=4,$L6,"")</f>
        <v/>
      </c>
      <c r="AX3" s="2" t="str">
        <f t="shared" ref="AX3:AX37" si="62">IF($P3&gt;=5,$L7,"")</f>
        <v/>
      </c>
      <c r="AY3" s="2" t="str">
        <f t="shared" ref="AY3:AY37" si="63">IF($P3&gt;=6,$L8,"")</f>
        <v/>
      </c>
      <c r="AZ3" s="2" t="str">
        <f t="shared" ref="AZ3:AZ37" si="64">IF($P3&gt;=7,$L9,"")</f>
        <v/>
      </c>
      <c r="BA3" s="2" t="str">
        <f t="shared" ref="BA3:BA37" si="65">IF($P3&gt;=8,$L10,"")</f>
        <v/>
      </c>
      <c r="BB3" s="4" t="str">
        <f t="shared" ref="BB3:BB37" si="66">IF(OR(E3&lt;&gt;"y",P3&lt;&gt;1),"","SELECT aws_command::text || ' ' || command_parameter::text AS aws_command_string, parameter_source_table, parameter_source_key FROM (SELECT  "&amp;"'"&amp;AB3&amp;"'"&amp;" AS aws_command,"&amp;J3&amp;"."&amp;K3&amp;" -&gt;&gt; "&amp;"'"&amp;L3&amp;"'"&amp;" AS command_parameter, "&amp;"'"&amp;AL3&amp;"'"&amp;" AS parameter_source_table, "&amp;"'"&amp;AT3&amp;"'"&amp;" AS parameter_source_key FROM "&amp;J3&amp;") AS f")</f>
        <v/>
      </c>
      <c r="BC3" s="5" t="str">
        <f t="shared" ref="BC3:BC37" si="67">IF(AND(O3="y",O2&lt;&gt;"y"),BE3&amp;BF3&amp;BG3&amp;BR3&amp;CC3,"")</f>
        <v/>
      </c>
      <c r="BD3" s="2" t="str">
        <f t="shared" ref="BD3:BD21" si="68">"/* recursive command: "&amp;C3&amp;" */ DROP TABLE IF EXISTS "&amp;G3&amp;"; CREATE TABLE "&amp;G3&amp;"(  id SERIAL PRIMARY KEY, "&amp;L3&amp;" TEXT); SELECT "&amp;J3&amp;"."&amp;K3&amp;" -&gt;&gt; '"&amp;L3&amp;"' AS "&amp;K3&amp;" FROM "&amp;J3&amp;" ;"</f>
        <v>/* recursive command: get-context-keys-for-custom-policy */ DROP TABLE IF EXISTS iam___context_keys_for_custom_policy; CREATE TABLE iam___context_keys_for_custom_policy(  id SERIAL PRIMARY KEY, *unknown* TEXT); SELECT iam___command_unknown.command_unknown -&gt;&gt; '*unknown*' AS command_unknown FROM iam___command_unknown ;</v>
      </c>
      <c r="BE3" s="2" t="str">
        <f t="shared" ref="BE3:BE37" si="69">"/* recursive command multi: "&amp;$C3&amp;" */ "</f>
        <v xml:space="preserve">/* recursive command multi: get-context-keys-for-custom-policy */ </v>
      </c>
      <c r="BF3" s="2" t="str">
        <f t="shared" ref="BF3:BF37" si="70">"DROP TABLE IF EXISTS "&amp;$G3&amp;"; "</f>
        <v xml:space="preserve">DROP TABLE IF EXISTS iam___context_keys_for_custom_policy; </v>
      </c>
      <c r="BG3" s="2" t="str">
        <f t="shared" ref="BG3:BG37" si="71">BH3&amp;BI3&amp;BJ3&amp;BK3&amp;BL3&amp;BM3&amp;BN3&amp;BO3&amp;BP3&amp;BQ3</f>
        <v>CREATE TABLE iam___context_keys_for_custom_policy(  id SERIAL PRIMARY KEY, *unknown* TEXT );</v>
      </c>
      <c r="BH3" s="2" t="str">
        <f t="shared" ref="BH3:BH37" si="72">"CREATE TABLE "&amp;$G3&amp;"(  id SERIAL PRIMARY KEY, "</f>
        <v xml:space="preserve">CREATE TABLE iam___context_keys_for_custom_policy(  id SERIAL PRIMARY KEY, </v>
      </c>
      <c r="BI3" s="2" t="str">
        <f t="shared" si="4"/>
        <v>*unknown* TEXT</v>
      </c>
      <c r="BJ3" s="2" t="str">
        <f t="shared" si="5"/>
        <v/>
      </c>
      <c r="BK3" s="2" t="str">
        <f t="shared" si="6"/>
        <v/>
      </c>
      <c r="BL3" s="2" t="str">
        <f t="shared" si="7"/>
        <v/>
      </c>
      <c r="BM3" s="2" t="str">
        <f t="shared" si="8"/>
        <v/>
      </c>
      <c r="BN3" s="2" t="str">
        <f t="shared" si="9"/>
        <v/>
      </c>
      <c r="BO3" s="2" t="str">
        <f t="shared" si="10"/>
        <v/>
      </c>
      <c r="BP3" s="2" t="str">
        <f t="shared" si="11"/>
        <v/>
      </c>
      <c r="BQ3" s="2" t="str">
        <f t="shared" ref="BQ3:BQ37" si="73">" );"</f>
        <v xml:space="preserve"> );</v>
      </c>
      <c r="BR3" s="4" t="str">
        <f t="shared" ref="BR3:BR37" si="74">BS3&amp;BT3&amp;BU3&amp;BV3&amp;BW3&amp;BX3&amp;BY3&amp;BZ3&amp;CA3&amp;CB3</f>
        <v xml:space="preserve"> INSERT INTO iam___context_keys_for_custom_policy(*unknown*)</v>
      </c>
      <c r="BS3" s="4" t="str">
        <f t="shared" ref="BS3:BS37" si="75">" INSERT INTO "&amp;$G3&amp;"("</f>
        <v xml:space="preserve"> INSERT INTO iam___context_keys_for_custom_policy(</v>
      </c>
      <c r="BT3" s="4" t="str">
        <f t="shared" si="12"/>
        <v>*unknown*</v>
      </c>
      <c r="BU3" s="4" t="str">
        <f t="shared" si="13"/>
        <v/>
      </c>
      <c r="BV3" s="4" t="str">
        <f t="shared" si="14"/>
        <v/>
      </c>
      <c r="BW3" s="4" t="str">
        <f t="shared" si="15"/>
        <v/>
      </c>
      <c r="BX3" s="4" t="str">
        <f t="shared" si="16"/>
        <v/>
      </c>
      <c r="BY3" s="4" t="str">
        <f t="shared" si="17"/>
        <v/>
      </c>
      <c r="BZ3" s="4" t="str">
        <f t="shared" si="18"/>
        <v/>
      </c>
      <c r="CA3" s="4" t="str">
        <f t="shared" si="19"/>
        <v/>
      </c>
      <c r="CB3" s="4" t="str">
        <f t="shared" ref="CB3:CB37" si="76">")"</f>
        <v>)</v>
      </c>
      <c r="CC3" s="4" t="str">
        <f t="shared" si="20"/>
        <v xml:space="preserve"> SELECT iam___command_unknown.command_unknown -&gt;&gt; '*unknown*' AS command_unknown_*unknown* FROM iam___command_unknown ;</v>
      </c>
      <c r="CD3" s="2" t="str">
        <f t="shared" si="21"/>
        <v xml:space="preserve"> SELECT iam___command_unknown.command_unknown -&gt;&gt; '*unknown*' AS command_unknown_*unknown*</v>
      </c>
      <c r="CE3" s="2" t="str">
        <f t="shared" si="22"/>
        <v/>
      </c>
      <c r="CF3" s="2" t="str">
        <f t="shared" si="23"/>
        <v/>
      </c>
      <c r="CG3" s="2" t="str">
        <f t="shared" si="24"/>
        <v/>
      </c>
      <c r="CH3" s="2" t="str">
        <f t="shared" si="25"/>
        <v/>
      </c>
      <c r="CI3" s="2" t="str">
        <f t="shared" si="26"/>
        <v/>
      </c>
      <c r="CJ3" s="2" t="str">
        <f t="shared" si="27"/>
        <v/>
      </c>
      <c r="CK3" s="2" t="str">
        <f t="shared" si="28"/>
        <v/>
      </c>
      <c r="CL3" s="2" t="str">
        <f t="shared" si="29"/>
        <v xml:space="preserve"> FROM iam___command_unknown</v>
      </c>
      <c r="CM3" s="4" t="str">
        <f t="shared" si="30"/>
        <v/>
      </c>
      <c r="CN3" s="4" t="str">
        <f t="shared" si="31"/>
        <v/>
      </c>
      <c r="CO3" s="4" t="str">
        <f t="shared" si="32"/>
        <v/>
      </c>
      <c r="CP3" s="4" t="str">
        <f t="shared" si="33"/>
        <v/>
      </c>
      <c r="CQ3" s="4" t="str">
        <f t="shared" si="34"/>
        <v/>
      </c>
      <c r="CR3" s="2" t="str">
        <f t="shared" si="35"/>
        <v/>
      </c>
      <c r="CS3" s="2" t="str">
        <f t="shared" si="36"/>
        <v/>
      </c>
      <c r="CT3" s="2" t="str">
        <f t="shared" ref="CT3:CT37" si="77">" ;"</f>
        <v xml:space="preserve"> ;</v>
      </c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</row>
    <row r="4" spans="1:202" x14ac:dyDescent="0.25">
      <c r="A4">
        <v>3</v>
      </c>
      <c r="B4" s="2" t="s">
        <v>0</v>
      </c>
      <c r="C4" s="2" t="s">
        <v>58</v>
      </c>
      <c r="D4" s="2" t="s">
        <v>71</v>
      </c>
      <c r="E4" s="1" t="s">
        <v>72</v>
      </c>
      <c r="F4" s="2" t="str">
        <f t="shared" si="37"/>
        <v>y</v>
      </c>
      <c r="G4" s="2" t="str">
        <f t="shared" si="0"/>
        <v>iam___context_keys_for_principal_policy</v>
      </c>
      <c r="H4" s="2" t="s">
        <v>0</v>
      </c>
      <c r="I4" s="2" t="s">
        <v>48</v>
      </c>
      <c r="J4" s="2" t="str">
        <f t="shared" si="38"/>
        <v>iam___users</v>
      </c>
      <c r="K4" s="2" t="str">
        <f t="shared" si="39"/>
        <v>users</v>
      </c>
      <c r="L4" s="2" t="s">
        <v>28</v>
      </c>
      <c r="M4" s="2" t="str">
        <f t="shared" si="1"/>
        <v>arn</v>
      </c>
      <c r="N4" s="2" t="s">
        <v>72</v>
      </c>
      <c r="O4" s="2" t="s">
        <v>72</v>
      </c>
      <c r="P4" s="2">
        <v>1</v>
      </c>
      <c r="Q4" s="2" t="s">
        <v>72</v>
      </c>
      <c r="R4" s="2">
        <v>1</v>
      </c>
      <c r="S4" s="2" t="s">
        <v>59</v>
      </c>
      <c r="T4" s="2" t="s">
        <v>72</v>
      </c>
      <c r="U4" s="2"/>
      <c r="V4" s="2" t="str">
        <f t="shared" si="40"/>
        <v>n</v>
      </c>
      <c r="W4" s="2">
        <f>IF(AND($C4=$C4,$T4="y"),1,0)+IF(AND($C3=$C4,$T3="y"),1,0)+IF(AND($C2=$C4,$T2="y"),1,0)+IF(AND($C1=$C4,$T1="y"),1,0)</f>
        <v>0</v>
      </c>
      <c r="X4" s="2">
        <f t="shared" si="2"/>
        <v>0</v>
      </c>
      <c r="Y4" s="2" t="s">
        <v>128</v>
      </c>
      <c r="Z4" s="2"/>
      <c r="AA4" s="2"/>
      <c r="AB4" s="4" t="str">
        <f t="shared" si="3"/>
        <v>iam get-context-keys-for-principal-policy --policy-source-arn</v>
      </c>
      <c r="AC4" s="2" t="str">
        <f t="shared" si="41"/>
        <v>get-context-keys-for-principal-policy</v>
      </c>
      <c r="AD4" s="2" t="str">
        <f t="shared" si="42"/>
        <v xml:space="preserve"> --policy-source-arn</v>
      </c>
      <c r="AE4" s="2" t="str">
        <f t="shared" si="43"/>
        <v/>
      </c>
      <c r="AF4" s="2" t="str">
        <f t="shared" si="44"/>
        <v/>
      </c>
      <c r="AG4" s="2" t="str">
        <f t="shared" si="45"/>
        <v/>
      </c>
      <c r="AH4" s="2" t="str">
        <f t="shared" si="46"/>
        <v/>
      </c>
      <c r="AI4" s="2" t="str">
        <f t="shared" si="47"/>
        <v/>
      </c>
      <c r="AJ4" s="2" t="str">
        <f t="shared" si="48"/>
        <v/>
      </c>
      <c r="AK4" s="2" t="str">
        <f t="shared" si="49"/>
        <v/>
      </c>
      <c r="AL4" s="2" t="str">
        <f t="shared" si="50"/>
        <v>iam___users</v>
      </c>
      <c r="AM4" s="2" t="str">
        <f t="shared" si="51"/>
        <v/>
      </c>
      <c r="AN4" s="2" t="str">
        <f t="shared" si="52"/>
        <v/>
      </c>
      <c r="AO4" s="2" t="str">
        <f t="shared" si="53"/>
        <v/>
      </c>
      <c r="AP4" s="2" t="str">
        <f t="shared" si="54"/>
        <v/>
      </c>
      <c r="AQ4" s="2" t="str">
        <f t="shared" si="55"/>
        <v/>
      </c>
      <c r="AR4" s="2" t="str">
        <f t="shared" si="56"/>
        <v/>
      </c>
      <c r="AS4" s="2" t="str">
        <f t="shared" si="57"/>
        <v/>
      </c>
      <c r="AT4" s="2" t="str">
        <f t="shared" si="58"/>
        <v>Arn</v>
      </c>
      <c r="AU4" s="2" t="str">
        <f t="shared" si="59"/>
        <v/>
      </c>
      <c r="AV4" s="2" t="str">
        <f t="shared" si="60"/>
        <v/>
      </c>
      <c r="AW4" s="2" t="str">
        <f t="shared" si="61"/>
        <v/>
      </c>
      <c r="AX4" s="2" t="str">
        <f t="shared" si="62"/>
        <v/>
      </c>
      <c r="AY4" s="2" t="str">
        <f t="shared" si="63"/>
        <v/>
      </c>
      <c r="AZ4" s="2" t="str">
        <f t="shared" si="64"/>
        <v/>
      </c>
      <c r="BA4" s="2" t="str">
        <f t="shared" si="65"/>
        <v/>
      </c>
      <c r="BB4" s="4" t="str">
        <f t="shared" si="66"/>
        <v/>
      </c>
      <c r="BC4" s="5" t="str">
        <f t="shared" si="67"/>
        <v/>
      </c>
      <c r="BD4" s="2" t="str">
        <f t="shared" si="68"/>
        <v>/* recursive command: get-context-keys-for-principal-policy */ DROP TABLE IF EXISTS iam___context_keys_for_principal_policy; CREATE TABLE iam___context_keys_for_principal_policy(  id SERIAL PRIMARY KEY, Arn TEXT); SELECT iam___users.users -&gt;&gt; 'Arn' AS users FROM iam___users ;</v>
      </c>
      <c r="BE4" s="2" t="str">
        <f t="shared" si="69"/>
        <v xml:space="preserve">/* recursive command multi: get-context-keys-for-principal-policy */ </v>
      </c>
      <c r="BF4" s="2" t="str">
        <f t="shared" si="70"/>
        <v xml:space="preserve">DROP TABLE IF EXISTS iam___context_keys_for_principal_policy; </v>
      </c>
      <c r="BG4" s="2" t="str">
        <f t="shared" si="71"/>
        <v>CREATE TABLE iam___context_keys_for_principal_policy(  id SERIAL PRIMARY KEY, arn TEXT );</v>
      </c>
      <c r="BH4" s="2" t="str">
        <f t="shared" si="72"/>
        <v xml:space="preserve">CREATE TABLE iam___context_keys_for_principal_policy(  id SERIAL PRIMARY KEY, </v>
      </c>
      <c r="BI4" s="2" t="str">
        <f t="shared" si="4"/>
        <v>arn TEXT</v>
      </c>
      <c r="BJ4" s="2" t="str">
        <f t="shared" si="5"/>
        <v/>
      </c>
      <c r="BK4" s="2" t="str">
        <f t="shared" si="6"/>
        <v/>
      </c>
      <c r="BL4" s="2" t="str">
        <f t="shared" si="7"/>
        <v/>
      </c>
      <c r="BM4" s="2" t="str">
        <f t="shared" si="8"/>
        <v/>
      </c>
      <c r="BN4" s="2" t="str">
        <f t="shared" si="9"/>
        <v/>
      </c>
      <c r="BO4" s="2" t="str">
        <f t="shared" si="10"/>
        <v/>
      </c>
      <c r="BP4" s="2" t="str">
        <f t="shared" si="11"/>
        <v/>
      </c>
      <c r="BQ4" s="2" t="str">
        <f t="shared" si="73"/>
        <v xml:space="preserve"> );</v>
      </c>
      <c r="BR4" s="4" t="str">
        <f t="shared" si="74"/>
        <v xml:space="preserve"> INSERT INTO iam___context_keys_for_principal_policy(arn)</v>
      </c>
      <c r="BS4" s="4" t="str">
        <f t="shared" si="75"/>
        <v xml:space="preserve"> INSERT INTO iam___context_keys_for_principal_policy(</v>
      </c>
      <c r="BT4" s="4" t="str">
        <f t="shared" si="12"/>
        <v>arn</v>
      </c>
      <c r="BU4" s="4" t="str">
        <f t="shared" si="13"/>
        <v/>
      </c>
      <c r="BV4" s="4" t="str">
        <f t="shared" si="14"/>
        <v/>
      </c>
      <c r="BW4" s="4" t="str">
        <f t="shared" si="15"/>
        <v/>
      </c>
      <c r="BX4" s="4" t="str">
        <f t="shared" si="16"/>
        <v/>
      </c>
      <c r="BY4" s="4" t="str">
        <f t="shared" si="17"/>
        <v/>
      </c>
      <c r="BZ4" s="4" t="str">
        <f t="shared" si="18"/>
        <v/>
      </c>
      <c r="CA4" s="4" t="str">
        <f t="shared" si="19"/>
        <v/>
      </c>
      <c r="CB4" s="4" t="str">
        <f t="shared" si="76"/>
        <v>)</v>
      </c>
      <c r="CC4" s="4" t="str">
        <f t="shared" si="20"/>
        <v xml:space="preserve"> SELECT iam___users.users -&gt;&gt; 'Arn' AS users_arn FROM iam___users ;</v>
      </c>
      <c r="CD4" s="2" t="str">
        <f t="shared" si="21"/>
        <v xml:space="preserve"> SELECT iam___users.users -&gt;&gt; 'Arn' AS users_arn</v>
      </c>
      <c r="CE4" s="2" t="str">
        <f t="shared" si="22"/>
        <v/>
      </c>
      <c r="CF4" s="2" t="str">
        <f t="shared" si="23"/>
        <v/>
      </c>
      <c r="CG4" s="2" t="str">
        <f t="shared" si="24"/>
        <v/>
      </c>
      <c r="CH4" s="2" t="str">
        <f t="shared" si="25"/>
        <v/>
      </c>
      <c r="CI4" s="2" t="str">
        <f t="shared" si="26"/>
        <v/>
      </c>
      <c r="CJ4" s="2" t="str">
        <f t="shared" si="27"/>
        <v/>
      </c>
      <c r="CK4" s="2" t="str">
        <f t="shared" si="28"/>
        <v/>
      </c>
      <c r="CL4" s="2" t="str">
        <f t="shared" si="29"/>
        <v xml:space="preserve"> FROM iam___users</v>
      </c>
      <c r="CM4" s="4" t="str">
        <f t="shared" si="30"/>
        <v/>
      </c>
      <c r="CN4" s="4" t="str">
        <f t="shared" si="31"/>
        <v/>
      </c>
      <c r="CO4" s="4" t="str">
        <f t="shared" si="32"/>
        <v/>
      </c>
      <c r="CP4" s="4" t="str">
        <f t="shared" si="33"/>
        <v/>
      </c>
      <c r="CQ4" s="4" t="str">
        <f t="shared" si="34"/>
        <v/>
      </c>
      <c r="CR4" s="2" t="str">
        <f t="shared" si="35"/>
        <v/>
      </c>
      <c r="CS4" s="2" t="str">
        <f t="shared" si="36"/>
        <v/>
      </c>
      <c r="CT4" s="2" t="str">
        <f t="shared" si="77"/>
        <v xml:space="preserve"> ;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</row>
    <row r="5" spans="1:202" x14ac:dyDescent="0.25">
      <c r="A5">
        <v>4</v>
      </c>
      <c r="B5" s="2" t="s">
        <v>0</v>
      </c>
      <c r="C5" s="2" t="s">
        <v>58</v>
      </c>
      <c r="D5" s="2" t="s">
        <v>71</v>
      </c>
      <c r="E5" s="1" t="s">
        <v>72</v>
      </c>
      <c r="F5" s="2" t="str">
        <f t="shared" si="37"/>
        <v>y</v>
      </c>
      <c r="G5" s="2" t="str">
        <f t="shared" si="0"/>
        <v>iam___context_keys_for_principal_policy</v>
      </c>
      <c r="H5" s="2" t="s">
        <v>0</v>
      </c>
      <c r="I5" s="2" t="s">
        <v>15</v>
      </c>
      <c r="J5" s="2" t="str">
        <f t="shared" si="38"/>
        <v>iam___groups</v>
      </c>
      <c r="K5" s="2" t="str">
        <f t="shared" si="39"/>
        <v>groups</v>
      </c>
      <c r="L5" s="2" t="s">
        <v>28</v>
      </c>
      <c r="M5" s="2" t="str">
        <f t="shared" si="1"/>
        <v>arn</v>
      </c>
      <c r="N5" s="2" t="s">
        <v>72</v>
      </c>
      <c r="O5" s="2" t="s">
        <v>72</v>
      </c>
      <c r="P5" s="2">
        <v>1</v>
      </c>
      <c r="Q5" s="2" t="s">
        <v>72</v>
      </c>
      <c r="R5" s="2">
        <v>1</v>
      </c>
      <c r="S5" s="2" t="s">
        <v>59</v>
      </c>
      <c r="T5" s="2" t="s">
        <v>72</v>
      </c>
      <c r="U5" s="2"/>
      <c r="V5" s="2" t="str">
        <f t="shared" si="40"/>
        <v>n</v>
      </c>
      <c r="W5" s="2">
        <f>IF(AND($C5=$C5,$T5="y"),1,0)+IF(AND($C4=$C5,$T4="y"),1,0)+IF(AND($C3=$C5,$T3="y"),1,0)+IF(AND($C2=$C5,$T2="y"),1,0)+IF(AND($C1=$C5,$T1="y"),1,0)</f>
        <v>0</v>
      </c>
      <c r="X5" s="2">
        <f t="shared" si="2"/>
        <v>0</v>
      </c>
      <c r="Y5" s="2" t="s">
        <v>128</v>
      </c>
      <c r="Z5" s="2"/>
      <c r="AA5" s="2"/>
      <c r="AB5" s="4" t="str">
        <f t="shared" si="3"/>
        <v>iam get-context-keys-for-principal-policy --policy-source-arn</v>
      </c>
      <c r="AC5" s="2" t="str">
        <f t="shared" si="41"/>
        <v>get-context-keys-for-principal-policy</v>
      </c>
      <c r="AD5" s="2" t="str">
        <f t="shared" si="42"/>
        <v xml:space="preserve"> --policy-source-arn</v>
      </c>
      <c r="AE5" s="2" t="str">
        <f t="shared" si="43"/>
        <v/>
      </c>
      <c r="AF5" s="2" t="str">
        <f t="shared" si="44"/>
        <v/>
      </c>
      <c r="AG5" s="2" t="str">
        <f t="shared" si="45"/>
        <v/>
      </c>
      <c r="AH5" s="2" t="str">
        <f t="shared" si="46"/>
        <v/>
      </c>
      <c r="AI5" s="2" t="str">
        <f t="shared" si="47"/>
        <v/>
      </c>
      <c r="AJ5" s="2" t="str">
        <f t="shared" si="48"/>
        <v/>
      </c>
      <c r="AK5" s="2" t="str">
        <f t="shared" si="49"/>
        <v/>
      </c>
      <c r="AL5" s="2" t="str">
        <f t="shared" si="50"/>
        <v>iam___groups</v>
      </c>
      <c r="AM5" s="2" t="str">
        <f t="shared" si="51"/>
        <v/>
      </c>
      <c r="AN5" s="2" t="str">
        <f t="shared" si="52"/>
        <v/>
      </c>
      <c r="AO5" s="2" t="str">
        <f t="shared" si="53"/>
        <v/>
      </c>
      <c r="AP5" s="2" t="str">
        <f t="shared" si="54"/>
        <v/>
      </c>
      <c r="AQ5" s="2" t="str">
        <f t="shared" si="55"/>
        <v/>
      </c>
      <c r="AR5" s="2" t="str">
        <f t="shared" si="56"/>
        <v/>
      </c>
      <c r="AS5" s="2" t="str">
        <f t="shared" si="57"/>
        <v/>
      </c>
      <c r="AT5" s="2" t="str">
        <f t="shared" si="58"/>
        <v>Arn</v>
      </c>
      <c r="AU5" s="2" t="str">
        <f t="shared" si="59"/>
        <v/>
      </c>
      <c r="AV5" s="2" t="str">
        <f t="shared" si="60"/>
        <v/>
      </c>
      <c r="AW5" s="2" t="str">
        <f t="shared" si="61"/>
        <v/>
      </c>
      <c r="AX5" s="2" t="str">
        <f t="shared" si="62"/>
        <v/>
      </c>
      <c r="AY5" s="2" t="str">
        <f t="shared" si="63"/>
        <v/>
      </c>
      <c r="AZ5" s="2" t="str">
        <f t="shared" si="64"/>
        <v/>
      </c>
      <c r="BA5" s="2" t="str">
        <f t="shared" si="65"/>
        <v/>
      </c>
      <c r="BB5" s="4" t="str">
        <f t="shared" si="66"/>
        <v/>
      </c>
      <c r="BC5" s="5" t="str">
        <f t="shared" si="67"/>
        <v/>
      </c>
      <c r="BD5" s="2" t="str">
        <f t="shared" si="68"/>
        <v>/* recursive command: get-context-keys-for-principal-policy */ DROP TABLE IF EXISTS iam___context_keys_for_principal_policy; CREATE TABLE iam___context_keys_for_principal_policy(  id SERIAL PRIMARY KEY, Arn TEXT); SELECT iam___groups.groups -&gt;&gt; 'Arn' AS groups FROM iam___groups ;</v>
      </c>
      <c r="BE5" s="2" t="str">
        <f t="shared" si="69"/>
        <v xml:space="preserve">/* recursive command multi: get-context-keys-for-principal-policy */ </v>
      </c>
      <c r="BF5" s="2" t="str">
        <f t="shared" si="70"/>
        <v xml:space="preserve">DROP TABLE IF EXISTS iam___context_keys_for_principal_policy; </v>
      </c>
      <c r="BG5" s="2" t="str">
        <f t="shared" si="71"/>
        <v>CREATE TABLE iam___context_keys_for_principal_policy(  id SERIAL PRIMARY KEY, arn TEXT );</v>
      </c>
      <c r="BH5" s="2" t="str">
        <f t="shared" si="72"/>
        <v xml:space="preserve">CREATE TABLE iam___context_keys_for_principal_policy(  id SERIAL PRIMARY KEY, </v>
      </c>
      <c r="BI5" s="2" t="str">
        <f t="shared" si="4"/>
        <v>arn TEXT</v>
      </c>
      <c r="BJ5" s="2" t="str">
        <f t="shared" si="5"/>
        <v/>
      </c>
      <c r="BK5" s="2" t="str">
        <f t="shared" si="6"/>
        <v/>
      </c>
      <c r="BL5" s="2" t="str">
        <f t="shared" si="7"/>
        <v/>
      </c>
      <c r="BM5" s="2" t="str">
        <f t="shared" si="8"/>
        <v/>
      </c>
      <c r="BN5" s="2" t="str">
        <f t="shared" si="9"/>
        <v/>
      </c>
      <c r="BO5" s="2" t="str">
        <f t="shared" si="10"/>
        <v/>
      </c>
      <c r="BP5" s="2" t="str">
        <f t="shared" si="11"/>
        <v/>
      </c>
      <c r="BQ5" s="2" t="str">
        <f t="shared" si="73"/>
        <v xml:space="preserve"> );</v>
      </c>
      <c r="BR5" s="4" t="str">
        <f t="shared" si="74"/>
        <v xml:space="preserve"> INSERT INTO iam___context_keys_for_principal_policy(arn)</v>
      </c>
      <c r="BS5" s="4" t="str">
        <f t="shared" si="75"/>
        <v xml:space="preserve"> INSERT INTO iam___context_keys_for_principal_policy(</v>
      </c>
      <c r="BT5" s="4" t="str">
        <f t="shared" si="12"/>
        <v>arn</v>
      </c>
      <c r="BU5" s="4" t="str">
        <f t="shared" si="13"/>
        <v/>
      </c>
      <c r="BV5" s="4" t="str">
        <f t="shared" si="14"/>
        <v/>
      </c>
      <c r="BW5" s="4" t="str">
        <f t="shared" si="15"/>
        <v/>
      </c>
      <c r="BX5" s="4" t="str">
        <f t="shared" si="16"/>
        <v/>
      </c>
      <c r="BY5" s="4" t="str">
        <f t="shared" si="17"/>
        <v/>
      </c>
      <c r="BZ5" s="4" t="str">
        <f t="shared" si="18"/>
        <v/>
      </c>
      <c r="CA5" s="4" t="str">
        <f t="shared" si="19"/>
        <v/>
      </c>
      <c r="CB5" s="4" t="str">
        <f t="shared" si="76"/>
        <v>)</v>
      </c>
      <c r="CC5" s="4" t="str">
        <f t="shared" si="20"/>
        <v xml:space="preserve"> SELECT iam___groups.groups -&gt;&gt; 'Arn' AS groups_arn FROM iam___groups ;</v>
      </c>
      <c r="CD5" s="2" t="str">
        <f t="shared" si="21"/>
        <v xml:space="preserve"> SELECT iam___groups.groups -&gt;&gt; 'Arn' AS groups_arn</v>
      </c>
      <c r="CE5" s="2" t="str">
        <f t="shared" si="22"/>
        <v/>
      </c>
      <c r="CF5" s="2" t="str">
        <f t="shared" si="23"/>
        <v/>
      </c>
      <c r="CG5" s="2" t="str">
        <f t="shared" si="24"/>
        <v/>
      </c>
      <c r="CH5" s="2" t="str">
        <f t="shared" si="25"/>
        <v/>
      </c>
      <c r="CI5" s="2" t="str">
        <f t="shared" si="26"/>
        <v/>
      </c>
      <c r="CJ5" s="2" t="str">
        <f t="shared" si="27"/>
        <v/>
      </c>
      <c r="CK5" s="2" t="str">
        <f t="shared" si="28"/>
        <v/>
      </c>
      <c r="CL5" s="2" t="str">
        <f t="shared" si="29"/>
        <v xml:space="preserve"> FROM iam___groups</v>
      </c>
      <c r="CM5" s="4" t="str">
        <f t="shared" si="30"/>
        <v/>
      </c>
      <c r="CN5" s="4" t="str">
        <f t="shared" si="31"/>
        <v/>
      </c>
      <c r="CO5" s="4" t="str">
        <f t="shared" si="32"/>
        <v/>
      </c>
      <c r="CP5" s="4" t="str">
        <f t="shared" si="33"/>
        <v/>
      </c>
      <c r="CQ5" s="4" t="str">
        <f t="shared" si="34"/>
        <v/>
      </c>
      <c r="CR5" s="2" t="str">
        <f t="shared" si="35"/>
        <v/>
      </c>
      <c r="CS5" s="2" t="str">
        <f t="shared" si="36"/>
        <v/>
      </c>
      <c r="CT5" s="2" t="str">
        <f t="shared" si="77"/>
        <v xml:space="preserve"> ;</v>
      </c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</row>
    <row r="6" spans="1:202" x14ac:dyDescent="0.25">
      <c r="A6">
        <v>5</v>
      </c>
      <c r="B6" s="2" t="s">
        <v>0</v>
      </c>
      <c r="C6" s="2" t="s">
        <v>58</v>
      </c>
      <c r="D6" s="2" t="s">
        <v>71</v>
      </c>
      <c r="E6" s="1" t="s">
        <v>72</v>
      </c>
      <c r="F6" s="2" t="str">
        <f t="shared" si="37"/>
        <v>y</v>
      </c>
      <c r="G6" s="2" t="str">
        <f t="shared" si="0"/>
        <v>iam___context_keys_for_principal_policy</v>
      </c>
      <c r="H6" s="2" t="s">
        <v>0</v>
      </c>
      <c r="I6" s="2" t="s">
        <v>34</v>
      </c>
      <c r="J6" s="2" t="str">
        <f t="shared" si="38"/>
        <v>iam___roles</v>
      </c>
      <c r="K6" s="2" t="str">
        <f t="shared" si="39"/>
        <v>roles</v>
      </c>
      <c r="L6" s="2" t="s">
        <v>28</v>
      </c>
      <c r="M6" s="2" t="str">
        <f t="shared" si="1"/>
        <v>arn</v>
      </c>
      <c r="N6" s="2" t="s">
        <v>72</v>
      </c>
      <c r="O6" s="2" t="s">
        <v>72</v>
      </c>
      <c r="P6" s="2">
        <v>1</v>
      </c>
      <c r="Q6" s="2" t="s">
        <v>72</v>
      </c>
      <c r="R6" s="2">
        <v>1</v>
      </c>
      <c r="S6" s="2" t="s">
        <v>59</v>
      </c>
      <c r="T6" s="2" t="s">
        <v>72</v>
      </c>
      <c r="U6" s="2"/>
      <c r="V6" s="2" t="str">
        <f t="shared" si="40"/>
        <v>n</v>
      </c>
      <c r="W6" s="2">
        <f>IF(AND($C6=$C6,$T6="y"),1,0)+IF(AND($C5=$C6,$T5="y"),1,0)+IF(AND($C4=$C6,$T4="y"),1,0)+IF(AND($C3=$C6,$T3="y"),1,0)+IF(AND($C2=$C6,$T2="y"),1,0)+IF(AND($C1=$C6,$T1="y"),1,0)</f>
        <v>0</v>
      </c>
      <c r="X6" s="2">
        <f t="shared" si="2"/>
        <v>0</v>
      </c>
      <c r="Y6" s="2" t="s">
        <v>128</v>
      </c>
      <c r="Z6" s="2"/>
      <c r="AA6" s="2"/>
      <c r="AB6" s="4" t="str">
        <f t="shared" si="3"/>
        <v>iam get-context-keys-for-principal-policy --policy-source-arn</v>
      </c>
      <c r="AC6" s="2" t="str">
        <f t="shared" si="41"/>
        <v>get-context-keys-for-principal-policy</v>
      </c>
      <c r="AD6" s="2" t="str">
        <f t="shared" si="42"/>
        <v xml:space="preserve"> --policy-source-arn</v>
      </c>
      <c r="AE6" s="2" t="str">
        <f t="shared" si="43"/>
        <v/>
      </c>
      <c r="AF6" s="2" t="str">
        <f t="shared" si="44"/>
        <v/>
      </c>
      <c r="AG6" s="2" t="str">
        <f t="shared" si="45"/>
        <v/>
      </c>
      <c r="AH6" s="2" t="str">
        <f t="shared" si="46"/>
        <v/>
      </c>
      <c r="AI6" s="2" t="str">
        <f t="shared" si="47"/>
        <v/>
      </c>
      <c r="AJ6" s="2" t="str">
        <f t="shared" si="48"/>
        <v/>
      </c>
      <c r="AK6" s="2" t="str">
        <f t="shared" si="49"/>
        <v/>
      </c>
      <c r="AL6" s="2" t="str">
        <f t="shared" si="50"/>
        <v>iam___roles</v>
      </c>
      <c r="AM6" s="2" t="str">
        <f t="shared" si="51"/>
        <v/>
      </c>
      <c r="AN6" s="2" t="str">
        <f t="shared" si="52"/>
        <v/>
      </c>
      <c r="AO6" s="2" t="str">
        <f t="shared" si="53"/>
        <v/>
      </c>
      <c r="AP6" s="2" t="str">
        <f t="shared" si="54"/>
        <v/>
      </c>
      <c r="AQ6" s="2" t="str">
        <f t="shared" si="55"/>
        <v/>
      </c>
      <c r="AR6" s="2" t="str">
        <f t="shared" si="56"/>
        <v/>
      </c>
      <c r="AS6" s="2" t="str">
        <f t="shared" si="57"/>
        <v/>
      </c>
      <c r="AT6" s="2" t="str">
        <f t="shared" si="58"/>
        <v>Arn</v>
      </c>
      <c r="AU6" s="2" t="str">
        <f t="shared" si="59"/>
        <v/>
      </c>
      <c r="AV6" s="2" t="str">
        <f t="shared" si="60"/>
        <v/>
      </c>
      <c r="AW6" s="2" t="str">
        <f t="shared" si="61"/>
        <v/>
      </c>
      <c r="AX6" s="2" t="str">
        <f t="shared" si="62"/>
        <v/>
      </c>
      <c r="AY6" s="2" t="str">
        <f t="shared" si="63"/>
        <v/>
      </c>
      <c r="AZ6" s="2" t="str">
        <f t="shared" si="64"/>
        <v/>
      </c>
      <c r="BA6" s="2" t="str">
        <f t="shared" si="65"/>
        <v/>
      </c>
      <c r="BB6" s="4" t="str">
        <f t="shared" si="66"/>
        <v/>
      </c>
      <c r="BC6" s="5" t="str">
        <f t="shared" si="67"/>
        <v/>
      </c>
      <c r="BD6" s="2" t="str">
        <f t="shared" si="68"/>
        <v>/* recursive command: get-context-keys-for-principal-policy */ DROP TABLE IF EXISTS iam___context_keys_for_principal_policy; CREATE TABLE iam___context_keys_for_principal_policy(  id SERIAL PRIMARY KEY, Arn TEXT); SELECT iam___roles.roles -&gt;&gt; 'Arn' AS roles FROM iam___roles ;</v>
      </c>
      <c r="BE6" s="2" t="str">
        <f t="shared" si="69"/>
        <v xml:space="preserve">/* recursive command multi: get-context-keys-for-principal-policy */ </v>
      </c>
      <c r="BF6" s="2" t="str">
        <f t="shared" si="70"/>
        <v xml:space="preserve">DROP TABLE IF EXISTS iam___context_keys_for_principal_policy; </v>
      </c>
      <c r="BG6" s="2" t="str">
        <f t="shared" si="71"/>
        <v>CREATE TABLE iam___context_keys_for_principal_policy(  id SERIAL PRIMARY KEY, arn TEXT );</v>
      </c>
      <c r="BH6" s="2" t="str">
        <f t="shared" si="72"/>
        <v xml:space="preserve">CREATE TABLE iam___context_keys_for_principal_policy(  id SERIAL PRIMARY KEY, </v>
      </c>
      <c r="BI6" s="2" t="str">
        <f t="shared" si="4"/>
        <v>arn TEXT</v>
      </c>
      <c r="BJ6" s="2" t="str">
        <f t="shared" si="5"/>
        <v/>
      </c>
      <c r="BK6" s="2" t="str">
        <f t="shared" si="6"/>
        <v/>
      </c>
      <c r="BL6" s="2" t="str">
        <f t="shared" si="7"/>
        <v/>
      </c>
      <c r="BM6" s="2" t="str">
        <f t="shared" si="8"/>
        <v/>
      </c>
      <c r="BN6" s="2" t="str">
        <f t="shared" si="9"/>
        <v/>
      </c>
      <c r="BO6" s="2" t="str">
        <f t="shared" si="10"/>
        <v/>
      </c>
      <c r="BP6" s="2" t="str">
        <f t="shared" si="11"/>
        <v/>
      </c>
      <c r="BQ6" s="2" t="str">
        <f t="shared" si="73"/>
        <v xml:space="preserve"> );</v>
      </c>
      <c r="BR6" s="4" t="str">
        <f t="shared" si="74"/>
        <v xml:space="preserve"> INSERT INTO iam___context_keys_for_principal_policy(arn)</v>
      </c>
      <c r="BS6" s="4" t="str">
        <f t="shared" si="75"/>
        <v xml:space="preserve"> INSERT INTO iam___context_keys_for_principal_policy(</v>
      </c>
      <c r="BT6" s="4" t="str">
        <f t="shared" si="12"/>
        <v>arn</v>
      </c>
      <c r="BU6" s="4" t="str">
        <f t="shared" si="13"/>
        <v/>
      </c>
      <c r="BV6" s="4" t="str">
        <f t="shared" si="14"/>
        <v/>
      </c>
      <c r="BW6" s="4" t="str">
        <f t="shared" si="15"/>
        <v/>
      </c>
      <c r="BX6" s="4" t="str">
        <f t="shared" si="16"/>
        <v/>
      </c>
      <c r="BY6" s="4" t="str">
        <f t="shared" si="17"/>
        <v/>
      </c>
      <c r="BZ6" s="4" t="str">
        <f t="shared" si="18"/>
        <v/>
      </c>
      <c r="CA6" s="4" t="str">
        <f t="shared" si="19"/>
        <v/>
      </c>
      <c r="CB6" s="4" t="str">
        <f t="shared" si="76"/>
        <v>)</v>
      </c>
      <c r="CC6" s="4" t="str">
        <f t="shared" si="20"/>
        <v xml:space="preserve"> SELECT iam___roles.roles -&gt;&gt; 'Arn' AS roles_arn FROM iam___roles ;</v>
      </c>
      <c r="CD6" s="2" t="str">
        <f t="shared" si="21"/>
        <v xml:space="preserve"> SELECT iam___roles.roles -&gt;&gt; 'Arn' AS roles_arn</v>
      </c>
      <c r="CE6" s="2" t="str">
        <f t="shared" si="22"/>
        <v/>
      </c>
      <c r="CF6" s="2" t="str">
        <f t="shared" si="23"/>
        <v/>
      </c>
      <c r="CG6" s="2" t="str">
        <f t="shared" si="24"/>
        <v/>
      </c>
      <c r="CH6" s="2" t="str">
        <f t="shared" si="25"/>
        <v/>
      </c>
      <c r="CI6" s="2" t="str">
        <f t="shared" si="26"/>
        <v/>
      </c>
      <c r="CJ6" s="2" t="str">
        <f t="shared" si="27"/>
        <v/>
      </c>
      <c r="CK6" s="2" t="str">
        <f t="shared" si="28"/>
        <v/>
      </c>
      <c r="CL6" s="2" t="str">
        <f t="shared" si="29"/>
        <v xml:space="preserve"> FROM iam___roles</v>
      </c>
      <c r="CM6" s="4" t="str">
        <f t="shared" si="30"/>
        <v/>
      </c>
      <c r="CN6" s="4" t="str">
        <f t="shared" si="31"/>
        <v/>
      </c>
      <c r="CO6" s="4" t="str">
        <f t="shared" si="32"/>
        <v/>
      </c>
      <c r="CP6" s="4" t="str">
        <f t="shared" si="33"/>
        <v/>
      </c>
      <c r="CQ6" s="4" t="str">
        <f t="shared" si="34"/>
        <v/>
      </c>
      <c r="CR6" s="2" t="str">
        <f t="shared" si="35"/>
        <v/>
      </c>
      <c r="CS6" s="2" t="str">
        <f t="shared" si="36"/>
        <v/>
      </c>
      <c r="CT6" s="2" t="str">
        <f t="shared" si="77"/>
        <v xml:space="preserve"> ;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</row>
    <row r="7" spans="1:202" x14ac:dyDescent="0.25">
      <c r="A7">
        <v>6</v>
      </c>
      <c r="B7" s="2" t="s">
        <v>0</v>
      </c>
      <c r="C7" s="2" t="s">
        <v>16</v>
      </c>
      <c r="D7" s="2" t="s">
        <v>71</v>
      </c>
      <c r="E7" s="1" t="s">
        <v>71</v>
      </c>
      <c r="F7" s="2" t="str">
        <f t="shared" si="37"/>
        <v>n</v>
      </c>
      <c r="G7" s="2" t="str">
        <f t="shared" si="0"/>
        <v>iam___group</v>
      </c>
      <c r="H7" s="2" t="s">
        <v>0</v>
      </c>
      <c r="I7" s="2" t="s">
        <v>15</v>
      </c>
      <c r="J7" s="2" t="str">
        <f t="shared" si="38"/>
        <v>iam___groups</v>
      </c>
      <c r="K7" s="2" t="str">
        <f t="shared" si="39"/>
        <v>groups</v>
      </c>
      <c r="L7" s="2" t="s">
        <v>18</v>
      </c>
      <c r="M7" s="2" t="str">
        <f t="shared" si="1"/>
        <v>groupname</v>
      </c>
      <c r="N7" s="2" t="s">
        <v>72</v>
      </c>
      <c r="O7" s="2" t="s">
        <v>72</v>
      </c>
      <c r="P7" s="2">
        <v>1</v>
      </c>
      <c r="Q7" s="2" t="s">
        <v>72</v>
      </c>
      <c r="R7" s="2">
        <v>1</v>
      </c>
      <c r="S7" s="2" t="s">
        <v>17</v>
      </c>
      <c r="T7" s="2" t="s">
        <v>72</v>
      </c>
      <c r="U7" s="2"/>
      <c r="V7" s="2" t="str">
        <f t="shared" si="40"/>
        <v>n</v>
      </c>
      <c r="W7" s="2">
        <f>IF(AND($C7=$C7,$T7="y"),1,0)+IF(AND($C6=$C7,$T6="y"),1,0)+IF(AND($C5=$C7,$T5="y"),1,0)+IF(AND($C4=$C7,$T4="y"),1,0)+IF(AND($C3=$C7,$T3="y"),1,0)+IF(AND($C2=$C7,$T2="y"),1,0)+IF(AND($C1=$C7,$T1="y"),1,0)</f>
        <v>0</v>
      </c>
      <c r="X7" s="2">
        <f t="shared" si="2"/>
        <v>0</v>
      </c>
      <c r="Y7" s="2" t="s">
        <v>128</v>
      </c>
      <c r="Z7" s="2"/>
      <c r="AA7" s="2"/>
      <c r="AB7" s="4" t="str">
        <f t="shared" si="3"/>
        <v>iam get-group --group-name</v>
      </c>
      <c r="AC7" s="2" t="str">
        <f t="shared" si="41"/>
        <v>get-group</v>
      </c>
      <c r="AD7" s="2" t="str">
        <f t="shared" si="42"/>
        <v xml:space="preserve"> --group-name</v>
      </c>
      <c r="AE7" s="2" t="str">
        <f t="shared" si="43"/>
        <v/>
      </c>
      <c r="AF7" s="2" t="str">
        <f t="shared" si="44"/>
        <v/>
      </c>
      <c r="AG7" s="2" t="str">
        <f t="shared" si="45"/>
        <v/>
      </c>
      <c r="AH7" s="2" t="str">
        <f t="shared" si="46"/>
        <v/>
      </c>
      <c r="AI7" s="2" t="str">
        <f t="shared" si="47"/>
        <v/>
      </c>
      <c r="AJ7" s="2" t="str">
        <f t="shared" si="48"/>
        <v/>
      </c>
      <c r="AK7" s="2" t="str">
        <f t="shared" si="49"/>
        <v/>
      </c>
      <c r="AL7" s="2" t="str">
        <f t="shared" si="50"/>
        <v>iam___groups</v>
      </c>
      <c r="AM7" s="2" t="str">
        <f t="shared" si="51"/>
        <v/>
      </c>
      <c r="AN7" s="2" t="str">
        <f t="shared" si="52"/>
        <v/>
      </c>
      <c r="AO7" s="2" t="str">
        <f t="shared" si="53"/>
        <v/>
      </c>
      <c r="AP7" s="2" t="str">
        <f t="shared" si="54"/>
        <v/>
      </c>
      <c r="AQ7" s="2" t="str">
        <f t="shared" si="55"/>
        <v/>
      </c>
      <c r="AR7" s="2" t="str">
        <f t="shared" si="56"/>
        <v/>
      </c>
      <c r="AS7" s="2" t="str">
        <f t="shared" si="57"/>
        <v/>
      </c>
      <c r="AT7" s="2" t="str">
        <f t="shared" si="58"/>
        <v>GroupName</v>
      </c>
      <c r="AU7" s="2" t="str">
        <f t="shared" si="59"/>
        <v/>
      </c>
      <c r="AV7" s="2" t="str">
        <f t="shared" si="60"/>
        <v/>
      </c>
      <c r="AW7" s="2" t="str">
        <f t="shared" si="61"/>
        <v/>
      </c>
      <c r="AX7" s="2" t="str">
        <f t="shared" si="62"/>
        <v/>
      </c>
      <c r="AY7" s="2" t="str">
        <f t="shared" si="63"/>
        <v/>
      </c>
      <c r="AZ7" s="2" t="str">
        <f t="shared" si="64"/>
        <v/>
      </c>
      <c r="BA7" s="2" t="str">
        <f t="shared" si="65"/>
        <v/>
      </c>
      <c r="BB7" s="4" t="str">
        <f t="shared" si="66"/>
        <v>SELECT aws_command::text || ' ' || command_parameter::text AS aws_command_string, parameter_source_table, parameter_source_key FROM (SELECT  'iam get-group --group-name' AS aws_command,iam___groups.groups -&gt;&gt; 'GroupName' AS command_parameter, 'iam___groups' AS parameter_source_table, 'GroupName' AS parameter_source_key FROM iam___groups) AS f</v>
      </c>
      <c r="BC7" s="5" t="str">
        <f t="shared" si="67"/>
        <v/>
      </c>
      <c r="BD7" s="2" t="str">
        <f t="shared" si="68"/>
        <v>/* recursive command: get-group */ DROP TABLE IF EXISTS iam___group; CREATE TABLE iam___group(  id SERIAL PRIMARY KEY, GroupName TEXT); SELECT iam___groups.groups -&gt;&gt; 'GroupName' AS groups FROM iam___groups ;</v>
      </c>
      <c r="BE7" s="2" t="str">
        <f t="shared" si="69"/>
        <v xml:space="preserve">/* recursive command multi: get-group */ </v>
      </c>
      <c r="BF7" s="2" t="str">
        <f t="shared" si="70"/>
        <v xml:space="preserve">DROP TABLE IF EXISTS iam___group; </v>
      </c>
      <c r="BG7" s="2" t="str">
        <f t="shared" si="71"/>
        <v>CREATE TABLE iam___group(  id SERIAL PRIMARY KEY, groupname TEXT );</v>
      </c>
      <c r="BH7" s="2" t="str">
        <f t="shared" si="72"/>
        <v xml:space="preserve">CREATE TABLE iam___group(  id SERIAL PRIMARY KEY, </v>
      </c>
      <c r="BI7" s="2" t="str">
        <f t="shared" si="4"/>
        <v>groupname TEXT</v>
      </c>
      <c r="BJ7" s="2" t="str">
        <f t="shared" si="5"/>
        <v/>
      </c>
      <c r="BK7" s="2" t="str">
        <f t="shared" si="6"/>
        <v/>
      </c>
      <c r="BL7" s="2" t="str">
        <f t="shared" si="7"/>
        <v/>
      </c>
      <c r="BM7" s="2" t="str">
        <f t="shared" si="8"/>
        <v/>
      </c>
      <c r="BN7" s="2" t="str">
        <f t="shared" si="9"/>
        <v/>
      </c>
      <c r="BO7" s="2" t="str">
        <f t="shared" si="10"/>
        <v/>
      </c>
      <c r="BP7" s="2" t="str">
        <f t="shared" si="11"/>
        <v/>
      </c>
      <c r="BQ7" s="2" t="str">
        <f t="shared" si="73"/>
        <v xml:space="preserve"> );</v>
      </c>
      <c r="BR7" s="4" t="str">
        <f t="shared" si="74"/>
        <v xml:space="preserve"> INSERT INTO iam___group(groupname)</v>
      </c>
      <c r="BS7" s="4" t="str">
        <f t="shared" si="75"/>
        <v xml:space="preserve"> INSERT INTO iam___group(</v>
      </c>
      <c r="BT7" s="4" t="str">
        <f t="shared" si="12"/>
        <v>groupname</v>
      </c>
      <c r="BU7" s="4" t="str">
        <f t="shared" si="13"/>
        <v/>
      </c>
      <c r="BV7" s="4" t="str">
        <f t="shared" si="14"/>
        <v/>
      </c>
      <c r="BW7" s="4" t="str">
        <f t="shared" si="15"/>
        <v/>
      </c>
      <c r="BX7" s="4" t="str">
        <f t="shared" si="16"/>
        <v/>
      </c>
      <c r="BY7" s="4" t="str">
        <f t="shared" si="17"/>
        <v/>
      </c>
      <c r="BZ7" s="4" t="str">
        <f t="shared" si="18"/>
        <v/>
      </c>
      <c r="CA7" s="4" t="str">
        <f t="shared" si="19"/>
        <v/>
      </c>
      <c r="CB7" s="4" t="str">
        <f t="shared" si="76"/>
        <v>)</v>
      </c>
      <c r="CC7" s="4" t="str">
        <f t="shared" si="20"/>
        <v xml:space="preserve"> SELECT iam___groups.groups -&gt;&gt; 'GroupName' AS groups_groupname FROM iam___groups ;</v>
      </c>
      <c r="CD7" s="2" t="str">
        <f t="shared" si="21"/>
        <v xml:space="preserve"> SELECT iam___groups.groups -&gt;&gt; 'GroupName' AS groups_groupname</v>
      </c>
      <c r="CE7" s="2" t="str">
        <f t="shared" si="22"/>
        <v/>
      </c>
      <c r="CF7" s="2" t="str">
        <f t="shared" si="23"/>
        <v/>
      </c>
      <c r="CG7" s="2" t="str">
        <f t="shared" si="24"/>
        <v/>
      </c>
      <c r="CH7" s="2" t="str">
        <f t="shared" si="25"/>
        <v/>
      </c>
      <c r="CI7" s="2" t="str">
        <f t="shared" si="26"/>
        <v/>
      </c>
      <c r="CJ7" s="2" t="str">
        <f t="shared" si="27"/>
        <v/>
      </c>
      <c r="CK7" s="2" t="str">
        <f t="shared" si="28"/>
        <v/>
      </c>
      <c r="CL7" s="2" t="str">
        <f t="shared" si="29"/>
        <v xml:space="preserve"> FROM iam___groups</v>
      </c>
      <c r="CM7" s="4" t="str">
        <f t="shared" si="30"/>
        <v/>
      </c>
      <c r="CN7" s="4" t="str">
        <f t="shared" si="31"/>
        <v/>
      </c>
      <c r="CO7" s="4" t="str">
        <f t="shared" si="32"/>
        <v/>
      </c>
      <c r="CP7" s="4" t="str">
        <f t="shared" si="33"/>
        <v/>
      </c>
      <c r="CQ7" s="4" t="str">
        <f t="shared" si="34"/>
        <v/>
      </c>
      <c r="CR7" s="2" t="str">
        <f t="shared" si="35"/>
        <v/>
      </c>
      <c r="CS7" s="2" t="str">
        <f t="shared" si="36"/>
        <v/>
      </c>
      <c r="CT7" s="2" t="str">
        <f t="shared" si="77"/>
        <v xml:space="preserve"> ;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</row>
    <row r="8" spans="1:202" x14ac:dyDescent="0.25">
      <c r="A8">
        <v>7</v>
      </c>
      <c r="B8" s="2" t="s">
        <v>0</v>
      </c>
      <c r="C8" s="2" t="s">
        <v>60</v>
      </c>
      <c r="D8" s="2" t="s">
        <v>71</v>
      </c>
      <c r="E8" s="1" t="s">
        <v>72</v>
      </c>
      <c r="F8" s="2" t="str">
        <f t="shared" si="37"/>
        <v>y</v>
      </c>
      <c r="G8" s="2" t="str">
        <f t="shared" si="0"/>
        <v>iam___group_policy</v>
      </c>
      <c r="H8" s="2" t="s">
        <v>0</v>
      </c>
      <c r="I8" s="2" t="s">
        <v>15</v>
      </c>
      <c r="J8" s="2" t="str">
        <f t="shared" si="38"/>
        <v>iam___groups</v>
      </c>
      <c r="K8" s="2" t="str">
        <f t="shared" si="39"/>
        <v>groups</v>
      </c>
      <c r="L8" s="2" t="s">
        <v>18</v>
      </c>
      <c r="M8" s="2" t="str">
        <f t="shared" si="1"/>
        <v>groupname</v>
      </c>
      <c r="N8" s="2" t="s">
        <v>72</v>
      </c>
      <c r="O8" s="2" t="s">
        <v>71</v>
      </c>
      <c r="P8" s="2">
        <v>2</v>
      </c>
      <c r="Q8" s="2" t="s">
        <v>71</v>
      </c>
      <c r="R8" s="2">
        <v>2</v>
      </c>
      <c r="S8" s="2" t="s">
        <v>17</v>
      </c>
      <c r="T8" s="2" t="s">
        <v>72</v>
      </c>
      <c r="U8" s="2"/>
      <c r="V8" s="2" t="str">
        <f t="shared" si="40"/>
        <v>n</v>
      </c>
      <c r="W8" s="2">
        <f>IF(AND($C8=$C8,$T8="y"),1,0)+IF(AND($C7=$C8,$T7="y"),1,0)+IF(AND($C6=$C8,$T6="y"),1,0)+IF(AND($C5=$C8,$T5="y"),1,0)+IF(AND($C4=$C8,$T4="y"),1,0)+IF(AND($C3=$C8,$T3="y"),1,0)+IF(AND($C2=$C8,$T2="y"),1,0)+IF(AND($C1=$C8,$T1="y"),1,0)</f>
        <v>0</v>
      </c>
      <c r="X8" s="2">
        <f t="shared" si="2"/>
        <v>0</v>
      </c>
      <c r="Y8" s="2" t="s">
        <v>128</v>
      </c>
      <c r="Z8" s="2"/>
      <c r="AA8" s="2"/>
      <c r="AB8" s="4" t="str">
        <f t="shared" si="3"/>
        <v>iam get-group-policy --group-name --policy-name</v>
      </c>
      <c r="AC8" s="2" t="str">
        <f t="shared" si="41"/>
        <v>get-group-policy</v>
      </c>
      <c r="AD8" s="2" t="str">
        <f t="shared" si="42"/>
        <v xml:space="preserve"> --group-name</v>
      </c>
      <c r="AE8" s="2" t="str">
        <f t="shared" si="43"/>
        <v xml:space="preserve"> --policy-name</v>
      </c>
      <c r="AF8" s="2" t="str">
        <f t="shared" si="44"/>
        <v/>
      </c>
      <c r="AG8" s="2" t="str">
        <f t="shared" si="45"/>
        <v/>
      </c>
      <c r="AH8" s="2" t="str">
        <f t="shared" si="46"/>
        <v/>
      </c>
      <c r="AI8" s="2" t="str">
        <f t="shared" si="47"/>
        <v/>
      </c>
      <c r="AJ8" s="2" t="str">
        <f t="shared" si="48"/>
        <v/>
      </c>
      <c r="AK8" s="2" t="str">
        <f t="shared" si="49"/>
        <v/>
      </c>
      <c r="AL8" s="2" t="str">
        <f t="shared" si="50"/>
        <v>iam___groups</v>
      </c>
      <c r="AM8" s="2" t="str">
        <f t="shared" si="51"/>
        <v>iam___group_policies</v>
      </c>
      <c r="AN8" s="2" t="str">
        <f t="shared" si="52"/>
        <v/>
      </c>
      <c r="AO8" s="2" t="str">
        <f t="shared" si="53"/>
        <v/>
      </c>
      <c r="AP8" s="2" t="str">
        <f t="shared" si="54"/>
        <v/>
      </c>
      <c r="AQ8" s="2" t="str">
        <f t="shared" si="55"/>
        <v/>
      </c>
      <c r="AR8" s="2" t="str">
        <f t="shared" si="56"/>
        <v/>
      </c>
      <c r="AS8" s="2" t="str">
        <f t="shared" si="57"/>
        <v/>
      </c>
      <c r="AT8" s="2" t="str">
        <f t="shared" si="58"/>
        <v>GroupName</v>
      </c>
      <c r="AU8" s="2" t="str">
        <f t="shared" si="59"/>
        <v>PolicyNames</v>
      </c>
      <c r="AV8" s="2" t="str">
        <f t="shared" si="60"/>
        <v/>
      </c>
      <c r="AW8" s="2" t="str">
        <f t="shared" si="61"/>
        <v/>
      </c>
      <c r="AX8" s="2" t="str">
        <f t="shared" si="62"/>
        <v/>
      </c>
      <c r="AY8" s="2" t="str">
        <f t="shared" si="63"/>
        <v/>
      </c>
      <c r="AZ8" s="2" t="str">
        <f t="shared" si="64"/>
        <v/>
      </c>
      <c r="BA8" s="2" t="str">
        <f t="shared" si="65"/>
        <v/>
      </c>
      <c r="BB8" s="4" t="str">
        <f t="shared" si="66"/>
        <v/>
      </c>
      <c r="BC8" s="5" t="str">
        <f t="shared" si="67"/>
        <v>/* recursive command multi: get-group-policy */ DROP TABLE IF EXISTS iam___group_policy; CREATE TABLE iam___group_policy(  id SERIAL PRIMARY KEY, groupname TEXT, group_policies_policynames TEXT ); INSERT INTO iam___group_policy(groupname, group_policies_policynames) SELECT iam___groups.groups -&gt;&gt; 'GroupName' AS groups_groupname, iam___group_policies.group_policies -&gt;&gt; 'PolicyNames' AS group_policies_policynames FROM iam___groups INNER JOIN iam___groups USING (iam___group_policy.groupname, iam___groups.groups -&gt;&gt; 'GroupName') ;</v>
      </c>
      <c r="BD8" s="2" t="str">
        <f t="shared" si="68"/>
        <v>/* recursive command: get-group-policy */ DROP TABLE IF EXISTS iam___group_policy; CREATE TABLE iam___group_policy(  id SERIAL PRIMARY KEY, GroupName TEXT); SELECT iam___groups.groups -&gt;&gt; 'GroupName' AS groups FROM iam___groups ;</v>
      </c>
      <c r="BE8" s="2" t="str">
        <f t="shared" si="69"/>
        <v xml:space="preserve">/* recursive command multi: get-group-policy */ </v>
      </c>
      <c r="BF8" s="2" t="str">
        <f t="shared" si="70"/>
        <v xml:space="preserve">DROP TABLE IF EXISTS iam___group_policy; </v>
      </c>
      <c r="BG8" s="2" t="str">
        <f t="shared" si="71"/>
        <v>CREATE TABLE iam___group_policy(  id SERIAL PRIMARY KEY, groupname TEXT, group_policies_policynames TEXT );</v>
      </c>
      <c r="BH8" s="2" t="str">
        <f t="shared" si="72"/>
        <v xml:space="preserve">CREATE TABLE iam___group_policy(  id SERIAL PRIMARY KEY, </v>
      </c>
      <c r="BI8" s="2" t="str">
        <f t="shared" si="4"/>
        <v>groupname TEXT</v>
      </c>
      <c r="BJ8" s="2" t="str">
        <f t="shared" si="5"/>
        <v>, group_policies_policynames TEXT</v>
      </c>
      <c r="BK8" s="2" t="str">
        <f t="shared" si="6"/>
        <v/>
      </c>
      <c r="BL8" s="2" t="str">
        <f t="shared" si="7"/>
        <v/>
      </c>
      <c r="BM8" s="2" t="str">
        <f t="shared" si="8"/>
        <v/>
      </c>
      <c r="BN8" s="2" t="str">
        <f t="shared" si="9"/>
        <v/>
      </c>
      <c r="BO8" s="2" t="str">
        <f t="shared" si="10"/>
        <v/>
      </c>
      <c r="BP8" s="2" t="str">
        <f t="shared" si="11"/>
        <v/>
      </c>
      <c r="BQ8" s="2" t="str">
        <f t="shared" si="73"/>
        <v xml:space="preserve"> );</v>
      </c>
      <c r="BR8" s="4" t="str">
        <f t="shared" si="74"/>
        <v xml:space="preserve"> INSERT INTO iam___group_policy(groupname, group_policies_policynames)</v>
      </c>
      <c r="BS8" s="4" t="str">
        <f t="shared" si="75"/>
        <v xml:space="preserve"> INSERT INTO iam___group_policy(</v>
      </c>
      <c r="BT8" s="4" t="str">
        <f t="shared" si="12"/>
        <v>groupname</v>
      </c>
      <c r="BU8" s="4" t="str">
        <f t="shared" si="13"/>
        <v>, group_policies_policynames</v>
      </c>
      <c r="BV8" s="4" t="str">
        <f t="shared" si="14"/>
        <v/>
      </c>
      <c r="BW8" s="4" t="str">
        <f t="shared" si="15"/>
        <v/>
      </c>
      <c r="BX8" s="4" t="str">
        <f t="shared" si="16"/>
        <v/>
      </c>
      <c r="BY8" s="4" t="str">
        <f t="shared" si="17"/>
        <v/>
      </c>
      <c r="BZ8" s="4" t="str">
        <f t="shared" si="18"/>
        <v/>
      </c>
      <c r="CA8" s="4" t="str">
        <f t="shared" si="19"/>
        <v/>
      </c>
      <c r="CB8" s="4" t="str">
        <f t="shared" si="76"/>
        <v>)</v>
      </c>
      <c r="CC8" s="4" t="str">
        <f t="shared" si="20"/>
        <v xml:space="preserve"> SELECT iam___groups.groups -&gt;&gt; 'GroupName' AS groups_groupname, iam___group_policies.group_policies -&gt;&gt; 'PolicyNames' AS group_policies_policynames FROM iam___groups INNER JOIN iam___groups USING (iam___group_policy.groupname, iam___groups.groups -&gt;&gt; 'GroupName') ;</v>
      </c>
      <c r="CD8" s="2" t="str">
        <f t="shared" si="21"/>
        <v xml:space="preserve"> SELECT iam___groups.groups -&gt;&gt; 'GroupName' AS groups_groupname</v>
      </c>
      <c r="CE8" s="2" t="str">
        <f t="shared" si="22"/>
        <v>, iam___group_policies.group_policies -&gt;&gt; 'PolicyNames' AS group_policies_policynames</v>
      </c>
      <c r="CF8" s="2" t="str">
        <f t="shared" si="23"/>
        <v/>
      </c>
      <c r="CG8" s="2" t="str">
        <f t="shared" si="24"/>
        <v/>
      </c>
      <c r="CH8" s="2" t="str">
        <f t="shared" si="25"/>
        <v/>
      </c>
      <c r="CI8" s="2" t="str">
        <f t="shared" si="26"/>
        <v/>
      </c>
      <c r="CJ8" s="2" t="str">
        <f t="shared" si="27"/>
        <v/>
      </c>
      <c r="CK8" s="2" t="str">
        <f t="shared" si="28"/>
        <v/>
      </c>
      <c r="CL8" s="2" t="str">
        <f t="shared" si="29"/>
        <v xml:space="preserve"> FROM iam___groups</v>
      </c>
      <c r="CM8" s="4" t="str">
        <f t="shared" si="30"/>
        <v xml:space="preserve"> INNER JOIN iam___groups USING (iam___group_policy.groupname, iam___groups.groups -&gt;&gt; 'GroupName')</v>
      </c>
      <c r="CN8" s="4" t="str">
        <f t="shared" si="31"/>
        <v/>
      </c>
      <c r="CO8" s="4" t="str">
        <f t="shared" si="32"/>
        <v/>
      </c>
      <c r="CP8" s="4" t="str">
        <f t="shared" si="33"/>
        <v/>
      </c>
      <c r="CQ8" s="4" t="str">
        <f t="shared" si="34"/>
        <v/>
      </c>
      <c r="CR8" s="2" t="str">
        <f t="shared" si="35"/>
        <v/>
      </c>
      <c r="CS8" s="2" t="str">
        <f t="shared" si="36"/>
        <v/>
      </c>
      <c r="CT8" s="2" t="str">
        <f t="shared" si="77"/>
        <v xml:space="preserve"> ;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</row>
    <row r="9" spans="1:202" x14ac:dyDescent="0.25">
      <c r="A9">
        <v>8</v>
      </c>
      <c r="B9" s="2" t="s">
        <v>0</v>
      </c>
      <c r="C9" s="2" t="s">
        <v>60</v>
      </c>
      <c r="D9" s="2" t="s">
        <v>71</v>
      </c>
      <c r="E9" s="1" t="s">
        <v>72</v>
      </c>
      <c r="F9" s="2" t="str">
        <f t="shared" si="37"/>
        <v>y</v>
      </c>
      <c r="G9" s="2" t="str">
        <f t="shared" si="0"/>
        <v>iam___group_policy</v>
      </c>
      <c r="H9" s="2" t="s">
        <v>0</v>
      </c>
      <c r="I9" s="2" t="s">
        <v>20</v>
      </c>
      <c r="J9" s="2" t="str">
        <f t="shared" si="38"/>
        <v>iam___group_policies</v>
      </c>
      <c r="K9" s="2" t="str">
        <f t="shared" si="39"/>
        <v>group_policies</v>
      </c>
      <c r="L9" s="2" t="s">
        <v>73</v>
      </c>
      <c r="M9" s="2" t="str">
        <f t="shared" si="1"/>
        <v>group_policies_policynames</v>
      </c>
      <c r="N9" s="2" t="s">
        <v>71</v>
      </c>
      <c r="O9" s="2" t="s">
        <v>71</v>
      </c>
      <c r="P9" s="2">
        <v>2</v>
      </c>
      <c r="Q9" s="2" t="s">
        <v>71</v>
      </c>
      <c r="R9" s="2">
        <v>2</v>
      </c>
      <c r="S9" s="2" t="s">
        <v>67</v>
      </c>
      <c r="T9" s="2" t="s">
        <v>72</v>
      </c>
      <c r="U9" s="2"/>
      <c r="V9" s="2" t="str">
        <f t="shared" si="40"/>
        <v>n</v>
      </c>
      <c r="W9" s="2">
        <f t="shared" ref="W9:W37" si="78">IF(AND($C9=$C9,$T9="y"),1,0)+IF(AND($C8=$C9,$T8="y"),1,0)+IF(AND($C7=$C9,$T7="y"),1,0)+IF(AND($C6=$C9,$T6="y"),1,0)+IF(AND($C5=$C9,$T5="y"),1,0)+IF(AND($C4=$C9,$T4="y"),1,0)+IF(AND($C3=$C9,$T3="y"),1,0)+IF(AND($C2=$C9,$T2="y"),1,0)+IF(AND($C1=$C9,$T1="y"),1,0)</f>
        <v>0</v>
      </c>
      <c r="X9" s="2">
        <f t="shared" si="2"/>
        <v>0</v>
      </c>
      <c r="Y9" s="2" t="s">
        <v>128</v>
      </c>
      <c r="Z9" s="2"/>
      <c r="AA9" s="2"/>
      <c r="AB9" s="4" t="str">
        <f t="shared" si="3"/>
        <v/>
      </c>
      <c r="AC9" s="2" t="str">
        <f t="shared" si="41"/>
        <v>get-group-policy</v>
      </c>
      <c r="AD9" s="2" t="str">
        <f t="shared" si="42"/>
        <v xml:space="preserve"> --policy-name</v>
      </c>
      <c r="AE9" s="2" t="str">
        <f t="shared" si="43"/>
        <v xml:space="preserve"> --instance-profile-name</v>
      </c>
      <c r="AF9" s="2" t="str">
        <f t="shared" si="44"/>
        <v/>
      </c>
      <c r="AG9" s="2" t="str">
        <f t="shared" si="45"/>
        <v/>
      </c>
      <c r="AH9" s="2" t="str">
        <f t="shared" si="46"/>
        <v/>
      </c>
      <c r="AI9" s="2" t="str">
        <f t="shared" si="47"/>
        <v/>
      </c>
      <c r="AJ9" s="2" t="str">
        <f t="shared" si="48"/>
        <v/>
      </c>
      <c r="AK9" s="2" t="str">
        <f t="shared" si="49"/>
        <v/>
      </c>
      <c r="AL9" s="2" t="str">
        <f t="shared" si="50"/>
        <v>iam___group_policies</v>
      </c>
      <c r="AM9" s="2" t="str">
        <f t="shared" si="51"/>
        <v>iam___instance_profiles</v>
      </c>
      <c r="AN9" s="2" t="str">
        <f t="shared" si="52"/>
        <v/>
      </c>
      <c r="AO9" s="2" t="str">
        <f t="shared" si="53"/>
        <v/>
      </c>
      <c r="AP9" s="2" t="str">
        <f t="shared" si="54"/>
        <v/>
      </c>
      <c r="AQ9" s="2" t="str">
        <f t="shared" si="55"/>
        <v/>
      </c>
      <c r="AR9" s="2" t="str">
        <f t="shared" si="56"/>
        <v/>
      </c>
      <c r="AS9" s="2" t="str">
        <f t="shared" si="57"/>
        <v/>
      </c>
      <c r="AT9" s="2" t="str">
        <f t="shared" si="58"/>
        <v>PolicyNames</v>
      </c>
      <c r="AU9" s="2" t="str">
        <f t="shared" si="59"/>
        <v>InstanceProfileName</v>
      </c>
      <c r="AV9" s="2" t="str">
        <f t="shared" si="60"/>
        <v/>
      </c>
      <c r="AW9" s="2" t="str">
        <f t="shared" si="61"/>
        <v/>
      </c>
      <c r="AX9" s="2" t="str">
        <f t="shared" si="62"/>
        <v/>
      </c>
      <c r="AY9" s="2" t="str">
        <f t="shared" si="63"/>
        <v/>
      </c>
      <c r="AZ9" s="2" t="str">
        <f t="shared" si="64"/>
        <v/>
      </c>
      <c r="BA9" s="2" t="str">
        <f t="shared" si="65"/>
        <v/>
      </c>
      <c r="BB9" s="4" t="str">
        <f t="shared" si="66"/>
        <v/>
      </c>
      <c r="BC9" s="5" t="str">
        <f t="shared" si="67"/>
        <v/>
      </c>
      <c r="BD9" s="2" t="str">
        <f t="shared" si="68"/>
        <v>/* recursive command: get-group-policy */ DROP TABLE IF EXISTS iam___group_policy; CREATE TABLE iam___group_policy(  id SERIAL PRIMARY KEY, PolicyNames TEXT); SELECT iam___group_policies.group_policies -&gt;&gt; 'PolicyNames' AS group_policies FROM iam___group_policies ;</v>
      </c>
      <c r="BE9" s="2" t="str">
        <f t="shared" si="69"/>
        <v xml:space="preserve">/* recursive command multi: get-group-policy */ </v>
      </c>
      <c r="BF9" s="2" t="str">
        <f t="shared" si="70"/>
        <v xml:space="preserve">DROP TABLE IF EXISTS iam___group_policy; </v>
      </c>
      <c r="BG9" s="2" t="str">
        <f t="shared" si="71"/>
        <v>CREATE TABLE iam___group_policy(  id SERIAL PRIMARY KEY, group_policies_policynames TEXT, instanceprofilename TEXT );</v>
      </c>
      <c r="BH9" s="2" t="str">
        <f t="shared" si="72"/>
        <v xml:space="preserve">CREATE TABLE iam___group_policy(  id SERIAL PRIMARY KEY, </v>
      </c>
      <c r="BI9" s="2" t="str">
        <f t="shared" si="4"/>
        <v>group_policies_policynames TEXT</v>
      </c>
      <c r="BJ9" s="2" t="str">
        <f t="shared" si="5"/>
        <v>, instanceprofilename TEXT</v>
      </c>
      <c r="BK9" s="2" t="str">
        <f t="shared" si="6"/>
        <v/>
      </c>
      <c r="BL9" s="2" t="str">
        <f t="shared" si="7"/>
        <v/>
      </c>
      <c r="BM9" s="2" t="str">
        <f t="shared" si="8"/>
        <v/>
      </c>
      <c r="BN9" s="2" t="str">
        <f t="shared" si="9"/>
        <v/>
      </c>
      <c r="BO9" s="2" t="str">
        <f t="shared" si="10"/>
        <v/>
      </c>
      <c r="BP9" s="2" t="str">
        <f t="shared" si="11"/>
        <v/>
      </c>
      <c r="BQ9" s="2" t="str">
        <f t="shared" si="73"/>
        <v xml:space="preserve"> );</v>
      </c>
      <c r="BR9" s="4" t="str">
        <f t="shared" si="74"/>
        <v xml:space="preserve"> INSERT INTO iam___group_policy(group_policies_policynames, instanceprofilename)</v>
      </c>
      <c r="BS9" s="4" t="str">
        <f t="shared" si="75"/>
        <v xml:space="preserve"> INSERT INTO iam___group_policy(</v>
      </c>
      <c r="BT9" s="4" t="str">
        <f t="shared" si="12"/>
        <v>group_policies_policynames</v>
      </c>
      <c r="BU9" s="4" t="str">
        <f t="shared" si="13"/>
        <v>, instanceprofilename</v>
      </c>
      <c r="BV9" s="4" t="str">
        <f t="shared" si="14"/>
        <v/>
      </c>
      <c r="BW9" s="4" t="str">
        <f t="shared" si="15"/>
        <v/>
      </c>
      <c r="BX9" s="4" t="str">
        <f t="shared" si="16"/>
        <v/>
      </c>
      <c r="BY9" s="4" t="str">
        <f t="shared" si="17"/>
        <v/>
      </c>
      <c r="BZ9" s="4" t="str">
        <f t="shared" si="18"/>
        <v/>
      </c>
      <c r="CA9" s="4" t="str">
        <f t="shared" si="19"/>
        <v/>
      </c>
      <c r="CB9" s="4" t="str">
        <f t="shared" si="76"/>
        <v>)</v>
      </c>
      <c r="CC9" s="4" t="str">
        <f t="shared" si="20"/>
        <v xml:space="preserve"> SELECT iam___group_policies.group_policies -&gt;&gt; 'PolicyNames' AS group_policies_policynames, iam___instance_profiles.instance_profiles -&gt;&gt; 'InstanceProfileName' AS instance_profiles_instanceprofilename FROM iam___group_policies INNER JOIN iam___group_policies USING (iam___group_policy.group_policies_policynames, iam___group_policies.group_policies -&gt;&gt; 'PolicyNames') ;</v>
      </c>
      <c r="CD9" s="2" t="str">
        <f t="shared" si="21"/>
        <v xml:space="preserve"> SELECT iam___group_policies.group_policies -&gt;&gt; 'PolicyNames' AS group_policies_policynames</v>
      </c>
      <c r="CE9" s="2" t="str">
        <f t="shared" si="22"/>
        <v>, iam___instance_profiles.instance_profiles -&gt;&gt; 'InstanceProfileName' AS instance_profiles_instanceprofilename</v>
      </c>
      <c r="CF9" s="2" t="str">
        <f t="shared" si="23"/>
        <v/>
      </c>
      <c r="CG9" s="2" t="str">
        <f t="shared" si="24"/>
        <v/>
      </c>
      <c r="CH9" s="2" t="str">
        <f t="shared" si="25"/>
        <v/>
      </c>
      <c r="CI9" s="2" t="str">
        <f t="shared" si="26"/>
        <v/>
      </c>
      <c r="CJ9" s="2" t="str">
        <f t="shared" si="27"/>
        <v/>
      </c>
      <c r="CK9" s="2" t="str">
        <f t="shared" si="28"/>
        <v/>
      </c>
      <c r="CL9" s="2" t="str">
        <f t="shared" si="29"/>
        <v xml:space="preserve"> FROM iam___group_policies</v>
      </c>
      <c r="CM9" s="4" t="str">
        <f t="shared" si="30"/>
        <v xml:space="preserve"> INNER JOIN iam___group_policies USING (iam___group_policy.group_policies_policynames, iam___group_policies.group_policies -&gt;&gt; 'PolicyNames')</v>
      </c>
      <c r="CN9" s="4" t="str">
        <f t="shared" si="31"/>
        <v/>
      </c>
      <c r="CO9" s="4" t="str">
        <f t="shared" si="32"/>
        <v/>
      </c>
      <c r="CP9" s="4" t="str">
        <f t="shared" si="33"/>
        <v/>
      </c>
      <c r="CQ9" s="4" t="str">
        <f t="shared" si="34"/>
        <v/>
      </c>
      <c r="CR9" s="2" t="str">
        <f t="shared" si="35"/>
        <v/>
      </c>
      <c r="CS9" s="2" t="str">
        <f t="shared" si="36"/>
        <v/>
      </c>
      <c r="CT9" s="2" t="str">
        <f t="shared" si="77"/>
        <v xml:space="preserve"> ;</v>
      </c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</row>
    <row r="10" spans="1:202" x14ac:dyDescent="0.25">
      <c r="A10">
        <v>9</v>
      </c>
      <c r="B10" s="2" t="s">
        <v>0</v>
      </c>
      <c r="C10" s="2" t="s">
        <v>22</v>
      </c>
      <c r="D10" s="2" t="s">
        <v>71</v>
      </c>
      <c r="E10" s="1" t="s">
        <v>72</v>
      </c>
      <c r="F10" s="2" t="str">
        <f t="shared" si="37"/>
        <v>n</v>
      </c>
      <c r="G10" s="2" t="str">
        <f t="shared" si="0"/>
        <v>iam___instance_profile</v>
      </c>
      <c r="H10" s="2" t="s">
        <v>0</v>
      </c>
      <c r="I10" s="2" t="s">
        <v>21</v>
      </c>
      <c r="J10" s="2" t="str">
        <f t="shared" si="38"/>
        <v>iam___instance_profiles</v>
      </c>
      <c r="K10" s="2" t="str">
        <f t="shared" si="39"/>
        <v>instance_profiles</v>
      </c>
      <c r="L10" s="2" t="s">
        <v>24</v>
      </c>
      <c r="M10" s="2" t="str">
        <f t="shared" si="1"/>
        <v>instanceprofilename</v>
      </c>
      <c r="N10" s="2" t="s">
        <v>72</v>
      </c>
      <c r="O10" s="2" t="s">
        <v>72</v>
      </c>
      <c r="P10" s="2">
        <v>1</v>
      </c>
      <c r="Q10" s="2" t="s">
        <v>72</v>
      </c>
      <c r="R10" s="2">
        <v>1</v>
      </c>
      <c r="S10" s="2" t="s">
        <v>23</v>
      </c>
      <c r="T10" s="2" t="s">
        <v>72</v>
      </c>
      <c r="U10" s="2"/>
      <c r="V10" s="2" t="str">
        <f t="shared" si="40"/>
        <v>n</v>
      </c>
      <c r="W10" s="2">
        <f t="shared" si="78"/>
        <v>0</v>
      </c>
      <c r="X10" s="2">
        <f t="shared" si="2"/>
        <v>0</v>
      </c>
      <c r="Y10" s="2" t="s">
        <v>128</v>
      </c>
      <c r="Z10" s="2"/>
      <c r="AA10" s="2"/>
      <c r="AB10" s="4" t="str">
        <f t="shared" si="3"/>
        <v>iam get-instance-profile --instance-profile-name</v>
      </c>
      <c r="AC10" s="2" t="str">
        <f t="shared" si="41"/>
        <v>get-instance-profile</v>
      </c>
      <c r="AD10" s="2" t="str">
        <f t="shared" si="42"/>
        <v xml:space="preserve"> --instance-profile-name</v>
      </c>
      <c r="AE10" s="2" t="str">
        <f t="shared" si="43"/>
        <v/>
      </c>
      <c r="AF10" s="2" t="str">
        <f t="shared" si="44"/>
        <v/>
      </c>
      <c r="AG10" s="2" t="str">
        <f t="shared" si="45"/>
        <v/>
      </c>
      <c r="AH10" s="2" t="str">
        <f t="shared" si="46"/>
        <v/>
      </c>
      <c r="AI10" s="2" t="str">
        <f t="shared" si="47"/>
        <v/>
      </c>
      <c r="AJ10" s="2" t="str">
        <f t="shared" si="48"/>
        <v/>
      </c>
      <c r="AK10" s="2" t="str">
        <f t="shared" si="49"/>
        <v/>
      </c>
      <c r="AL10" s="2" t="str">
        <f t="shared" si="50"/>
        <v>iam___instance_profiles</v>
      </c>
      <c r="AM10" s="2" t="str">
        <f t="shared" si="51"/>
        <v/>
      </c>
      <c r="AN10" s="2" t="str">
        <f t="shared" si="52"/>
        <v/>
      </c>
      <c r="AO10" s="2" t="str">
        <f t="shared" si="53"/>
        <v/>
      </c>
      <c r="AP10" s="2" t="str">
        <f t="shared" si="54"/>
        <v/>
      </c>
      <c r="AQ10" s="2" t="str">
        <f t="shared" si="55"/>
        <v/>
      </c>
      <c r="AR10" s="2" t="str">
        <f t="shared" si="56"/>
        <v/>
      </c>
      <c r="AS10" s="2" t="str">
        <f t="shared" si="57"/>
        <v/>
      </c>
      <c r="AT10" s="2" t="str">
        <f t="shared" si="58"/>
        <v>InstanceProfileName</v>
      </c>
      <c r="AU10" s="2" t="str">
        <f t="shared" si="59"/>
        <v/>
      </c>
      <c r="AV10" s="2" t="str">
        <f t="shared" si="60"/>
        <v/>
      </c>
      <c r="AW10" s="2" t="str">
        <f t="shared" si="61"/>
        <v/>
      </c>
      <c r="AX10" s="2" t="str">
        <f t="shared" si="62"/>
        <v/>
      </c>
      <c r="AY10" s="2" t="str">
        <f t="shared" si="63"/>
        <v/>
      </c>
      <c r="AZ10" s="2" t="str">
        <f t="shared" si="64"/>
        <v/>
      </c>
      <c r="BA10" s="2" t="str">
        <f t="shared" si="65"/>
        <v/>
      </c>
      <c r="BB10" s="4" t="str">
        <f t="shared" si="66"/>
        <v/>
      </c>
      <c r="BC10" s="5" t="str">
        <f t="shared" si="67"/>
        <v/>
      </c>
      <c r="BD10" s="2" t="str">
        <f t="shared" si="68"/>
        <v>/* recursive command: get-instance-profile */ DROP TABLE IF EXISTS iam___instance_profile; CREATE TABLE iam___instance_profile(  id SERIAL PRIMARY KEY, InstanceProfileName TEXT); SELECT iam___instance_profiles.instance_profiles -&gt;&gt; 'InstanceProfileName' AS instance_profiles FROM iam___instance_profiles ;</v>
      </c>
      <c r="BE10" s="2" t="str">
        <f t="shared" si="69"/>
        <v xml:space="preserve">/* recursive command multi: get-instance-profile */ </v>
      </c>
      <c r="BF10" s="2" t="str">
        <f t="shared" si="70"/>
        <v xml:space="preserve">DROP TABLE IF EXISTS iam___instance_profile; </v>
      </c>
      <c r="BG10" s="2" t="str">
        <f t="shared" si="71"/>
        <v>CREATE TABLE iam___instance_profile(  id SERIAL PRIMARY KEY, instanceprofilename TEXT );</v>
      </c>
      <c r="BH10" s="2" t="str">
        <f t="shared" si="72"/>
        <v xml:space="preserve">CREATE TABLE iam___instance_profile(  id SERIAL PRIMARY KEY, </v>
      </c>
      <c r="BI10" s="2" t="str">
        <f t="shared" si="4"/>
        <v>instanceprofilename TEXT</v>
      </c>
      <c r="BJ10" s="2" t="str">
        <f t="shared" si="5"/>
        <v/>
      </c>
      <c r="BK10" s="2" t="str">
        <f t="shared" si="6"/>
        <v/>
      </c>
      <c r="BL10" s="2" t="str">
        <f t="shared" si="7"/>
        <v/>
      </c>
      <c r="BM10" s="2" t="str">
        <f t="shared" si="8"/>
        <v/>
      </c>
      <c r="BN10" s="2" t="str">
        <f t="shared" si="9"/>
        <v/>
      </c>
      <c r="BO10" s="2" t="str">
        <f t="shared" si="10"/>
        <v/>
      </c>
      <c r="BP10" s="2" t="str">
        <f t="shared" si="11"/>
        <v/>
      </c>
      <c r="BQ10" s="2" t="str">
        <f t="shared" si="73"/>
        <v xml:space="preserve"> );</v>
      </c>
      <c r="BR10" s="4" t="str">
        <f t="shared" si="74"/>
        <v xml:space="preserve"> INSERT INTO iam___instance_profile(instanceprofilename)</v>
      </c>
      <c r="BS10" s="4" t="str">
        <f t="shared" si="75"/>
        <v xml:space="preserve"> INSERT INTO iam___instance_profile(</v>
      </c>
      <c r="BT10" s="4" t="str">
        <f t="shared" si="12"/>
        <v>instanceprofilename</v>
      </c>
      <c r="BU10" s="4" t="str">
        <f t="shared" si="13"/>
        <v/>
      </c>
      <c r="BV10" s="4" t="str">
        <f t="shared" si="14"/>
        <v/>
      </c>
      <c r="BW10" s="4" t="str">
        <f t="shared" si="15"/>
        <v/>
      </c>
      <c r="BX10" s="4" t="str">
        <f t="shared" si="16"/>
        <v/>
      </c>
      <c r="BY10" s="4" t="str">
        <f t="shared" si="17"/>
        <v/>
      </c>
      <c r="BZ10" s="4" t="str">
        <f t="shared" si="18"/>
        <v/>
      </c>
      <c r="CA10" s="4" t="str">
        <f t="shared" si="19"/>
        <v/>
      </c>
      <c r="CB10" s="4" t="str">
        <f t="shared" si="76"/>
        <v>)</v>
      </c>
      <c r="CC10" s="4" t="str">
        <f t="shared" si="20"/>
        <v xml:space="preserve"> SELECT iam___instance_profiles.instance_profiles -&gt;&gt; 'InstanceProfileName' AS instance_profiles_instanceprofilename FROM iam___instance_profiles ;</v>
      </c>
      <c r="CD10" s="2" t="str">
        <f t="shared" si="21"/>
        <v xml:space="preserve"> SELECT iam___instance_profiles.instance_profiles -&gt;&gt; 'InstanceProfileName' AS instance_profiles_instanceprofilename</v>
      </c>
      <c r="CE10" s="2" t="str">
        <f t="shared" si="22"/>
        <v/>
      </c>
      <c r="CF10" s="2" t="str">
        <f t="shared" si="23"/>
        <v/>
      </c>
      <c r="CG10" s="2" t="str">
        <f t="shared" si="24"/>
        <v/>
      </c>
      <c r="CH10" s="2" t="str">
        <f t="shared" si="25"/>
        <v/>
      </c>
      <c r="CI10" s="2" t="str">
        <f t="shared" si="26"/>
        <v/>
      </c>
      <c r="CJ10" s="2" t="str">
        <f t="shared" si="27"/>
        <v/>
      </c>
      <c r="CK10" s="2" t="str">
        <f t="shared" si="28"/>
        <v/>
      </c>
      <c r="CL10" s="2" t="str">
        <f t="shared" si="29"/>
        <v xml:space="preserve"> FROM iam___instance_profiles</v>
      </c>
      <c r="CM10" s="4" t="str">
        <f t="shared" si="30"/>
        <v/>
      </c>
      <c r="CN10" s="4" t="str">
        <f t="shared" si="31"/>
        <v/>
      </c>
      <c r="CO10" s="4" t="str">
        <f t="shared" si="32"/>
        <v/>
      </c>
      <c r="CP10" s="4" t="str">
        <f t="shared" si="33"/>
        <v/>
      </c>
      <c r="CQ10" s="4" t="str">
        <f t="shared" si="34"/>
        <v/>
      </c>
      <c r="CR10" s="2" t="str">
        <f t="shared" si="35"/>
        <v/>
      </c>
      <c r="CS10" s="2" t="str">
        <f t="shared" si="36"/>
        <v/>
      </c>
      <c r="CT10" s="2" t="str">
        <f t="shared" si="77"/>
        <v xml:space="preserve"> ;</v>
      </c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</row>
    <row r="11" spans="1:202" x14ac:dyDescent="0.25">
      <c r="A11">
        <v>10</v>
      </c>
      <c r="B11" s="2" t="s">
        <v>0</v>
      </c>
      <c r="C11" s="2" t="s">
        <v>49</v>
      </c>
      <c r="D11" s="2" t="s">
        <v>71</v>
      </c>
      <c r="E11" s="1" t="s">
        <v>72</v>
      </c>
      <c r="F11" s="2" t="str">
        <f t="shared" si="37"/>
        <v>n</v>
      </c>
      <c r="G11" s="2" t="str">
        <f t="shared" si="0"/>
        <v>iam___login_profile</v>
      </c>
      <c r="H11" s="2" t="s">
        <v>0</v>
      </c>
      <c r="I11" s="2" t="s">
        <v>48</v>
      </c>
      <c r="J11" s="2" t="str">
        <f t="shared" si="38"/>
        <v>iam___users</v>
      </c>
      <c r="K11" s="2" t="str">
        <f t="shared" si="39"/>
        <v>users</v>
      </c>
      <c r="L11" s="2" t="s">
        <v>51</v>
      </c>
      <c r="M11" s="2" t="str">
        <f t="shared" si="1"/>
        <v>username</v>
      </c>
      <c r="N11" s="2" t="s">
        <v>72</v>
      </c>
      <c r="O11" s="2" t="s">
        <v>72</v>
      </c>
      <c r="P11" s="2">
        <v>1</v>
      </c>
      <c r="Q11" s="2" t="s">
        <v>72</v>
      </c>
      <c r="R11" s="2">
        <v>1</v>
      </c>
      <c r="S11" s="2" t="s">
        <v>50</v>
      </c>
      <c r="T11" s="2" t="s">
        <v>72</v>
      </c>
      <c r="U11" s="2"/>
      <c r="V11" s="2" t="str">
        <f t="shared" si="40"/>
        <v>n</v>
      </c>
      <c r="W11" s="2">
        <f t="shared" si="78"/>
        <v>0</v>
      </c>
      <c r="X11" s="2">
        <f t="shared" si="2"/>
        <v>0</v>
      </c>
      <c r="Y11" s="2" t="s">
        <v>128</v>
      </c>
      <c r="Z11" s="2"/>
      <c r="AA11" s="2"/>
      <c r="AB11" s="4" t="str">
        <f t="shared" si="3"/>
        <v>iam get-login-profile --user-name</v>
      </c>
      <c r="AC11" s="2" t="str">
        <f t="shared" si="41"/>
        <v>get-login-profile</v>
      </c>
      <c r="AD11" s="2" t="str">
        <f t="shared" si="42"/>
        <v xml:space="preserve"> --user-name</v>
      </c>
      <c r="AE11" s="2" t="str">
        <f t="shared" si="43"/>
        <v/>
      </c>
      <c r="AF11" s="2" t="str">
        <f t="shared" si="44"/>
        <v/>
      </c>
      <c r="AG11" s="2" t="str">
        <f t="shared" si="45"/>
        <v/>
      </c>
      <c r="AH11" s="2" t="str">
        <f t="shared" si="46"/>
        <v/>
      </c>
      <c r="AI11" s="2" t="str">
        <f t="shared" si="47"/>
        <v/>
      </c>
      <c r="AJ11" s="2" t="str">
        <f t="shared" si="48"/>
        <v/>
      </c>
      <c r="AK11" s="2" t="str">
        <f t="shared" si="49"/>
        <v/>
      </c>
      <c r="AL11" s="2" t="str">
        <f t="shared" si="50"/>
        <v>iam___users</v>
      </c>
      <c r="AM11" s="2" t="str">
        <f t="shared" si="51"/>
        <v/>
      </c>
      <c r="AN11" s="2" t="str">
        <f t="shared" si="52"/>
        <v/>
      </c>
      <c r="AO11" s="2" t="str">
        <f t="shared" si="53"/>
        <v/>
      </c>
      <c r="AP11" s="2" t="str">
        <f t="shared" si="54"/>
        <v/>
      </c>
      <c r="AQ11" s="2" t="str">
        <f t="shared" si="55"/>
        <v/>
      </c>
      <c r="AR11" s="2" t="str">
        <f t="shared" si="56"/>
        <v/>
      </c>
      <c r="AS11" s="2" t="str">
        <f t="shared" si="57"/>
        <v/>
      </c>
      <c r="AT11" s="2" t="str">
        <f t="shared" si="58"/>
        <v>UserName</v>
      </c>
      <c r="AU11" s="2" t="str">
        <f t="shared" si="59"/>
        <v/>
      </c>
      <c r="AV11" s="2" t="str">
        <f t="shared" si="60"/>
        <v/>
      </c>
      <c r="AW11" s="2" t="str">
        <f t="shared" si="61"/>
        <v/>
      </c>
      <c r="AX11" s="2" t="str">
        <f t="shared" si="62"/>
        <v/>
      </c>
      <c r="AY11" s="2" t="str">
        <f t="shared" si="63"/>
        <v/>
      </c>
      <c r="AZ11" s="2" t="str">
        <f t="shared" si="64"/>
        <v/>
      </c>
      <c r="BA11" s="2" t="str">
        <f t="shared" si="65"/>
        <v/>
      </c>
      <c r="BB11" s="4" t="str">
        <f t="shared" si="66"/>
        <v/>
      </c>
      <c r="BC11" s="5" t="str">
        <f t="shared" si="67"/>
        <v/>
      </c>
      <c r="BD11" s="2" t="str">
        <f t="shared" si="68"/>
        <v>/* recursive command: get-login-profile */ DROP TABLE IF EXISTS iam___login_profile; CREATE TABLE iam___login_profile(  id SERIAL PRIMARY KEY, UserName TEXT); SELECT iam___users.users -&gt;&gt; 'UserName' AS users FROM iam___users ;</v>
      </c>
      <c r="BE11" s="2" t="str">
        <f t="shared" si="69"/>
        <v xml:space="preserve">/* recursive command multi: get-login-profile */ </v>
      </c>
      <c r="BF11" s="2" t="str">
        <f t="shared" si="70"/>
        <v xml:space="preserve">DROP TABLE IF EXISTS iam___login_profile; </v>
      </c>
      <c r="BG11" s="2" t="str">
        <f t="shared" si="71"/>
        <v>CREATE TABLE iam___login_profile(  id SERIAL PRIMARY KEY, username TEXT );</v>
      </c>
      <c r="BH11" s="2" t="str">
        <f t="shared" si="72"/>
        <v xml:space="preserve">CREATE TABLE iam___login_profile(  id SERIAL PRIMARY KEY, </v>
      </c>
      <c r="BI11" s="2" t="str">
        <f t="shared" si="4"/>
        <v>username TEXT</v>
      </c>
      <c r="BJ11" s="2" t="str">
        <f t="shared" si="5"/>
        <v/>
      </c>
      <c r="BK11" s="2" t="str">
        <f t="shared" si="6"/>
        <v/>
      </c>
      <c r="BL11" s="2" t="str">
        <f t="shared" si="7"/>
        <v/>
      </c>
      <c r="BM11" s="2" t="str">
        <f t="shared" si="8"/>
        <v/>
      </c>
      <c r="BN11" s="2" t="str">
        <f t="shared" si="9"/>
        <v/>
      </c>
      <c r="BO11" s="2" t="str">
        <f t="shared" si="10"/>
        <v/>
      </c>
      <c r="BP11" s="2" t="str">
        <f t="shared" si="11"/>
        <v/>
      </c>
      <c r="BQ11" s="2" t="str">
        <f t="shared" si="73"/>
        <v xml:space="preserve"> );</v>
      </c>
      <c r="BR11" s="4" t="str">
        <f t="shared" si="74"/>
        <v xml:space="preserve"> INSERT INTO iam___login_profile(username)</v>
      </c>
      <c r="BS11" s="4" t="str">
        <f t="shared" si="75"/>
        <v xml:space="preserve"> INSERT INTO iam___login_profile(</v>
      </c>
      <c r="BT11" s="4" t="str">
        <f t="shared" si="12"/>
        <v>username</v>
      </c>
      <c r="BU11" s="4" t="str">
        <f t="shared" si="13"/>
        <v/>
      </c>
      <c r="BV11" s="4" t="str">
        <f t="shared" si="14"/>
        <v/>
      </c>
      <c r="BW11" s="4" t="str">
        <f t="shared" si="15"/>
        <v/>
      </c>
      <c r="BX11" s="4" t="str">
        <f t="shared" si="16"/>
        <v/>
      </c>
      <c r="BY11" s="4" t="str">
        <f t="shared" si="17"/>
        <v/>
      </c>
      <c r="BZ11" s="4" t="str">
        <f t="shared" si="18"/>
        <v/>
      </c>
      <c r="CA11" s="4" t="str">
        <f t="shared" si="19"/>
        <v/>
      </c>
      <c r="CB11" s="4" t="str">
        <f t="shared" si="76"/>
        <v>)</v>
      </c>
      <c r="CC11" s="4" t="str">
        <f t="shared" si="20"/>
        <v xml:space="preserve"> SELECT iam___users.users -&gt;&gt; 'UserName' AS users_username FROM iam___users ;</v>
      </c>
      <c r="CD11" s="2" t="str">
        <f t="shared" si="21"/>
        <v xml:space="preserve"> SELECT iam___users.users -&gt;&gt; 'UserName' AS users_username</v>
      </c>
      <c r="CE11" s="2" t="str">
        <f t="shared" si="22"/>
        <v/>
      </c>
      <c r="CF11" s="2" t="str">
        <f t="shared" si="23"/>
        <v/>
      </c>
      <c r="CG11" s="2" t="str">
        <f t="shared" si="24"/>
        <v/>
      </c>
      <c r="CH11" s="2" t="str">
        <f t="shared" si="25"/>
        <v/>
      </c>
      <c r="CI11" s="2" t="str">
        <f t="shared" si="26"/>
        <v/>
      </c>
      <c r="CJ11" s="2" t="str">
        <f t="shared" si="27"/>
        <v/>
      </c>
      <c r="CK11" s="2" t="str">
        <f t="shared" si="28"/>
        <v/>
      </c>
      <c r="CL11" s="2" t="str">
        <f t="shared" si="29"/>
        <v xml:space="preserve"> FROM iam___users</v>
      </c>
      <c r="CM11" s="4" t="str">
        <f t="shared" si="30"/>
        <v/>
      </c>
      <c r="CN11" s="4" t="str">
        <f t="shared" si="31"/>
        <v/>
      </c>
      <c r="CO11" s="4" t="str">
        <f t="shared" si="32"/>
        <v/>
      </c>
      <c r="CP11" s="4" t="str">
        <f t="shared" si="33"/>
        <v/>
      </c>
      <c r="CQ11" s="4" t="str">
        <f t="shared" si="34"/>
        <v/>
      </c>
      <c r="CR11" s="2" t="str">
        <f t="shared" si="35"/>
        <v/>
      </c>
      <c r="CS11" s="2" t="str">
        <f t="shared" si="36"/>
        <v/>
      </c>
      <c r="CT11" s="2" t="str">
        <f t="shared" si="77"/>
        <v xml:space="preserve"> ;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</row>
    <row r="12" spans="1:202" x14ac:dyDescent="0.25">
      <c r="A12">
        <v>11</v>
      </c>
      <c r="B12" s="2" t="s">
        <v>0</v>
      </c>
      <c r="C12" s="2" t="s">
        <v>26</v>
      </c>
      <c r="D12" s="2" t="s">
        <v>71</v>
      </c>
      <c r="E12" s="1" t="s">
        <v>72</v>
      </c>
      <c r="F12" s="2" t="str">
        <f t="shared" si="37"/>
        <v>n</v>
      </c>
      <c r="G12" s="2" t="str">
        <f t="shared" si="0"/>
        <v>iam___open_id_connect_provider</v>
      </c>
      <c r="H12" s="2" t="s">
        <v>0</v>
      </c>
      <c r="I12" s="2" t="s">
        <v>26</v>
      </c>
      <c r="J12" s="2" t="str">
        <f t="shared" si="38"/>
        <v>iam___open_id_connect_provider</v>
      </c>
      <c r="K12" s="2" t="str">
        <f t="shared" si="39"/>
        <v>open_id_connect_provider</v>
      </c>
      <c r="L12" s="2" t="s">
        <v>28</v>
      </c>
      <c r="M12" s="2" t="str">
        <f t="shared" si="1"/>
        <v>arn</v>
      </c>
      <c r="N12" s="2" t="s">
        <v>72</v>
      </c>
      <c r="O12" s="2" t="s">
        <v>72</v>
      </c>
      <c r="P12" s="2">
        <v>1</v>
      </c>
      <c r="Q12" s="2" t="s">
        <v>72</v>
      </c>
      <c r="R12" s="2">
        <v>1</v>
      </c>
      <c r="S12" s="2" t="s">
        <v>27</v>
      </c>
      <c r="T12" s="2" t="s">
        <v>72</v>
      </c>
      <c r="U12" s="2"/>
      <c r="V12" s="2" t="str">
        <f t="shared" si="40"/>
        <v>n</v>
      </c>
      <c r="W12" s="2">
        <f t="shared" si="78"/>
        <v>0</v>
      </c>
      <c r="X12" s="2">
        <f t="shared" si="2"/>
        <v>0</v>
      </c>
      <c r="Y12" s="2" t="s">
        <v>128</v>
      </c>
      <c r="Z12" s="2"/>
      <c r="AA12" s="2"/>
      <c r="AB12" s="4" t="str">
        <f t="shared" si="3"/>
        <v>iam get-open-id-connect-provider --open-id-connect-provider-arn</v>
      </c>
      <c r="AC12" s="2" t="str">
        <f t="shared" si="41"/>
        <v>get-open-id-connect-provider</v>
      </c>
      <c r="AD12" s="2" t="str">
        <f t="shared" si="42"/>
        <v xml:space="preserve"> --open-id-connect-provider-arn</v>
      </c>
      <c r="AE12" s="2" t="str">
        <f t="shared" si="43"/>
        <v/>
      </c>
      <c r="AF12" s="2" t="str">
        <f t="shared" si="44"/>
        <v/>
      </c>
      <c r="AG12" s="2" t="str">
        <f t="shared" si="45"/>
        <v/>
      </c>
      <c r="AH12" s="2" t="str">
        <f t="shared" si="46"/>
        <v/>
      </c>
      <c r="AI12" s="2" t="str">
        <f t="shared" si="47"/>
        <v/>
      </c>
      <c r="AJ12" s="2" t="str">
        <f t="shared" si="48"/>
        <v/>
      </c>
      <c r="AK12" s="2" t="str">
        <f t="shared" si="49"/>
        <v/>
      </c>
      <c r="AL12" s="2" t="str">
        <f t="shared" si="50"/>
        <v>iam___open_id_connect_provider</v>
      </c>
      <c r="AM12" s="2" t="str">
        <f t="shared" si="51"/>
        <v/>
      </c>
      <c r="AN12" s="2" t="str">
        <f t="shared" si="52"/>
        <v/>
      </c>
      <c r="AO12" s="2" t="str">
        <f t="shared" si="53"/>
        <v/>
      </c>
      <c r="AP12" s="2" t="str">
        <f t="shared" si="54"/>
        <v/>
      </c>
      <c r="AQ12" s="2" t="str">
        <f t="shared" si="55"/>
        <v/>
      </c>
      <c r="AR12" s="2" t="str">
        <f t="shared" si="56"/>
        <v/>
      </c>
      <c r="AS12" s="2" t="str">
        <f t="shared" si="57"/>
        <v/>
      </c>
      <c r="AT12" s="2" t="str">
        <f t="shared" si="58"/>
        <v>Arn</v>
      </c>
      <c r="AU12" s="2" t="str">
        <f t="shared" si="59"/>
        <v/>
      </c>
      <c r="AV12" s="2" t="str">
        <f t="shared" si="60"/>
        <v/>
      </c>
      <c r="AW12" s="2" t="str">
        <f t="shared" si="61"/>
        <v/>
      </c>
      <c r="AX12" s="2" t="str">
        <f t="shared" si="62"/>
        <v/>
      </c>
      <c r="AY12" s="2" t="str">
        <f t="shared" si="63"/>
        <v/>
      </c>
      <c r="AZ12" s="2" t="str">
        <f t="shared" si="64"/>
        <v/>
      </c>
      <c r="BA12" s="2" t="str">
        <f t="shared" si="65"/>
        <v/>
      </c>
      <c r="BB12" s="4" t="str">
        <f t="shared" si="66"/>
        <v/>
      </c>
      <c r="BC12" s="5" t="str">
        <f t="shared" si="67"/>
        <v/>
      </c>
      <c r="BD12" s="2" t="str">
        <f t="shared" si="68"/>
        <v>/* recursive command: get-open-id-connect-provider */ DROP TABLE IF EXISTS iam___open_id_connect_provider; CREATE TABLE iam___open_id_connect_provider(  id SERIAL PRIMARY KEY, Arn TEXT); SELECT iam___open_id_connect_provider.open_id_connect_provider -&gt;&gt; 'Arn' AS open_id_connect_provider FROM iam___open_id_connect_provider ;</v>
      </c>
      <c r="BE12" s="2" t="str">
        <f t="shared" si="69"/>
        <v xml:space="preserve">/* recursive command multi: get-open-id-connect-provider */ </v>
      </c>
      <c r="BF12" s="2" t="str">
        <f t="shared" si="70"/>
        <v xml:space="preserve">DROP TABLE IF EXISTS iam___open_id_connect_provider; </v>
      </c>
      <c r="BG12" s="2" t="str">
        <f t="shared" si="71"/>
        <v>CREATE TABLE iam___open_id_connect_provider(  id SERIAL PRIMARY KEY, arn TEXT );</v>
      </c>
      <c r="BH12" s="2" t="str">
        <f t="shared" si="72"/>
        <v xml:space="preserve">CREATE TABLE iam___open_id_connect_provider(  id SERIAL PRIMARY KEY, </v>
      </c>
      <c r="BI12" s="2" t="str">
        <f t="shared" si="4"/>
        <v>arn TEXT</v>
      </c>
      <c r="BJ12" s="2" t="str">
        <f t="shared" si="5"/>
        <v/>
      </c>
      <c r="BK12" s="2" t="str">
        <f t="shared" si="6"/>
        <v/>
      </c>
      <c r="BL12" s="2" t="str">
        <f t="shared" si="7"/>
        <v/>
      </c>
      <c r="BM12" s="2" t="str">
        <f t="shared" si="8"/>
        <v/>
      </c>
      <c r="BN12" s="2" t="str">
        <f t="shared" si="9"/>
        <v/>
      </c>
      <c r="BO12" s="2" t="str">
        <f t="shared" si="10"/>
        <v/>
      </c>
      <c r="BP12" s="2" t="str">
        <f t="shared" si="11"/>
        <v/>
      </c>
      <c r="BQ12" s="2" t="str">
        <f t="shared" si="73"/>
        <v xml:space="preserve"> );</v>
      </c>
      <c r="BR12" s="4" t="str">
        <f t="shared" si="74"/>
        <v xml:space="preserve"> INSERT INTO iam___open_id_connect_provider(arn)</v>
      </c>
      <c r="BS12" s="4" t="str">
        <f t="shared" si="75"/>
        <v xml:space="preserve"> INSERT INTO iam___open_id_connect_provider(</v>
      </c>
      <c r="BT12" s="4" t="str">
        <f t="shared" si="12"/>
        <v>arn</v>
      </c>
      <c r="BU12" s="4" t="str">
        <f t="shared" si="13"/>
        <v/>
      </c>
      <c r="BV12" s="4" t="str">
        <f t="shared" si="14"/>
        <v/>
      </c>
      <c r="BW12" s="4" t="str">
        <f t="shared" si="15"/>
        <v/>
      </c>
      <c r="BX12" s="4" t="str">
        <f t="shared" si="16"/>
        <v/>
      </c>
      <c r="BY12" s="4" t="str">
        <f t="shared" si="17"/>
        <v/>
      </c>
      <c r="BZ12" s="4" t="str">
        <f t="shared" si="18"/>
        <v/>
      </c>
      <c r="CA12" s="4" t="str">
        <f t="shared" si="19"/>
        <v/>
      </c>
      <c r="CB12" s="4" t="str">
        <f t="shared" si="76"/>
        <v>)</v>
      </c>
      <c r="CC12" s="4" t="str">
        <f t="shared" si="20"/>
        <v xml:space="preserve"> SELECT iam___open_id_connect_provider.open_id_connect_provider -&gt;&gt; 'Arn' AS open_id_connect_provider_arn FROM iam___open_id_connect_provider ;</v>
      </c>
      <c r="CD12" s="2" t="str">
        <f t="shared" si="21"/>
        <v xml:space="preserve"> SELECT iam___open_id_connect_provider.open_id_connect_provider -&gt;&gt; 'Arn' AS open_id_connect_provider_arn</v>
      </c>
      <c r="CE12" s="2" t="str">
        <f t="shared" si="22"/>
        <v/>
      </c>
      <c r="CF12" s="2" t="str">
        <f t="shared" si="23"/>
        <v/>
      </c>
      <c r="CG12" s="2" t="str">
        <f t="shared" si="24"/>
        <v/>
      </c>
      <c r="CH12" s="2" t="str">
        <f t="shared" si="25"/>
        <v/>
      </c>
      <c r="CI12" s="2" t="str">
        <f t="shared" si="26"/>
        <v/>
      </c>
      <c r="CJ12" s="2" t="str">
        <f t="shared" si="27"/>
        <v/>
      </c>
      <c r="CK12" s="2" t="str">
        <f t="shared" si="28"/>
        <v/>
      </c>
      <c r="CL12" s="2" t="str">
        <f t="shared" si="29"/>
        <v xml:space="preserve"> FROM iam___open_id_connect_provider</v>
      </c>
      <c r="CM12" s="4" t="str">
        <f t="shared" si="30"/>
        <v/>
      </c>
      <c r="CN12" s="4" t="str">
        <f t="shared" si="31"/>
        <v/>
      </c>
      <c r="CO12" s="4" t="str">
        <f t="shared" si="32"/>
        <v/>
      </c>
      <c r="CP12" s="4" t="str">
        <f t="shared" si="33"/>
        <v/>
      </c>
      <c r="CQ12" s="4" t="str">
        <f t="shared" si="34"/>
        <v/>
      </c>
      <c r="CR12" s="2" t="str">
        <f t="shared" si="35"/>
        <v/>
      </c>
      <c r="CS12" s="2" t="str">
        <f t="shared" si="36"/>
        <v/>
      </c>
      <c r="CT12" s="2" t="str">
        <f t="shared" si="77"/>
        <v xml:space="preserve"> ;</v>
      </c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</row>
    <row r="13" spans="1:202" x14ac:dyDescent="0.25">
      <c r="A13">
        <v>12</v>
      </c>
      <c r="B13" s="2" t="s">
        <v>0</v>
      </c>
      <c r="C13" s="2" t="s">
        <v>30</v>
      </c>
      <c r="D13" s="2" t="s">
        <v>71</v>
      </c>
      <c r="E13" s="1" t="s">
        <v>72</v>
      </c>
      <c r="F13" s="2" t="str">
        <f t="shared" si="37"/>
        <v>n</v>
      </c>
      <c r="G13" s="2" t="str">
        <f t="shared" si="0"/>
        <v>iam___policy</v>
      </c>
      <c r="H13" s="2" t="s">
        <v>0</v>
      </c>
      <c r="I13" s="2" t="s">
        <v>29</v>
      </c>
      <c r="J13" s="2" t="str">
        <f t="shared" si="38"/>
        <v>iam___policies</v>
      </c>
      <c r="K13" s="2" t="str">
        <f t="shared" si="39"/>
        <v>policies</v>
      </c>
      <c r="L13" s="2" t="s">
        <v>28</v>
      </c>
      <c r="M13" s="2" t="str">
        <f t="shared" si="1"/>
        <v>arn</v>
      </c>
      <c r="N13" s="2" t="s">
        <v>72</v>
      </c>
      <c r="O13" s="2" t="s">
        <v>72</v>
      </c>
      <c r="P13" s="2">
        <v>1</v>
      </c>
      <c r="Q13" s="2" t="s">
        <v>72</v>
      </c>
      <c r="R13" s="2">
        <v>1</v>
      </c>
      <c r="S13" s="2" t="s">
        <v>31</v>
      </c>
      <c r="T13" s="2" t="s">
        <v>72</v>
      </c>
      <c r="U13" s="2"/>
      <c r="V13" s="2" t="str">
        <f t="shared" si="40"/>
        <v>n</v>
      </c>
      <c r="W13" s="2">
        <f t="shared" si="78"/>
        <v>0</v>
      </c>
      <c r="X13" s="2">
        <f t="shared" si="2"/>
        <v>0</v>
      </c>
      <c r="Y13" s="2" t="s">
        <v>128</v>
      </c>
      <c r="Z13" s="2"/>
      <c r="AA13" s="2"/>
      <c r="AB13" s="4" t="str">
        <f t="shared" si="3"/>
        <v>iam get-policy --policy-arn</v>
      </c>
      <c r="AC13" s="2" t="str">
        <f t="shared" si="41"/>
        <v>get-policy</v>
      </c>
      <c r="AD13" s="2" t="str">
        <f t="shared" si="42"/>
        <v xml:space="preserve"> --policy-arn</v>
      </c>
      <c r="AE13" s="2" t="str">
        <f t="shared" si="43"/>
        <v/>
      </c>
      <c r="AF13" s="2" t="str">
        <f t="shared" si="44"/>
        <v/>
      </c>
      <c r="AG13" s="2" t="str">
        <f t="shared" si="45"/>
        <v/>
      </c>
      <c r="AH13" s="2" t="str">
        <f t="shared" si="46"/>
        <v/>
      </c>
      <c r="AI13" s="2" t="str">
        <f t="shared" si="47"/>
        <v/>
      </c>
      <c r="AJ13" s="2" t="str">
        <f t="shared" si="48"/>
        <v/>
      </c>
      <c r="AK13" s="2" t="str">
        <f t="shared" si="49"/>
        <v/>
      </c>
      <c r="AL13" s="2" t="str">
        <f t="shared" si="50"/>
        <v>iam___policies</v>
      </c>
      <c r="AM13" s="2" t="str">
        <f t="shared" si="51"/>
        <v/>
      </c>
      <c r="AN13" s="2" t="str">
        <f t="shared" si="52"/>
        <v/>
      </c>
      <c r="AO13" s="2" t="str">
        <f t="shared" si="53"/>
        <v/>
      </c>
      <c r="AP13" s="2" t="str">
        <f t="shared" si="54"/>
        <v/>
      </c>
      <c r="AQ13" s="2" t="str">
        <f t="shared" si="55"/>
        <v/>
      </c>
      <c r="AR13" s="2" t="str">
        <f t="shared" si="56"/>
        <v/>
      </c>
      <c r="AS13" s="2" t="str">
        <f t="shared" si="57"/>
        <v/>
      </c>
      <c r="AT13" s="2" t="str">
        <f t="shared" si="58"/>
        <v>Arn</v>
      </c>
      <c r="AU13" s="2" t="str">
        <f t="shared" si="59"/>
        <v/>
      </c>
      <c r="AV13" s="2" t="str">
        <f t="shared" si="60"/>
        <v/>
      </c>
      <c r="AW13" s="2" t="str">
        <f t="shared" si="61"/>
        <v/>
      </c>
      <c r="AX13" s="2" t="str">
        <f t="shared" si="62"/>
        <v/>
      </c>
      <c r="AY13" s="2" t="str">
        <f t="shared" si="63"/>
        <v/>
      </c>
      <c r="AZ13" s="2" t="str">
        <f t="shared" si="64"/>
        <v/>
      </c>
      <c r="BA13" s="2" t="str">
        <f t="shared" si="65"/>
        <v/>
      </c>
      <c r="BB13" s="4" t="str">
        <f t="shared" si="66"/>
        <v/>
      </c>
      <c r="BC13" s="5" t="str">
        <f t="shared" si="67"/>
        <v/>
      </c>
      <c r="BD13" s="2" t="str">
        <f t="shared" si="68"/>
        <v>/* recursive command: get-policy */ DROP TABLE IF EXISTS iam___policy; CREATE TABLE iam___policy(  id SERIAL PRIMARY KEY, Arn TEXT); SELECT iam___policies.policies -&gt;&gt; 'Arn' AS policies FROM iam___policies ;</v>
      </c>
      <c r="BE13" s="2" t="str">
        <f t="shared" si="69"/>
        <v xml:space="preserve">/* recursive command multi: get-policy */ </v>
      </c>
      <c r="BF13" s="2" t="str">
        <f t="shared" si="70"/>
        <v xml:space="preserve">DROP TABLE IF EXISTS iam___policy; </v>
      </c>
      <c r="BG13" s="2" t="str">
        <f t="shared" si="71"/>
        <v>CREATE TABLE iam___policy(  id SERIAL PRIMARY KEY, arn TEXT );</v>
      </c>
      <c r="BH13" s="2" t="str">
        <f t="shared" si="72"/>
        <v xml:space="preserve">CREATE TABLE iam___policy(  id SERIAL PRIMARY KEY, </v>
      </c>
      <c r="BI13" s="2" t="str">
        <f t="shared" si="4"/>
        <v>arn TEXT</v>
      </c>
      <c r="BJ13" s="2" t="str">
        <f t="shared" si="5"/>
        <v/>
      </c>
      <c r="BK13" s="2" t="str">
        <f t="shared" si="6"/>
        <v/>
      </c>
      <c r="BL13" s="2" t="str">
        <f t="shared" si="7"/>
        <v/>
      </c>
      <c r="BM13" s="2" t="str">
        <f t="shared" si="8"/>
        <v/>
      </c>
      <c r="BN13" s="2" t="str">
        <f t="shared" si="9"/>
        <v/>
      </c>
      <c r="BO13" s="2" t="str">
        <f t="shared" si="10"/>
        <v/>
      </c>
      <c r="BP13" s="2" t="str">
        <f t="shared" si="11"/>
        <v/>
      </c>
      <c r="BQ13" s="2" t="str">
        <f t="shared" si="73"/>
        <v xml:space="preserve"> );</v>
      </c>
      <c r="BR13" s="4" t="str">
        <f t="shared" si="74"/>
        <v xml:space="preserve"> INSERT INTO iam___policy(arn)</v>
      </c>
      <c r="BS13" s="4" t="str">
        <f t="shared" si="75"/>
        <v xml:space="preserve"> INSERT INTO iam___policy(</v>
      </c>
      <c r="BT13" s="4" t="str">
        <f t="shared" si="12"/>
        <v>arn</v>
      </c>
      <c r="BU13" s="4" t="str">
        <f t="shared" si="13"/>
        <v/>
      </c>
      <c r="BV13" s="4" t="str">
        <f t="shared" si="14"/>
        <v/>
      </c>
      <c r="BW13" s="4" t="str">
        <f t="shared" si="15"/>
        <v/>
      </c>
      <c r="BX13" s="4" t="str">
        <f t="shared" si="16"/>
        <v/>
      </c>
      <c r="BY13" s="4" t="str">
        <f t="shared" si="17"/>
        <v/>
      </c>
      <c r="BZ13" s="4" t="str">
        <f t="shared" si="18"/>
        <v/>
      </c>
      <c r="CA13" s="4" t="str">
        <f t="shared" si="19"/>
        <v/>
      </c>
      <c r="CB13" s="4" t="str">
        <f t="shared" si="76"/>
        <v>)</v>
      </c>
      <c r="CC13" s="4" t="str">
        <f t="shared" si="20"/>
        <v xml:space="preserve"> SELECT iam___policies.policies -&gt;&gt; 'Arn' AS policies_arn FROM iam___policies ;</v>
      </c>
      <c r="CD13" s="2" t="str">
        <f t="shared" si="21"/>
        <v xml:space="preserve"> SELECT iam___policies.policies -&gt;&gt; 'Arn' AS policies_arn</v>
      </c>
      <c r="CE13" s="2" t="str">
        <f t="shared" si="22"/>
        <v/>
      </c>
      <c r="CF13" s="2" t="str">
        <f t="shared" si="23"/>
        <v/>
      </c>
      <c r="CG13" s="2" t="str">
        <f t="shared" si="24"/>
        <v/>
      </c>
      <c r="CH13" s="2" t="str">
        <f t="shared" si="25"/>
        <v/>
      </c>
      <c r="CI13" s="2" t="str">
        <f t="shared" si="26"/>
        <v/>
      </c>
      <c r="CJ13" s="2" t="str">
        <f t="shared" si="27"/>
        <v/>
      </c>
      <c r="CK13" s="2" t="str">
        <f t="shared" si="28"/>
        <v/>
      </c>
      <c r="CL13" s="2" t="str">
        <f t="shared" si="29"/>
        <v xml:space="preserve"> FROM iam___policies</v>
      </c>
      <c r="CM13" s="4" t="str">
        <f t="shared" si="30"/>
        <v/>
      </c>
      <c r="CN13" s="4" t="str">
        <f t="shared" si="31"/>
        <v/>
      </c>
      <c r="CO13" s="4" t="str">
        <f t="shared" si="32"/>
        <v/>
      </c>
      <c r="CP13" s="4" t="str">
        <f t="shared" si="33"/>
        <v/>
      </c>
      <c r="CQ13" s="4" t="str">
        <f t="shared" si="34"/>
        <v/>
      </c>
      <c r="CR13" s="2" t="str">
        <f t="shared" si="35"/>
        <v/>
      </c>
      <c r="CS13" s="2" t="str">
        <f t="shared" si="36"/>
        <v/>
      </c>
      <c r="CT13" s="2" t="str">
        <f t="shared" si="77"/>
        <v xml:space="preserve"> ;</v>
      </c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</row>
    <row r="14" spans="1:202" x14ac:dyDescent="0.25">
      <c r="A14">
        <v>13</v>
      </c>
      <c r="B14" s="2" t="s">
        <v>0</v>
      </c>
      <c r="C14" s="2" t="s">
        <v>61</v>
      </c>
      <c r="D14" s="2" t="s">
        <v>71</v>
      </c>
      <c r="E14" s="1" t="s">
        <v>72</v>
      </c>
      <c r="F14" s="2" t="str">
        <f t="shared" si="37"/>
        <v>y</v>
      </c>
      <c r="G14" s="2" t="str">
        <f t="shared" si="0"/>
        <v>iam___policy_version</v>
      </c>
      <c r="H14" s="2" t="s">
        <v>0</v>
      </c>
      <c r="I14" s="2" t="s">
        <v>29</v>
      </c>
      <c r="J14" s="2" t="str">
        <f t="shared" si="38"/>
        <v>iam___policies</v>
      </c>
      <c r="K14" s="2" t="str">
        <f t="shared" si="39"/>
        <v>policies</v>
      </c>
      <c r="L14" s="2" t="s">
        <v>28</v>
      </c>
      <c r="M14" s="2" t="str">
        <f t="shared" si="1"/>
        <v>arn</v>
      </c>
      <c r="N14" s="2" t="s">
        <v>72</v>
      </c>
      <c r="O14" s="2" t="s">
        <v>71</v>
      </c>
      <c r="P14" s="2">
        <v>2</v>
      </c>
      <c r="Q14" s="2" t="s">
        <v>72</v>
      </c>
      <c r="R14" s="2">
        <v>1</v>
      </c>
      <c r="S14" s="2" t="s">
        <v>31</v>
      </c>
      <c r="T14" s="2" t="s">
        <v>72</v>
      </c>
      <c r="U14" s="2"/>
      <c r="V14" s="2" t="str">
        <f t="shared" si="40"/>
        <v>n</v>
      </c>
      <c r="W14" s="2">
        <f t="shared" si="78"/>
        <v>0</v>
      </c>
      <c r="X14" s="2">
        <f t="shared" si="2"/>
        <v>0</v>
      </c>
      <c r="Y14" s="2" t="s">
        <v>128</v>
      </c>
      <c r="Z14" s="2"/>
      <c r="AA14" s="2"/>
      <c r="AB14" s="4" t="str">
        <f t="shared" si="3"/>
        <v>iam get-policy-version --policy-arn --version-id</v>
      </c>
      <c r="AC14" s="2" t="str">
        <f t="shared" si="41"/>
        <v>get-policy-version</v>
      </c>
      <c r="AD14" s="2" t="str">
        <f t="shared" si="42"/>
        <v xml:space="preserve"> --policy-arn</v>
      </c>
      <c r="AE14" s="2" t="str">
        <f t="shared" si="43"/>
        <v xml:space="preserve"> --version-id</v>
      </c>
      <c r="AF14" s="2" t="str">
        <f t="shared" si="44"/>
        <v/>
      </c>
      <c r="AG14" s="2" t="str">
        <f t="shared" si="45"/>
        <v/>
      </c>
      <c r="AH14" s="2" t="str">
        <f t="shared" si="46"/>
        <v/>
      </c>
      <c r="AI14" s="2" t="str">
        <f t="shared" si="47"/>
        <v/>
      </c>
      <c r="AJ14" s="2" t="str">
        <f t="shared" si="48"/>
        <v/>
      </c>
      <c r="AK14" s="2" t="str">
        <f t="shared" si="49"/>
        <v/>
      </c>
      <c r="AL14" s="2" t="str">
        <f t="shared" si="50"/>
        <v>iam___policies</v>
      </c>
      <c r="AM14" s="2" t="str">
        <f t="shared" si="51"/>
        <v>iam___policies</v>
      </c>
      <c r="AN14" s="2" t="str">
        <f t="shared" si="52"/>
        <v/>
      </c>
      <c r="AO14" s="2" t="str">
        <f t="shared" si="53"/>
        <v/>
      </c>
      <c r="AP14" s="2" t="str">
        <f t="shared" si="54"/>
        <v/>
      </c>
      <c r="AQ14" s="2" t="str">
        <f t="shared" si="55"/>
        <v/>
      </c>
      <c r="AR14" s="2" t="str">
        <f t="shared" si="56"/>
        <v/>
      </c>
      <c r="AS14" s="2" t="str">
        <f t="shared" si="57"/>
        <v/>
      </c>
      <c r="AT14" s="2" t="str">
        <f t="shared" si="58"/>
        <v>Arn</v>
      </c>
      <c r="AU14" s="2" t="str">
        <f t="shared" si="59"/>
        <v>DefaultVersionId</v>
      </c>
      <c r="AV14" s="2" t="str">
        <f t="shared" si="60"/>
        <v/>
      </c>
      <c r="AW14" s="2" t="str">
        <f t="shared" si="61"/>
        <v/>
      </c>
      <c r="AX14" s="2" t="str">
        <f t="shared" si="62"/>
        <v/>
      </c>
      <c r="AY14" s="2" t="str">
        <f t="shared" si="63"/>
        <v/>
      </c>
      <c r="AZ14" s="2" t="str">
        <f t="shared" si="64"/>
        <v/>
      </c>
      <c r="BA14" s="2" t="str">
        <f t="shared" si="65"/>
        <v/>
      </c>
      <c r="BB14" s="4" t="str">
        <f t="shared" si="66"/>
        <v/>
      </c>
      <c r="BC14" s="5" t="str">
        <f t="shared" si="67"/>
        <v>/* recursive command multi: get-policy-version */ DROP TABLE IF EXISTS iam___policy_version; CREATE TABLE iam___policy_version(  id SERIAL PRIMARY KEY, arn TEXT, defaultversionid TEXT ); INSERT INTO iam___policy_version(arn, defaultversionid) SELECT iam___policies.policies -&gt;&gt; 'Arn' AS policies_arn, iam___policies.policies -&gt;&gt; 'DefaultVersionId' AS policies_defaultversionid FROM iam___policies INNER JOIN iam___policies USING (iam___policy_version.arn, iam___policies.policies -&gt;&gt; 'Arn') ;</v>
      </c>
      <c r="BD14" s="2" t="str">
        <f t="shared" si="68"/>
        <v>/* recursive command: get-policy-version */ DROP TABLE IF EXISTS iam___policy_version; CREATE TABLE iam___policy_version(  id SERIAL PRIMARY KEY, Arn TEXT); SELECT iam___policies.policies -&gt;&gt; 'Arn' AS policies FROM iam___policies ;</v>
      </c>
      <c r="BE14" s="2" t="str">
        <f t="shared" si="69"/>
        <v xml:space="preserve">/* recursive command multi: get-policy-version */ </v>
      </c>
      <c r="BF14" s="2" t="str">
        <f t="shared" si="70"/>
        <v xml:space="preserve">DROP TABLE IF EXISTS iam___policy_version; </v>
      </c>
      <c r="BG14" s="2" t="str">
        <f t="shared" si="71"/>
        <v>CREATE TABLE iam___policy_version(  id SERIAL PRIMARY KEY, arn TEXT, defaultversionid TEXT );</v>
      </c>
      <c r="BH14" s="2" t="str">
        <f t="shared" si="72"/>
        <v xml:space="preserve">CREATE TABLE iam___policy_version(  id SERIAL PRIMARY KEY, </v>
      </c>
      <c r="BI14" s="2" t="str">
        <f t="shared" si="4"/>
        <v>arn TEXT</v>
      </c>
      <c r="BJ14" s="2" t="str">
        <f t="shared" si="5"/>
        <v>, defaultversionid TEXT</v>
      </c>
      <c r="BK14" s="2" t="str">
        <f t="shared" si="6"/>
        <v/>
      </c>
      <c r="BL14" s="2" t="str">
        <f t="shared" si="7"/>
        <v/>
      </c>
      <c r="BM14" s="2" t="str">
        <f t="shared" si="8"/>
        <v/>
      </c>
      <c r="BN14" s="2" t="str">
        <f t="shared" si="9"/>
        <v/>
      </c>
      <c r="BO14" s="2" t="str">
        <f t="shared" si="10"/>
        <v/>
      </c>
      <c r="BP14" s="2" t="str">
        <f t="shared" si="11"/>
        <v/>
      </c>
      <c r="BQ14" s="2" t="str">
        <f t="shared" si="73"/>
        <v xml:space="preserve"> );</v>
      </c>
      <c r="BR14" s="4" t="str">
        <f t="shared" si="74"/>
        <v xml:space="preserve"> INSERT INTO iam___policy_version(arn, defaultversionid)</v>
      </c>
      <c r="BS14" s="4" t="str">
        <f t="shared" si="75"/>
        <v xml:space="preserve"> INSERT INTO iam___policy_version(</v>
      </c>
      <c r="BT14" s="4" t="str">
        <f t="shared" si="12"/>
        <v>arn</v>
      </c>
      <c r="BU14" s="4" t="str">
        <f t="shared" si="13"/>
        <v>, defaultversionid</v>
      </c>
      <c r="BV14" s="4" t="str">
        <f t="shared" si="14"/>
        <v/>
      </c>
      <c r="BW14" s="4" t="str">
        <f t="shared" si="15"/>
        <v/>
      </c>
      <c r="BX14" s="4" t="str">
        <f t="shared" si="16"/>
        <v/>
      </c>
      <c r="BY14" s="4" t="str">
        <f t="shared" si="17"/>
        <v/>
      </c>
      <c r="BZ14" s="4" t="str">
        <f t="shared" si="18"/>
        <v/>
      </c>
      <c r="CA14" s="4" t="str">
        <f t="shared" si="19"/>
        <v/>
      </c>
      <c r="CB14" s="4" t="str">
        <f t="shared" si="76"/>
        <v>)</v>
      </c>
      <c r="CC14" s="4" t="str">
        <f t="shared" si="20"/>
        <v xml:space="preserve"> SELECT iam___policies.policies -&gt;&gt; 'Arn' AS policies_arn, iam___policies.policies -&gt;&gt; 'DefaultVersionId' AS policies_defaultversionid FROM iam___policies INNER JOIN iam___policies USING (iam___policy_version.arn, iam___policies.policies -&gt;&gt; 'Arn') ;</v>
      </c>
      <c r="CD14" s="2" t="str">
        <f t="shared" si="21"/>
        <v xml:space="preserve"> SELECT iam___policies.policies -&gt;&gt; 'Arn' AS policies_arn</v>
      </c>
      <c r="CE14" s="2" t="str">
        <f t="shared" si="22"/>
        <v>, iam___policies.policies -&gt;&gt; 'DefaultVersionId' AS policies_defaultversionid</v>
      </c>
      <c r="CF14" s="2" t="str">
        <f t="shared" si="23"/>
        <v/>
      </c>
      <c r="CG14" s="2" t="str">
        <f t="shared" si="24"/>
        <v/>
      </c>
      <c r="CH14" s="2" t="str">
        <f t="shared" si="25"/>
        <v/>
      </c>
      <c r="CI14" s="2" t="str">
        <f t="shared" si="26"/>
        <v/>
      </c>
      <c r="CJ14" s="2" t="str">
        <f t="shared" si="27"/>
        <v/>
      </c>
      <c r="CK14" s="2" t="str">
        <f t="shared" si="28"/>
        <v/>
      </c>
      <c r="CL14" s="2" t="str">
        <f t="shared" si="29"/>
        <v xml:space="preserve"> FROM iam___policies</v>
      </c>
      <c r="CM14" s="4" t="str">
        <f t="shared" si="30"/>
        <v xml:space="preserve"> INNER JOIN iam___policies USING (iam___policy_version.arn, iam___policies.policies -&gt;&gt; 'Arn')</v>
      </c>
      <c r="CN14" s="4" t="str">
        <f t="shared" si="31"/>
        <v/>
      </c>
      <c r="CO14" s="4" t="str">
        <f t="shared" si="32"/>
        <v/>
      </c>
      <c r="CP14" s="4" t="str">
        <f t="shared" si="33"/>
        <v/>
      </c>
      <c r="CQ14" s="4" t="str">
        <f t="shared" si="34"/>
        <v/>
      </c>
      <c r="CR14" s="2" t="str">
        <f t="shared" si="35"/>
        <v/>
      </c>
      <c r="CS14" s="2" t="str">
        <f t="shared" si="36"/>
        <v/>
      </c>
      <c r="CT14" s="2" t="str">
        <f t="shared" si="77"/>
        <v xml:space="preserve"> ;</v>
      </c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</row>
    <row r="15" spans="1:202" x14ac:dyDescent="0.25">
      <c r="A15">
        <v>14</v>
      </c>
      <c r="B15" s="2" t="s">
        <v>0</v>
      </c>
      <c r="C15" s="2" t="s">
        <v>61</v>
      </c>
      <c r="D15" s="2" t="s">
        <v>71</v>
      </c>
      <c r="E15" s="1" t="s">
        <v>72</v>
      </c>
      <c r="F15" s="2" t="str">
        <f t="shared" si="37"/>
        <v>y</v>
      </c>
      <c r="G15" s="2" t="str">
        <f t="shared" si="0"/>
        <v>iam___policy_version</v>
      </c>
      <c r="H15" s="2" t="s">
        <v>0</v>
      </c>
      <c r="I15" s="2" t="s">
        <v>29</v>
      </c>
      <c r="J15" s="2" t="str">
        <f t="shared" si="38"/>
        <v>iam___policies</v>
      </c>
      <c r="K15" s="2" t="str">
        <f t="shared" si="39"/>
        <v>policies</v>
      </c>
      <c r="L15" s="2" t="s">
        <v>74</v>
      </c>
      <c r="M15" s="2" t="str">
        <f t="shared" si="1"/>
        <v>defaultversionid</v>
      </c>
      <c r="N15" s="2" t="s">
        <v>72</v>
      </c>
      <c r="O15" s="2" t="s">
        <v>71</v>
      </c>
      <c r="P15" s="2">
        <v>2</v>
      </c>
      <c r="Q15" s="2" t="s">
        <v>72</v>
      </c>
      <c r="R15" s="2">
        <v>1</v>
      </c>
      <c r="S15" s="2" t="s">
        <v>68</v>
      </c>
      <c r="T15" s="2" t="s">
        <v>72</v>
      </c>
      <c r="U15" s="2"/>
      <c r="V15" s="2" t="str">
        <f t="shared" si="40"/>
        <v>n</v>
      </c>
      <c r="W15" s="2">
        <f t="shared" si="78"/>
        <v>0</v>
      </c>
      <c r="X15" s="2">
        <f t="shared" si="2"/>
        <v>0</v>
      </c>
      <c r="Y15" s="2" t="s">
        <v>128</v>
      </c>
      <c r="Z15" s="2"/>
      <c r="AA15" s="2"/>
      <c r="AB15" s="4" t="str">
        <f t="shared" si="3"/>
        <v/>
      </c>
      <c r="AC15" s="2" t="str">
        <f t="shared" si="41"/>
        <v>get-policy-version</v>
      </c>
      <c r="AD15" s="2" t="str">
        <f t="shared" si="42"/>
        <v xml:space="preserve"> --version-id</v>
      </c>
      <c r="AE15" s="2" t="str">
        <f t="shared" si="43"/>
        <v xml:space="preserve"> --role-name</v>
      </c>
      <c r="AF15" s="2" t="str">
        <f t="shared" si="44"/>
        <v/>
      </c>
      <c r="AG15" s="2" t="str">
        <f t="shared" si="45"/>
        <v/>
      </c>
      <c r="AH15" s="2" t="str">
        <f t="shared" si="46"/>
        <v/>
      </c>
      <c r="AI15" s="2" t="str">
        <f t="shared" si="47"/>
        <v/>
      </c>
      <c r="AJ15" s="2" t="str">
        <f t="shared" si="48"/>
        <v/>
      </c>
      <c r="AK15" s="2" t="str">
        <f t="shared" si="49"/>
        <v/>
      </c>
      <c r="AL15" s="2" t="str">
        <f t="shared" si="50"/>
        <v>iam___policies</v>
      </c>
      <c r="AM15" s="2" t="str">
        <f t="shared" si="51"/>
        <v>iam___roles</v>
      </c>
      <c r="AN15" s="2" t="str">
        <f t="shared" si="52"/>
        <v/>
      </c>
      <c r="AO15" s="2" t="str">
        <f t="shared" si="53"/>
        <v/>
      </c>
      <c r="AP15" s="2" t="str">
        <f t="shared" si="54"/>
        <v/>
      </c>
      <c r="AQ15" s="2" t="str">
        <f t="shared" si="55"/>
        <v/>
      </c>
      <c r="AR15" s="2" t="str">
        <f t="shared" si="56"/>
        <v/>
      </c>
      <c r="AS15" s="2" t="str">
        <f t="shared" si="57"/>
        <v/>
      </c>
      <c r="AT15" s="2" t="str">
        <f t="shared" si="58"/>
        <v>DefaultVersionId</v>
      </c>
      <c r="AU15" s="2" t="str">
        <f t="shared" si="59"/>
        <v>RoleName</v>
      </c>
      <c r="AV15" s="2" t="str">
        <f t="shared" si="60"/>
        <v/>
      </c>
      <c r="AW15" s="2" t="str">
        <f t="shared" si="61"/>
        <v/>
      </c>
      <c r="AX15" s="2" t="str">
        <f t="shared" si="62"/>
        <v/>
      </c>
      <c r="AY15" s="2" t="str">
        <f t="shared" si="63"/>
        <v/>
      </c>
      <c r="AZ15" s="2" t="str">
        <f t="shared" si="64"/>
        <v/>
      </c>
      <c r="BA15" s="2" t="str">
        <f t="shared" si="65"/>
        <v/>
      </c>
      <c r="BB15" s="4" t="str">
        <f t="shared" si="66"/>
        <v/>
      </c>
      <c r="BC15" s="5" t="str">
        <f t="shared" si="67"/>
        <v/>
      </c>
      <c r="BD15" s="2" t="str">
        <f t="shared" si="68"/>
        <v>/* recursive command: get-policy-version */ DROP TABLE IF EXISTS iam___policy_version; CREATE TABLE iam___policy_version(  id SERIAL PRIMARY KEY, DefaultVersionId TEXT); SELECT iam___policies.policies -&gt;&gt; 'DefaultVersionId' AS policies FROM iam___policies ;</v>
      </c>
      <c r="BE15" s="2" t="str">
        <f t="shared" si="69"/>
        <v xml:space="preserve">/* recursive command multi: get-policy-version */ </v>
      </c>
      <c r="BF15" s="2" t="str">
        <f t="shared" si="70"/>
        <v xml:space="preserve">DROP TABLE IF EXISTS iam___policy_version; </v>
      </c>
      <c r="BG15" s="2" t="str">
        <f t="shared" si="71"/>
        <v>CREATE TABLE iam___policy_version(  id SERIAL PRIMARY KEY, defaultversionid TEXT, rolename TEXT );</v>
      </c>
      <c r="BH15" s="2" t="str">
        <f t="shared" si="72"/>
        <v xml:space="preserve">CREATE TABLE iam___policy_version(  id SERIAL PRIMARY KEY, </v>
      </c>
      <c r="BI15" s="2" t="str">
        <f t="shared" si="4"/>
        <v>defaultversionid TEXT</v>
      </c>
      <c r="BJ15" s="2" t="str">
        <f t="shared" si="5"/>
        <v>, rolename TEXT</v>
      </c>
      <c r="BK15" s="2" t="str">
        <f t="shared" si="6"/>
        <v/>
      </c>
      <c r="BL15" s="2" t="str">
        <f t="shared" si="7"/>
        <v/>
      </c>
      <c r="BM15" s="2" t="str">
        <f t="shared" si="8"/>
        <v/>
      </c>
      <c r="BN15" s="2" t="str">
        <f t="shared" si="9"/>
        <v/>
      </c>
      <c r="BO15" s="2" t="str">
        <f t="shared" si="10"/>
        <v/>
      </c>
      <c r="BP15" s="2" t="str">
        <f t="shared" si="11"/>
        <v/>
      </c>
      <c r="BQ15" s="2" t="str">
        <f t="shared" si="73"/>
        <v xml:space="preserve"> );</v>
      </c>
      <c r="BR15" s="4" t="str">
        <f t="shared" si="74"/>
        <v xml:space="preserve"> INSERT INTO iam___policy_version(defaultversionid, rolename)</v>
      </c>
      <c r="BS15" s="4" t="str">
        <f t="shared" si="75"/>
        <v xml:space="preserve"> INSERT INTO iam___policy_version(</v>
      </c>
      <c r="BT15" s="4" t="str">
        <f t="shared" si="12"/>
        <v>defaultversionid</v>
      </c>
      <c r="BU15" s="4" t="str">
        <f t="shared" si="13"/>
        <v>, rolename</v>
      </c>
      <c r="BV15" s="4" t="str">
        <f t="shared" si="14"/>
        <v/>
      </c>
      <c r="BW15" s="4" t="str">
        <f t="shared" si="15"/>
        <v/>
      </c>
      <c r="BX15" s="4" t="str">
        <f t="shared" si="16"/>
        <v/>
      </c>
      <c r="BY15" s="4" t="str">
        <f t="shared" si="17"/>
        <v/>
      </c>
      <c r="BZ15" s="4" t="str">
        <f t="shared" si="18"/>
        <v/>
      </c>
      <c r="CA15" s="4" t="str">
        <f t="shared" si="19"/>
        <v/>
      </c>
      <c r="CB15" s="4" t="str">
        <f t="shared" si="76"/>
        <v>)</v>
      </c>
      <c r="CC15" s="4" t="str">
        <f t="shared" si="20"/>
        <v xml:space="preserve"> SELECT iam___policies.policies -&gt;&gt; 'DefaultVersionId' AS policies_defaultversionid, iam___roles.roles -&gt;&gt; 'RoleName' AS roles_rolename FROM iam___policies INNER JOIN iam___policies USING (iam___policy_version.defaultversionid, iam___policies.policies -&gt;&gt; 'DefaultVersionId') ;</v>
      </c>
      <c r="CD15" s="2" t="str">
        <f t="shared" si="21"/>
        <v xml:space="preserve"> SELECT iam___policies.policies -&gt;&gt; 'DefaultVersionId' AS policies_defaultversionid</v>
      </c>
      <c r="CE15" s="2" t="str">
        <f t="shared" si="22"/>
        <v>, iam___roles.roles -&gt;&gt; 'RoleName' AS roles_rolename</v>
      </c>
      <c r="CF15" s="2" t="str">
        <f t="shared" si="23"/>
        <v/>
      </c>
      <c r="CG15" s="2" t="str">
        <f t="shared" si="24"/>
        <v/>
      </c>
      <c r="CH15" s="2" t="str">
        <f t="shared" si="25"/>
        <v/>
      </c>
      <c r="CI15" s="2" t="str">
        <f t="shared" si="26"/>
        <v/>
      </c>
      <c r="CJ15" s="2" t="str">
        <f t="shared" si="27"/>
        <v/>
      </c>
      <c r="CK15" s="2" t="str">
        <f t="shared" si="28"/>
        <v/>
      </c>
      <c r="CL15" s="2" t="str">
        <f t="shared" si="29"/>
        <v xml:space="preserve"> FROM iam___policies</v>
      </c>
      <c r="CM15" s="4" t="str">
        <f t="shared" si="30"/>
        <v xml:space="preserve"> INNER JOIN iam___policies USING (iam___policy_version.defaultversionid, iam___policies.policies -&gt;&gt; 'DefaultVersionId')</v>
      </c>
      <c r="CN15" s="4" t="str">
        <f t="shared" si="31"/>
        <v/>
      </c>
      <c r="CO15" s="4" t="str">
        <f t="shared" si="32"/>
        <v/>
      </c>
      <c r="CP15" s="4" t="str">
        <f t="shared" si="33"/>
        <v/>
      </c>
      <c r="CQ15" s="4" t="str">
        <f t="shared" si="34"/>
        <v/>
      </c>
      <c r="CR15" s="2" t="str">
        <f t="shared" si="35"/>
        <v/>
      </c>
      <c r="CS15" s="2" t="str">
        <f t="shared" si="36"/>
        <v/>
      </c>
      <c r="CT15" s="2" t="str">
        <f t="shared" si="77"/>
        <v xml:space="preserve"> ;</v>
      </c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</row>
    <row r="16" spans="1:202" x14ac:dyDescent="0.25">
      <c r="A16">
        <v>15</v>
      </c>
      <c r="B16" s="2" t="s">
        <v>0</v>
      </c>
      <c r="C16" s="2" t="s">
        <v>35</v>
      </c>
      <c r="D16" s="2" t="s">
        <v>71</v>
      </c>
      <c r="E16" s="1" t="s">
        <v>72</v>
      </c>
      <c r="F16" s="2" t="str">
        <f t="shared" si="37"/>
        <v>n</v>
      </c>
      <c r="G16" s="2" t="str">
        <f t="shared" si="0"/>
        <v>iam___role</v>
      </c>
      <c r="H16" s="2" t="s">
        <v>0</v>
      </c>
      <c r="I16" s="2" t="s">
        <v>34</v>
      </c>
      <c r="J16" s="2" t="str">
        <f t="shared" si="38"/>
        <v>iam___roles</v>
      </c>
      <c r="K16" s="2" t="str">
        <f t="shared" si="39"/>
        <v>roles</v>
      </c>
      <c r="L16" s="2" t="s">
        <v>37</v>
      </c>
      <c r="M16" s="2" t="str">
        <f t="shared" si="1"/>
        <v>rolename</v>
      </c>
      <c r="N16" s="2" t="s">
        <v>72</v>
      </c>
      <c r="O16" s="2" t="s">
        <v>72</v>
      </c>
      <c r="P16" s="2">
        <v>1</v>
      </c>
      <c r="Q16" s="2" t="s">
        <v>72</v>
      </c>
      <c r="R16" s="2">
        <v>1</v>
      </c>
      <c r="S16" s="2" t="s">
        <v>36</v>
      </c>
      <c r="T16" s="2" t="s">
        <v>72</v>
      </c>
      <c r="U16" s="2"/>
      <c r="V16" s="2" t="str">
        <f t="shared" si="40"/>
        <v>n</v>
      </c>
      <c r="W16" s="2">
        <f t="shared" si="78"/>
        <v>0</v>
      </c>
      <c r="X16" s="2">
        <f t="shared" si="2"/>
        <v>0</v>
      </c>
      <c r="Y16" s="2" t="s">
        <v>128</v>
      </c>
      <c r="Z16" s="2"/>
      <c r="AA16" s="2"/>
      <c r="AB16" s="4" t="str">
        <f t="shared" si="3"/>
        <v>iam get-role --role-name</v>
      </c>
      <c r="AC16" s="2" t="str">
        <f t="shared" si="41"/>
        <v>get-role</v>
      </c>
      <c r="AD16" s="2" t="str">
        <f t="shared" si="42"/>
        <v xml:space="preserve"> --role-name</v>
      </c>
      <c r="AE16" s="2" t="str">
        <f t="shared" si="43"/>
        <v/>
      </c>
      <c r="AF16" s="2" t="str">
        <f t="shared" si="44"/>
        <v/>
      </c>
      <c r="AG16" s="2" t="str">
        <f t="shared" si="45"/>
        <v/>
      </c>
      <c r="AH16" s="2" t="str">
        <f t="shared" si="46"/>
        <v/>
      </c>
      <c r="AI16" s="2" t="str">
        <f t="shared" si="47"/>
        <v/>
      </c>
      <c r="AJ16" s="2" t="str">
        <f t="shared" si="48"/>
        <v/>
      </c>
      <c r="AK16" s="2" t="str">
        <f t="shared" si="49"/>
        <v/>
      </c>
      <c r="AL16" s="2" t="str">
        <f t="shared" si="50"/>
        <v>iam___roles</v>
      </c>
      <c r="AM16" s="2" t="str">
        <f t="shared" si="51"/>
        <v/>
      </c>
      <c r="AN16" s="2" t="str">
        <f t="shared" si="52"/>
        <v/>
      </c>
      <c r="AO16" s="2" t="str">
        <f t="shared" si="53"/>
        <v/>
      </c>
      <c r="AP16" s="2" t="str">
        <f t="shared" si="54"/>
        <v/>
      </c>
      <c r="AQ16" s="2" t="str">
        <f t="shared" si="55"/>
        <v/>
      </c>
      <c r="AR16" s="2" t="str">
        <f t="shared" si="56"/>
        <v/>
      </c>
      <c r="AS16" s="2" t="str">
        <f t="shared" si="57"/>
        <v/>
      </c>
      <c r="AT16" s="2" t="str">
        <f t="shared" si="58"/>
        <v>RoleName</v>
      </c>
      <c r="AU16" s="2" t="str">
        <f t="shared" si="59"/>
        <v/>
      </c>
      <c r="AV16" s="2" t="str">
        <f t="shared" si="60"/>
        <v/>
      </c>
      <c r="AW16" s="2" t="str">
        <f t="shared" si="61"/>
        <v/>
      </c>
      <c r="AX16" s="2" t="str">
        <f t="shared" si="62"/>
        <v/>
      </c>
      <c r="AY16" s="2" t="str">
        <f t="shared" si="63"/>
        <v/>
      </c>
      <c r="AZ16" s="2" t="str">
        <f t="shared" si="64"/>
        <v/>
      </c>
      <c r="BA16" s="2" t="str">
        <f t="shared" si="65"/>
        <v/>
      </c>
      <c r="BB16" s="4" t="str">
        <f t="shared" si="66"/>
        <v/>
      </c>
      <c r="BC16" s="5" t="str">
        <f t="shared" si="67"/>
        <v/>
      </c>
      <c r="BD16" s="2" t="str">
        <f t="shared" si="68"/>
        <v>/* recursive command: get-role */ DROP TABLE IF EXISTS iam___role; CREATE TABLE iam___role(  id SERIAL PRIMARY KEY, RoleName TEXT); SELECT iam___roles.roles -&gt;&gt; 'RoleName' AS roles FROM iam___roles ;</v>
      </c>
      <c r="BE16" s="2" t="str">
        <f t="shared" si="69"/>
        <v xml:space="preserve">/* recursive command multi: get-role */ </v>
      </c>
      <c r="BF16" s="2" t="str">
        <f t="shared" si="70"/>
        <v xml:space="preserve">DROP TABLE IF EXISTS iam___role; </v>
      </c>
      <c r="BG16" s="2" t="str">
        <f t="shared" si="71"/>
        <v>CREATE TABLE iam___role(  id SERIAL PRIMARY KEY, rolename TEXT );</v>
      </c>
      <c r="BH16" s="2" t="str">
        <f t="shared" si="72"/>
        <v xml:space="preserve">CREATE TABLE iam___role(  id SERIAL PRIMARY KEY, </v>
      </c>
      <c r="BI16" s="2" t="str">
        <f t="shared" si="4"/>
        <v>rolename TEXT</v>
      </c>
      <c r="BJ16" s="2" t="str">
        <f t="shared" si="5"/>
        <v/>
      </c>
      <c r="BK16" s="2" t="str">
        <f t="shared" si="6"/>
        <v/>
      </c>
      <c r="BL16" s="2" t="str">
        <f t="shared" si="7"/>
        <v/>
      </c>
      <c r="BM16" s="2" t="str">
        <f t="shared" si="8"/>
        <v/>
      </c>
      <c r="BN16" s="2" t="str">
        <f t="shared" si="9"/>
        <v/>
      </c>
      <c r="BO16" s="2" t="str">
        <f t="shared" si="10"/>
        <v/>
      </c>
      <c r="BP16" s="2" t="str">
        <f t="shared" si="11"/>
        <v/>
      </c>
      <c r="BQ16" s="2" t="str">
        <f t="shared" si="73"/>
        <v xml:space="preserve"> );</v>
      </c>
      <c r="BR16" s="4" t="str">
        <f t="shared" si="74"/>
        <v xml:space="preserve"> INSERT INTO iam___role(rolename)</v>
      </c>
      <c r="BS16" s="4" t="str">
        <f t="shared" si="75"/>
        <v xml:space="preserve"> INSERT INTO iam___role(</v>
      </c>
      <c r="BT16" s="4" t="str">
        <f t="shared" si="12"/>
        <v>rolename</v>
      </c>
      <c r="BU16" s="4" t="str">
        <f t="shared" si="13"/>
        <v/>
      </c>
      <c r="BV16" s="4" t="str">
        <f t="shared" si="14"/>
        <v/>
      </c>
      <c r="BW16" s="4" t="str">
        <f t="shared" si="15"/>
        <v/>
      </c>
      <c r="BX16" s="4" t="str">
        <f t="shared" si="16"/>
        <v/>
      </c>
      <c r="BY16" s="4" t="str">
        <f t="shared" si="17"/>
        <v/>
      </c>
      <c r="BZ16" s="4" t="str">
        <f t="shared" si="18"/>
        <v/>
      </c>
      <c r="CA16" s="4" t="str">
        <f t="shared" si="19"/>
        <v/>
      </c>
      <c r="CB16" s="4" t="str">
        <f t="shared" si="76"/>
        <v>)</v>
      </c>
      <c r="CC16" s="4" t="str">
        <f t="shared" si="20"/>
        <v xml:space="preserve"> SELECT iam___roles.roles -&gt;&gt; 'RoleName' AS roles_rolename FROM iam___roles ;</v>
      </c>
      <c r="CD16" s="2" t="str">
        <f t="shared" si="21"/>
        <v xml:space="preserve"> SELECT iam___roles.roles -&gt;&gt; 'RoleName' AS roles_rolename</v>
      </c>
      <c r="CE16" s="2" t="str">
        <f t="shared" si="22"/>
        <v/>
      </c>
      <c r="CF16" s="2" t="str">
        <f t="shared" si="23"/>
        <v/>
      </c>
      <c r="CG16" s="2" t="str">
        <f t="shared" si="24"/>
        <v/>
      </c>
      <c r="CH16" s="2" t="str">
        <f t="shared" si="25"/>
        <v/>
      </c>
      <c r="CI16" s="2" t="str">
        <f t="shared" si="26"/>
        <v/>
      </c>
      <c r="CJ16" s="2" t="str">
        <f t="shared" si="27"/>
        <v/>
      </c>
      <c r="CK16" s="2" t="str">
        <f t="shared" si="28"/>
        <v/>
      </c>
      <c r="CL16" s="2" t="str">
        <f t="shared" si="29"/>
        <v xml:space="preserve"> FROM iam___roles</v>
      </c>
      <c r="CM16" s="4" t="str">
        <f t="shared" si="30"/>
        <v/>
      </c>
      <c r="CN16" s="4" t="str">
        <f t="shared" si="31"/>
        <v/>
      </c>
      <c r="CO16" s="4" t="str">
        <f t="shared" si="32"/>
        <v/>
      </c>
      <c r="CP16" s="4" t="str">
        <f t="shared" si="33"/>
        <v/>
      </c>
      <c r="CQ16" s="4" t="str">
        <f t="shared" si="34"/>
        <v/>
      </c>
      <c r="CR16" s="2" t="str">
        <f t="shared" si="35"/>
        <v/>
      </c>
      <c r="CS16" s="2" t="str">
        <f t="shared" si="36"/>
        <v/>
      </c>
      <c r="CT16" s="2" t="str">
        <f t="shared" si="77"/>
        <v xml:space="preserve"> ;</v>
      </c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</row>
    <row r="17" spans="1:202" x14ac:dyDescent="0.25">
      <c r="A17">
        <v>16</v>
      </c>
      <c r="B17" s="2" t="s">
        <v>0</v>
      </c>
      <c r="C17" s="2" t="s">
        <v>62</v>
      </c>
      <c r="D17" s="2" t="s">
        <v>71</v>
      </c>
      <c r="E17" s="1" t="s">
        <v>72</v>
      </c>
      <c r="F17" s="2" t="str">
        <f t="shared" si="37"/>
        <v>y</v>
      </c>
      <c r="G17" s="2" t="str">
        <f t="shared" si="0"/>
        <v>iam___role_policy</v>
      </c>
      <c r="H17" s="2" t="s">
        <v>0</v>
      </c>
      <c r="I17" s="2" t="s">
        <v>40</v>
      </c>
      <c r="J17" s="2" t="str">
        <f t="shared" si="38"/>
        <v>iam___role_policies</v>
      </c>
      <c r="K17" s="2" t="str">
        <f t="shared" si="39"/>
        <v>role_policies</v>
      </c>
      <c r="L17" s="2" t="s">
        <v>73</v>
      </c>
      <c r="M17" s="2" t="str">
        <f t="shared" si="1"/>
        <v>policynames</v>
      </c>
      <c r="N17" s="2" t="s">
        <v>72</v>
      </c>
      <c r="O17" s="2" t="s">
        <v>71</v>
      </c>
      <c r="P17" s="2">
        <v>2</v>
      </c>
      <c r="Q17" s="2" t="s">
        <v>72</v>
      </c>
      <c r="R17" s="2">
        <v>1</v>
      </c>
      <c r="S17" s="2" t="s">
        <v>67</v>
      </c>
      <c r="T17" s="2" t="s">
        <v>72</v>
      </c>
      <c r="U17" s="2"/>
      <c r="V17" s="2" t="str">
        <f t="shared" si="40"/>
        <v>n</v>
      </c>
      <c r="W17" s="2">
        <f t="shared" si="78"/>
        <v>0</v>
      </c>
      <c r="X17" s="2">
        <f t="shared" si="2"/>
        <v>0</v>
      </c>
      <c r="Y17" s="2" t="s">
        <v>128</v>
      </c>
      <c r="Z17" s="2"/>
      <c r="AA17" s="2"/>
      <c r="AB17" s="4" t="str">
        <f t="shared" si="3"/>
        <v>iam get-role-policy --policy-name --role-name</v>
      </c>
      <c r="AC17" s="2" t="str">
        <f t="shared" si="41"/>
        <v>get-role-policy</v>
      </c>
      <c r="AD17" s="2" t="str">
        <f t="shared" si="42"/>
        <v xml:space="preserve"> --policy-name</v>
      </c>
      <c r="AE17" s="2" t="str">
        <f t="shared" si="43"/>
        <v xml:space="preserve"> --role-name</v>
      </c>
      <c r="AF17" s="2" t="str">
        <f t="shared" si="44"/>
        <v/>
      </c>
      <c r="AG17" s="2" t="str">
        <f t="shared" si="45"/>
        <v/>
      </c>
      <c r="AH17" s="2" t="str">
        <f t="shared" si="46"/>
        <v/>
      </c>
      <c r="AI17" s="2" t="str">
        <f t="shared" si="47"/>
        <v/>
      </c>
      <c r="AJ17" s="2" t="str">
        <f t="shared" si="48"/>
        <v/>
      </c>
      <c r="AK17" s="2" t="str">
        <f t="shared" si="49"/>
        <v/>
      </c>
      <c r="AL17" s="2" t="str">
        <f t="shared" si="50"/>
        <v>iam___role_policies</v>
      </c>
      <c r="AM17" s="2" t="str">
        <f t="shared" si="51"/>
        <v>iam___role_policies</v>
      </c>
      <c r="AN17" s="2" t="str">
        <f t="shared" si="52"/>
        <v/>
      </c>
      <c r="AO17" s="2" t="str">
        <f t="shared" si="53"/>
        <v/>
      </c>
      <c r="AP17" s="2" t="str">
        <f t="shared" si="54"/>
        <v/>
      </c>
      <c r="AQ17" s="2" t="str">
        <f t="shared" si="55"/>
        <v/>
      </c>
      <c r="AR17" s="2" t="str">
        <f t="shared" si="56"/>
        <v/>
      </c>
      <c r="AS17" s="2" t="str">
        <f t="shared" si="57"/>
        <v/>
      </c>
      <c r="AT17" s="2" t="str">
        <f t="shared" si="58"/>
        <v>PolicyNames</v>
      </c>
      <c r="AU17" s="2" t="str">
        <f t="shared" si="59"/>
        <v>RoleName</v>
      </c>
      <c r="AV17" s="2" t="str">
        <f t="shared" si="60"/>
        <v/>
      </c>
      <c r="AW17" s="2" t="str">
        <f t="shared" si="61"/>
        <v/>
      </c>
      <c r="AX17" s="2" t="str">
        <f t="shared" si="62"/>
        <v/>
      </c>
      <c r="AY17" s="2" t="str">
        <f t="shared" si="63"/>
        <v/>
      </c>
      <c r="AZ17" s="2" t="str">
        <f t="shared" si="64"/>
        <v/>
      </c>
      <c r="BA17" s="2" t="str">
        <f t="shared" si="65"/>
        <v/>
      </c>
      <c r="BB17" s="4" t="str">
        <f t="shared" si="66"/>
        <v/>
      </c>
      <c r="BC17" s="5" t="str">
        <f t="shared" si="67"/>
        <v>/* recursive command multi: get-role-policy */ DROP TABLE IF EXISTS iam___role_policy; CREATE TABLE iam___role_policy(  id SERIAL PRIMARY KEY, policynames TEXT, rolename TEXT ); INSERT INTO iam___role_policy(policynames, rolename) SELECT iam___role_policies.role_policies -&gt;&gt; 'PolicyNames' AS role_policies_policynames, iam___role_policies.role_policies -&gt;&gt; 'RoleName' AS role_policies_rolename FROM iam___role_policies INNER JOIN iam___role_policies USING (iam___role_policy.policynames, iam___role_policies.role_policies -&gt;&gt; 'PolicyNames') ;</v>
      </c>
      <c r="BD17" s="2" t="str">
        <f t="shared" si="68"/>
        <v>/* recursive command: get-role-policy */ DROP TABLE IF EXISTS iam___role_policy; CREATE TABLE iam___role_policy(  id SERIAL PRIMARY KEY, PolicyNames TEXT); SELECT iam___role_policies.role_policies -&gt;&gt; 'PolicyNames' AS role_policies FROM iam___role_policies ;</v>
      </c>
      <c r="BE17" s="2" t="str">
        <f t="shared" si="69"/>
        <v xml:space="preserve">/* recursive command multi: get-role-policy */ </v>
      </c>
      <c r="BF17" s="2" t="str">
        <f t="shared" si="70"/>
        <v xml:space="preserve">DROP TABLE IF EXISTS iam___role_policy; </v>
      </c>
      <c r="BG17" s="2" t="str">
        <f t="shared" si="71"/>
        <v>CREATE TABLE iam___role_policy(  id SERIAL PRIMARY KEY, policynames TEXT, rolename TEXT );</v>
      </c>
      <c r="BH17" s="2" t="str">
        <f t="shared" si="72"/>
        <v xml:space="preserve">CREATE TABLE iam___role_policy(  id SERIAL PRIMARY KEY, </v>
      </c>
      <c r="BI17" s="2" t="str">
        <f t="shared" si="4"/>
        <v>policynames TEXT</v>
      </c>
      <c r="BJ17" s="2" t="str">
        <f t="shared" si="5"/>
        <v>, rolename TEXT</v>
      </c>
      <c r="BK17" s="2" t="str">
        <f t="shared" si="6"/>
        <v/>
      </c>
      <c r="BL17" s="2" t="str">
        <f t="shared" si="7"/>
        <v/>
      </c>
      <c r="BM17" s="2" t="str">
        <f t="shared" si="8"/>
        <v/>
      </c>
      <c r="BN17" s="2" t="str">
        <f t="shared" si="9"/>
        <v/>
      </c>
      <c r="BO17" s="2" t="str">
        <f t="shared" si="10"/>
        <v/>
      </c>
      <c r="BP17" s="2" t="str">
        <f t="shared" si="11"/>
        <v/>
      </c>
      <c r="BQ17" s="2" t="str">
        <f t="shared" si="73"/>
        <v xml:space="preserve"> );</v>
      </c>
      <c r="BR17" s="4" t="str">
        <f t="shared" si="74"/>
        <v xml:space="preserve"> INSERT INTO iam___role_policy(policynames, rolename)</v>
      </c>
      <c r="BS17" s="4" t="str">
        <f t="shared" si="75"/>
        <v xml:space="preserve"> INSERT INTO iam___role_policy(</v>
      </c>
      <c r="BT17" s="4" t="str">
        <f t="shared" si="12"/>
        <v>policynames</v>
      </c>
      <c r="BU17" s="4" t="str">
        <f t="shared" si="13"/>
        <v>, rolename</v>
      </c>
      <c r="BV17" s="4" t="str">
        <f t="shared" si="14"/>
        <v/>
      </c>
      <c r="BW17" s="4" t="str">
        <f t="shared" si="15"/>
        <v/>
      </c>
      <c r="BX17" s="4" t="str">
        <f t="shared" si="16"/>
        <v/>
      </c>
      <c r="BY17" s="4" t="str">
        <f t="shared" si="17"/>
        <v/>
      </c>
      <c r="BZ17" s="4" t="str">
        <f t="shared" si="18"/>
        <v/>
      </c>
      <c r="CA17" s="4" t="str">
        <f t="shared" si="19"/>
        <v/>
      </c>
      <c r="CB17" s="4" t="str">
        <f t="shared" si="76"/>
        <v>)</v>
      </c>
      <c r="CC17" s="4" t="str">
        <f t="shared" si="20"/>
        <v xml:space="preserve"> SELECT iam___role_policies.role_policies -&gt;&gt; 'PolicyNames' AS role_policies_policynames, iam___role_policies.role_policies -&gt;&gt; 'RoleName' AS role_policies_rolename FROM iam___role_policies INNER JOIN iam___role_policies USING (iam___role_policy.policynames, iam___role_policies.role_policies -&gt;&gt; 'PolicyNames') ;</v>
      </c>
      <c r="CD17" s="2" t="str">
        <f t="shared" si="21"/>
        <v xml:space="preserve"> SELECT iam___role_policies.role_policies -&gt;&gt; 'PolicyNames' AS role_policies_policynames</v>
      </c>
      <c r="CE17" s="2" t="str">
        <f t="shared" si="22"/>
        <v>, iam___role_policies.role_policies -&gt;&gt; 'RoleName' AS role_policies_rolename</v>
      </c>
      <c r="CF17" s="2" t="str">
        <f t="shared" si="23"/>
        <v/>
      </c>
      <c r="CG17" s="2" t="str">
        <f t="shared" si="24"/>
        <v/>
      </c>
      <c r="CH17" s="2" t="str">
        <f t="shared" si="25"/>
        <v/>
      </c>
      <c r="CI17" s="2" t="str">
        <f t="shared" si="26"/>
        <v/>
      </c>
      <c r="CJ17" s="2" t="str">
        <f t="shared" si="27"/>
        <v/>
      </c>
      <c r="CK17" s="2" t="str">
        <f t="shared" si="28"/>
        <v/>
      </c>
      <c r="CL17" s="2" t="str">
        <f t="shared" si="29"/>
        <v xml:space="preserve"> FROM iam___role_policies</v>
      </c>
      <c r="CM17" s="4" t="str">
        <f t="shared" si="30"/>
        <v xml:space="preserve"> INNER JOIN iam___role_policies USING (iam___role_policy.policynames, iam___role_policies.role_policies -&gt;&gt; 'PolicyNames')</v>
      </c>
      <c r="CN17" s="4" t="str">
        <f t="shared" si="31"/>
        <v/>
      </c>
      <c r="CO17" s="4" t="str">
        <f t="shared" si="32"/>
        <v/>
      </c>
      <c r="CP17" s="4" t="str">
        <f t="shared" si="33"/>
        <v/>
      </c>
      <c r="CQ17" s="4" t="str">
        <f t="shared" si="34"/>
        <v/>
      </c>
      <c r="CR17" s="2" t="str">
        <f t="shared" si="35"/>
        <v/>
      </c>
      <c r="CS17" s="2" t="str">
        <f t="shared" si="36"/>
        <v/>
      </c>
      <c r="CT17" s="2" t="str">
        <f t="shared" si="77"/>
        <v xml:space="preserve"> ;</v>
      </c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</row>
    <row r="18" spans="1:202" x14ac:dyDescent="0.25">
      <c r="A18">
        <v>17</v>
      </c>
      <c r="B18" s="2" t="s">
        <v>0</v>
      </c>
      <c r="C18" s="2" t="s">
        <v>62</v>
      </c>
      <c r="D18" s="2" t="s">
        <v>71</v>
      </c>
      <c r="E18" s="1" t="s">
        <v>72</v>
      </c>
      <c r="F18" s="2" t="str">
        <f t="shared" si="37"/>
        <v>y</v>
      </c>
      <c r="G18" s="2" t="str">
        <f t="shared" si="0"/>
        <v>iam___role_policy</v>
      </c>
      <c r="H18" s="2" t="s">
        <v>0</v>
      </c>
      <c r="I18" s="2" t="s">
        <v>40</v>
      </c>
      <c r="J18" s="2" t="str">
        <f t="shared" si="38"/>
        <v>iam___role_policies</v>
      </c>
      <c r="K18" s="2" t="str">
        <f t="shared" si="39"/>
        <v>role_policies</v>
      </c>
      <c r="L18" s="2" t="s">
        <v>37</v>
      </c>
      <c r="M18" s="2" t="str">
        <f t="shared" si="1"/>
        <v>rolename</v>
      </c>
      <c r="N18" s="2" t="s">
        <v>72</v>
      </c>
      <c r="O18" s="2" t="s">
        <v>71</v>
      </c>
      <c r="P18" s="2">
        <v>2</v>
      </c>
      <c r="Q18" s="2" t="s">
        <v>72</v>
      </c>
      <c r="R18" s="2">
        <v>1</v>
      </c>
      <c r="S18" s="2" t="s">
        <v>36</v>
      </c>
      <c r="T18" s="2" t="s">
        <v>72</v>
      </c>
      <c r="U18" s="2"/>
      <c r="V18" s="2" t="str">
        <f t="shared" si="40"/>
        <v>n</v>
      </c>
      <c r="W18" s="2">
        <f t="shared" si="78"/>
        <v>0</v>
      </c>
      <c r="X18" s="2">
        <f t="shared" si="2"/>
        <v>0</v>
      </c>
      <c r="Y18" s="2" t="s">
        <v>128</v>
      </c>
      <c r="Z18" s="2"/>
      <c r="AA18" s="2"/>
      <c r="AB18" s="4" t="str">
        <f t="shared" si="3"/>
        <v/>
      </c>
      <c r="AC18" s="2" t="str">
        <f t="shared" si="41"/>
        <v>get-role-policy</v>
      </c>
      <c r="AD18" s="2" t="str">
        <f t="shared" si="42"/>
        <v xml:space="preserve"> --role-name</v>
      </c>
      <c r="AE18" s="2" t="str">
        <f t="shared" si="43"/>
        <v xml:space="preserve"> --saml-provider-arn</v>
      </c>
      <c r="AF18" s="2" t="str">
        <f t="shared" si="44"/>
        <v/>
      </c>
      <c r="AG18" s="2" t="str">
        <f t="shared" si="45"/>
        <v/>
      </c>
      <c r="AH18" s="2" t="str">
        <f t="shared" si="46"/>
        <v/>
      </c>
      <c r="AI18" s="2" t="str">
        <f t="shared" si="47"/>
        <v/>
      </c>
      <c r="AJ18" s="2" t="str">
        <f t="shared" si="48"/>
        <v/>
      </c>
      <c r="AK18" s="2" t="str">
        <f t="shared" si="49"/>
        <v/>
      </c>
      <c r="AL18" s="2" t="str">
        <f t="shared" si="50"/>
        <v>iam___role_policies</v>
      </c>
      <c r="AM18" s="2" t="str">
        <f t="shared" si="51"/>
        <v>iam___saml_providers</v>
      </c>
      <c r="AN18" s="2" t="str">
        <f t="shared" si="52"/>
        <v/>
      </c>
      <c r="AO18" s="2" t="str">
        <f t="shared" si="53"/>
        <v/>
      </c>
      <c r="AP18" s="2" t="str">
        <f t="shared" si="54"/>
        <v/>
      </c>
      <c r="AQ18" s="2" t="str">
        <f t="shared" si="55"/>
        <v/>
      </c>
      <c r="AR18" s="2" t="str">
        <f t="shared" si="56"/>
        <v/>
      </c>
      <c r="AS18" s="2" t="str">
        <f t="shared" si="57"/>
        <v/>
      </c>
      <c r="AT18" s="2" t="str">
        <f t="shared" si="58"/>
        <v>RoleName</v>
      </c>
      <c r="AU18" s="2" t="str">
        <f t="shared" si="59"/>
        <v>Arn</v>
      </c>
      <c r="AV18" s="2" t="str">
        <f t="shared" si="60"/>
        <v/>
      </c>
      <c r="AW18" s="2" t="str">
        <f t="shared" si="61"/>
        <v/>
      </c>
      <c r="AX18" s="2" t="str">
        <f t="shared" si="62"/>
        <v/>
      </c>
      <c r="AY18" s="2" t="str">
        <f t="shared" si="63"/>
        <v/>
      </c>
      <c r="AZ18" s="2" t="str">
        <f t="shared" si="64"/>
        <v/>
      </c>
      <c r="BA18" s="2" t="str">
        <f t="shared" si="65"/>
        <v/>
      </c>
      <c r="BB18" s="4" t="str">
        <f t="shared" si="66"/>
        <v/>
      </c>
      <c r="BC18" s="5" t="str">
        <f t="shared" si="67"/>
        <v/>
      </c>
      <c r="BD18" s="2" t="str">
        <f t="shared" si="68"/>
        <v>/* recursive command: get-role-policy */ DROP TABLE IF EXISTS iam___role_policy; CREATE TABLE iam___role_policy(  id SERIAL PRIMARY KEY, RoleName TEXT); SELECT iam___role_policies.role_policies -&gt;&gt; 'RoleName' AS role_policies FROM iam___role_policies ;</v>
      </c>
      <c r="BE18" s="2" t="str">
        <f t="shared" si="69"/>
        <v xml:space="preserve">/* recursive command multi: get-role-policy */ </v>
      </c>
      <c r="BF18" s="2" t="str">
        <f t="shared" si="70"/>
        <v xml:space="preserve">DROP TABLE IF EXISTS iam___role_policy; </v>
      </c>
      <c r="BG18" s="2" t="str">
        <f t="shared" si="71"/>
        <v>CREATE TABLE iam___role_policy(  id SERIAL PRIMARY KEY, rolename TEXT, arn TEXT );</v>
      </c>
      <c r="BH18" s="2" t="str">
        <f t="shared" si="72"/>
        <v xml:space="preserve">CREATE TABLE iam___role_policy(  id SERIAL PRIMARY KEY, </v>
      </c>
      <c r="BI18" s="2" t="str">
        <f t="shared" si="4"/>
        <v>rolename TEXT</v>
      </c>
      <c r="BJ18" s="2" t="str">
        <f t="shared" si="5"/>
        <v>, arn TEXT</v>
      </c>
      <c r="BK18" s="2" t="str">
        <f t="shared" si="6"/>
        <v/>
      </c>
      <c r="BL18" s="2" t="str">
        <f t="shared" si="7"/>
        <v/>
      </c>
      <c r="BM18" s="2" t="str">
        <f t="shared" si="8"/>
        <v/>
      </c>
      <c r="BN18" s="2" t="str">
        <f t="shared" si="9"/>
        <v/>
      </c>
      <c r="BO18" s="2" t="str">
        <f t="shared" si="10"/>
        <v/>
      </c>
      <c r="BP18" s="2" t="str">
        <f t="shared" si="11"/>
        <v/>
      </c>
      <c r="BQ18" s="2" t="str">
        <f t="shared" si="73"/>
        <v xml:space="preserve"> );</v>
      </c>
      <c r="BR18" s="4" t="str">
        <f t="shared" si="74"/>
        <v xml:space="preserve"> INSERT INTO iam___role_policy(rolename, arn)</v>
      </c>
      <c r="BS18" s="4" t="str">
        <f t="shared" si="75"/>
        <v xml:space="preserve"> INSERT INTO iam___role_policy(</v>
      </c>
      <c r="BT18" s="4" t="str">
        <f t="shared" si="12"/>
        <v>rolename</v>
      </c>
      <c r="BU18" s="4" t="str">
        <f t="shared" si="13"/>
        <v>, arn</v>
      </c>
      <c r="BV18" s="4" t="str">
        <f t="shared" si="14"/>
        <v/>
      </c>
      <c r="BW18" s="4" t="str">
        <f t="shared" si="15"/>
        <v/>
      </c>
      <c r="BX18" s="4" t="str">
        <f t="shared" si="16"/>
        <v/>
      </c>
      <c r="BY18" s="4" t="str">
        <f t="shared" si="17"/>
        <v/>
      </c>
      <c r="BZ18" s="4" t="str">
        <f t="shared" si="18"/>
        <v/>
      </c>
      <c r="CA18" s="4" t="str">
        <f t="shared" si="19"/>
        <v/>
      </c>
      <c r="CB18" s="4" t="str">
        <f t="shared" si="76"/>
        <v>)</v>
      </c>
      <c r="CC18" s="4" t="str">
        <f t="shared" si="20"/>
        <v xml:space="preserve"> SELECT iam___role_policies.role_policies -&gt;&gt; 'RoleName' AS role_policies_rolename, iam___saml_providers.saml_providers -&gt;&gt; 'Arn' AS saml_providers_arn FROM iam___role_policies INNER JOIN iam___role_policies USING (iam___role_policy.rolename, iam___role_policies.role_policies -&gt;&gt; 'RoleName') ;</v>
      </c>
      <c r="CD18" s="2" t="str">
        <f t="shared" si="21"/>
        <v xml:space="preserve"> SELECT iam___role_policies.role_policies -&gt;&gt; 'RoleName' AS role_policies_rolename</v>
      </c>
      <c r="CE18" s="2" t="str">
        <f t="shared" si="22"/>
        <v>, iam___saml_providers.saml_providers -&gt;&gt; 'Arn' AS saml_providers_arn</v>
      </c>
      <c r="CF18" s="2" t="str">
        <f t="shared" si="23"/>
        <v/>
      </c>
      <c r="CG18" s="2" t="str">
        <f t="shared" si="24"/>
        <v/>
      </c>
      <c r="CH18" s="2" t="str">
        <f t="shared" si="25"/>
        <v/>
      </c>
      <c r="CI18" s="2" t="str">
        <f t="shared" si="26"/>
        <v/>
      </c>
      <c r="CJ18" s="2" t="str">
        <f t="shared" si="27"/>
        <v/>
      </c>
      <c r="CK18" s="2" t="str">
        <f t="shared" si="28"/>
        <v/>
      </c>
      <c r="CL18" s="2" t="str">
        <f t="shared" si="29"/>
        <v xml:space="preserve"> FROM iam___role_policies</v>
      </c>
      <c r="CM18" s="4" t="str">
        <f t="shared" si="30"/>
        <v xml:space="preserve"> INNER JOIN iam___role_policies USING (iam___role_policy.rolename, iam___role_policies.role_policies -&gt;&gt; 'RoleName')</v>
      </c>
      <c r="CN18" s="4" t="str">
        <f t="shared" si="31"/>
        <v/>
      </c>
      <c r="CO18" s="4" t="str">
        <f t="shared" si="32"/>
        <v/>
      </c>
      <c r="CP18" s="4" t="str">
        <f t="shared" si="33"/>
        <v/>
      </c>
      <c r="CQ18" s="4" t="str">
        <f t="shared" si="34"/>
        <v/>
      </c>
      <c r="CR18" s="2" t="str">
        <f t="shared" si="35"/>
        <v/>
      </c>
      <c r="CS18" s="2" t="str">
        <f t="shared" si="36"/>
        <v/>
      </c>
      <c r="CT18" s="2" t="str">
        <f t="shared" si="77"/>
        <v xml:space="preserve"> ;</v>
      </c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</row>
    <row r="19" spans="1:202" x14ac:dyDescent="0.25">
      <c r="A19">
        <v>18</v>
      </c>
      <c r="B19" s="2" t="s">
        <v>0</v>
      </c>
      <c r="C19" s="2" t="s">
        <v>42</v>
      </c>
      <c r="D19" s="2" t="s">
        <v>71</v>
      </c>
      <c r="E19" s="1" t="s">
        <v>72</v>
      </c>
      <c r="F19" s="2" t="str">
        <f t="shared" si="37"/>
        <v>n</v>
      </c>
      <c r="G19" s="2" t="str">
        <f t="shared" si="0"/>
        <v>iam___saml_provider</v>
      </c>
      <c r="H19" s="2" t="s">
        <v>0</v>
      </c>
      <c r="I19" s="2" t="s">
        <v>41</v>
      </c>
      <c r="J19" s="2" t="str">
        <f t="shared" si="38"/>
        <v>iam___saml_providers</v>
      </c>
      <c r="K19" s="2" t="str">
        <f t="shared" si="39"/>
        <v>saml_providers</v>
      </c>
      <c r="L19" s="2" t="s">
        <v>28</v>
      </c>
      <c r="M19" s="2" t="str">
        <f t="shared" si="1"/>
        <v>arn</v>
      </c>
      <c r="N19" s="2" t="s">
        <v>72</v>
      </c>
      <c r="O19" s="2" t="s">
        <v>72</v>
      </c>
      <c r="P19" s="2">
        <v>1</v>
      </c>
      <c r="Q19" s="2" t="s">
        <v>72</v>
      </c>
      <c r="R19" s="2">
        <v>1</v>
      </c>
      <c r="S19" s="2" t="s">
        <v>43</v>
      </c>
      <c r="T19" s="2" t="s">
        <v>72</v>
      </c>
      <c r="U19" s="2"/>
      <c r="V19" s="2" t="str">
        <f t="shared" si="40"/>
        <v>n</v>
      </c>
      <c r="W19" s="2">
        <f t="shared" si="78"/>
        <v>0</v>
      </c>
      <c r="X19" s="2">
        <f t="shared" si="2"/>
        <v>0</v>
      </c>
      <c r="Y19" s="2" t="s">
        <v>128</v>
      </c>
      <c r="Z19" s="2"/>
      <c r="AA19" s="2"/>
      <c r="AB19" s="4" t="str">
        <f t="shared" si="3"/>
        <v>iam get-saml-provider --saml-provider-arn</v>
      </c>
      <c r="AC19" s="2" t="str">
        <f t="shared" si="41"/>
        <v>get-saml-provider</v>
      </c>
      <c r="AD19" s="2" t="str">
        <f t="shared" si="42"/>
        <v xml:space="preserve"> --saml-provider-arn</v>
      </c>
      <c r="AE19" s="2" t="str">
        <f t="shared" si="43"/>
        <v/>
      </c>
      <c r="AF19" s="2" t="str">
        <f t="shared" si="44"/>
        <v/>
      </c>
      <c r="AG19" s="2" t="str">
        <f t="shared" si="45"/>
        <v/>
      </c>
      <c r="AH19" s="2" t="str">
        <f t="shared" si="46"/>
        <v/>
      </c>
      <c r="AI19" s="2" t="str">
        <f t="shared" si="47"/>
        <v/>
      </c>
      <c r="AJ19" s="2" t="str">
        <f t="shared" si="48"/>
        <v/>
      </c>
      <c r="AK19" s="2" t="str">
        <f t="shared" si="49"/>
        <v/>
      </c>
      <c r="AL19" s="2" t="str">
        <f t="shared" si="50"/>
        <v>iam___saml_providers</v>
      </c>
      <c r="AM19" s="2" t="str">
        <f t="shared" si="51"/>
        <v/>
      </c>
      <c r="AN19" s="2" t="str">
        <f t="shared" si="52"/>
        <v/>
      </c>
      <c r="AO19" s="2" t="str">
        <f t="shared" si="53"/>
        <v/>
      </c>
      <c r="AP19" s="2" t="str">
        <f t="shared" si="54"/>
        <v/>
      </c>
      <c r="AQ19" s="2" t="str">
        <f t="shared" si="55"/>
        <v/>
      </c>
      <c r="AR19" s="2" t="str">
        <f t="shared" si="56"/>
        <v/>
      </c>
      <c r="AS19" s="2" t="str">
        <f t="shared" si="57"/>
        <v/>
      </c>
      <c r="AT19" s="2" t="str">
        <f t="shared" si="58"/>
        <v>Arn</v>
      </c>
      <c r="AU19" s="2" t="str">
        <f t="shared" si="59"/>
        <v/>
      </c>
      <c r="AV19" s="2" t="str">
        <f t="shared" si="60"/>
        <v/>
      </c>
      <c r="AW19" s="2" t="str">
        <f t="shared" si="61"/>
        <v/>
      </c>
      <c r="AX19" s="2" t="str">
        <f t="shared" si="62"/>
        <v/>
      </c>
      <c r="AY19" s="2" t="str">
        <f t="shared" si="63"/>
        <v/>
      </c>
      <c r="AZ19" s="2" t="str">
        <f t="shared" si="64"/>
        <v/>
      </c>
      <c r="BA19" s="2" t="str">
        <f t="shared" si="65"/>
        <v/>
      </c>
      <c r="BB19" s="4" t="str">
        <f t="shared" si="66"/>
        <v/>
      </c>
      <c r="BC19" s="5" t="str">
        <f t="shared" si="67"/>
        <v/>
      </c>
      <c r="BD19" s="2" t="str">
        <f t="shared" si="68"/>
        <v>/* recursive command: get-saml-provider */ DROP TABLE IF EXISTS iam___saml_provider; CREATE TABLE iam___saml_provider(  id SERIAL PRIMARY KEY, Arn TEXT); SELECT iam___saml_providers.saml_providers -&gt;&gt; 'Arn' AS saml_providers FROM iam___saml_providers ;</v>
      </c>
      <c r="BE19" s="2" t="str">
        <f t="shared" si="69"/>
        <v xml:space="preserve">/* recursive command multi: get-saml-provider */ </v>
      </c>
      <c r="BF19" s="2" t="str">
        <f t="shared" si="70"/>
        <v xml:space="preserve">DROP TABLE IF EXISTS iam___saml_provider; </v>
      </c>
      <c r="BG19" s="2" t="str">
        <f t="shared" si="71"/>
        <v>CREATE TABLE iam___saml_provider(  id SERIAL PRIMARY KEY, arn TEXT );</v>
      </c>
      <c r="BH19" s="2" t="str">
        <f t="shared" si="72"/>
        <v xml:space="preserve">CREATE TABLE iam___saml_provider(  id SERIAL PRIMARY KEY, </v>
      </c>
      <c r="BI19" s="2" t="str">
        <f t="shared" si="4"/>
        <v>arn TEXT</v>
      </c>
      <c r="BJ19" s="2" t="str">
        <f t="shared" si="5"/>
        <v/>
      </c>
      <c r="BK19" s="2" t="str">
        <f t="shared" si="6"/>
        <v/>
      </c>
      <c r="BL19" s="2" t="str">
        <f t="shared" si="7"/>
        <v/>
      </c>
      <c r="BM19" s="2" t="str">
        <f t="shared" si="8"/>
        <v/>
      </c>
      <c r="BN19" s="2" t="str">
        <f t="shared" si="9"/>
        <v/>
      </c>
      <c r="BO19" s="2" t="str">
        <f t="shared" si="10"/>
        <v/>
      </c>
      <c r="BP19" s="2" t="str">
        <f t="shared" si="11"/>
        <v/>
      </c>
      <c r="BQ19" s="2" t="str">
        <f t="shared" si="73"/>
        <v xml:space="preserve"> );</v>
      </c>
      <c r="BR19" s="4" t="str">
        <f t="shared" si="74"/>
        <v xml:space="preserve"> INSERT INTO iam___saml_provider(arn)</v>
      </c>
      <c r="BS19" s="4" t="str">
        <f t="shared" si="75"/>
        <v xml:space="preserve"> INSERT INTO iam___saml_provider(</v>
      </c>
      <c r="BT19" s="4" t="str">
        <f t="shared" si="12"/>
        <v>arn</v>
      </c>
      <c r="BU19" s="4" t="str">
        <f t="shared" si="13"/>
        <v/>
      </c>
      <c r="BV19" s="4" t="str">
        <f t="shared" si="14"/>
        <v/>
      </c>
      <c r="BW19" s="4" t="str">
        <f t="shared" si="15"/>
        <v/>
      </c>
      <c r="BX19" s="4" t="str">
        <f t="shared" si="16"/>
        <v/>
      </c>
      <c r="BY19" s="4" t="str">
        <f t="shared" si="17"/>
        <v/>
      </c>
      <c r="BZ19" s="4" t="str">
        <f t="shared" si="18"/>
        <v/>
      </c>
      <c r="CA19" s="4" t="str">
        <f t="shared" si="19"/>
        <v/>
      </c>
      <c r="CB19" s="4" t="str">
        <f t="shared" si="76"/>
        <v>)</v>
      </c>
      <c r="CC19" s="4" t="str">
        <f t="shared" si="20"/>
        <v xml:space="preserve"> SELECT iam___saml_providers.saml_providers -&gt;&gt; 'Arn' AS saml_providers_arn FROM iam___saml_providers ;</v>
      </c>
      <c r="CD19" s="2" t="str">
        <f t="shared" si="21"/>
        <v xml:space="preserve"> SELECT iam___saml_providers.saml_providers -&gt;&gt; 'Arn' AS saml_providers_arn</v>
      </c>
      <c r="CE19" s="2" t="str">
        <f t="shared" si="22"/>
        <v/>
      </c>
      <c r="CF19" s="2" t="str">
        <f t="shared" si="23"/>
        <v/>
      </c>
      <c r="CG19" s="2" t="str">
        <f t="shared" si="24"/>
        <v/>
      </c>
      <c r="CH19" s="2" t="str">
        <f t="shared" si="25"/>
        <v/>
      </c>
      <c r="CI19" s="2" t="str">
        <f t="shared" si="26"/>
        <v/>
      </c>
      <c r="CJ19" s="2" t="str">
        <f t="shared" si="27"/>
        <v/>
      </c>
      <c r="CK19" s="2" t="str">
        <f t="shared" si="28"/>
        <v/>
      </c>
      <c r="CL19" s="2" t="str">
        <f t="shared" si="29"/>
        <v xml:space="preserve"> FROM iam___saml_providers</v>
      </c>
      <c r="CM19" s="4" t="str">
        <f t="shared" si="30"/>
        <v/>
      </c>
      <c r="CN19" s="4" t="str">
        <f t="shared" si="31"/>
        <v/>
      </c>
      <c r="CO19" s="4" t="str">
        <f t="shared" si="32"/>
        <v/>
      </c>
      <c r="CP19" s="4" t="str">
        <f t="shared" si="33"/>
        <v/>
      </c>
      <c r="CQ19" s="4" t="str">
        <f t="shared" si="34"/>
        <v/>
      </c>
      <c r="CR19" s="2" t="str">
        <f t="shared" si="35"/>
        <v/>
      </c>
      <c r="CS19" s="2" t="str">
        <f t="shared" si="36"/>
        <v/>
      </c>
      <c r="CT19" s="2" t="str">
        <f t="shared" si="77"/>
        <v xml:space="preserve"> ;</v>
      </c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</row>
    <row r="20" spans="1:202" x14ac:dyDescent="0.25">
      <c r="A20">
        <v>19</v>
      </c>
      <c r="B20" s="2" t="s">
        <v>0</v>
      </c>
      <c r="C20" s="2" t="s">
        <v>45</v>
      </c>
      <c r="D20" s="2" t="s">
        <v>71</v>
      </c>
      <c r="E20" s="1" t="s">
        <v>72</v>
      </c>
      <c r="F20" s="2" t="str">
        <f t="shared" si="37"/>
        <v>n</v>
      </c>
      <c r="G20" s="2" t="str">
        <f t="shared" si="0"/>
        <v>iam___server_certificate</v>
      </c>
      <c r="H20" s="2" t="s">
        <v>0</v>
      </c>
      <c r="I20" s="2" t="s">
        <v>44</v>
      </c>
      <c r="J20" s="2" t="str">
        <f t="shared" si="38"/>
        <v>iam___server_certificates</v>
      </c>
      <c r="K20" s="2" t="str">
        <f t="shared" si="39"/>
        <v>server_certificates</v>
      </c>
      <c r="L20" s="2" t="s">
        <v>47</v>
      </c>
      <c r="M20" s="2" t="str">
        <f t="shared" si="1"/>
        <v>servercertificatename</v>
      </c>
      <c r="N20" s="2" t="s">
        <v>72</v>
      </c>
      <c r="O20" s="2" t="s">
        <v>72</v>
      </c>
      <c r="P20" s="2">
        <v>1</v>
      </c>
      <c r="Q20" s="2" t="s">
        <v>72</v>
      </c>
      <c r="R20" s="2">
        <v>1</v>
      </c>
      <c r="S20" s="2" t="s">
        <v>46</v>
      </c>
      <c r="T20" s="2" t="s">
        <v>72</v>
      </c>
      <c r="U20" s="2"/>
      <c r="V20" s="2" t="str">
        <f t="shared" si="40"/>
        <v>n</v>
      </c>
      <c r="W20" s="2">
        <f t="shared" si="78"/>
        <v>0</v>
      </c>
      <c r="X20" s="2">
        <f t="shared" si="2"/>
        <v>0</v>
      </c>
      <c r="Y20" s="2" t="s">
        <v>128</v>
      </c>
      <c r="Z20" s="2"/>
      <c r="AA20" s="2"/>
      <c r="AB20" s="4" t="str">
        <f t="shared" si="3"/>
        <v>iam get-server-certificate --server-certificate-name</v>
      </c>
      <c r="AC20" s="2" t="str">
        <f t="shared" si="41"/>
        <v>get-server-certificate</v>
      </c>
      <c r="AD20" s="2" t="str">
        <f t="shared" si="42"/>
        <v xml:space="preserve"> --server-certificate-name</v>
      </c>
      <c r="AE20" s="2" t="str">
        <f t="shared" si="43"/>
        <v/>
      </c>
      <c r="AF20" s="2" t="str">
        <f t="shared" si="44"/>
        <v/>
      </c>
      <c r="AG20" s="2" t="str">
        <f t="shared" si="45"/>
        <v/>
      </c>
      <c r="AH20" s="2" t="str">
        <f t="shared" si="46"/>
        <v/>
      </c>
      <c r="AI20" s="2" t="str">
        <f t="shared" si="47"/>
        <v/>
      </c>
      <c r="AJ20" s="2" t="str">
        <f t="shared" si="48"/>
        <v/>
      </c>
      <c r="AK20" s="2" t="str">
        <f t="shared" si="49"/>
        <v/>
      </c>
      <c r="AL20" s="2" t="str">
        <f t="shared" si="50"/>
        <v>iam___server_certificates</v>
      </c>
      <c r="AM20" s="2" t="str">
        <f t="shared" si="51"/>
        <v/>
      </c>
      <c r="AN20" s="2" t="str">
        <f t="shared" si="52"/>
        <v/>
      </c>
      <c r="AO20" s="2" t="str">
        <f t="shared" si="53"/>
        <v/>
      </c>
      <c r="AP20" s="2" t="str">
        <f t="shared" si="54"/>
        <v/>
      </c>
      <c r="AQ20" s="2" t="str">
        <f t="shared" si="55"/>
        <v/>
      </c>
      <c r="AR20" s="2" t="str">
        <f t="shared" si="56"/>
        <v/>
      </c>
      <c r="AS20" s="2" t="str">
        <f t="shared" si="57"/>
        <v/>
      </c>
      <c r="AT20" s="2" t="str">
        <f t="shared" si="58"/>
        <v>ServerCertificateName</v>
      </c>
      <c r="AU20" s="2" t="str">
        <f t="shared" si="59"/>
        <v/>
      </c>
      <c r="AV20" s="2" t="str">
        <f t="shared" si="60"/>
        <v/>
      </c>
      <c r="AW20" s="2" t="str">
        <f t="shared" si="61"/>
        <v/>
      </c>
      <c r="AX20" s="2" t="str">
        <f t="shared" si="62"/>
        <v/>
      </c>
      <c r="AY20" s="2" t="str">
        <f t="shared" si="63"/>
        <v/>
      </c>
      <c r="AZ20" s="2" t="str">
        <f t="shared" si="64"/>
        <v/>
      </c>
      <c r="BA20" s="2" t="str">
        <f t="shared" si="65"/>
        <v/>
      </c>
      <c r="BB20" s="4" t="str">
        <f t="shared" si="66"/>
        <v/>
      </c>
      <c r="BC20" s="5" t="str">
        <f t="shared" si="67"/>
        <v/>
      </c>
      <c r="BD20" s="2" t="str">
        <f t="shared" si="68"/>
        <v>/* recursive command: get-server-certificate */ DROP TABLE IF EXISTS iam___server_certificate; CREATE TABLE iam___server_certificate(  id SERIAL PRIMARY KEY, ServerCertificateName TEXT); SELECT iam___server_certificates.server_certificates -&gt;&gt; 'ServerCertificateName' AS server_certificates FROM iam___server_certificates ;</v>
      </c>
      <c r="BE20" s="2" t="str">
        <f t="shared" si="69"/>
        <v xml:space="preserve">/* recursive command multi: get-server-certificate */ </v>
      </c>
      <c r="BF20" s="2" t="str">
        <f t="shared" si="70"/>
        <v xml:space="preserve">DROP TABLE IF EXISTS iam___server_certificate; </v>
      </c>
      <c r="BG20" s="2" t="str">
        <f t="shared" si="71"/>
        <v>CREATE TABLE iam___server_certificate(  id SERIAL PRIMARY KEY, servercertificatename TEXT );</v>
      </c>
      <c r="BH20" s="2" t="str">
        <f t="shared" si="72"/>
        <v xml:space="preserve">CREATE TABLE iam___server_certificate(  id SERIAL PRIMARY KEY, </v>
      </c>
      <c r="BI20" s="2" t="str">
        <f t="shared" si="4"/>
        <v>servercertificatename TEXT</v>
      </c>
      <c r="BJ20" s="2" t="str">
        <f t="shared" si="5"/>
        <v/>
      </c>
      <c r="BK20" s="2" t="str">
        <f t="shared" si="6"/>
        <v/>
      </c>
      <c r="BL20" s="2" t="str">
        <f t="shared" si="7"/>
        <v/>
      </c>
      <c r="BM20" s="2" t="str">
        <f t="shared" si="8"/>
        <v/>
      </c>
      <c r="BN20" s="2" t="str">
        <f t="shared" si="9"/>
        <v/>
      </c>
      <c r="BO20" s="2" t="str">
        <f t="shared" si="10"/>
        <v/>
      </c>
      <c r="BP20" s="2" t="str">
        <f t="shared" si="11"/>
        <v/>
      </c>
      <c r="BQ20" s="2" t="str">
        <f t="shared" si="73"/>
        <v xml:space="preserve"> );</v>
      </c>
      <c r="BR20" s="4" t="str">
        <f t="shared" si="74"/>
        <v xml:space="preserve"> INSERT INTO iam___server_certificate(servercertificatename)</v>
      </c>
      <c r="BS20" s="4" t="str">
        <f t="shared" si="75"/>
        <v xml:space="preserve"> INSERT INTO iam___server_certificate(</v>
      </c>
      <c r="BT20" s="4" t="str">
        <f t="shared" si="12"/>
        <v>servercertificatename</v>
      </c>
      <c r="BU20" s="4" t="str">
        <f t="shared" si="13"/>
        <v/>
      </c>
      <c r="BV20" s="4" t="str">
        <f t="shared" si="14"/>
        <v/>
      </c>
      <c r="BW20" s="4" t="str">
        <f t="shared" si="15"/>
        <v/>
      </c>
      <c r="BX20" s="4" t="str">
        <f t="shared" si="16"/>
        <v/>
      </c>
      <c r="BY20" s="4" t="str">
        <f t="shared" si="17"/>
        <v/>
      </c>
      <c r="BZ20" s="4" t="str">
        <f t="shared" si="18"/>
        <v/>
      </c>
      <c r="CA20" s="4" t="str">
        <f t="shared" si="19"/>
        <v/>
      </c>
      <c r="CB20" s="4" t="str">
        <f t="shared" si="76"/>
        <v>)</v>
      </c>
      <c r="CC20" s="4" t="str">
        <f t="shared" si="20"/>
        <v xml:space="preserve"> SELECT iam___server_certificates.server_certificates -&gt;&gt; 'ServerCertificateName' AS server_certificates_servercertificatename FROM iam___server_certificates ;</v>
      </c>
      <c r="CD20" s="2" t="str">
        <f t="shared" si="21"/>
        <v xml:space="preserve"> SELECT iam___server_certificates.server_certificates -&gt;&gt; 'ServerCertificateName' AS server_certificates_servercertificatename</v>
      </c>
      <c r="CE20" s="2" t="str">
        <f t="shared" si="22"/>
        <v/>
      </c>
      <c r="CF20" s="2" t="str">
        <f t="shared" si="23"/>
        <v/>
      </c>
      <c r="CG20" s="2" t="str">
        <f t="shared" si="24"/>
        <v/>
      </c>
      <c r="CH20" s="2" t="str">
        <f t="shared" si="25"/>
        <v/>
      </c>
      <c r="CI20" s="2" t="str">
        <f t="shared" si="26"/>
        <v/>
      </c>
      <c r="CJ20" s="2" t="str">
        <f t="shared" si="27"/>
        <v/>
      </c>
      <c r="CK20" s="2" t="str">
        <f t="shared" si="28"/>
        <v/>
      </c>
      <c r="CL20" s="2" t="str">
        <f t="shared" si="29"/>
        <v xml:space="preserve"> FROM iam___server_certificates</v>
      </c>
      <c r="CM20" s="4" t="str">
        <f t="shared" si="30"/>
        <v/>
      </c>
      <c r="CN20" s="4" t="str">
        <f t="shared" si="31"/>
        <v/>
      </c>
      <c r="CO20" s="4" t="str">
        <f t="shared" si="32"/>
        <v/>
      </c>
      <c r="CP20" s="4" t="str">
        <f t="shared" si="33"/>
        <v/>
      </c>
      <c r="CQ20" s="4" t="str">
        <f t="shared" si="34"/>
        <v/>
      </c>
      <c r="CR20" s="2" t="str">
        <f t="shared" si="35"/>
        <v/>
      </c>
      <c r="CS20" s="2" t="str">
        <f t="shared" si="36"/>
        <v/>
      </c>
      <c r="CT20" s="2" t="str">
        <f t="shared" si="77"/>
        <v xml:space="preserve"> ;</v>
      </c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</row>
    <row r="21" spans="1:202" x14ac:dyDescent="0.25">
      <c r="A21">
        <v>20</v>
      </c>
      <c r="B21" s="2" t="s">
        <v>0</v>
      </c>
      <c r="C21" s="2" t="s">
        <v>63</v>
      </c>
      <c r="D21" s="2" t="s">
        <v>71</v>
      </c>
      <c r="E21" s="1" t="s">
        <v>72</v>
      </c>
      <c r="F21" s="2" t="str">
        <f t="shared" si="37"/>
        <v>n</v>
      </c>
      <c r="G21" s="2" t="str">
        <f t="shared" si="0"/>
        <v>iam___service_linked_role_deletion_status</v>
      </c>
      <c r="H21" s="2" t="s">
        <v>0</v>
      </c>
      <c r="I21" s="2" t="s">
        <v>77</v>
      </c>
      <c r="J21" s="2" t="str">
        <f t="shared" si="38"/>
        <v>iam___service_linked_role</v>
      </c>
      <c r="K21" s="2" t="str">
        <f t="shared" si="39"/>
        <v>service_linked_role</v>
      </c>
      <c r="L21" s="2" t="s">
        <v>131</v>
      </c>
      <c r="M21" s="2" t="str">
        <f t="shared" si="1"/>
        <v>*unknown*</v>
      </c>
      <c r="N21" s="2" t="s">
        <v>72</v>
      </c>
      <c r="O21" s="2" t="s">
        <v>72</v>
      </c>
      <c r="P21" s="2">
        <v>1</v>
      </c>
      <c r="Q21" s="2" t="s">
        <v>72</v>
      </c>
      <c r="R21" s="2">
        <v>1</v>
      </c>
      <c r="S21" s="2" t="s">
        <v>64</v>
      </c>
      <c r="T21" s="2" t="s">
        <v>72</v>
      </c>
      <c r="U21" s="2"/>
      <c r="V21" s="2" t="str">
        <f t="shared" si="40"/>
        <v>n</v>
      </c>
      <c r="W21" s="2">
        <f t="shared" si="78"/>
        <v>0</v>
      </c>
      <c r="X21" s="2">
        <f t="shared" si="2"/>
        <v>0</v>
      </c>
      <c r="Y21" s="2" t="s">
        <v>128</v>
      </c>
      <c r="Z21" s="2"/>
      <c r="AA21" s="2"/>
      <c r="AB21" s="4" t="str">
        <f t="shared" si="3"/>
        <v>iam get-service-linked-role-deletion-status --deletion-task-id</v>
      </c>
      <c r="AC21" s="2" t="str">
        <f t="shared" si="41"/>
        <v>get-service-linked-role-deletion-status</v>
      </c>
      <c r="AD21" s="2" t="str">
        <f t="shared" si="42"/>
        <v xml:space="preserve"> --deletion-task-id</v>
      </c>
      <c r="AE21" s="2" t="str">
        <f t="shared" si="43"/>
        <v/>
      </c>
      <c r="AF21" s="2" t="str">
        <f t="shared" si="44"/>
        <v/>
      </c>
      <c r="AG21" s="2" t="str">
        <f t="shared" si="45"/>
        <v/>
      </c>
      <c r="AH21" s="2" t="str">
        <f t="shared" si="46"/>
        <v/>
      </c>
      <c r="AI21" s="2" t="str">
        <f t="shared" si="47"/>
        <v/>
      </c>
      <c r="AJ21" s="2" t="str">
        <f t="shared" si="48"/>
        <v/>
      </c>
      <c r="AK21" s="2" t="str">
        <f t="shared" si="49"/>
        <v/>
      </c>
      <c r="AL21" s="2" t="str">
        <f t="shared" si="50"/>
        <v>iam___service_linked_role</v>
      </c>
      <c r="AM21" s="2" t="str">
        <f t="shared" si="51"/>
        <v/>
      </c>
      <c r="AN21" s="2" t="str">
        <f t="shared" si="52"/>
        <v/>
      </c>
      <c r="AO21" s="2" t="str">
        <f t="shared" si="53"/>
        <v/>
      </c>
      <c r="AP21" s="2" t="str">
        <f t="shared" si="54"/>
        <v/>
      </c>
      <c r="AQ21" s="2" t="str">
        <f t="shared" si="55"/>
        <v/>
      </c>
      <c r="AR21" s="2" t="str">
        <f t="shared" si="56"/>
        <v/>
      </c>
      <c r="AS21" s="2" t="str">
        <f t="shared" si="57"/>
        <v/>
      </c>
      <c r="AT21" s="2" t="str">
        <f t="shared" si="58"/>
        <v>*unknown*</v>
      </c>
      <c r="AU21" s="2" t="str">
        <f t="shared" si="59"/>
        <v/>
      </c>
      <c r="AV21" s="2" t="str">
        <f t="shared" si="60"/>
        <v/>
      </c>
      <c r="AW21" s="2" t="str">
        <f t="shared" si="61"/>
        <v/>
      </c>
      <c r="AX21" s="2" t="str">
        <f t="shared" si="62"/>
        <v/>
      </c>
      <c r="AY21" s="2" t="str">
        <f t="shared" si="63"/>
        <v/>
      </c>
      <c r="AZ21" s="2" t="str">
        <f t="shared" si="64"/>
        <v/>
      </c>
      <c r="BA21" s="2" t="str">
        <f t="shared" si="65"/>
        <v/>
      </c>
      <c r="BB21" s="4" t="str">
        <f t="shared" si="66"/>
        <v/>
      </c>
      <c r="BC21" s="5" t="str">
        <f t="shared" si="67"/>
        <v/>
      </c>
      <c r="BD21" s="2" t="str">
        <f t="shared" si="68"/>
        <v>/* recursive command: get-service-linked-role-deletion-status */ DROP TABLE IF EXISTS iam___service_linked_role_deletion_status; CREATE TABLE iam___service_linked_role_deletion_status(  id SERIAL PRIMARY KEY, *unknown* TEXT); SELECT iam___service_linked_role.service_linked_role -&gt;&gt; '*unknown*' AS service_linked_role FROM iam___service_linked_role ;</v>
      </c>
      <c r="BE21" s="2" t="str">
        <f t="shared" si="69"/>
        <v xml:space="preserve">/* recursive command multi: get-service-linked-role-deletion-status */ </v>
      </c>
      <c r="BF21" s="2" t="str">
        <f t="shared" si="70"/>
        <v xml:space="preserve">DROP TABLE IF EXISTS iam___service_linked_role_deletion_status; </v>
      </c>
      <c r="BG21" s="2" t="str">
        <f t="shared" si="71"/>
        <v>CREATE TABLE iam___service_linked_role_deletion_status(  id SERIAL PRIMARY KEY, *unknown* TEXT );</v>
      </c>
      <c r="BH21" s="2" t="str">
        <f t="shared" si="72"/>
        <v xml:space="preserve">CREATE TABLE iam___service_linked_role_deletion_status(  id SERIAL PRIMARY KEY, </v>
      </c>
      <c r="BI21" s="2" t="str">
        <f t="shared" si="4"/>
        <v>*unknown* TEXT</v>
      </c>
      <c r="BJ21" s="2" t="str">
        <f t="shared" si="5"/>
        <v/>
      </c>
      <c r="BK21" s="2" t="str">
        <f t="shared" si="6"/>
        <v/>
      </c>
      <c r="BL21" s="2" t="str">
        <f t="shared" si="7"/>
        <v/>
      </c>
      <c r="BM21" s="2" t="str">
        <f t="shared" si="8"/>
        <v/>
      </c>
      <c r="BN21" s="2" t="str">
        <f t="shared" si="9"/>
        <v/>
      </c>
      <c r="BO21" s="2" t="str">
        <f t="shared" si="10"/>
        <v/>
      </c>
      <c r="BP21" s="2" t="str">
        <f t="shared" si="11"/>
        <v/>
      </c>
      <c r="BQ21" s="2" t="str">
        <f t="shared" si="73"/>
        <v xml:space="preserve"> );</v>
      </c>
      <c r="BR21" s="4" t="str">
        <f t="shared" si="74"/>
        <v xml:space="preserve"> INSERT INTO iam___service_linked_role_deletion_status(*unknown*)</v>
      </c>
      <c r="BS21" s="4" t="str">
        <f t="shared" si="75"/>
        <v xml:space="preserve"> INSERT INTO iam___service_linked_role_deletion_status(</v>
      </c>
      <c r="BT21" s="4" t="str">
        <f t="shared" si="12"/>
        <v>*unknown*</v>
      </c>
      <c r="BU21" s="4" t="str">
        <f t="shared" si="13"/>
        <v/>
      </c>
      <c r="BV21" s="4" t="str">
        <f t="shared" si="14"/>
        <v/>
      </c>
      <c r="BW21" s="4" t="str">
        <f t="shared" si="15"/>
        <v/>
      </c>
      <c r="BX21" s="4" t="str">
        <f t="shared" si="16"/>
        <v/>
      </c>
      <c r="BY21" s="4" t="str">
        <f t="shared" si="17"/>
        <v/>
      </c>
      <c r="BZ21" s="4" t="str">
        <f t="shared" si="18"/>
        <v/>
      </c>
      <c r="CA21" s="4" t="str">
        <f t="shared" si="19"/>
        <v/>
      </c>
      <c r="CB21" s="4" t="str">
        <f t="shared" si="76"/>
        <v>)</v>
      </c>
      <c r="CC21" s="4" t="str">
        <f t="shared" si="20"/>
        <v xml:space="preserve"> SELECT iam___service_linked_role.service_linked_role -&gt;&gt; '*unknown*' AS service_linked_role_*unknown* FROM iam___service_linked_role ;</v>
      </c>
      <c r="CD21" s="2" t="str">
        <f t="shared" si="21"/>
        <v xml:space="preserve"> SELECT iam___service_linked_role.service_linked_role -&gt;&gt; '*unknown*' AS service_linked_role_*unknown*</v>
      </c>
      <c r="CE21" s="2" t="str">
        <f t="shared" si="22"/>
        <v/>
      </c>
      <c r="CF21" s="2" t="str">
        <f t="shared" si="23"/>
        <v/>
      </c>
      <c r="CG21" s="2" t="str">
        <f t="shared" si="24"/>
        <v/>
      </c>
      <c r="CH21" s="2" t="str">
        <f t="shared" si="25"/>
        <v/>
      </c>
      <c r="CI21" s="2" t="str">
        <f t="shared" si="26"/>
        <v/>
      </c>
      <c r="CJ21" s="2" t="str">
        <f t="shared" si="27"/>
        <v/>
      </c>
      <c r="CK21" s="2" t="str">
        <f t="shared" si="28"/>
        <v/>
      </c>
      <c r="CL21" s="2" t="str">
        <f t="shared" si="29"/>
        <v xml:space="preserve"> FROM iam___service_linked_role</v>
      </c>
      <c r="CM21" s="4" t="str">
        <f t="shared" si="30"/>
        <v/>
      </c>
      <c r="CN21" s="4" t="str">
        <f t="shared" si="31"/>
        <v/>
      </c>
      <c r="CO21" s="4" t="str">
        <f t="shared" si="32"/>
        <v/>
      </c>
      <c r="CP21" s="4" t="str">
        <f t="shared" si="33"/>
        <v/>
      </c>
      <c r="CQ21" s="4" t="str">
        <f t="shared" si="34"/>
        <v/>
      </c>
      <c r="CR21" s="2" t="str">
        <f t="shared" si="35"/>
        <v/>
      </c>
      <c r="CS21" s="2" t="str">
        <f t="shared" si="36"/>
        <v/>
      </c>
      <c r="CT21" s="2" t="str">
        <f t="shared" si="77"/>
        <v xml:space="preserve"> ;</v>
      </c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</row>
    <row r="22" spans="1:202" x14ac:dyDescent="0.25">
      <c r="A22">
        <v>21</v>
      </c>
      <c r="B22" s="2" t="s">
        <v>0</v>
      </c>
      <c r="C22" s="2" t="s">
        <v>65</v>
      </c>
      <c r="D22" s="2" t="s">
        <v>71</v>
      </c>
      <c r="E22" s="1" t="s">
        <v>72</v>
      </c>
      <c r="F22" s="2" t="str">
        <f t="shared" si="37"/>
        <v>y</v>
      </c>
      <c r="G22" s="2" t="str">
        <f t="shared" si="0"/>
        <v>iam___ssh_public_key</v>
      </c>
      <c r="H22" s="2" t="s">
        <v>0</v>
      </c>
      <c r="I22" s="2" t="s">
        <v>9</v>
      </c>
      <c r="J22" s="2" t="str">
        <f t="shared" si="38"/>
        <v>iam___ssh_public_keys</v>
      </c>
      <c r="K22" s="2" t="str">
        <f t="shared" si="39"/>
        <v>ssh_public_keys</v>
      </c>
      <c r="L22" s="2" t="s">
        <v>182</v>
      </c>
      <c r="M22" s="2" t="str">
        <f t="shared" si="1"/>
        <v>**hardcoded**</v>
      </c>
      <c r="N22" s="2" t="s">
        <v>72</v>
      </c>
      <c r="O22" s="2" t="s">
        <v>71</v>
      </c>
      <c r="P22" s="2">
        <v>3</v>
      </c>
      <c r="Q22" s="2" t="s">
        <v>72</v>
      </c>
      <c r="R22" s="2">
        <v>1</v>
      </c>
      <c r="S22" s="2" t="s">
        <v>70</v>
      </c>
      <c r="T22" s="2" t="s">
        <v>71</v>
      </c>
      <c r="U22" s="2" t="s">
        <v>76</v>
      </c>
      <c r="V22" s="2" t="str">
        <f t="shared" si="40"/>
        <v>y</v>
      </c>
      <c r="W22" s="2">
        <f t="shared" si="78"/>
        <v>1</v>
      </c>
      <c r="X22" s="2">
        <f t="shared" si="2"/>
        <v>1</v>
      </c>
      <c r="Y22" s="2" t="s">
        <v>128</v>
      </c>
      <c r="Z22" s="2"/>
      <c r="AA22" s="2"/>
      <c r="AB22" s="4" t="str">
        <f t="shared" si="3"/>
        <v>iam get-ssh-public-key --encoding --ssh-public-key-id --user-name</v>
      </c>
      <c r="AC22" s="2" t="str">
        <f t="shared" si="41"/>
        <v>get-ssh-public-key</v>
      </c>
      <c r="AD22" s="2" t="str">
        <f t="shared" si="42"/>
        <v xml:space="preserve"> --encoding</v>
      </c>
      <c r="AE22" s="2" t="str">
        <f t="shared" si="43"/>
        <v xml:space="preserve"> --ssh-public-key-id</v>
      </c>
      <c r="AF22" s="2" t="str">
        <f t="shared" si="44"/>
        <v xml:space="preserve"> --user-name</v>
      </c>
      <c r="AG22" s="2" t="str">
        <f t="shared" si="45"/>
        <v/>
      </c>
      <c r="AH22" s="2" t="str">
        <f t="shared" si="46"/>
        <v/>
      </c>
      <c r="AI22" s="2" t="str">
        <f t="shared" si="47"/>
        <v/>
      </c>
      <c r="AJ22" s="2" t="str">
        <f t="shared" si="48"/>
        <v/>
      </c>
      <c r="AK22" s="2" t="str">
        <f t="shared" si="49"/>
        <v/>
      </c>
      <c r="AL22" s="2" t="str">
        <f t="shared" si="50"/>
        <v>iam___ssh_public_keys</v>
      </c>
      <c r="AM22" s="2" t="str">
        <f t="shared" si="51"/>
        <v>iam___ssh_public_keys</v>
      </c>
      <c r="AN22" s="2" t="str">
        <f t="shared" si="52"/>
        <v>iam___ssh_public_keys</v>
      </c>
      <c r="AO22" s="2" t="str">
        <f t="shared" si="53"/>
        <v/>
      </c>
      <c r="AP22" s="2" t="str">
        <f t="shared" si="54"/>
        <v/>
      </c>
      <c r="AQ22" s="2" t="str">
        <f t="shared" si="55"/>
        <v/>
      </c>
      <c r="AR22" s="2" t="str">
        <f t="shared" si="56"/>
        <v/>
      </c>
      <c r="AS22" s="2" t="str">
        <f t="shared" si="57"/>
        <v/>
      </c>
      <c r="AT22" s="2" t="str">
        <f t="shared" si="58"/>
        <v>**hardcoded**</v>
      </c>
      <c r="AU22" s="2" t="str">
        <f t="shared" si="59"/>
        <v>SSHPublicKeyId</v>
      </c>
      <c r="AV22" s="2" t="str">
        <f t="shared" si="60"/>
        <v>UserName</v>
      </c>
      <c r="AW22" s="2" t="str">
        <f t="shared" si="61"/>
        <v/>
      </c>
      <c r="AX22" s="2" t="str">
        <f t="shared" si="62"/>
        <v/>
      </c>
      <c r="AY22" s="2" t="str">
        <f t="shared" si="63"/>
        <v/>
      </c>
      <c r="AZ22" s="2" t="str">
        <f t="shared" si="64"/>
        <v/>
      </c>
      <c r="BA22" s="2" t="str">
        <f t="shared" si="65"/>
        <v/>
      </c>
      <c r="BB22" s="4" t="str">
        <f t="shared" si="66"/>
        <v/>
      </c>
      <c r="BC22" s="5" t="str">
        <f t="shared" si="67"/>
        <v>/* recursive command multi: get-ssh-public-key */ DROP TABLE IF EXISTS iam___ssh_public_key; CREATE TABLE iam___ssh_public_key(  id SERIAL PRIMARY KEY, **hardcoded** TEXT, sshpublickeyid TEXT, username TEXT ); INSERT INTO iam___ssh_public_key(**hardcoded**, sshpublickeyid, username) SELECT iam___ssh_public_keys.ssh_public_keys -&gt;&gt; '**hardcoded**' AS ssh_public_keys_**hardcoded**, iam___ssh_public_keys.ssh_public_keys -&gt;&gt; 'SSHPublicKeyId' AS ssh_public_keys_sshpublickeyid, iam___ssh_public_keys.ssh_public_keys -&gt;&gt; 'UserName' AS ssh_public_keys_username FROM iam___ssh_public_keys INNER JOIN iam___ssh_public_keys USING (iam___ssh_public_key.**hardcoded**, iam___ssh_public_keys.ssh_public_keys -&gt;&gt; '**hardcoded**') INNER JOIN iam___ssh_public_keys USING (iam___ssh_public_key.sshpublickeyid, iam___ssh_public_keys.ssh_public_keys -&gt;&gt; 'SSHPublicKeyId') ;</v>
      </c>
      <c r="BD22" s="2" t="str">
        <f>"/* recursive command: "&amp;C22&amp;" */ DROP TABLE IF EXISTS "&amp;G22&amp;"; CREATE TABLE "&amp;G22&amp;"(  id SERIAL PRIMARY KEY, "&amp;U22&amp;" TEXT); SELECT "&amp;J22&amp;"."&amp;K22&amp;" -&gt;&gt; '"&amp;U22&amp;"' AS "&amp;K22&amp;" FROM "&amp;J22&amp;" ;"</f>
        <v>/* recursive command: get-ssh-public-key */ DROP TABLE IF EXISTS iam___ssh_public_key; CREATE TABLE iam___ssh_public_key(  id SERIAL PRIMARY KEY, SSH TEXT); SELECT iam___ssh_public_keys.ssh_public_keys -&gt;&gt; 'SSH' AS ssh_public_keys FROM iam___ssh_public_keys ;</v>
      </c>
      <c r="BE22" s="2" t="str">
        <f t="shared" si="69"/>
        <v xml:space="preserve">/* recursive command multi: get-ssh-public-key */ </v>
      </c>
      <c r="BF22" s="2" t="str">
        <f t="shared" si="70"/>
        <v xml:space="preserve">DROP TABLE IF EXISTS iam___ssh_public_key; </v>
      </c>
      <c r="BG22" s="2" t="str">
        <f t="shared" si="71"/>
        <v>CREATE TABLE iam___ssh_public_key(  id SERIAL PRIMARY KEY, **hardcoded** TEXT, sshpublickeyid TEXT, username TEXT );</v>
      </c>
      <c r="BH22" s="2" t="str">
        <f t="shared" si="72"/>
        <v xml:space="preserve">CREATE TABLE iam___ssh_public_key(  id SERIAL PRIMARY KEY, </v>
      </c>
      <c r="BI22" s="2" t="str">
        <f t="shared" si="4"/>
        <v>**hardcoded** TEXT</v>
      </c>
      <c r="BJ22" s="2" t="str">
        <f t="shared" si="5"/>
        <v>, sshpublickeyid TEXT</v>
      </c>
      <c r="BK22" s="2" t="str">
        <f t="shared" si="6"/>
        <v>, username TEXT</v>
      </c>
      <c r="BL22" s="2" t="str">
        <f t="shared" si="7"/>
        <v/>
      </c>
      <c r="BM22" s="2" t="str">
        <f t="shared" si="8"/>
        <v/>
      </c>
      <c r="BN22" s="2" t="str">
        <f t="shared" si="9"/>
        <v/>
      </c>
      <c r="BO22" s="2" t="str">
        <f t="shared" si="10"/>
        <v/>
      </c>
      <c r="BP22" s="2" t="str">
        <f t="shared" si="11"/>
        <v/>
      </c>
      <c r="BQ22" s="2" t="str">
        <f t="shared" si="73"/>
        <v xml:space="preserve"> );</v>
      </c>
      <c r="BR22" s="4" t="str">
        <f t="shared" si="74"/>
        <v xml:space="preserve"> INSERT INTO iam___ssh_public_key(**hardcoded**, sshpublickeyid, username)</v>
      </c>
      <c r="BS22" s="4" t="str">
        <f t="shared" si="75"/>
        <v xml:space="preserve"> INSERT INTO iam___ssh_public_key(</v>
      </c>
      <c r="BT22" s="4" t="str">
        <f t="shared" si="12"/>
        <v>**hardcoded**</v>
      </c>
      <c r="BU22" s="4" t="str">
        <f t="shared" si="13"/>
        <v>, sshpublickeyid</v>
      </c>
      <c r="BV22" s="4" t="str">
        <f t="shared" si="14"/>
        <v>, username</v>
      </c>
      <c r="BW22" s="4" t="str">
        <f t="shared" si="15"/>
        <v/>
      </c>
      <c r="BX22" s="4" t="str">
        <f t="shared" si="16"/>
        <v/>
      </c>
      <c r="BY22" s="4" t="str">
        <f t="shared" si="17"/>
        <v/>
      </c>
      <c r="BZ22" s="4" t="str">
        <f t="shared" si="18"/>
        <v/>
      </c>
      <c r="CA22" s="4" t="str">
        <f t="shared" si="19"/>
        <v/>
      </c>
      <c r="CB22" s="4" t="str">
        <f t="shared" si="76"/>
        <v>)</v>
      </c>
      <c r="CC22" s="4" t="str">
        <f t="shared" si="20"/>
        <v xml:space="preserve"> SELECT iam___ssh_public_keys.ssh_public_keys -&gt;&gt; '**hardcoded**' AS ssh_public_keys_**hardcoded**, iam___ssh_public_keys.ssh_public_keys -&gt;&gt; 'SSHPublicKeyId' AS ssh_public_keys_sshpublickeyid, iam___ssh_public_keys.ssh_public_keys -&gt;&gt; 'UserName' AS ssh_public_keys_username FROM iam___ssh_public_keys INNER JOIN iam___ssh_public_keys USING (iam___ssh_public_key.**hardcoded**, iam___ssh_public_keys.ssh_public_keys -&gt;&gt; '**hardcoded**') INNER JOIN iam___ssh_public_keys USING (iam___ssh_public_key.sshpublickeyid, iam___ssh_public_keys.ssh_public_keys -&gt;&gt; 'SSHPublicKeyId') ;</v>
      </c>
      <c r="CD22" s="2" t="str">
        <f t="shared" si="21"/>
        <v xml:space="preserve"> SELECT iam___ssh_public_keys.ssh_public_keys -&gt;&gt; '**hardcoded**' AS ssh_public_keys_**hardcoded**</v>
      </c>
      <c r="CE22" s="2" t="str">
        <f t="shared" si="22"/>
        <v>, iam___ssh_public_keys.ssh_public_keys -&gt;&gt; 'SSHPublicKeyId' AS ssh_public_keys_sshpublickeyid</v>
      </c>
      <c r="CF22" s="2" t="str">
        <f t="shared" si="23"/>
        <v>, iam___ssh_public_keys.ssh_public_keys -&gt;&gt; 'UserName' AS ssh_public_keys_username</v>
      </c>
      <c r="CG22" s="2" t="str">
        <f t="shared" si="24"/>
        <v/>
      </c>
      <c r="CH22" s="2" t="str">
        <f t="shared" si="25"/>
        <v/>
      </c>
      <c r="CI22" s="2" t="str">
        <f t="shared" si="26"/>
        <v/>
      </c>
      <c r="CJ22" s="2" t="str">
        <f t="shared" si="27"/>
        <v/>
      </c>
      <c r="CK22" s="2" t="str">
        <f t="shared" si="28"/>
        <v/>
      </c>
      <c r="CL22" s="2" t="str">
        <f t="shared" si="29"/>
        <v xml:space="preserve"> FROM iam___ssh_public_keys</v>
      </c>
      <c r="CM22" s="4" t="str">
        <f t="shared" si="30"/>
        <v xml:space="preserve"> INNER JOIN iam___ssh_public_keys USING (iam___ssh_public_key.**hardcoded**, iam___ssh_public_keys.ssh_public_keys -&gt;&gt; '**hardcoded**')</v>
      </c>
      <c r="CN22" s="4" t="str">
        <f t="shared" si="31"/>
        <v xml:space="preserve"> INNER JOIN iam___ssh_public_keys USING (iam___ssh_public_key.sshpublickeyid, iam___ssh_public_keys.ssh_public_keys -&gt;&gt; 'SSHPublicKeyId')</v>
      </c>
      <c r="CO22" s="4" t="str">
        <f t="shared" si="32"/>
        <v/>
      </c>
      <c r="CP22" s="4" t="str">
        <f t="shared" si="33"/>
        <v/>
      </c>
      <c r="CQ22" s="4" t="str">
        <f t="shared" si="34"/>
        <v/>
      </c>
      <c r="CR22" s="2" t="str">
        <f t="shared" si="35"/>
        <v/>
      </c>
      <c r="CS22" s="2" t="str">
        <f t="shared" si="36"/>
        <v/>
      </c>
      <c r="CT22" s="2" t="str">
        <f t="shared" si="77"/>
        <v xml:space="preserve"> ;</v>
      </c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</row>
    <row r="23" spans="1:202" x14ac:dyDescent="0.25">
      <c r="A23">
        <v>22</v>
      </c>
      <c r="B23" s="2" t="s">
        <v>0</v>
      </c>
      <c r="C23" s="2" t="s">
        <v>65</v>
      </c>
      <c r="D23" s="2" t="s">
        <v>71</v>
      </c>
      <c r="E23" s="1" t="s">
        <v>72</v>
      </c>
      <c r="F23" s="2" t="str">
        <f t="shared" si="37"/>
        <v>y</v>
      </c>
      <c r="G23" s="2" t="str">
        <f t="shared" si="0"/>
        <v>iam___ssh_public_key</v>
      </c>
      <c r="H23" s="2" t="s">
        <v>0</v>
      </c>
      <c r="I23" s="2" t="s">
        <v>9</v>
      </c>
      <c r="J23" s="2" t="str">
        <f t="shared" si="38"/>
        <v>iam___ssh_public_keys</v>
      </c>
      <c r="K23" s="2" t="str">
        <f t="shared" si="39"/>
        <v>ssh_public_keys</v>
      </c>
      <c r="L23" s="2" t="s">
        <v>75</v>
      </c>
      <c r="M23" s="2" t="str">
        <f t="shared" si="1"/>
        <v>sshpublickeyid</v>
      </c>
      <c r="N23" s="2" t="s">
        <v>72</v>
      </c>
      <c r="O23" s="2" t="s">
        <v>71</v>
      </c>
      <c r="P23" s="2">
        <v>3</v>
      </c>
      <c r="Q23" s="2" t="s">
        <v>72</v>
      </c>
      <c r="R23" s="2">
        <v>1</v>
      </c>
      <c r="S23" s="2" t="s">
        <v>69</v>
      </c>
      <c r="T23" s="2" t="s">
        <v>72</v>
      </c>
      <c r="U23" s="2"/>
      <c r="V23" s="2" t="str">
        <f t="shared" si="40"/>
        <v>y</v>
      </c>
      <c r="W23" s="2">
        <f t="shared" si="78"/>
        <v>1</v>
      </c>
      <c r="X23" s="2">
        <f t="shared" si="2"/>
        <v>0</v>
      </c>
      <c r="Y23" s="2" t="s">
        <v>128</v>
      </c>
      <c r="Z23" s="2"/>
      <c r="AA23" s="2"/>
      <c r="AB23" s="4" t="str">
        <f t="shared" si="3"/>
        <v/>
      </c>
      <c r="AC23" s="2" t="str">
        <f t="shared" si="41"/>
        <v>get-ssh-public-key</v>
      </c>
      <c r="AD23" s="2" t="str">
        <f t="shared" si="42"/>
        <v xml:space="preserve"> --ssh-public-key-id</v>
      </c>
      <c r="AE23" s="2" t="str">
        <f t="shared" si="43"/>
        <v xml:space="preserve"> --user-name</v>
      </c>
      <c r="AF23" s="2" t="str">
        <f t="shared" si="44"/>
        <v xml:space="preserve"> --user-name</v>
      </c>
      <c r="AG23" s="2" t="str">
        <f t="shared" si="45"/>
        <v/>
      </c>
      <c r="AH23" s="2" t="str">
        <f t="shared" si="46"/>
        <v/>
      </c>
      <c r="AI23" s="2" t="str">
        <f t="shared" si="47"/>
        <v/>
      </c>
      <c r="AJ23" s="2" t="str">
        <f t="shared" si="48"/>
        <v/>
      </c>
      <c r="AK23" s="2" t="str">
        <f t="shared" si="49"/>
        <v/>
      </c>
      <c r="AL23" s="2" t="str">
        <f t="shared" si="50"/>
        <v>iam___ssh_public_keys</v>
      </c>
      <c r="AM23" s="2" t="str">
        <f t="shared" si="51"/>
        <v>iam___ssh_public_keys</v>
      </c>
      <c r="AN23" s="2" t="str">
        <f t="shared" si="52"/>
        <v>iam___users</v>
      </c>
      <c r="AO23" s="2" t="str">
        <f t="shared" si="53"/>
        <v/>
      </c>
      <c r="AP23" s="2" t="str">
        <f t="shared" si="54"/>
        <v/>
      </c>
      <c r="AQ23" s="2" t="str">
        <f t="shared" si="55"/>
        <v/>
      </c>
      <c r="AR23" s="2" t="str">
        <f t="shared" si="56"/>
        <v/>
      </c>
      <c r="AS23" s="2" t="str">
        <f t="shared" si="57"/>
        <v/>
      </c>
      <c r="AT23" s="2" t="str">
        <f t="shared" si="58"/>
        <v>SSHPublicKeyId</v>
      </c>
      <c r="AU23" s="2" t="str">
        <f t="shared" si="59"/>
        <v>UserName</v>
      </c>
      <c r="AV23" s="2" t="str">
        <f t="shared" si="60"/>
        <v>UserName</v>
      </c>
      <c r="AW23" s="2" t="str">
        <f t="shared" si="61"/>
        <v/>
      </c>
      <c r="AX23" s="2" t="str">
        <f t="shared" si="62"/>
        <v/>
      </c>
      <c r="AY23" s="2" t="str">
        <f t="shared" si="63"/>
        <v/>
      </c>
      <c r="AZ23" s="2" t="str">
        <f t="shared" si="64"/>
        <v/>
      </c>
      <c r="BA23" s="2" t="str">
        <f t="shared" si="65"/>
        <v/>
      </c>
      <c r="BB23" s="4" t="str">
        <f t="shared" si="66"/>
        <v/>
      </c>
      <c r="BC23" s="5" t="str">
        <f t="shared" si="67"/>
        <v/>
      </c>
      <c r="BD23" s="2" t="str">
        <f t="shared" ref="BD23:BD37" si="79">"/* recursive command: "&amp;C23&amp;" */ DROP TABLE IF EXISTS "&amp;G23&amp;"; CREATE TABLE "&amp;G23&amp;"(  id SERIAL PRIMARY KEY, "&amp;L23&amp;" TEXT); SELECT "&amp;J23&amp;"."&amp;K23&amp;" -&gt;&gt; '"&amp;L23&amp;"' AS "&amp;K23&amp;" FROM "&amp;J23&amp;" ;"</f>
        <v>/* recursive command: get-ssh-public-key */ DROP TABLE IF EXISTS iam___ssh_public_key; CREATE TABLE iam___ssh_public_key(  id SERIAL PRIMARY KEY, SSHPublicKeyId TEXT); SELECT iam___ssh_public_keys.ssh_public_keys -&gt;&gt; 'SSHPublicKeyId' AS ssh_public_keys FROM iam___ssh_public_keys ;</v>
      </c>
      <c r="BE23" s="2" t="str">
        <f t="shared" si="69"/>
        <v xml:space="preserve">/* recursive command multi: get-ssh-public-key */ </v>
      </c>
      <c r="BF23" s="2" t="str">
        <f t="shared" si="70"/>
        <v xml:space="preserve">DROP TABLE IF EXISTS iam___ssh_public_key; </v>
      </c>
      <c r="BG23" s="2" t="str">
        <f t="shared" si="71"/>
        <v>CREATE TABLE iam___ssh_public_key(  id SERIAL PRIMARY KEY, sshpublickeyid TEXT, username TEXT, username TEXT );</v>
      </c>
      <c r="BH23" s="2" t="str">
        <f t="shared" si="72"/>
        <v xml:space="preserve">CREATE TABLE iam___ssh_public_key(  id SERIAL PRIMARY KEY, </v>
      </c>
      <c r="BI23" s="2" t="str">
        <f t="shared" si="4"/>
        <v>sshpublickeyid TEXT</v>
      </c>
      <c r="BJ23" s="2" t="str">
        <f t="shared" si="5"/>
        <v>, username TEXT</v>
      </c>
      <c r="BK23" s="2" t="str">
        <f t="shared" si="6"/>
        <v>, username TEXT</v>
      </c>
      <c r="BL23" s="2" t="str">
        <f t="shared" si="7"/>
        <v/>
      </c>
      <c r="BM23" s="2" t="str">
        <f t="shared" si="8"/>
        <v/>
      </c>
      <c r="BN23" s="2" t="str">
        <f t="shared" si="9"/>
        <v/>
      </c>
      <c r="BO23" s="2" t="str">
        <f t="shared" si="10"/>
        <v/>
      </c>
      <c r="BP23" s="2" t="str">
        <f t="shared" si="11"/>
        <v/>
      </c>
      <c r="BQ23" s="2" t="str">
        <f t="shared" si="73"/>
        <v xml:space="preserve"> );</v>
      </c>
      <c r="BR23" s="4" t="str">
        <f t="shared" si="74"/>
        <v xml:space="preserve"> INSERT INTO iam___ssh_public_key(sshpublickeyid, username, username)</v>
      </c>
      <c r="BS23" s="4" t="str">
        <f t="shared" si="75"/>
        <v xml:space="preserve"> INSERT INTO iam___ssh_public_key(</v>
      </c>
      <c r="BT23" s="4" t="str">
        <f t="shared" si="12"/>
        <v>sshpublickeyid</v>
      </c>
      <c r="BU23" s="4" t="str">
        <f t="shared" si="13"/>
        <v>, username</v>
      </c>
      <c r="BV23" s="4" t="str">
        <f t="shared" si="14"/>
        <v>, username</v>
      </c>
      <c r="BW23" s="4" t="str">
        <f t="shared" si="15"/>
        <v/>
      </c>
      <c r="BX23" s="4" t="str">
        <f t="shared" si="16"/>
        <v/>
      </c>
      <c r="BY23" s="4" t="str">
        <f t="shared" si="17"/>
        <v/>
      </c>
      <c r="BZ23" s="4" t="str">
        <f t="shared" si="18"/>
        <v/>
      </c>
      <c r="CA23" s="4" t="str">
        <f t="shared" si="19"/>
        <v/>
      </c>
      <c r="CB23" s="4" t="str">
        <f t="shared" si="76"/>
        <v>)</v>
      </c>
      <c r="CC23" s="4" t="str">
        <f t="shared" si="20"/>
        <v xml:space="preserve"> SELECT iam___ssh_public_keys.ssh_public_keys -&gt;&gt; 'SSHPublicKeyId' AS ssh_public_keys_sshpublickeyid, iam___ssh_public_keys.ssh_public_keys -&gt;&gt; 'UserName' AS ssh_public_keys_username, iam___users.users -&gt;&gt; 'UserName' AS users_username FROM iam___ssh_public_keys INNER JOIN iam___ssh_public_keys USING (iam___ssh_public_key.sshpublickeyid, iam___ssh_public_keys.ssh_public_keys -&gt;&gt; 'SSHPublicKeyId') INNER JOIN iam___ssh_public_keys USING (iam___ssh_public_key.username, iam___ssh_public_keys.ssh_public_keys -&gt;&gt; 'UserName') ;</v>
      </c>
      <c r="CD23" s="2" t="str">
        <f t="shared" si="21"/>
        <v xml:space="preserve"> SELECT iam___ssh_public_keys.ssh_public_keys -&gt;&gt; 'SSHPublicKeyId' AS ssh_public_keys_sshpublickeyid</v>
      </c>
      <c r="CE23" s="2" t="str">
        <f t="shared" si="22"/>
        <v>, iam___ssh_public_keys.ssh_public_keys -&gt;&gt; 'UserName' AS ssh_public_keys_username</v>
      </c>
      <c r="CF23" s="2" t="str">
        <f t="shared" si="23"/>
        <v>, iam___users.users -&gt;&gt; 'UserName' AS users_username</v>
      </c>
      <c r="CG23" s="2" t="str">
        <f t="shared" si="24"/>
        <v/>
      </c>
      <c r="CH23" s="2" t="str">
        <f t="shared" si="25"/>
        <v/>
      </c>
      <c r="CI23" s="2" t="str">
        <f t="shared" si="26"/>
        <v/>
      </c>
      <c r="CJ23" s="2" t="str">
        <f t="shared" si="27"/>
        <v/>
      </c>
      <c r="CK23" s="2" t="str">
        <f t="shared" si="28"/>
        <v/>
      </c>
      <c r="CL23" s="2" t="str">
        <f t="shared" si="29"/>
        <v xml:space="preserve"> FROM iam___ssh_public_keys</v>
      </c>
      <c r="CM23" s="4" t="str">
        <f t="shared" si="30"/>
        <v xml:space="preserve"> INNER JOIN iam___ssh_public_keys USING (iam___ssh_public_key.sshpublickeyid, iam___ssh_public_keys.ssh_public_keys -&gt;&gt; 'SSHPublicKeyId')</v>
      </c>
      <c r="CN23" s="4" t="str">
        <f t="shared" si="31"/>
        <v xml:space="preserve"> INNER JOIN iam___ssh_public_keys USING (iam___ssh_public_key.username, iam___ssh_public_keys.ssh_public_keys -&gt;&gt; 'UserName')</v>
      </c>
      <c r="CO23" s="4" t="str">
        <f t="shared" si="32"/>
        <v/>
      </c>
      <c r="CP23" s="4" t="str">
        <f t="shared" si="33"/>
        <v/>
      </c>
      <c r="CQ23" s="4" t="str">
        <f t="shared" si="34"/>
        <v/>
      </c>
      <c r="CR23" s="2" t="str">
        <f t="shared" si="35"/>
        <v/>
      </c>
      <c r="CS23" s="2" t="str">
        <f t="shared" si="36"/>
        <v/>
      </c>
      <c r="CT23" s="2" t="str">
        <f t="shared" si="77"/>
        <v xml:space="preserve"> ;</v>
      </c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</row>
    <row r="24" spans="1:202" x14ac:dyDescent="0.25">
      <c r="A24">
        <v>23</v>
      </c>
      <c r="B24" s="2" t="s">
        <v>0</v>
      </c>
      <c r="C24" s="2" t="s">
        <v>65</v>
      </c>
      <c r="D24" s="2" t="s">
        <v>71</v>
      </c>
      <c r="E24" s="1" t="s">
        <v>72</v>
      </c>
      <c r="F24" s="2" t="str">
        <f t="shared" si="37"/>
        <v>y</v>
      </c>
      <c r="G24" s="2" t="str">
        <f t="shared" si="0"/>
        <v>iam___ssh_public_key</v>
      </c>
      <c r="H24" s="2" t="s">
        <v>0</v>
      </c>
      <c r="I24" s="2" t="s">
        <v>9</v>
      </c>
      <c r="J24" s="2" t="str">
        <f t="shared" si="38"/>
        <v>iam___ssh_public_keys</v>
      </c>
      <c r="K24" s="2" t="str">
        <f t="shared" si="39"/>
        <v>ssh_public_keys</v>
      </c>
      <c r="L24" s="2" t="s">
        <v>51</v>
      </c>
      <c r="M24" s="2" t="str">
        <f t="shared" si="1"/>
        <v>username</v>
      </c>
      <c r="N24" s="2" t="s">
        <v>72</v>
      </c>
      <c r="O24" s="2" t="s">
        <v>71</v>
      </c>
      <c r="P24" s="2">
        <v>3</v>
      </c>
      <c r="Q24" s="2" t="s">
        <v>72</v>
      </c>
      <c r="R24" s="2">
        <v>1</v>
      </c>
      <c r="S24" s="2" t="s">
        <v>50</v>
      </c>
      <c r="T24" s="2" t="s">
        <v>72</v>
      </c>
      <c r="U24" s="2"/>
      <c r="V24" s="2" t="str">
        <f t="shared" si="40"/>
        <v>y</v>
      </c>
      <c r="W24" s="2">
        <f t="shared" si="78"/>
        <v>1</v>
      </c>
      <c r="X24" s="2">
        <f t="shared" si="2"/>
        <v>0</v>
      </c>
      <c r="Y24" s="2" t="s">
        <v>128</v>
      </c>
      <c r="Z24" s="2"/>
      <c r="AA24" s="2"/>
      <c r="AB24" s="4" t="str">
        <f t="shared" si="3"/>
        <v/>
      </c>
      <c r="AC24" s="2" t="str">
        <f t="shared" si="41"/>
        <v>get-ssh-public-key</v>
      </c>
      <c r="AD24" s="2" t="str">
        <f t="shared" si="42"/>
        <v xml:space="preserve"> --user-name</v>
      </c>
      <c r="AE24" s="2" t="str">
        <f t="shared" si="43"/>
        <v xml:space="preserve"> --user-name</v>
      </c>
      <c r="AF24" s="2" t="str">
        <f t="shared" si="44"/>
        <v xml:space="preserve"> --policy-name</v>
      </c>
      <c r="AG24" s="2" t="str">
        <f t="shared" si="45"/>
        <v/>
      </c>
      <c r="AH24" s="2" t="str">
        <f t="shared" si="46"/>
        <v/>
      </c>
      <c r="AI24" s="2" t="str">
        <f t="shared" si="47"/>
        <v/>
      </c>
      <c r="AJ24" s="2" t="str">
        <f t="shared" si="48"/>
        <v/>
      </c>
      <c r="AK24" s="2" t="str">
        <f t="shared" si="49"/>
        <v/>
      </c>
      <c r="AL24" s="2" t="str">
        <f t="shared" si="50"/>
        <v>iam___ssh_public_keys</v>
      </c>
      <c r="AM24" s="2" t="str">
        <f t="shared" si="51"/>
        <v>iam___users</v>
      </c>
      <c r="AN24" s="2" t="str">
        <f t="shared" si="52"/>
        <v>iam___user_policies</v>
      </c>
      <c r="AO24" s="2" t="str">
        <f t="shared" si="53"/>
        <v/>
      </c>
      <c r="AP24" s="2" t="str">
        <f t="shared" si="54"/>
        <v/>
      </c>
      <c r="AQ24" s="2" t="str">
        <f t="shared" si="55"/>
        <v/>
      </c>
      <c r="AR24" s="2" t="str">
        <f t="shared" si="56"/>
        <v/>
      </c>
      <c r="AS24" s="2" t="str">
        <f t="shared" si="57"/>
        <v/>
      </c>
      <c r="AT24" s="2" t="str">
        <f t="shared" si="58"/>
        <v>UserName</v>
      </c>
      <c r="AU24" s="2" t="str">
        <f t="shared" si="59"/>
        <v>UserName</v>
      </c>
      <c r="AV24" s="2" t="str">
        <f t="shared" si="60"/>
        <v>PolicyNames</v>
      </c>
      <c r="AW24" s="2" t="str">
        <f t="shared" si="61"/>
        <v/>
      </c>
      <c r="AX24" s="2" t="str">
        <f t="shared" si="62"/>
        <v/>
      </c>
      <c r="AY24" s="2" t="str">
        <f t="shared" si="63"/>
        <v/>
      </c>
      <c r="AZ24" s="2" t="str">
        <f t="shared" si="64"/>
        <v/>
      </c>
      <c r="BA24" s="2" t="str">
        <f t="shared" si="65"/>
        <v/>
      </c>
      <c r="BB24" s="4" t="str">
        <f t="shared" si="66"/>
        <v/>
      </c>
      <c r="BC24" s="5" t="str">
        <f t="shared" si="67"/>
        <v/>
      </c>
      <c r="BD24" s="2" t="str">
        <f t="shared" si="79"/>
        <v>/* recursive command: get-ssh-public-key */ DROP TABLE IF EXISTS iam___ssh_public_key; CREATE TABLE iam___ssh_public_key(  id SERIAL PRIMARY KEY, UserName TEXT); SELECT iam___ssh_public_keys.ssh_public_keys -&gt;&gt; 'UserName' AS ssh_public_keys FROM iam___ssh_public_keys ;</v>
      </c>
      <c r="BE24" s="2" t="str">
        <f t="shared" si="69"/>
        <v xml:space="preserve">/* recursive command multi: get-ssh-public-key */ </v>
      </c>
      <c r="BF24" s="2" t="str">
        <f t="shared" si="70"/>
        <v xml:space="preserve">DROP TABLE IF EXISTS iam___ssh_public_key; </v>
      </c>
      <c r="BG24" s="2" t="str">
        <f t="shared" si="71"/>
        <v>CREATE TABLE iam___ssh_public_key(  id SERIAL PRIMARY KEY, username TEXT, username TEXT, user_policies_policynames TEXT );</v>
      </c>
      <c r="BH24" s="2" t="str">
        <f t="shared" si="72"/>
        <v xml:space="preserve">CREATE TABLE iam___ssh_public_key(  id SERIAL PRIMARY KEY, </v>
      </c>
      <c r="BI24" s="2" t="str">
        <f t="shared" si="4"/>
        <v>username TEXT</v>
      </c>
      <c r="BJ24" s="2" t="str">
        <f t="shared" si="5"/>
        <v>, username TEXT</v>
      </c>
      <c r="BK24" s="2" t="str">
        <f t="shared" si="6"/>
        <v>, user_policies_policynames TEXT</v>
      </c>
      <c r="BL24" s="2" t="str">
        <f t="shared" si="7"/>
        <v/>
      </c>
      <c r="BM24" s="2" t="str">
        <f t="shared" si="8"/>
        <v/>
      </c>
      <c r="BN24" s="2" t="str">
        <f t="shared" si="9"/>
        <v/>
      </c>
      <c r="BO24" s="2" t="str">
        <f t="shared" si="10"/>
        <v/>
      </c>
      <c r="BP24" s="2" t="str">
        <f t="shared" si="11"/>
        <v/>
      </c>
      <c r="BQ24" s="2" t="str">
        <f t="shared" si="73"/>
        <v xml:space="preserve"> );</v>
      </c>
      <c r="BR24" s="4" t="str">
        <f t="shared" si="74"/>
        <v xml:space="preserve"> INSERT INTO iam___ssh_public_key(username, username, user_policies_policynames)</v>
      </c>
      <c r="BS24" s="4" t="str">
        <f t="shared" si="75"/>
        <v xml:space="preserve"> INSERT INTO iam___ssh_public_key(</v>
      </c>
      <c r="BT24" s="4" t="str">
        <f t="shared" si="12"/>
        <v>username</v>
      </c>
      <c r="BU24" s="4" t="str">
        <f t="shared" si="13"/>
        <v>, username</v>
      </c>
      <c r="BV24" s="4" t="str">
        <f t="shared" si="14"/>
        <v>, user_policies_policynames</v>
      </c>
      <c r="BW24" s="4" t="str">
        <f t="shared" si="15"/>
        <v/>
      </c>
      <c r="BX24" s="4" t="str">
        <f t="shared" si="16"/>
        <v/>
      </c>
      <c r="BY24" s="4" t="str">
        <f t="shared" si="17"/>
        <v/>
      </c>
      <c r="BZ24" s="4" t="str">
        <f t="shared" si="18"/>
        <v/>
      </c>
      <c r="CA24" s="4" t="str">
        <f t="shared" si="19"/>
        <v/>
      </c>
      <c r="CB24" s="4" t="str">
        <f t="shared" si="76"/>
        <v>)</v>
      </c>
      <c r="CC24" s="4" t="str">
        <f t="shared" si="20"/>
        <v xml:space="preserve"> SELECT iam___ssh_public_keys.ssh_public_keys -&gt;&gt; 'UserName' AS ssh_public_keys_username, iam___users.users -&gt;&gt; 'UserName' AS users_username, iam___user_policies.user_policies -&gt;&gt; 'PolicyNames' AS user_policies_policynames FROM iam___ssh_public_keys INNER JOIN iam___ssh_public_keys USING (iam___ssh_public_key.username, iam___ssh_public_keys.ssh_public_keys -&gt;&gt; 'UserName') INNER JOIN iam___users USING (iam___user.username, iam___users.users -&gt;&gt; 'UserName') ;</v>
      </c>
      <c r="CD24" s="2" t="str">
        <f t="shared" si="21"/>
        <v xml:space="preserve"> SELECT iam___ssh_public_keys.ssh_public_keys -&gt;&gt; 'UserName' AS ssh_public_keys_username</v>
      </c>
      <c r="CE24" s="2" t="str">
        <f t="shared" si="22"/>
        <v>, iam___users.users -&gt;&gt; 'UserName' AS users_username</v>
      </c>
      <c r="CF24" s="2" t="str">
        <f t="shared" si="23"/>
        <v>, iam___user_policies.user_policies -&gt;&gt; 'PolicyNames' AS user_policies_policynames</v>
      </c>
      <c r="CG24" s="2" t="str">
        <f t="shared" si="24"/>
        <v/>
      </c>
      <c r="CH24" s="2" t="str">
        <f t="shared" si="25"/>
        <v/>
      </c>
      <c r="CI24" s="2" t="str">
        <f t="shared" si="26"/>
        <v/>
      </c>
      <c r="CJ24" s="2" t="str">
        <f t="shared" si="27"/>
        <v/>
      </c>
      <c r="CK24" s="2" t="str">
        <f t="shared" si="28"/>
        <v/>
      </c>
      <c r="CL24" s="2" t="str">
        <f t="shared" si="29"/>
        <v xml:space="preserve"> FROM iam___ssh_public_keys</v>
      </c>
      <c r="CM24" s="4" t="str">
        <f t="shared" si="30"/>
        <v xml:space="preserve"> INNER JOIN iam___ssh_public_keys USING (iam___ssh_public_key.username, iam___ssh_public_keys.ssh_public_keys -&gt;&gt; 'UserName')</v>
      </c>
      <c r="CN24" s="4" t="str">
        <f t="shared" si="31"/>
        <v xml:space="preserve"> INNER JOIN iam___users USING (iam___user.username, iam___users.users -&gt;&gt; 'UserName')</v>
      </c>
      <c r="CO24" s="4" t="str">
        <f t="shared" si="32"/>
        <v/>
      </c>
      <c r="CP24" s="4" t="str">
        <f t="shared" si="33"/>
        <v/>
      </c>
      <c r="CQ24" s="4" t="str">
        <f t="shared" si="34"/>
        <v/>
      </c>
      <c r="CR24" s="2" t="str">
        <f t="shared" si="35"/>
        <v/>
      </c>
      <c r="CS24" s="2" t="str">
        <f t="shared" si="36"/>
        <v/>
      </c>
      <c r="CT24" s="2" t="str">
        <f t="shared" si="77"/>
        <v xml:space="preserve"> ;</v>
      </c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</row>
    <row r="25" spans="1:202" x14ac:dyDescent="0.25">
      <c r="A25">
        <v>24</v>
      </c>
      <c r="B25" s="2" t="s">
        <v>0</v>
      </c>
      <c r="C25" s="2" t="s">
        <v>55</v>
      </c>
      <c r="D25" s="2" t="s">
        <v>71</v>
      </c>
      <c r="E25" s="1" t="s">
        <v>71</v>
      </c>
      <c r="F25" s="2" t="str">
        <f t="shared" si="37"/>
        <v>n</v>
      </c>
      <c r="G25" s="2" t="str">
        <f t="shared" si="0"/>
        <v>iam___user</v>
      </c>
      <c r="H25" s="2" t="s">
        <v>0</v>
      </c>
      <c r="I25" s="2" t="s">
        <v>48</v>
      </c>
      <c r="J25" s="2" t="str">
        <f t="shared" si="38"/>
        <v>iam___users</v>
      </c>
      <c r="K25" s="2" t="str">
        <f t="shared" si="39"/>
        <v>users</v>
      </c>
      <c r="L25" s="2" t="s">
        <v>51</v>
      </c>
      <c r="M25" s="2" t="str">
        <f t="shared" si="1"/>
        <v>username</v>
      </c>
      <c r="N25" s="2" t="s">
        <v>72</v>
      </c>
      <c r="O25" s="2" t="s">
        <v>72</v>
      </c>
      <c r="P25" s="2">
        <v>1</v>
      </c>
      <c r="Q25" s="2" t="s">
        <v>72</v>
      </c>
      <c r="R25" s="2">
        <v>1</v>
      </c>
      <c r="S25" s="2" t="s">
        <v>50</v>
      </c>
      <c r="T25" s="2" t="s">
        <v>72</v>
      </c>
      <c r="U25" s="2"/>
      <c r="V25" s="2" t="str">
        <f t="shared" si="40"/>
        <v>n</v>
      </c>
      <c r="W25" s="2">
        <f t="shared" si="78"/>
        <v>0</v>
      </c>
      <c r="X25" s="2">
        <f t="shared" si="2"/>
        <v>0</v>
      </c>
      <c r="Y25" s="2" t="s">
        <v>128</v>
      </c>
      <c r="Z25" s="2"/>
      <c r="AA25" s="2"/>
      <c r="AB25" s="4" t="str">
        <f t="shared" si="3"/>
        <v>iam get-user --user-name</v>
      </c>
      <c r="AC25" s="2" t="str">
        <f t="shared" si="41"/>
        <v>get-user</v>
      </c>
      <c r="AD25" s="2" t="str">
        <f t="shared" si="42"/>
        <v xml:space="preserve"> --user-name</v>
      </c>
      <c r="AE25" s="2" t="str">
        <f t="shared" si="43"/>
        <v/>
      </c>
      <c r="AF25" s="2" t="str">
        <f t="shared" si="44"/>
        <v/>
      </c>
      <c r="AG25" s="2" t="str">
        <f t="shared" si="45"/>
        <v/>
      </c>
      <c r="AH25" s="2" t="str">
        <f t="shared" si="46"/>
        <v/>
      </c>
      <c r="AI25" s="2" t="str">
        <f t="shared" si="47"/>
        <v/>
      </c>
      <c r="AJ25" s="2" t="str">
        <f t="shared" si="48"/>
        <v/>
      </c>
      <c r="AK25" s="2" t="str">
        <f t="shared" si="49"/>
        <v/>
      </c>
      <c r="AL25" s="2" t="str">
        <f t="shared" si="50"/>
        <v>iam___users</v>
      </c>
      <c r="AM25" s="2" t="str">
        <f t="shared" si="51"/>
        <v/>
      </c>
      <c r="AN25" s="2" t="str">
        <f t="shared" si="52"/>
        <v/>
      </c>
      <c r="AO25" s="2" t="str">
        <f t="shared" si="53"/>
        <v/>
      </c>
      <c r="AP25" s="2" t="str">
        <f t="shared" si="54"/>
        <v/>
      </c>
      <c r="AQ25" s="2" t="str">
        <f t="shared" si="55"/>
        <v/>
      </c>
      <c r="AR25" s="2" t="str">
        <f t="shared" si="56"/>
        <v/>
      </c>
      <c r="AS25" s="2" t="str">
        <f t="shared" si="57"/>
        <v/>
      </c>
      <c r="AT25" s="2" t="str">
        <f t="shared" si="58"/>
        <v>UserName</v>
      </c>
      <c r="AU25" s="2" t="str">
        <f t="shared" si="59"/>
        <v/>
      </c>
      <c r="AV25" s="2" t="str">
        <f t="shared" si="60"/>
        <v/>
      </c>
      <c r="AW25" s="2" t="str">
        <f t="shared" si="61"/>
        <v/>
      </c>
      <c r="AX25" s="2" t="str">
        <f t="shared" si="62"/>
        <v/>
      </c>
      <c r="AY25" s="2" t="str">
        <f t="shared" si="63"/>
        <v/>
      </c>
      <c r="AZ25" s="2" t="str">
        <f t="shared" si="64"/>
        <v/>
      </c>
      <c r="BA25" s="2" t="str">
        <f t="shared" si="65"/>
        <v/>
      </c>
      <c r="BB25" s="4" t="str">
        <f t="shared" si="66"/>
        <v>SELECT aws_command::text || ' ' || command_parameter::text AS aws_command_string, parameter_source_table, parameter_source_key FROM (SELECT  'iam get-user --user-name' AS aws_command,iam___users.users -&gt;&gt; 'UserName' AS command_parameter, 'iam___users' AS parameter_source_table, 'UserName' AS parameter_source_key FROM iam___users) AS f</v>
      </c>
      <c r="BC25" s="5" t="str">
        <f t="shared" si="67"/>
        <v/>
      </c>
      <c r="BD25" s="2" t="str">
        <f t="shared" si="79"/>
        <v>/* recursive command: get-user */ DROP TABLE IF EXISTS iam___user; CREATE TABLE iam___user(  id SERIAL PRIMARY KEY, UserName TEXT); SELECT iam___users.users -&gt;&gt; 'UserName' AS users FROM iam___users ;</v>
      </c>
      <c r="BE25" s="2" t="str">
        <f t="shared" si="69"/>
        <v xml:space="preserve">/* recursive command multi: get-user */ </v>
      </c>
      <c r="BF25" s="2" t="str">
        <f t="shared" si="70"/>
        <v xml:space="preserve">DROP TABLE IF EXISTS iam___user; </v>
      </c>
      <c r="BG25" s="2" t="str">
        <f t="shared" si="71"/>
        <v>CREATE TABLE iam___user(  id SERIAL PRIMARY KEY, username TEXT );</v>
      </c>
      <c r="BH25" s="2" t="str">
        <f t="shared" si="72"/>
        <v xml:space="preserve">CREATE TABLE iam___user(  id SERIAL PRIMARY KEY, </v>
      </c>
      <c r="BI25" s="2" t="str">
        <f t="shared" si="4"/>
        <v>username TEXT</v>
      </c>
      <c r="BJ25" s="2" t="str">
        <f t="shared" si="5"/>
        <v/>
      </c>
      <c r="BK25" s="2" t="str">
        <f t="shared" si="6"/>
        <v/>
      </c>
      <c r="BL25" s="2" t="str">
        <f t="shared" si="7"/>
        <v/>
      </c>
      <c r="BM25" s="2" t="str">
        <f t="shared" si="8"/>
        <v/>
      </c>
      <c r="BN25" s="2" t="str">
        <f t="shared" si="9"/>
        <v/>
      </c>
      <c r="BO25" s="2" t="str">
        <f t="shared" si="10"/>
        <v/>
      </c>
      <c r="BP25" s="2" t="str">
        <f t="shared" si="11"/>
        <v/>
      </c>
      <c r="BQ25" s="2" t="str">
        <f t="shared" si="73"/>
        <v xml:space="preserve"> );</v>
      </c>
      <c r="BR25" s="4" t="str">
        <f t="shared" si="74"/>
        <v xml:space="preserve"> INSERT INTO iam___user(username)</v>
      </c>
      <c r="BS25" s="4" t="str">
        <f t="shared" si="75"/>
        <v xml:space="preserve"> INSERT INTO iam___user(</v>
      </c>
      <c r="BT25" s="4" t="str">
        <f t="shared" si="12"/>
        <v>username</v>
      </c>
      <c r="BU25" s="4" t="str">
        <f t="shared" si="13"/>
        <v/>
      </c>
      <c r="BV25" s="4" t="str">
        <f t="shared" si="14"/>
        <v/>
      </c>
      <c r="BW25" s="4" t="str">
        <f t="shared" si="15"/>
        <v/>
      </c>
      <c r="BX25" s="4" t="str">
        <f t="shared" si="16"/>
        <v/>
      </c>
      <c r="BY25" s="4" t="str">
        <f t="shared" si="17"/>
        <v/>
      </c>
      <c r="BZ25" s="4" t="str">
        <f t="shared" si="18"/>
        <v/>
      </c>
      <c r="CA25" s="4" t="str">
        <f t="shared" si="19"/>
        <v/>
      </c>
      <c r="CB25" s="4" t="str">
        <f t="shared" si="76"/>
        <v>)</v>
      </c>
      <c r="CC25" s="4" t="str">
        <f t="shared" si="20"/>
        <v xml:space="preserve"> SELECT iam___users.users -&gt;&gt; 'UserName' AS users_username FROM iam___users ;</v>
      </c>
      <c r="CD25" s="2" t="str">
        <f t="shared" si="21"/>
        <v xml:space="preserve"> SELECT iam___users.users -&gt;&gt; 'UserName' AS users_username</v>
      </c>
      <c r="CE25" s="2" t="str">
        <f t="shared" si="22"/>
        <v/>
      </c>
      <c r="CF25" s="2" t="str">
        <f t="shared" si="23"/>
        <v/>
      </c>
      <c r="CG25" s="2" t="str">
        <f t="shared" si="24"/>
        <v/>
      </c>
      <c r="CH25" s="2" t="str">
        <f t="shared" si="25"/>
        <v/>
      </c>
      <c r="CI25" s="2" t="str">
        <f t="shared" si="26"/>
        <v/>
      </c>
      <c r="CJ25" s="2" t="str">
        <f t="shared" si="27"/>
        <v/>
      </c>
      <c r="CK25" s="2" t="str">
        <f t="shared" si="28"/>
        <v/>
      </c>
      <c r="CL25" s="2" t="str">
        <f t="shared" si="29"/>
        <v xml:space="preserve"> FROM iam___users</v>
      </c>
      <c r="CM25" s="4" t="str">
        <f t="shared" si="30"/>
        <v/>
      </c>
      <c r="CN25" s="4" t="str">
        <f t="shared" si="31"/>
        <v/>
      </c>
      <c r="CO25" s="4" t="str">
        <f t="shared" si="32"/>
        <v/>
      </c>
      <c r="CP25" s="4" t="str">
        <f t="shared" si="33"/>
        <v/>
      </c>
      <c r="CQ25" s="4" t="str">
        <f t="shared" si="34"/>
        <v/>
      </c>
      <c r="CR25" s="2" t="str">
        <f t="shared" si="35"/>
        <v/>
      </c>
      <c r="CS25" s="2" t="str">
        <f t="shared" si="36"/>
        <v/>
      </c>
      <c r="CT25" s="2" t="str">
        <f t="shared" si="77"/>
        <v xml:space="preserve"> ;</v>
      </c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</row>
    <row r="26" spans="1:202" x14ac:dyDescent="0.25">
      <c r="A26">
        <v>25</v>
      </c>
      <c r="B26" s="2" t="s">
        <v>0</v>
      </c>
      <c r="C26" s="2" t="s">
        <v>66</v>
      </c>
      <c r="D26" s="2" t="s">
        <v>71</v>
      </c>
      <c r="E26" s="1" t="s">
        <v>72</v>
      </c>
      <c r="F26" s="2" t="str">
        <f t="shared" si="37"/>
        <v>y</v>
      </c>
      <c r="G26" s="2" t="str">
        <f t="shared" si="0"/>
        <v>iam___user_policy</v>
      </c>
      <c r="H26" s="2" t="s">
        <v>0</v>
      </c>
      <c r="I26" s="2" t="s">
        <v>52</v>
      </c>
      <c r="J26" s="2" t="str">
        <f t="shared" si="38"/>
        <v>iam___user_policies</v>
      </c>
      <c r="K26" s="2" t="str">
        <f t="shared" si="39"/>
        <v>user_policies</v>
      </c>
      <c r="L26" s="2" t="s">
        <v>73</v>
      </c>
      <c r="M26" s="2" t="str">
        <f t="shared" si="1"/>
        <v>user_policies_policynames</v>
      </c>
      <c r="N26" s="2" t="s">
        <v>71</v>
      </c>
      <c r="O26" s="2" t="s">
        <v>71</v>
      </c>
      <c r="P26" s="2">
        <v>2</v>
      </c>
      <c r="Q26" s="2" t="s">
        <v>72</v>
      </c>
      <c r="R26" s="2">
        <v>2</v>
      </c>
      <c r="S26" s="2" t="s">
        <v>67</v>
      </c>
      <c r="T26" s="2" t="s">
        <v>72</v>
      </c>
      <c r="U26" s="2"/>
      <c r="V26" s="2" t="str">
        <f t="shared" si="40"/>
        <v>n</v>
      </c>
      <c r="W26" s="2">
        <f t="shared" si="78"/>
        <v>0</v>
      </c>
      <c r="X26" s="2">
        <f t="shared" si="2"/>
        <v>0</v>
      </c>
      <c r="Y26" s="2" t="s">
        <v>128</v>
      </c>
      <c r="Z26" s="2"/>
      <c r="AA26" s="2"/>
      <c r="AB26" s="4" t="str">
        <f t="shared" si="3"/>
        <v>iam get-user-policy --policy-name --user-name</v>
      </c>
      <c r="AC26" s="2" t="str">
        <f t="shared" si="41"/>
        <v>get-user-policy</v>
      </c>
      <c r="AD26" s="2" t="str">
        <f t="shared" si="42"/>
        <v xml:space="preserve"> --policy-name</v>
      </c>
      <c r="AE26" s="2" t="str">
        <f t="shared" si="43"/>
        <v xml:space="preserve"> --user-name</v>
      </c>
      <c r="AF26" s="2" t="str">
        <f t="shared" si="44"/>
        <v/>
      </c>
      <c r="AG26" s="2" t="str">
        <f t="shared" si="45"/>
        <v/>
      </c>
      <c r="AH26" s="2" t="str">
        <f t="shared" si="46"/>
        <v/>
      </c>
      <c r="AI26" s="2" t="str">
        <f t="shared" si="47"/>
        <v/>
      </c>
      <c r="AJ26" s="2" t="str">
        <f t="shared" si="48"/>
        <v/>
      </c>
      <c r="AK26" s="2" t="str">
        <f t="shared" si="49"/>
        <v/>
      </c>
      <c r="AL26" s="2" t="str">
        <f t="shared" si="50"/>
        <v>iam___user_policies</v>
      </c>
      <c r="AM26" s="2" t="str">
        <f t="shared" si="51"/>
        <v>iam___users</v>
      </c>
      <c r="AN26" s="2" t="str">
        <f t="shared" si="52"/>
        <v/>
      </c>
      <c r="AO26" s="2" t="str">
        <f t="shared" si="53"/>
        <v/>
      </c>
      <c r="AP26" s="2" t="str">
        <f t="shared" si="54"/>
        <v/>
      </c>
      <c r="AQ26" s="2" t="str">
        <f t="shared" si="55"/>
        <v/>
      </c>
      <c r="AR26" s="2" t="str">
        <f t="shared" si="56"/>
        <v/>
      </c>
      <c r="AS26" s="2" t="str">
        <f t="shared" si="57"/>
        <v/>
      </c>
      <c r="AT26" s="2" t="str">
        <f t="shared" si="58"/>
        <v>PolicyNames</v>
      </c>
      <c r="AU26" s="2" t="str">
        <f t="shared" si="59"/>
        <v>UserName</v>
      </c>
      <c r="AV26" s="2" t="str">
        <f t="shared" si="60"/>
        <v/>
      </c>
      <c r="AW26" s="2" t="str">
        <f t="shared" si="61"/>
        <v/>
      </c>
      <c r="AX26" s="2" t="str">
        <f t="shared" si="62"/>
        <v/>
      </c>
      <c r="AY26" s="2" t="str">
        <f t="shared" si="63"/>
        <v/>
      </c>
      <c r="AZ26" s="2" t="str">
        <f t="shared" si="64"/>
        <v/>
      </c>
      <c r="BA26" s="2" t="str">
        <f t="shared" si="65"/>
        <v/>
      </c>
      <c r="BB26" s="4" t="str">
        <f t="shared" si="66"/>
        <v/>
      </c>
      <c r="BC26" s="5" t="str">
        <f t="shared" si="67"/>
        <v>/* recursive command multi: get-user-policy */ DROP TABLE IF EXISTS iam___user_policy; CREATE TABLE iam___user_policy(  id SERIAL PRIMARY KEY, user_policies_policynames TEXT, username TEXT ); INSERT INTO iam___user_policy(user_policies_policynames, username) SELECT iam___user_policies.user_policies -&gt;&gt; 'PolicyNames' AS user_policies_policynames, iam___users.users -&gt;&gt; 'UserName' AS users_username FROM iam___user_policies INNER JOIN iam___user_policies USING (iam___user_policy.user_policies_policynames, iam___user_policies.user_policies -&gt;&gt; 'PolicyNames') ;</v>
      </c>
      <c r="BD26" s="2" t="str">
        <f t="shared" si="79"/>
        <v>/* recursive command: get-user-policy */ DROP TABLE IF EXISTS iam___user_policy; CREATE TABLE iam___user_policy(  id SERIAL PRIMARY KEY, PolicyNames TEXT); SELECT iam___user_policies.user_policies -&gt;&gt; 'PolicyNames' AS user_policies FROM iam___user_policies ;</v>
      </c>
      <c r="BE26" s="2" t="str">
        <f t="shared" si="69"/>
        <v xml:space="preserve">/* recursive command multi: get-user-policy */ </v>
      </c>
      <c r="BF26" s="2" t="str">
        <f t="shared" si="70"/>
        <v xml:space="preserve">DROP TABLE IF EXISTS iam___user_policy; </v>
      </c>
      <c r="BG26" s="2" t="str">
        <f t="shared" si="71"/>
        <v>CREATE TABLE iam___user_policy(  id SERIAL PRIMARY KEY, user_policies_policynames TEXT, username TEXT );</v>
      </c>
      <c r="BH26" s="2" t="str">
        <f t="shared" si="72"/>
        <v xml:space="preserve">CREATE TABLE iam___user_policy(  id SERIAL PRIMARY KEY, </v>
      </c>
      <c r="BI26" s="2" t="str">
        <f t="shared" si="4"/>
        <v>user_policies_policynames TEXT</v>
      </c>
      <c r="BJ26" s="2" t="str">
        <f t="shared" si="5"/>
        <v>, username TEXT</v>
      </c>
      <c r="BK26" s="2" t="str">
        <f t="shared" si="6"/>
        <v/>
      </c>
      <c r="BL26" s="2" t="str">
        <f t="shared" si="7"/>
        <v/>
      </c>
      <c r="BM26" s="2" t="str">
        <f t="shared" si="8"/>
        <v/>
      </c>
      <c r="BN26" s="2" t="str">
        <f t="shared" si="9"/>
        <v/>
      </c>
      <c r="BO26" s="2" t="str">
        <f t="shared" si="10"/>
        <v/>
      </c>
      <c r="BP26" s="2" t="str">
        <f t="shared" si="11"/>
        <v/>
      </c>
      <c r="BQ26" s="2" t="str">
        <f t="shared" si="73"/>
        <v xml:space="preserve"> );</v>
      </c>
      <c r="BR26" s="4" t="str">
        <f t="shared" si="74"/>
        <v xml:space="preserve"> INSERT INTO iam___user_policy(user_policies_policynames, username)</v>
      </c>
      <c r="BS26" s="4" t="str">
        <f t="shared" si="75"/>
        <v xml:space="preserve"> INSERT INTO iam___user_policy(</v>
      </c>
      <c r="BT26" s="4" t="str">
        <f t="shared" si="12"/>
        <v>user_policies_policynames</v>
      </c>
      <c r="BU26" s="4" t="str">
        <f t="shared" si="13"/>
        <v>, username</v>
      </c>
      <c r="BV26" s="4" t="str">
        <f t="shared" si="14"/>
        <v/>
      </c>
      <c r="BW26" s="4" t="str">
        <f t="shared" si="15"/>
        <v/>
      </c>
      <c r="BX26" s="4" t="str">
        <f t="shared" si="16"/>
        <v/>
      </c>
      <c r="BY26" s="4" t="str">
        <f t="shared" si="17"/>
        <v/>
      </c>
      <c r="BZ26" s="4" t="str">
        <f t="shared" si="18"/>
        <v/>
      </c>
      <c r="CA26" s="4" t="str">
        <f t="shared" si="19"/>
        <v/>
      </c>
      <c r="CB26" s="4" t="str">
        <f t="shared" si="76"/>
        <v>)</v>
      </c>
      <c r="CC26" s="4" t="str">
        <f t="shared" si="20"/>
        <v xml:space="preserve"> SELECT iam___user_policies.user_policies -&gt;&gt; 'PolicyNames' AS user_policies_policynames, iam___users.users -&gt;&gt; 'UserName' AS users_username FROM iam___user_policies INNER JOIN iam___user_policies USING (iam___user_policy.user_policies_policynames, iam___user_policies.user_policies -&gt;&gt; 'PolicyNames') ;</v>
      </c>
      <c r="CD26" s="2" t="str">
        <f t="shared" si="21"/>
        <v xml:space="preserve"> SELECT iam___user_policies.user_policies -&gt;&gt; 'PolicyNames' AS user_policies_policynames</v>
      </c>
      <c r="CE26" s="2" t="str">
        <f t="shared" si="22"/>
        <v>, iam___users.users -&gt;&gt; 'UserName' AS users_username</v>
      </c>
      <c r="CF26" s="2" t="str">
        <f t="shared" si="23"/>
        <v/>
      </c>
      <c r="CG26" s="2" t="str">
        <f t="shared" si="24"/>
        <v/>
      </c>
      <c r="CH26" s="2" t="str">
        <f t="shared" si="25"/>
        <v/>
      </c>
      <c r="CI26" s="2" t="str">
        <f t="shared" si="26"/>
        <v/>
      </c>
      <c r="CJ26" s="2" t="str">
        <f t="shared" si="27"/>
        <v/>
      </c>
      <c r="CK26" s="2" t="str">
        <f t="shared" si="28"/>
        <v/>
      </c>
      <c r="CL26" s="2" t="str">
        <f t="shared" si="29"/>
        <v xml:space="preserve"> FROM iam___user_policies</v>
      </c>
      <c r="CM26" s="4" t="str">
        <f t="shared" si="30"/>
        <v xml:space="preserve"> INNER JOIN iam___user_policies USING (iam___user_policy.user_policies_policynames, iam___user_policies.user_policies -&gt;&gt; 'PolicyNames')</v>
      </c>
      <c r="CN26" s="4" t="str">
        <f t="shared" si="31"/>
        <v/>
      </c>
      <c r="CO26" s="4" t="str">
        <f t="shared" si="32"/>
        <v/>
      </c>
      <c r="CP26" s="4" t="str">
        <f t="shared" si="33"/>
        <v/>
      </c>
      <c r="CQ26" s="4" t="str">
        <f t="shared" si="34"/>
        <v/>
      </c>
      <c r="CR26" s="2" t="str">
        <f t="shared" si="35"/>
        <v/>
      </c>
      <c r="CS26" s="2" t="str">
        <f t="shared" si="36"/>
        <v/>
      </c>
      <c r="CT26" s="2" t="str">
        <f t="shared" si="77"/>
        <v xml:space="preserve"> ;</v>
      </c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</row>
    <row r="27" spans="1:202" x14ac:dyDescent="0.25">
      <c r="A27">
        <v>26</v>
      </c>
      <c r="B27" s="2" t="s">
        <v>0</v>
      </c>
      <c r="C27" s="2" t="s">
        <v>66</v>
      </c>
      <c r="D27" s="2" t="s">
        <v>71</v>
      </c>
      <c r="E27" s="1" t="s">
        <v>72</v>
      </c>
      <c r="F27" s="2" t="str">
        <f t="shared" si="37"/>
        <v>y</v>
      </c>
      <c r="G27" s="2" t="str">
        <f t="shared" si="0"/>
        <v>iam___user_policy</v>
      </c>
      <c r="H27" s="2" t="s">
        <v>0</v>
      </c>
      <c r="I27" s="2" t="s">
        <v>48</v>
      </c>
      <c r="J27" s="2" t="str">
        <f t="shared" si="38"/>
        <v>iam___users</v>
      </c>
      <c r="K27" s="2" t="str">
        <f t="shared" si="39"/>
        <v>users</v>
      </c>
      <c r="L27" s="2" t="s">
        <v>51</v>
      </c>
      <c r="M27" s="2" t="str">
        <f t="shared" si="1"/>
        <v>username</v>
      </c>
      <c r="N27" s="2" t="s">
        <v>72</v>
      </c>
      <c r="O27" s="2" t="s">
        <v>71</v>
      </c>
      <c r="P27" s="2">
        <v>2</v>
      </c>
      <c r="Q27" s="2" t="s">
        <v>72</v>
      </c>
      <c r="R27" s="2">
        <v>2</v>
      </c>
      <c r="S27" s="2" t="s">
        <v>50</v>
      </c>
      <c r="T27" s="2" t="s">
        <v>72</v>
      </c>
      <c r="U27" s="2"/>
      <c r="V27" s="2" t="str">
        <f t="shared" si="40"/>
        <v>n</v>
      </c>
      <c r="W27" s="2">
        <f t="shared" si="78"/>
        <v>0</v>
      </c>
      <c r="X27" s="2">
        <f t="shared" si="2"/>
        <v>0</v>
      </c>
      <c r="Y27" s="2" t="s">
        <v>128</v>
      </c>
      <c r="Z27" s="2"/>
      <c r="AA27" s="2"/>
      <c r="AB27" s="4" t="str">
        <f t="shared" si="3"/>
        <v/>
      </c>
      <c r="AC27" s="2" t="str">
        <f t="shared" si="41"/>
        <v>get-user-policy</v>
      </c>
      <c r="AD27" s="2" t="str">
        <f t="shared" si="42"/>
        <v xml:space="preserve"> --user-name</v>
      </c>
      <c r="AE27" s="2" t="str">
        <f t="shared" si="43"/>
        <v xml:space="preserve"> --group-name</v>
      </c>
      <c r="AF27" s="2" t="str">
        <f t="shared" si="44"/>
        <v/>
      </c>
      <c r="AG27" s="2" t="str">
        <f t="shared" si="45"/>
        <v/>
      </c>
      <c r="AH27" s="2" t="str">
        <f t="shared" si="46"/>
        <v/>
      </c>
      <c r="AI27" s="2" t="str">
        <f t="shared" si="47"/>
        <v/>
      </c>
      <c r="AJ27" s="2" t="str">
        <f t="shared" si="48"/>
        <v/>
      </c>
      <c r="AK27" s="2" t="str">
        <f t="shared" si="49"/>
        <v/>
      </c>
      <c r="AL27" s="2" t="str">
        <f t="shared" si="50"/>
        <v>iam___users</v>
      </c>
      <c r="AM27" s="2" t="str">
        <f t="shared" si="51"/>
        <v>iam___groups</v>
      </c>
      <c r="AN27" s="2" t="str">
        <f t="shared" si="52"/>
        <v/>
      </c>
      <c r="AO27" s="2" t="str">
        <f t="shared" si="53"/>
        <v/>
      </c>
      <c r="AP27" s="2" t="str">
        <f t="shared" si="54"/>
        <v/>
      </c>
      <c r="AQ27" s="2" t="str">
        <f t="shared" si="55"/>
        <v/>
      </c>
      <c r="AR27" s="2" t="str">
        <f t="shared" si="56"/>
        <v/>
      </c>
      <c r="AS27" s="2" t="str">
        <f t="shared" si="57"/>
        <v/>
      </c>
      <c r="AT27" s="2" t="str">
        <f t="shared" si="58"/>
        <v>UserName</v>
      </c>
      <c r="AU27" s="2" t="str">
        <f t="shared" si="59"/>
        <v>GroupName</v>
      </c>
      <c r="AV27" s="2" t="str">
        <f t="shared" si="60"/>
        <v/>
      </c>
      <c r="AW27" s="2" t="str">
        <f t="shared" si="61"/>
        <v/>
      </c>
      <c r="AX27" s="2" t="str">
        <f t="shared" si="62"/>
        <v/>
      </c>
      <c r="AY27" s="2" t="str">
        <f t="shared" si="63"/>
        <v/>
      </c>
      <c r="AZ27" s="2" t="str">
        <f t="shared" si="64"/>
        <v/>
      </c>
      <c r="BA27" s="2" t="str">
        <f t="shared" si="65"/>
        <v/>
      </c>
      <c r="BB27" s="4" t="str">
        <f t="shared" si="66"/>
        <v/>
      </c>
      <c r="BC27" s="5" t="str">
        <f t="shared" si="67"/>
        <v/>
      </c>
      <c r="BD27" s="2" t="str">
        <f t="shared" si="79"/>
        <v>/* recursive command: get-user-policy */ DROP TABLE IF EXISTS iam___user_policy; CREATE TABLE iam___user_policy(  id SERIAL PRIMARY KEY, UserName TEXT); SELECT iam___users.users -&gt;&gt; 'UserName' AS users FROM iam___users ;</v>
      </c>
      <c r="BE27" s="2" t="str">
        <f t="shared" si="69"/>
        <v xml:space="preserve">/* recursive command multi: get-user-policy */ </v>
      </c>
      <c r="BF27" s="2" t="str">
        <f t="shared" si="70"/>
        <v xml:space="preserve">DROP TABLE IF EXISTS iam___user_policy; </v>
      </c>
      <c r="BG27" s="2" t="str">
        <f t="shared" si="71"/>
        <v>CREATE TABLE iam___user_policy(  id SERIAL PRIMARY KEY, username TEXT, groupname TEXT );</v>
      </c>
      <c r="BH27" s="2" t="str">
        <f t="shared" si="72"/>
        <v xml:space="preserve">CREATE TABLE iam___user_policy(  id SERIAL PRIMARY KEY, </v>
      </c>
      <c r="BI27" s="2" t="str">
        <f t="shared" si="4"/>
        <v>username TEXT</v>
      </c>
      <c r="BJ27" s="2" t="str">
        <f t="shared" si="5"/>
        <v>, groupname TEXT</v>
      </c>
      <c r="BK27" s="2" t="str">
        <f t="shared" si="6"/>
        <v/>
      </c>
      <c r="BL27" s="2" t="str">
        <f t="shared" si="7"/>
        <v/>
      </c>
      <c r="BM27" s="2" t="str">
        <f t="shared" si="8"/>
        <v/>
      </c>
      <c r="BN27" s="2" t="str">
        <f t="shared" si="9"/>
        <v/>
      </c>
      <c r="BO27" s="2" t="str">
        <f t="shared" si="10"/>
        <v/>
      </c>
      <c r="BP27" s="2" t="str">
        <f t="shared" si="11"/>
        <v/>
      </c>
      <c r="BQ27" s="2" t="str">
        <f t="shared" si="73"/>
        <v xml:space="preserve"> );</v>
      </c>
      <c r="BR27" s="4" t="str">
        <f t="shared" si="74"/>
        <v xml:space="preserve"> INSERT INTO iam___user_policy(username, groupname)</v>
      </c>
      <c r="BS27" s="4" t="str">
        <f t="shared" si="75"/>
        <v xml:space="preserve"> INSERT INTO iam___user_policy(</v>
      </c>
      <c r="BT27" s="4" t="str">
        <f t="shared" si="12"/>
        <v>username</v>
      </c>
      <c r="BU27" s="4" t="str">
        <f t="shared" si="13"/>
        <v>, groupname</v>
      </c>
      <c r="BV27" s="4" t="str">
        <f t="shared" si="14"/>
        <v/>
      </c>
      <c r="BW27" s="4" t="str">
        <f t="shared" si="15"/>
        <v/>
      </c>
      <c r="BX27" s="4" t="str">
        <f t="shared" si="16"/>
        <v/>
      </c>
      <c r="BY27" s="4" t="str">
        <f t="shared" si="17"/>
        <v/>
      </c>
      <c r="BZ27" s="4" t="str">
        <f t="shared" si="18"/>
        <v/>
      </c>
      <c r="CA27" s="4" t="str">
        <f t="shared" si="19"/>
        <v/>
      </c>
      <c r="CB27" s="4" t="str">
        <f t="shared" si="76"/>
        <v>)</v>
      </c>
      <c r="CC27" s="4" t="str">
        <f t="shared" si="20"/>
        <v xml:space="preserve"> SELECT iam___users.users -&gt;&gt; 'UserName' AS users_username, iam___groups.groups -&gt;&gt; 'GroupName' AS groups_groupname FROM iam___users INNER JOIN iam___users USING (iam___user_policy.username, iam___users.users -&gt;&gt; 'UserName') ;</v>
      </c>
      <c r="CD27" s="2" t="str">
        <f t="shared" si="21"/>
        <v xml:space="preserve"> SELECT iam___users.users -&gt;&gt; 'UserName' AS users_username</v>
      </c>
      <c r="CE27" s="2" t="str">
        <f t="shared" si="22"/>
        <v>, iam___groups.groups -&gt;&gt; 'GroupName' AS groups_groupname</v>
      </c>
      <c r="CF27" s="2" t="str">
        <f t="shared" si="23"/>
        <v/>
      </c>
      <c r="CG27" s="2" t="str">
        <f t="shared" si="24"/>
        <v/>
      </c>
      <c r="CH27" s="2" t="str">
        <f t="shared" si="25"/>
        <v/>
      </c>
      <c r="CI27" s="2" t="str">
        <f t="shared" si="26"/>
        <v/>
      </c>
      <c r="CJ27" s="2" t="str">
        <f t="shared" si="27"/>
        <v/>
      </c>
      <c r="CK27" s="2" t="str">
        <f t="shared" si="28"/>
        <v/>
      </c>
      <c r="CL27" s="2" t="str">
        <f t="shared" si="29"/>
        <v xml:space="preserve"> FROM iam___users</v>
      </c>
      <c r="CM27" s="4" t="str">
        <f t="shared" si="30"/>
        <v xml:space="preserve"> INNER JOIN iam___users USING (iam___user_policy.username, iam___users.users -&gt;&gt; 'UserName')</v>
      </c>
      <c r="CN27" s="4" t="str">
        <f t="shared" si="31"/>
        <v/>
      </c>
      <c r="CO27" s="4" t="str">
        <f t="shared" si="32"/>
        <v/>
      </c>
      <c r="CP27" s="4" t="str">
        <f t="shared" si="33"/>
        <v/>
      </c>
      <c r="CQ27" s="4" t="str">
        <f t="shared" si="34"/>
        <v/>
      </c>
      <c r="CR27" s="2" t="str">
        <f t="shared" si="35"/>
        <v/>
      </c>
      <c r="CS27" s="2" t="str">
        <f t="shared" si="36"/>
        <v/>
      </c>
      <c r="CT27" s="2" t="str">
        <f t="shared" si="77"/>
        <v xml:space="preserve"> ;</v>
      </c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</row>
    <row r="28" spans="1:202" x14ac:dyDescent="0.25">
      <c r="A28">
        <v>27</v>
      </c>
      <c r="B28" s="2" t="s">
        <v>0</v>
      </c>
      <c r="C28" s="2" t="s">
        <v>19</v>
      </c>
      <c r="D28" s="2" t="s">
        <v>71</v>
      </c>
      <c r="E28" s="1" t="s">
        <v>72</v>
      </c>
      <c r="F28" s="2" t="str">
        <f t="shared" si="37"/>
        <v>n</v>
      </c>
      <c r="G28" s="2" t="str">
        <f t="shared" si="0"/>
        <v>iam___attached_group_policies</v>
      </c>
      <c r="H28" s="2" t="s">
        <v>0</v>
      </c>
      <c r="I28" s="2" t="s">
        <v>15</v>
      </c>
      <c r="J28" s="2" t="str">
        <f t="shared" si="38"/>
        <v>iam___groups</v>
      </c>
      <c r="K28" s="2" t="str">
        <f t="shared" si="39"/>
        <v>groups</v>
      </c>
      <c r="L28" s="2" t="s">
        <v>18</v>
      </c>
      <c r="M28" s="2" t="str">
        <f t="shared" si="1"/>
        <v>groupname</v>
      </c>
      <c r="N28" s="2" t="s">
        <v>72</v>
      </c>
      <c r="O28" s="2" t="s">
        <v>72</v>
      </c>
      <c r="P28" s="2">
        <v>1</v>
      </c>
      <c r="Q28" s="2" t="s">
        <v>72</v>
      </c>
      <c r="R28" s="2">
        <v>1</v>
      </c>
      <c r="S28" s="2" t="s">
        <v>17</v>
      </c>
      <c r="T28" s="2" t="s">
        <v>72</v>
      </c>
      <c r="U28" s="2"/>
      <c r="V28" s="2" t="str">
        <f t="shared" si="40"/>
        <v>n</v>
      </c>
      <c r="W28" s="2">
        <f t="shared" si="78"/>
        <v>0</v>
      </c>
      <c r="X28" s="2">
        <f t="shared" si="2"/>
        <v>0</v>
      </c>
      <c r="Y28" s="2" t="s">
        <v>128</v>
      </c>
      <c r="Z28" s="2"/>
      <c r="AA28" s="2"/>
      <c r="AB28" s="4" t="str">
        <f t="shared" si="3"/>
        <v>iam list-attached-group-policies --group-name</v>
      </c>
      <c r="AC28" s="2" t="str">
        <f t="shared" si="41"/>
        <v>list-attached-group-policies</v>
      </c>
      <c r="AD28" s="2" t="str">
        <f t="shared" si="42"/>
        <v xml:space="preserve"> --group-name</v>
      </c>
      <c r="AE28" s="2" t="str">
        <f t="shared" si="43"/>
        <v/>
      </c>
      <c r="AF28" s="2" t="str">
        <f t="shared" si="44"/>
        <v/>
      </c>
      <c r="AG28" s="2" t="str">
        <f t="shared" si="45"/>
        <v/>
      </c>
      <c r="AH28" s="2" t="str">
        <f t="shared" si="46"/>
        <v/>
      </c>
      <c r="AI28" s="2" t="str">
        <f t="shared" si="47"/>
        <v/>
      </c>
      <c r="AJ28" s="2" t="str">
        <f t="shared" si="48"/>
        <v/>
      </c>
      <c r="AK28" s="2" t="str">
        <f t="shared" si="49"/>
        <v/>
      </c>
      <c r="AL28" s="2" t="str">
        <f t="shared" si="50"/>
        <v>iam___groups</v>
      </c>
      <c r="AM28" s="2" t="str">
        <f t="shared" si="51"/>
        <v/>
      </c>
      <c r="AN28" s="2" t="str">
        <f t="shared" si="52"/>
        <v/>
      </c>
      <c r="AO28" s="2" t="str">
        <f t="shared" si="53"/>
        <v/>
      </c>
      <c r="AP28" s="2" t="str">
        <f t="shared" si="54"/>
        <v/>
      </c>
      <c r="AQ28" s="2" t="str">
        <f t="shared" si="55"/>
        <v/>
      </c>
      <c r="AR28" s="2" t="str">
        <f t="shared" si="56"/>
        <v/>
      </c>
      <c r="AS28" s="2" t="str">
        <f t="shared" si="57"/>
        <v/>
      </c>
      <c r="AT28" s="2" t="str">
        <f t="shared" si="58"/>
        <v>GroupName</v>
      </c>
      <c r="AU28" s="2" t="str">
        <f t="shared" si="59"/>
        <v/>
      </c>
      <c r="AV28" s="2" t="str">
        <f t="shared" si="60"/>
        <v/>
      </c>
      <c r="AW28" s="2" t="str">
        <f t="shared" si="61"/>
        <v/>
      </c>
      <c r="AX28" s="2" t="str">
        <f t="shared" si="62"/>
        <v/>
      </c>
      <c r="AY28" s="2" t="str">
        <f t="shared" si="63"/>
        <v/>
      </c>
      <c r="AZ28" s="2" t="str">
        <f t="shared" si="64"/>
        <v/>
      </c>
      <c r="BA28" s="2" t="str">
        <f t="shared" si="65"/>
        <v/>
      </c>
      <c r="BB28" s="4" t="str">
        <f t="shared" si="66"/>
        <v/>
      </c>
      <c r="BC28" s="5" t="str">
        <f t="shared" si="67"/>
        <v/>
      </c>
      <c r="BD28" s="2" t="str">
        <f t="shared" si="79"/>
        <v>/* recursive command: list-attached-group-policies */ DROP TABLE IF EXISTS iam___attached_group_policies; CREATE TABLE iam___attached_group_policies(  id SERIAL PRIMARY KEY, GroupName TEXT); SELECT iam___groups.groups -&gt;&gt; 'GroupName' AS groups FROM iam___groups ;</v>
      </c>
      <c r="BE28" s="2" t="str">
        <f t="shared" si="69"/>
        <v xml:space="preserve">/* recursive command multi: list-attached-group-policies */ </v>
      </c>
      <c r="BF28" s="2" t="str">
        <f t="shared" si="70"/>
        <v xml:space="preserve">DROP TABLE IF EXISTS iam___attached_group_policies; </v>
      </c>
      <c r="BG28" s="2" t="str">
        <f t="shared" si="71"/>
        <v>CREATE TABLE iam___attached_group_policies(  id SERIAL PRIMARY KEY, groupname TEXT );</v>
      </c>
      <c r="BH28" s="2" t="str">
        <f t="shared" si="72"/>
        <v xml:space="preserve">CREATE TABLE iam___attached_group_policies(  id SERIAL PRIMARY KEY, </v>
      </c>
      <c r="BI28" s="2" t="str">
        <f t="shared" si="4"/>
        <v>groupname TEXT</v>
      </c>
      <c r="BJ28" s="2" t="str">
        <f t="shared" si="5"/>
        <v/>
      </c>
      <c r="BK28" s="2" t="str">
        <f t="shared" si="6"/>
        <v/>
      </c>
      <c r="BL28" s="2" t="str">
        <f t="shared" si="7"/>
        <v/>
      </c>
      <c r="BM28" s="2" t="str">
        <f t="shared" si="8"/>
        <v/>
      </c>
      <c r="BN28" s="2" t="str">
        <f t="shared" si="9"/>
        <v/>
      </c>
      <c r="BO28" s="2" t="str">
        <f t="shared" si="10"/>
        <v/>
      </c>
      <c r="BP28" s="2" t="str">
        <f t="shared" si="11"/>
        <v/>
      </c>
      <c r="BQ28" s="2" t="str">
        <f t="shared" si="73"/>
        <v xml:space="preserve"> );</v>
      </c>
      <c r="BR28" s="4" t="str">
        <f t="shared" si="74"/>
        <v xml:space="preserve"> INSERT INTO iam___attached_group_policies(groupname)</v>
      </c>
      <c r="BS28" s="4" t="str">
        <f t="shared" si="75"/>
        <v xml:space="preserve"> INSERT INTO iam___attached_group_policies(</v>
      </c>
      <c r="BT28" s="4" t="str">
        <f t="shared" si="12"/>
        <v>groupname</v>
      </c>
      <c r="BU28" s="4" t="str">
        <f t="shared" si="13"/>
        <v/>
      </c>
      <c r="BV28" s="4" t="str">
        <f t="shared" si="14"/>
        <v/>
      </c>
      <c r="BW28" s="4" t="str">
        <f t="shared" si="15"/>
        <v/>
      </c>
      <c r="BX28" s="4" t="str">
        <f t="shared" si="16"/>
        <v/>
      </c>
      <c r="BY28" s="4" t="str">
        <f t="shared" si="17"/>
        <v/>
      </c>
      <c r="BZ28" s="4" t="str">
        <f t="shared" si="18"/>
        <v/>
      </c>
      <c r="CA28" s="4" t="str">
        <f t="shared" si="19"/>
        <v/>
      </c>
      <c r="CB28" s="4" t="str">
        <f t="shared" si="76"/>
        <v>)</v>
      </c>
      <c r="CC28" s="4" t="str">
        <f t="shared" si="20"/>
        <v xml:space="preserve"> SELECT iam___groups.groups -&gt;&gt; 'GroupName' AS groups_groupname FROM iam___groups ;</v>
      </c>
      <c r="CD28" s="2" t="str">
        <f t="shared" si="21"/>
        <v xml:space="preserve"> SELECT iam___groups.groups -&gt;&gt; 'GroupName' AS groups_groupname</v>
      </c>
      <c r="CE28" s="2" t="str">
        <f t="shared" si="22"/>
        <v/>
      </c>
      <c r="CF28" s="2" t="str">
        <f t="shared" si="23"/>
        <v/>
      </c>
      <c r="CG28" s="2" t="str">
        <f t="shared" si="24"/>
        <v/>
      </c>
      <c r="CH28" s="2" t="str">
        <f t="shared" si="25"/>
        <v/>
      </c>
      <c r="CI28" s="2" t="str">
        <f t="shared" si="26"/>
        <v/>
      </c>
      <c r="CJ28" s="2" t="str">
        <f t="shared" si="27"/>
        <v/>
      </c>
      <c r="CK28" s="2" t="str">
        <f t="shared" si="28"/>
        <v/>
      </c>
      <c r="CL28" s="2" t="str">
        <f t="shared" si="29"/>
        <v xml:space="preserve"> FROM iam___groups</v>
      </c>
      <c r="CM28" s="4" t="str">
        <f t="shared" si="30"/>
        <v/>
      </c>
      <c r="CN28" s="4" t="str">
        <f t="shared" si="31"/>
        <v/>
      </c>
      <c r="CO28" s="4" t="str">
        <f t="shared" si="32"/>
        <v/>
      </c>
      <c r="CP28" s="4" t="str">
        <f t="shared" si="33"/>
        <v/>
      </c>
      <c r="CQ28" s="4" t="str">
        <f t="shared" si="34"/>
        <v/>
      </c>
      <c r="CR28" s="2" t="str">
        <f t="shared" si="35"/>
        <v/>
      </c>
      <c r="CS28" s="2" t="str">
        <f t="shared" si="36"/>
        <v/>
      </c>
      <c r="CT28" s="2" t="str">
        <f t="shared" si="77"/>
        <v xml:space="preserve"> ;</v>
      </c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</row>
    <row r="29" spans="1:202" x14ac:dyDescent="0.25">
      <c r="A29">
        <v>28</v>
      </c>
      <c r="B29" s="2" t="s">
        <v>0</v>
      </c>
      <c r="C29" s="2" t="s">
        <v>38</v>
      </c>
      <c r="D29" s="2" t="s">
        <v>71</v>
      </c>
      <c r="E29" s="1" t="s">
        <v>72</v>
      </c>
      <c r="F29" s="2" t="str">
        <f t="shared" si="37"/>
        <v>n</v>
      </c>
      <c r="G29" s="2" t="str">
        <f t="shared" si="0"/>
        <v>iam___attached_role_policies</v>
      </c>
      <c r="H29" s="2" t="s">
        <v>0</v>
      </c>
      <c r="I29" s="2" t="s">
        <v>34</v>
      </c>
      <c r="J29" s="2" t="str">
        <f t="shared" si="38"/>
        <v>iam___roles</v>
      </c>
      <c r="K29" s="2" t="str">
        <f t="shared" si="39"/>
        <v>roles</v>
      </c>
      <c r="L29" s="2" t="s">
        <v>37</v>
      </c>
      <c r="M29" s="2" t="str">
        <f t="shared" si="1"/>
        <v>rolename</v>
      </c>
      <c r="N29" s="2" t="s">
        <v>72</v>
      </c>
      <c r="O29" s="2" t="s">
        <v>72</v>
      </c>
      <c r="P29" s="2">
        <v>1</v>
      </c>
      <c r="Q29" s="2" t="s">
        <v>72</v>
      </c>
      <c r="R29" s="2">
        <v>1</v>
      </c>
      <c r="S29" s="2" t="s">
        <v>36</v>
      </c>
      <c r="T29" s="2" t="s">
        <v>72</v>
      </c>
      <c r="U29" s="2"/>
      <c r="V29" s="2" t="str">
        <f t="shared" si="40"/>
        <v>n</v>
      </c>
      <c r="W29" s="2">
        <f t="shared" si="78"/>
        <v>0</v>
      </c>
      <c r="X29" s="2">
        <f t="shared" si="2"/>
        <v>0</v>
      </c>
      <c r="Y29" s="2" t="s">
        <v>128</v>
      </c>
      <c r="Z29" s="2"/>
      <c r="AA29" s="2"/>
      <c r="AB29" s="4" t="str">
        <f t="shared" si="3"/>
        <v>iam list-attached-role-policies --role-name</v>
      </c>
      <c r="AC29" s="2" t="str">
        <f t="shared" si="41"/>
        <v>list-attached-role-policies</v>
      </c>
      <c r="AD29" s="2" t="str">
        <f t="shared" si="42"/>
        <v xml:space="preserve"> --role-name</v>
      </c>
      <c r="AE29" s="2" t="str">
        <f t="shared" si="43"/>
        <v/>
      </c>
      <c r="AF29" s="2" t="str">
        <f t="shared" si="44"/>
        <v/>
      </c>
      <c r="AG29" s="2" t="str">
        <f t="shared" si="45"/>
        <v/>
      </c>
      <c r="AH29" s="2" t="str">
        <f t="shared" si="46"/>
        <v/>
      </c>
      <c r="AI29" s="2" t="str">
        <f t="shared" si="47"/>
        <v/>
      </c>
      <c r="AJ29" s="2" t="str">
        <f t="shared" si="48"/>
        <v/>
      </c>
      <c r="AK29" s="2" t="str">
        <f t="shared" si="49"/>
        <v/>
      </c>
      <c r="AL29" s="2" t="str">
        <f t="shared" si="50"/>
        <v>iam___roles</v>
      </c>
      <c r="AM29" s="2" t="str">
        <f t="shared" si="51"/>
        <v/>
      </c>
      <c r="AN29" s="2" t="str">
        <f t="shared" si="52"/>
        <v/>
      </c>
      <c r="AO29" s="2" t="str">
        <f t="shared" si="53"/>
        <v/>
      </c>
      <c r="AP29" s="2" t="str">
        <f t="shared" si="54"/>
        <v/>
      </c>
      <c r="AQ29" s="2" t="str">
        <f t="shared" si="55"/>
        <v/>
      </c>
      <c r="AR29" s="2" t="str">
        <f t="shared" si="56"/>
        <v/>
      </c>
      <c r="AS29" s="2" t="str">
        <f t="shared" si="57"/>
        <v/>
      </c>
      <c r="AT29" s="2" t="str">
        <f t="shared" si="58"/>
        <v>RoleName</v>
      </c>
      <c r="AU29" s="2" t="str">
        <f t="shared" si="59"/>
        <v/>
      </c>
      <c r="AV29" s="2" t="str">
        <f t="shared" si="60"/>
        <v/>
      </c>
      <c r="AW29" s="2" t="str">
        <f t="shared" si="61"/>
        <v/>
      </c>
      <c r="AX29" s="2" t="str">
        <f t="shared" si="62"/>
        <v/>
      </c>
      <c r="AY29" s="2" t="str">
        <f t="shared" si="63"/>
        <v/>
      </c>
      <c r="AZ29" s="2" t="str">
        <f t="shared" si="64"/>
        <v/>
      </c>
      <c r="BA29" s="2" t="str">
        <f t="shared" si="65"/>
        <v/>
      </c>
      <c r="BB29" s="4" t="str">
        <f t="shared" si="66"/>
        <v/>
      </c>
      <c r="BC29" s="5" t="str">
        <f t="shared" si="67"/>
        <v/>
      </c>
      <c r="BD29" s="2" t="str">
        <f t="shared" si="79"/>
        <v>/* recursive command: list-attached-role-policies */ DROP TABLE IF EXISTS iam___attached_role_policies; CREATE TABLE iam___attached_role_policies(  id SERIAL PRIMARY KEY, RoleName TEXT); SELECT iam___roles.roles -&gt;&gt; 'RoleName' AS roles FROM iam___roles ;</v>
      </c>
      <c r="BE29" s="2" t="str">
        <f t="shared" si="69"/>
        <v xml:space="preserve">/* recursive command multi: list-attached-role-policies */ </v>
      </c>
      <c r="BF29" s="2" t="str">
        <f t="shared" si="70"/>
        <v xml:space="preserve">DROP TABLE IF EXISTS iam___attached_role_policies; </v>
      </c>
      <c r="BG29" s="2" t="str">
        <f t="shared" si="71"/>
        <v>CREATE TABLE iam___attached_role_policies(  id SERIAL PRIMARY KEY, rolename TEXT );</v>
      </c>
      <c r="BH29" s="2" t="str">
        <f t="shared" si="72"/>
        <v xml:space="preserve">CREATE TABLE iam___attached_role_policies(  id SERIAL PRIMARY KEY, </v>
      </c>
      <c r="BI29" s="2" t="str">
        <f t="shared" si="4"/>
        <v>rolename TEXT</v>
      </c>
      <c r="BJ29" s="2" t="str">
        <f t="shared" si="5"/>
        <v/>
      </c>
      <c r="BK29" s="2" t="str">
        <f t="shared" si="6"/>
        <v/>
      </c>
      <c r="BL29" s="2" t="str">
        <f t="shared" si="7"/>
        <v/>
      </c>
      <c r="BM29" s="2" t="str">
        <f t="shared" si="8"/>
        <v/>
      </c>
      <c r="BN29" s="2" t="str">
        <f t="shared" si="9"/>
        <v/>
      </c>
      <c r="BO29" s="2" t="str">
        <f t="shared" si="10"/>
        <v/>
      </c>
      <c r="BP29" s="2" t="str">
        <f t="shared" si="11"/>
        <v/>
      </c>
      <c r="BQ29" s="2" t="str">
        <f t="shared" si="73"/>
        <v xml:space="preserve"> );</v>
      </c>
      <c r="BR29" s="4" t="str">
        <f t="shared" si="74"/>
        <v xml:space="preserve"> INSERT INTO iam___attached_role_policies(rolename)</v>
      </c>
      <c r="BS29" s="4" t="str">
        <f t="shared" si="75"/>
        <v xml:space="preserve"> INSERT INTO iam___attached_role_policies(</v>
      </c>
      <c r="BT29" s="4" t="str">
        <f t="shared" si="12"/>
        <v>rolename</v>
      </c>
      <c r="BU29" s="4" t="str">
        <f t="shared" si="13"/>
        <v/>
      </c>
      <c r="BV29" s="4" t="str">
        <f t="shared" si="14"/>
        <v/>
      </c>
      <c r="BW29" s="4" t="str">
        <f t="shared" si="15"/>
        <v/>
      </c>
      <c r="BX29" s="4" t="str">
        <f t="shared" si="16"/>
        <v/>
      </c>
      <c r="BY29" s="4" t="str">
        <f t="shared" si="17"/>
        <v/>
      </c>
      <c r="BZ29" s="4" t="str">
        <f t="shared" si="18"/>
        <v/>
      </c>
      <c r="CA29" s="4" t="str">
        <f t="shared" si="19"/>
        <v/>
      </c>
      <c r="CB29" s="4" t="str">
        <f t="shared" si="76"/>
        <v>)</v>
      </c>
      <c r="CC29" s="4" t="str">
        <f t="shared" si="20"/>
        <v xml:space="preserve"> SELECT iam___roles.roles -&gt;&gt; 'RoleName' AS roles_rolename FROM iam___roles ;</v>
      </c>
      <c r="CD29" s="2" t="str">
        <f t="shared" si="21"/>
        <v xml:space="preserve"> SELECT iam___roles.roles -&gt;&gt; 'RoleName' AS roles_rolename</v>
      </c>
      <c r="CE29" s="2" t="str">
        <f t="shared" si="22"/>
        <v/>
      </c>
      <c r="CF29" s="2" t="str">
        <f t="shared" si="23"/>
        <v/>
      </c>
      <c r="CG29" s="2" t="str">
        <f t="shared" si="24"/>
        <v/>
      </c>
      <c r="CH29" s="2" t="str">
        <f t="shared" si="25"/>
        <v/>
      </c>
      <c r="CI29" s="2" t="str">
        <f t="shared" si="26"/>
        <v/>
      </c>
      <c r="CJ29" s="2" t="str">
        <f t="shared" si="27"/>
        <v/>
      </c>
      <c r="CK29" s="2" t="str">
        <f t="shared" si="28"/>
        <v/>
      </c>
      <c r="CL29" s="2" t="str">
        <f t="shared" si="29"/>
        <v xml:space="preserve"> FROM iam___roles</v>
      </c>
      <c r="CM29" s="4" t="str">
        <f t="shared" si="30"/>
        <v/>
      </c>
      <c r="CN29" s="4" t="str">
        <f t="shared" si="31"/>
        <v/>
      </c>
      <c r="CO29" s="4" t="str">
        <f t="shared" si="32"/>
        <v/>
      </c>
      <c r="CP29" s="4" t="str">
        <f t="shared" si="33"/>
        <v/>
      </c>
      <c r="CQ29" s="4" t="str">
        <f t="shared" si="34"/>
        <v/>
      </c>
      <c r="CR29" s="2" t="str">
        <f t="shared" si="35"/>
        <v/>
      </c>
      <c r="CS29" s="2" t="str">
        <f t="shared" si="36"/>
        <v/>
      </c>
      <c r="CT29" s="2" t="str">
        <f t="shared" si="77"/>
        <v xml:space="preserve"> ;</v>
      </c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</row>
    <row r="30" spans="1:202" x14ac:dyDescent="0.25">
      <c r="A30">
        <v>29</v>
      </c>
      <c r="B30" s="2" t="s">
        <v>0</v>
      </c>
      <c r="C30" s="2" t="s">
        <v>53</v>
      </c>
      <c r="D30" s="2" t="s">
        <v>71</v>
      </c>
      <c r="E30" s="1" t="s">
        <v>72</v>
      </c>
      <c r="F30" s="2" t="str">
        <f t="shared" si="37"/>
        <v>n</v>
      </c>
      <c r="G30" s="2" t="str">
        <f t="shared" si="0"/>
        <v>iam___attached_user_policies</v>
      </c>
      <c r="H30" s="2" t="s">
        <v>0</v>
      </c>
      <c r="I30" s="2" t="s">
        <v>48</v>
      </c>
      <c r="J30" s="2" t="str">
        <f t="shared" si="38"/>
        <v>iam___users</v>
      </c>
      <c r="K30" s="2" t="str">
        <f t="shared" si="39"/>
        <v>users</v>
      </c>
      <c r="L30" s="2" t="s">
        <v>51</v>
      </c>
      <c r="M30" s="2" t="str">
        <f t="shared" si="1"/>
        <v>username</v>
      </c>
      <c r="N30" s="2" t="s">
        <v>72</v>
      </c>
      <c r="O30" s="2" t="s">
        <v>72</v>
      </c>
      <c r="P30" s="2">
        <v>1</v>
      </c>
      <c r="Q30" s="2" t="s">
        <v>72</v>
      </c>
      <c r="R30" s="2">
        <v>1</v>
      </c>
      <c r="S30" s="2" t="s">
        <v>50</v>
      </c>
      <c r="T30" s="2" t="s">
        <v>72</v>
      </c>
      <c r="U30" s="2"/>
      <c r="V30" s="2" t="str">
        <f t="shared" si="40"/>
        <v>n</v>
      </c>
      <c r="W30" s="2">
        <f t="shared" si="78"/>
        <v>0</v>
      </c>
      <c r="X30" s="2">
        <f t="shared" si="2"/>
        <v>0</v>
      </c>
      <c r="Y30" s="2" t="s">
        <v>128</v>
      </c>
      <c r="Z30" s="2"/>
      <c r="AA30" s="2"/>
      <c r="AB30" s="4" t="str">
        <f t="shared" si="3"/>
        <v>iam list-attached-user-policies --user-name</v>
      </c>
      <c r="AC30" s="2" t="str">
        <f t="shared" si="41"/>
        <v>list-attached-user-policies</v>
      </c>
      <c r="AD30" s="2" t="str">
        <f t="shared" si="42"/>
        <v xml:space="preserve"> --user-name</v>
      </c>
      <c r="AE30" s="2" t="str">
        <f t="shared" si="43"/>
        <v/>
      </c>
      <c r="AF30" s="2" t="str">
        <f t="shared" si="44"/>
        <v/>
      </c>
      <c r="AG30" s="2" t="str">
        <f t="shared" si="45"/>
        <v/>
      </c>
      <c r="AH30" s="2" t="str">
        <f t="shared" si="46"/>
        <v/>
      </c>
      <c r="AI30" s="2" t="str">
        <f t="shared" si="47"/>
        <v/>
      </c>
      <c r="AJ30" s="2" t="str">
        <f t="shared" si="48"/>
        <v/>
      </c>
      <c r="AK30" s="2" t="str">
        <f t="shared" si="49"/>
        <v/>
      </c>
      <c r="AL30" s="2" t="str">
        <f t="shared" si="50"/>
        <v>iam___users</v>
      </c>
      <c r="AM30" s="2" t="str">
        <f t="shared" si="51"/>
        <v/>
      </c>
      <c r="AN30" s="2" t="str">
        <f t="shared" si="52"/>
        <v/>
      </c>
      <c r="AO30" s="2" t="str">
        <f t="shared" si="53"/>
        <v/>
      </c>
      <c r="AP30" s="2" t="str">
        <f t="shared" si="54"/>
        <v/>
      </c>
      <c r="AQ30" s="2" t="str">
        <f t="shared" si="55"/>
        <v/>
      </c>
      <c r="AR30" s="2" t="str">
        <f t="shared" si="56"/>
        <v/>
      </c>
      <c r="AS30" s="2" t="str">
        <f t="shared" si="57"/>
        <v/>
      </c>
      <c r="AT30" s="2" t="str">
        <f t="shared" si="58"/>
        <v>UserName</v>
      </c>
      <c r="AU30" s="2" t="str">
        <f t="shared" si="59"/>
        <v/>
      </c>
      <c r="AV30" s="2" t="str">
        <f t="shared" si="60"/>
        <v/>
      </c>
      <c r="AW30" s="2" t="str">
        <f t="shared" si="61"/>
        <v/>
      </c>
      <c r="AX30" s="2" t="str">
        <f t="shared" si="62"/>
        <v/>
      </c>
      <c r="AY30" s="2" t="str">
        <f t="shared" si="63"/>
        <v/>
      </c>
      <c r="AZ30" s="2" t="str">
        <f t="shared" si="64"/>
        <v/>
      </c>
      <c r="BA30" s="2" t="str">
        <f t="shared" si="65"/>
        <v/>
      </c>
      <c r="BB30" s="4" t="str">
        <f t="shared" si="66"/>
        <v/>
      </c>
      <c r="BC30" s="5" t="str">
        <f t="shared" si="67"/>
        <v/>
      </c>
      <c r="BD30" s="2" t="str">
        <f t="shared" si="79"/>
        <v>/* recursive command: list-attached-user-policies */ DROP TABLE IF EXISTS iam___attached_user_policies; CREATE TABLE iam___attached_user_policies(  id SERIAL PRIMARY KEY, UserName TEXT); SELECT iam___users.users -&gt;&gt; 'UserName' AS users FROM iam___users ;</v>
      </c>
      <c r="BE30" s="2" t="str">
        <f t="shared" si="69"/>
        <v xml:space="preserve">/* recursive command multi: list-attached-user-policies */ </v>
      </c>
      <c r="BF30" s="2" t="str">
        <f t="shared" si="70"/>
        <v xml:space="preserve">DROP TABLE IF EXISTS iam___attached_user_policies; </v>
      </c>
      <c r="BG30" s="2" t="str">
        <f t="shared" si="71"/>
        <v>CREATE TABLE iam___attached_user_policies(  id SERIAL PRIMARY KEY, username TEXT );</v>
      </c>
      <c r="BH30" s="2" t="str">
        <f t="shared" si="72"/>
        <v xml:space="preserve">CREATE TABLE iam___attached_user_policies(  id SERIAL PRIMARY KEY, </v>
      </c>
      <c r="BI30" s="2" t="str">
        <f t="shared" si="4"/>
        <v>username TEXT</v>
      </c>
      <c r="BJ30" s="2" t="str">
        <f t="shared" si="5"/>
        <v/>
      </c>
      <c r="BK30" s="2" t="str">
        <f t="shared" si="6"/>
        <v/>
      </c>
      <c r="BL30" s="2" t="str">
        <f t="shared" si="7"/>
        <v/>
      </c>
      <c r="BM30" s="2" t="str">
        <f t="shared" si="8"/>
        <v/>
      </c>
      <c r="BN30" s="2" t="str">
        <f t="shared" si="9"/>
        <v/>
      </c>
      <c r="BO30" s="2" t="str">
        <f t="shared" si="10"/>
        <v/>
      </c>
      <c r="BP30" s="2" t="str">
        <f t="shared" si="11"/>
        <v/>
      </c>
      <c r="BQ30" s="2" t="str">
        <f t="shared" si="73"/>
        <v xml:space="preserve"> );</v>
      </c>
      <c r="BR30" s="4" t="str">
        <f t="shared" si="74"/>
        <v xml:space="preserve"> INSERT INTO iam___attached_user_policies(username)</v>
      </c>
      <c r="BS30" s="4" t="str">
        <f t="shared" si="75"/>
        <v xml:space="preserve"> INSERT INTO iam___attached_user_policies(</v>
      </c>
      <c r="BT30" s="4" t="str">
        <f t="shared" si="12"/>
        <v>username</v>
      </c>
      <c r="BU30" s="4" t="str">
        <f t="shared" si="13"/>
        <v/>
      </c>
      <c r="BV30" s="4" t="str">
        <f t="shared" si="14"/>
        <v/>
      </c>
      <c r="BW30" s="4" t="str">
        <f t="shared" si="15"/>
        <v/>
      </c>
      <c r="BX30" s="4" t="str">
        <f t="shared" si="16"/>
        <v/>
      </c>
      <c r="BY30" s="4" t="str">
        <f t="shared" si="17"/>
        <v/>
      </c>
      <c r="BZ30" s="4" t="str">
        <f t="shared" si="18"/>
        <v/>
      </c>
      <c r="CA30" s="4" t="str">
        <f t="shared" si="19"/>
        <v/>
      </c>
      <c r="CB30" s="4" t="str">
        <f t="shared" si="76"/>
        <v>)</v>
      </c>
      <c r="CC30" s="4" t="str">
        <f t="shared" si="20"/>
        <v xml:space="preserve"> SELECT iam___users.users -&gt;&gt; 'UserName' AS users_username FROM iam___users ;</v>
      </c>
      <c r="CD30" s="2" t="str">
        <f t="shared" si="21"/>
        <v xml:space="preserve"> SELECT iam___users.users -&gt;&gt; 'UserName' AS users_username</v>
      </c>
      <c r="CE30" s="2" t="str">
        <f t="shared" si="22"/>
        <v/>
      </c>
      <c r="CF30" s="2" t="str">
        <f t="shared" si="23"/>
        <v/>
      </c>
      <c r="CG30" s="2" t="str">
        <f t="shared" si="24"/>
        <v/>
      </c>
      <c r="CH30" s="2" t="str">
        <f t="shared" si="25"/>
        <v/>
      </c>
      <c r="CI30" s="2" t="str">
        <f t="shared" si="26"/>
        <v/>
      </c>
      <c r="CJ30" s="2" t="str">
        <f t="shared" si="27"/>
        <v/>
      </c>
      <c r="CK30" s="2" t="str">
        <f t="shared" si="28"/>
        <v/>
      </c>
      <c r="CL30" s="2" t="str">
        <f t="shared" si="29"/>
        <v xml:space="preserve"> FROM iam___users</v>
      </c>
      <c r="CM30" s="4" t="str">
        <f t="shared" si="30"/>
        <v/>
      </c>
      <c r="CN30" s="4" t="str">
        <f t="shared" si="31"/>
        <v/>
      </c>
      <c r="CO30" s="4" t="str">
        <f t="shared" si="32"/>
        <v/>
      </c>
      <c r="CP30" s="4" t="str">
        <f t="shared" si="33"/>
        <v/>
      </c>
      <c r="CQ30" s="4" t="str">
        <f t="shared" si="34"/>
        <v/>
      </c>
      <c r="CR30" s="2" t="str">
        <f t="shared" si="35"/>
        <v/>
      </c>
      <c r="CS30" s="2" t="str">
        <f t="shared" si="36"/>
        <v/>
      </c>
      <c r="CT30" s="2" t="str">
        <f t="shared" si="77"/>
        <v xml:space="preserve"> ;</v>
      </c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</row>
    <row r="31" spans="1:202" x14ac:dyDescent="0.25">
      <c r="A31">
        <v>30</v>
      </c>
      <c r="B31" s="2" t="s">
        <v>0</v>
      </c>
      <c r="C31" s="2" t="s">
        <v>32</v>
      </c>
      <c r="D31" s="2" t="s">
        <v>71</v>
      </c>
      <c r="E31" s="1" t="s">
        <v>72</v>
      </c>
      <c r="F31" s="2" t="str">
        <f t="shared" si="37"/>
        <v>n</v>
      </c>
      <c r="G31" s="2" t="str">
        <f t="shared" si="0"/>
        <v>iam___entities_for_policy</v>
      </c>
      <c r="H31" s="2" t="s">
        <v>0</v>
      </c>
      <c r="I31" s="2" t="s">
        <v>29</v>
      </c>
      <c r="J31" s="2" t="str">
        <f t="shared" si="38"/>
        <v>iam___policies</v>
      </c>
      <c r="K31" s="2" t="str">
        <f t="shared" si="39"/>
        <v>policies</v>
      </c>
      <c r="L31" s="2" t="s">
        <v>28</v>
      </c>
      <c r="M31" s="2" t="str">
        <f t="shared" si="1"/>
        <v>arn</v>
      </c>
      <c r="N31" s="2" t="s">
        <v>72</v>
      </c>
      <c r="O31" s="2" t="s">
        <v>72</v>
      </c>
      <c r="P31" s="2">
        <v>1</v>
      </c>
      <c r="Q31" s="2" t="s">
        <v>72</v>
      </c>
      <c r="R31" s="2">
        <v>1</v>
      </c>
      <c r="S31" s="2" t="s">
        <v>31</v>
      </c>
      <c r="T31" s="2" t="s">
        <v>72</v>
      </c>
      <c r="U31" s="2"/>
      <c r="V31" s="2" t="str">
        <f t="shared" si="40"/>
        <v>n</v>
      </c>
      <c r="W31" s="2">
        <f t="shared" si="78"/>
        <v>0</v>
      </c>
      <c r="X31" s="2">
        <f t="shared" si="2"/>
        <v>0</v>
      </c>
      <c r="Y31" s="2" t="s">
        <v>128</v>
      </c>
      <c r="Z31" s="2"/>
      <c r="AA31" s="2"/>
      <c r="AB31" s="4" t="str">
        <f t="shared" si="3"/>
        <v>iam list-entities-for-policy --policy-arn</v>
      </c>
      <c r="AC31" s="2" t="str">
        <f t="shared" si="41"/>
        <v>list-entities-for-policy</v>
      </c>
      <c r="AD31" s="2" t="str">
        <f t="shared" si="42"/>
        <v xml:space="preserve"> --policy-arn</v>
      </c>
      <c r="AE31" s="2" t="str">
        <f t="shared" si="43"/>
        <v/>
      </c>
      <c r="AF31" s="2" t="str">
        <f t="shared" si="44"/>
        <v/>
      </c>
      <c r="AG31" s="2" t="str">
        <f t="shared" si="45"/>
        <v/>
      </c>
      <c r="AH31" s="2" t="str">
        <f t="shared" si="46"/>
        <v/>
      </c>
      <c r="AI31" s="2" t="str">
        <f t="shared" si="47"/>
        <v/>
      </c>
      <c r="AJ31" s="2" t="str">
        <f t="shared" si="48"/>
        <v/>
      </c>
      <c r="AK31" s="2" t="str">
        <f t="shared" si="49"/>
        <v/>
      </c>
      <c r="AL31" s="2" t="str">
        <f t="shared" si="50"/>
        <v>iam___policies</v>
      </c>
      <c r="AM31" s="2" t="str">
        <f t="shared" si="51"/>
        <v/>
      </c>
      <c r="AN31" s="2" t="str">
        <f t="shared" si="52"/>
        <v/>
      </c>
      <c r="AO31" s="2" t="str">
        <f t="shared" si="53"/>
        <v/>
      </c>
      <c r="AP31" s="2" t="str">
        <f t="shared" si="54"/>
        <v/>
      </c>
      <c r="AQ31" s="2" t="str">
        <f t="shared" si="55"/>
        <v/>
      </c>
      <c r="AR31" s="2" t="str">
        <f t="shared" si="56"/>
        <v/>
      </c>
      <c r="AS31" s="2" t="str">
        <f t="shared" si="57"/>
        <v/>
      </c>
      <c r="AT31" s="2" t="str">
        <f t="shared" si="58"/>
        <v>Arn</v>
      </c>
      <c r="AU31" s="2" t="str">
        <f t="shared" si="59"/>
        <v/>
      </c>
      <c r="AV31" s="2" t="str">
        <f t="shared" si="60"/>
        <v/>
      </c>
      <c r="AW31" s="2" t="str">
        <f t="shared" si="61"/>
        <v/>
      </c>
      <c r="AX31" s="2" t="str">
        <f t="shared" si="62"/>
        <v/>
      </c>
      <c r="AY31" s="2" t="str">
        <f t="shared" si="63"/>
        <v/>
      </c>
      <c r="AZ31" s="2" t="str">
        <f t="shared" si="64"/>
        <v/>
      </c>
      <c r="BA31" s="2" t="str">
        <f t="shared" si="65"/>
        <v/>
      </c>
      <c r="BB31" s="4" t="str">
        <f t="shared" si="66"/>
        <v/>
      </c>
      <c r="BC31" s="5" t="str">
        <f t="shared" si="67"/>
        <v/>
      </c>
      <c r="BD31" s="2" t="str">
        <f t="shared" si="79"/>
        <v>/* recursive command: list-entities-for-policy */ DROP TABLE IF EXISTS iam___entities_for_policy; CREATE TABLE iam___entities_for_policy(  id SERIAL PRIMARY KEY, Arn TEXT); SELECT iam___policies.policies -&gt;&gt; 'Arn' AS policies FROM iam___policies ;</v>
      </c>
      <c r="BE31" s="2" t="str">
        <f t="shared" si="69"/>
        <v xml:space="preserve">/* recursive command multi: list-entities-for-policy */ </v>
      </c>
      <c r="BF31" s="2" t="str">
        <f t="shared" si="70"/>
        <v xml:space="preserve">DROP TABLE IF EXISTS iam___entities_for_policy; </v>
      </c>
      <c r="BG31" s="2" t="str">
        <f t="shared" si="71"/>
        <v>CREATE TABLE iam___entities_for_policy(  id SERIAL PRIMARY KEY, arn TEXT );</v>
      </c>
      <c r="BH31" s="2" t="str">
        <f t="shared" si="72"/>
        <v xml:space="preserve">CREATE TABLE iam___entities_for_policy(  id SERIAL PRIMARY KEY, </v>
      </c>
      <c r="BI31" s="2" t="str">
        <f t="shared" si="4"/>
        <v>arn TEXT</v>
      </c>
      <c r="BJ31" s="2" t="str">
        <f t="shared" si="5"/>
        <v/>
      </c>
      <c r="BK31" s="2" t="str">
        <f t="shared" si="6"/>
        <v/>
      </c>
      <c r="BL31" s="2" t="str">
        <f t="shared" si="7"/>
        <v/>
      </c>
      <c r="BM31" s="2" t="str">
        <f t="shared" si="8"/>
        <v/>
      </c>
      <c r="BN31" s="2" t="str">
        <f t="shared" si="9"/>
        <v/>
      </c>
      <c r="BO31" s="2" t="str">
        <f t="shared" si="10"/>
        <v/>
      </c>
      <c r="BP31" s="2" t="str">
        <f t="shared" si="11"/>
        <v/>
      </c>
      <c r="BQ31" s="2" t="str">
        <f t="shared" si="73"/>
        <v xml:space="preserve"> );</v>
      </c>
      <c r="BR31" s="4" t="str">
        <f t="shared" si="74"/>
        <v xml:space="preserve"> INSERT INTO iam___entities_for_policy(arn)</v>
      </c>
      <c r="BS31" s="4" t="str">
        <f t="shared" si="75"/>
        <v xml:space="preserve"> INSERT INTO iam___entities_for_policy(</v>
      </c>
      <c r="BT31" s="4" t="str">
        <f t="shared" si="12"/>
        <v>arn</v>
      </c>
      <c r="BU31" s="4" t="str">
        <f t="shared" si="13"/>
        <v/>
      </c>
      <c r="BV31" s="4" t="str">
        <f t="shared" si="14"/>
        <v/>
      </c>
      <c r="BW31" s="4" t="str">
        <f t="shared" si="15"/>
        <v/>
      </c>
      <c r="BX31" s="4" t="str">
        <f t="shared" si="16"/>
        <v/>
      </c>
      <c r="BY31" s="4" t="str">
        <f t="shared" si="17"/>
        <v/>
      </c>
      <c r="BZ31" s="4" t="str">
        <f t="shared" si="18"/>
        <v/>
      </c>
      <c r="CA31" s="4" t="str">
        <f t="shared" si="19"/>
        <v/>
      </c>
      <c r="CB31" s="4" t="str">
        <f t="shared" si="76"/>
        <v>)</v>
      </c>
      <c r="CC31" s="4" t="str">
        <f t="shared" si="20"/>
        <v xml:space="preserve"> SELECT iam___policies.policies -&gt;&gt; 'Arn' AS policies_arn FROM iam___policies ;</v>
      </c>
      <c r="CD31" s="2" t="str">
        <f t="shared" si="21"/>
        <v xml:space="preserve"> SELECT iam___policies.policies -&gt;&gt; 'Arn' AS policies_arn</v>
      </c>
      <c r="CE31" s="2" t="str">
        <f t="shared" si="22"/>
        <v/>
      </c>
      <c r="CF31" s="2" t="str">
        <f t="shared" si="23"/>
        <v/>
      </c>
      <c r="CG31" s="2" t="str">
        <f t="shared" si="24"/>
        <v/>
      </c>
      <c r="CH31" s="2" t="str">
        <f t="shared" si="25"/>
        <v/>
      </c>
      <c r="CI31" s="2" t="str">
        <f t="shared" si="26"/>
        <v/>
      </c>
      <c r="CJ31" s="2" t="str">
        <f t="shared" si="27"/>
        <v/>
      </c>
      <c r="CK31" s="2" t="str">
        <f t="shared" si="28"/>
        <v/>
      </c>
      <c r="CL31" s="2" t="str">
        <f t="shared" si="29"/>
        <v xml:space="preserve"> FROM iam___policies</v>
      </c>
      <c r="CM31" s="4" t="str">
        <f t="shared" si="30"/>
        <v/>
      </c>
      <c r="CN31" s="4" t="str">
        <f t="shared" si="31"/>
        <v/>
      </c>
      <c r="CO31" s="4" t="str">
        <f t="shared" si="32"/>
        <v/>
      </c>
      <c r="CP31" s="4" t="str">
        <f t="shared" si="33"/>
        <v/>
      </c>
      <c r="CQ31" s="4" t="str">
        <f t="shared" si="34"/>
        <v/>
      </c>
      <c r="CR31" s="2" t="str">
        <f t="shared" si="35"/>
        <v/>
      </c>
      <c r="CS31" s="2" t="str">
        <f t="shared" si="36"/>
        <v/>
      </c>
      <c r="CT31" s="2" t="str">
        <f t="shared" si="77"/>
        <v xml:space="preserve"> ;</v>
      </c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</row>
    <row r="32" spans="1:202" x14ac:dyDescent="0.25">
      <c r="A32">
        <v>31</v>
      </c>
      <c r="B32" s="2" t="s">
        <v>0</v>
      </c>
      <c r="C32" s="2" t="s">
        <v>20</v>
      </c>
      <c r="D32" s="2" t="s">
        <v>71</v>
      </c>
      <c r="E32" s="1" t="s">
        <v>72</v>
      </c>
      <c r="F32" s="2" t="str">
        <f t="shared" si="37"/>
        <v>n</v>
      </c>
      <c r="G32" s="2" t="str">
        <f t="shared" si="0"/>
        <v>iam___group_policies</v>
      </c>
      <c r="H32" s="2" t="s">
        <v>0</v>
      </c>
      <c r="I32" s="2" t="s">
        <v>15</v>
      </c>
      <c r="J32" s="2" t="str">
        <f t="shared" si="38"/>
        <v>iam___groups</v>
      </c>
      <c r="K32" s="2" t="str">
        <f t="shared" si="39"/>
        <v>groups</v>
      </c>
      <c r="L32" s="2" t="s">
        <v>18</v>
      </c>
      <c r="M32" s="2" t="str">
        <f t="shared" si="1"/>
        <v>groupname</v>
      </c>
      <c r="N32" s="2" t="s">
        <v>72</v>
      </c>
      <c r="O32" s="2" t="s">
        <v>72</v>
      </c>
      <c r="P32" s="2">
        <v>1</v>
      </c>
      <c r="Q32" s="2" t="s">
        <v>72</v>
      </c>
      <c r="R32" s="2">
        <v>1</v>
      </c>
      <c r="S32" s="2" t="s">
        <v>17</v>
      </c>
      <c r="T32" s="2" t="s">
        <v>72</v>
      </c>
      <c r="U32" s="2"/>
      <c r="V32" s="2" t="str">
        <f t="shared" si="40"/>
        <v>n</v>
      </c>
      <c r="W32" s="2">
        <f t="shared" si="78"/>
        <v>0</v>
      </c>
      <c r="X32" s="2">
        <f t="shared" si="2"/>
        <v>0</v>
      </c>
      <c r="Y32" s="2" t="s">
        <v>128</v>
      </c>
      <c r="Z32" s="2"/>
      <c r="AA32" s="2"/>
      <c r="AB32" s="4" t="str">
        <f t="shared" si="3"/>
        <v>iam list-group-policies --group-name</v>
      </c>
      <c r="AC32" s="2" t="str">
        <f t="shared" si="41"/>
        <v>list-group-policies</v>
      </c>
      <c r="AD32" s="2" t="str">
        <f t="shared" si="42"/>
        <v xml:space="preserve"> --group-name</v>
      </c>
      <c r="AE32" s="2" t="str">
        <f t="shared" si="43"/>
        <v/>
      </c>
      <c r="AF32" s="2" t="str">
        <f t="shared" si="44"/>
        <v/>
      </c>
      <c r="AG32" s="2" t="str">
        <f t="shared" si="45"/>
        <v/>
      </c>
      <c r="AH32" s="2" t="str">
        <f t="shared" si="46"/>
        <v/>
      </c>
      <c r="AI32" s="2" t="str">
        <f t="shared" si="47"/>
        <v/>
      </c>
      <c r="AJ32" s="2" t="str">
        <f t="shared" si="48"/>
        <v/>
      </c>
      <c r="AK32" s="2" t="str">
        <f t="shared" si="49"/>
        <v/>
      </c>
      <c r="AL32" s="2" t="str">
        <f t="shared" si="50"/>
        <v>iam___groups</v>
      </c>
      <c r="AM32" s="2" t="str">
        <f t="shared" si="51"/>
        <v/>
      </c>
      <c r="AN32" s="2" t="str">
        <f t="shared" si="52"/>
        <v/>
      </c>
      <c r="AO32" s="2" t="str">
        <f t="shared" si="53"/>
        <v/>
      </c>
      <c r="AP32" s="2" t="str">
        <f t="shared" si="54"/>
        <v/>
      </c>
      <c r="AQ32" s="2" t="str">
        <f t="shared" si="55"/>
        <v/>
      </c>
      <c r="AR32" s="2" t="str">
        <f t="shared" si="56"/>
        <v/>
      </c>
      <c r="AS32" s="2" t="str">
        <f t="shared" si="57"/>
        <v/>
      </c>
      <c r="AT32" s="2" t="str">
        <f t="shared" si="58"/>
        <v>GroupName</v>
      </c>
      <c r="AU32" s="2" t="str">
        <f t="shared" si="59"/>
        <v/>
      </c>
      <c r="AV32" s="2" t="str">
        <f t="shared" si="60"/>
        <v/>
      </c>
      <c r="AW32" s="2" t="str">
        <f t="shared" si="61"/>
        <v/>
      </c>
      <c r="AX32" s="2" t="str">
        <f t="shared" si="62"/>
        <v/>
      </c>
      <c r="AY32" s="2" t="str">
        <f t="shared" si="63"/>
        <v/>
      </c>
      <c r="AZ32" s="2" t="str">
        <f t="shared" si="64"/>
        <v/>
      </c>
      <c r="BA32" s="2" t="str">
        <f t="shared" si="65"/>
        <v/>
      </c>
      <c r="BB32" s="4" t="str">
        <f t="shared" si="66"/>
        <v/>
      </c>
      <c r="BC32" s="5" t="str">
        <f t="shared" si="67"/>
        <v/>
      </c>
      <c r="BD32" s="2" t="str">
        <f t="shared" si="79"/>
        <v>/* recursive command: list-group-policies */ DROP TABLE IF EXISTS iam___group_policies; CREATE TABLE iam___group_policies(  id SERIAL PRIMARY KEY, GroupName TEXT); SELECT iam___groups.groups -&gt;&gt; 'GroupName' AS groups FROM iam___groups ;</v>
      </c>
      <c r="BE32" s="2" t="str">
        <f t="shared" si="69"/>
        <v xml:space="preserve">/* recursive command multi: list-group-policies */ </v>
      </c>
      <c r="BF32" s="2" t="str">
        <f t="shared" si="70"/>
        <v xml:space="preserve">DROP TABLE IF EXISTS iam___group_policies; </v>
      </c>
      <c r="BG32" s="2" t="str">
        <f t="shared" si="71"/>
        <v>CREATE TABLE iam___group_policies(  id SERIAL PRIMARY KEY, groupname TEXT );</v>
      </c>
      <c r="BH32" s="2" t="str">
        <f t="shared" si="72"/>
        <v xml:space="preserve">CREATE TABLE iam___group_policies(  id SERIAL PRIMARY KEY, </v>
      </c>
      <c r="BI32" s="2" t="str">
        <f t="shared" si="4"/>
        <v>groupname TEXT</v>
      </c>
      <c r="BJ32" s="2" t="str">
        <f t="shared" si="5"/>
        <v/>
      </c>
      <c r="BK32" s="2" t="str">
        <f t="shared" si="6"/>
        <v/>
      </c>
      <c r="BL32" s="2" t="str">
        <f t="shared" si="7"/>
        <v/>
      </c>
      <c r="BM32" s="2" t="str">
        <f t="shared" si="8"/>
        <v/>
      </c>
      <c r="BN32" s="2" t="str">
        <f t="shared" si="9"/>
        <v/>
      </c>
      <c r="BO32" s="2" t="str">
        <f t="shared" si="10"/>
        <v/>
      </c>
      <c r="BP32" s="2" t="str">
        <f t="shared" si="11"/>
        <v/>
      </c>
      <c r="BQ32" s="2" t="str">
        <f t="shared" si="73"/>
        <v xml:space="preserve"> );</v>
      </c>
      <c r="BR32" s="4" t="str">
        <f t="shared" si="74"/>
        <v xml:space="preserve"> INSERT INTO iam___group_policies(groupname)</v>
      </c>
      <c r="BS32" s="4" t="str">
        <f t="shared" si="75"/>
        <v xml:space="preserve"> INSERT INTO iam___group_policies(</v>
      </c>
      <c r="BT32" s="4" t="str">
        <f t="shared" si="12"/>
        <v>groupname</v>
      </c>
      <c r="BU32" s="4" t="str">
        <f t="shared" si="13"/>
        <v/>
      </c>
      <c r="BV32" s="4" t="str">
        <f t="shared" si="14"/>
        <v/>
      </c>
      <c r="BW32" s="4" t="str">
        <f t="shared" si="15"/>
        <v/>
      </c>
      <c r="BX32" s="4" t="str">
        <f t="shared" si="16"/>
        <v/>
      </c>
      <c r="BY32" s="4" t="str">
        <f t="shared" si="17"/>
        <v/>
      </c>
      <c r="BZ32" s="4" t="str">
        <f t="shared" si="18"/>
        <v/>
      </c>
      <c r="CA32" s="4" t="str">
        <f t="shared" si="19"/>
        <v/>
      </c>
      <c r="CB32" s="4" t="str">
        <f t="shared" si="76"/>
        <v>)</v>
      </c>
      <c r="CC32" s="4" t="str">
        <f t="shared" si="20"/>
        <v xml:space="preserve"> SELECT iam___groups.groups -&gt;&gt; 'GroupName' AS groups_groupname FROM iam___groups ;</v>
      </c>
      <c r="CD32" s="2" t="str">
        <f t="shared" si="21"/>
        <v xml:space="preserve"> SELECT iam___groups.groups -&gt;&gt; 'GroupName' AS groups_groupname</v>
      </c>
      <c r="CE32" s="2" t="str">
        <f t="shared" si="22"/>
        <v/>
      </c>
      <c r="CF32" s="2" t="str">
        <f t="shared" si="23"/>
        <v/>
      </c>
      <c r="CG32" s="2" t="str">
        <f t="shared" si="24"/>
        <v/>
      </c>
      <c r="CH32" s="2" t="str">
        <f t="shared" si="25"/>
        <v/>
      </c>
      <c r="CI32" s="2" t="str">
        <f t="shared" si="26"/>
        <v/>
      </c>
      <c r="CJ32" s="2" t="str">
        <f t="shared" si="27"/>
        <v/>
      </c>
      <c r="CK32" s="2" t="str">
        <f t="shared" si="28"/>
        <v/>
      </c>
      <c r="CL32" s="2" t="str">
        <f t="shared" si="29"/>
        <v xml:space="preserve"> FROM iam___groups</v>
      </c>
      <c r="CM32" s="4" t="str">
        <f t="shared" si="30"/>
        <v/>
      </c>
      <c r="CN32" s="4" t="str">
        <f t="shared" si="31"/>
        <v/>
      </c>
      <c r="CO32" s="4" t="str">
        <f t="shared" si="32"/>
        <v/>
      </c>
      <c r="CP32" s="4" t="str">
        <f t="shared" si="33"/>
        <v/>
      </c>
      <c r="CQ32" s="4" t="str">
        <f t="shared" si="34"/>
        <v/>
      </c>
      <c r="CR32" s="2" t="str">
        <f t="shared" si="35"/>
        <v/>
      </c>
      <c r="CS32" s="2" t="str">
        <f t="shared" si="36"/>
        <v/>
      </c>
      <c r="CT32" s="2" t="str">
        <f t="shared" si="77"/>
        <v xml:space="preserve"> ;</v>
      </c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</row>
    <row r="33" spans="1:202" x14ac:dyDescent="0.25">
      <c r="A33">
        <v>32</v>
      </c>
      <c r="B33" s="2" t="s">
        <v>0</v>
      </c>
      <c r="C33" s="2" t="s">
        <v>54</v>
      </c>
      <c r="D33" s="2" t="s">
        <v>71</v>
      </c>
      <c r="E33" s="1" t="s">
        <v>72</v>
      </c>
      <c r="F33" s="2" t="str">
        <f t="shared" si="37"/>
        <v>n</v>
      </c>
      <c r="G33" s="2" t="str">
        <f t="shared" si="0"/>
        <v>iam___groups_for_user</v>
      </c>
      <c r="H33" s="2" t="s">
        <v>0</v>
      </c>
      <c r="I33" s="2" t="s">
        <v>48</v>
      </c>
      <c r="J33" s="2" t="str">
        <f t="shared" si="38"/>
        <v>iam___users</v>
      </c>
      <c r="K33" s="2" t="str">
        <f t="shared" si="39"/>
        <v>users</v>
      </c>
      <c r="L33" s="2" t="s">
        <v>51</v>
      </c>
      <c r="M33" s="2" t="str">
        <f t="shared" si="1"/>
        <v>username</v>
      </c>
      <c r="N33" s="2" t="s">
        <v>72</v>
      </c>
      <c r="O33" s="2" t="s">
        <v>72</v>
      </c>
      <c r="P33" s="2">
        <v>1</v>
      </c>
      <c r="Q33" s="2" t="s">
        <v>72</v>
      </c>
      <c r="R33" s="2">
        <v>1</v>
      </c>
      <c r="S33" s="2" t="s">
        <v>50</v>
      </c>
      <c r="T33" s="2" t="s">
        <v>72</v>
      </c>
      <c r="U33" s="2"/>
      <c r="V33" s="2" t="str">
        <f t="shared" si="40"/>
        <v>n</v>
      </c>
      <c r="W33" s="2">
        <f t="shared" si="78"/>
        <v>0</v>
      </c>
      <c r="X33" s="2">
        <f t="shared" si="2"/>
        <v>0</v>
      </c>
      <c r="Y33" s="2" t="s">
        <v>128</v>
      </c>
      <c r="Z33" s="2"/>
      <c r="AA33" s="2"/>
      <c r="AB33" s="4" t="str">
        <f t="shared" si="3"/>
        <v>iam list-groups-for-user --user-name</v>
      </c>
      <c r="AC33" s="2" t="str">
        <f t="shared" si="41"/>
        <v>list-groups-for-user</v>
      </c>
      <c r="AD33" s="2" t="str">
        <f t="shared" si="42"/>
        <v xml:space="preserve"> --user-name</v>
      </c>
      <c r="AE33" s="2" t="str">
        <f t="shared" si="43"/>
        <v/>
      </c>
      <c r="AF33" s="2" t="str">
        <f t="shared" si="44"/>
        <v/>
      </c>
      <c r="AG33" s="2" t="str">
        <f t="shared" si="45"/>
        <v/>
      </c>
      <c r="AH33" s="2" t="str">
        <f t="shared" si="46"/>
        <v/>
      </c>
      <c r="AI33" s="2" t="str">
        <f t="shared" si="47"/>
        <v/>
      </c>
      <c r="AJ33" s="2" t="str">
        <f t="shared" si="48"/>
        <v/>
      </c>
      <c r="AK33" s="2" t="str">
        <f t="shared" si="49"/>
        <v/>
      </c>
      <c r="AL33" s="2" t="str">
        <f t="shared" si="50"/>
        <v>iam___users</v>
      </c>
      <c r="AM33" s="2" t="str">
        <f t="shared" si="51"/>
        <v/>
      </c>
      <c r="AN33" s="2" t="str">
        <f t="shared" si="52"/>
        <v/>
      </c>
      <c r="AO33" s="2" t="str">
        <f t="shared" si="53"/>
        <v/>
      </c>
      <c r="AP33" s="2" t="str">
        <f t="shared" si="54"/>
        <v/>
      </c>
      <c r="AQ33" s="2" t="str">
        <f t="shared" si="55"/>
        <v/>
      </c>
      <c r="AR33" s="2" t="str">
        <f t="shared" si="56"/>
        <v/>
      </c>
      <c r="AS33" s="2" t="str">
        <f t="shared" si="57"/>
        <v/>
      </c>
      <c r="AT33" s="2" t="str">
        <f t="shared" si="58"/>
        <v>UserName</v>
      </c>
      <c r="AU33" s="2" t="str">
        <f t="shared" si="59"/>
        <v/>
      </c>
      <c r="AV33" s="2" t="str">
        <f t="shared" si="60"/>
        <v/>
      </c>
      <c r="AW33" s="2" t="str">
        <f t="shared" si="61"/>
        <v/>
      </c>
      <c r="AX33" s="2" t="str">
        <f t="shared" si="62"/>
        <v/>
      </c>
      <c r="AY33" s="2" t="str">
        <f t="shared" si="63"/>
        <v/>
      </c>
      <c r="AZ33" s="2" t="str">
        <f t="shared" si="64"/>
        <v/>
      </c>
      <c r="BA33" s="2" t="str">
        <f t="shared" si="65"/>
        <v/>
      </c>
      <c r="BB33" s="4" t="str">
        <f t="shared" si="66"/>
        <v/>
      </c>
      <c r="BC33" s="5" t="str">
        <f t="shared" si="67"/>
        <v/>
      </c>
      <c r="BD33" s="2" t="str">
        <f t="shared" si="79"/>
        <v>/* recursive command: list-groups-for-user */ DROP TABLE IF EXISTS iam___groups_for_user; CREATE TABLE iam___groups_for_user(  id SERIAL PRIMARY KEY, UserName TEXT); SELECT iam___users.users -&gt;&gt; 'UserName' AS users FROM iam___users ;</v>
      </c>
      <c r="BE33" s="2" t="str">
        <f t="shared" si="69"/>
        <v xml:space="preserve">/* recursive command multi: list-groups-for-user */ </v>
      </c>
      <c r="BF33" s="2" t="str">
        <f t="shared" si="70"/>
        <v xml:space="preserve">DROP TABLE IF EXISTS iam___groups_for_user; </v>
      </c>
      <c r="BG33" s="2" t="str">
        <f t="shared" si="71"/>
        <v>CREATE TABLE iam___groups_for_user(  id SERIAL PRIMARY KEY, username TEXT );</v>
      </c>
      <c r="BH33" s="2" t="str">
        <f t="shared" si="72"/>
        <v xml:space="preserve">CREATE TABLE iam___groups_for_user(  id SERIAL PRIMARY KEY, </v>
      </c>
      <c r="BI33" s="2" t="str">
        <f t="shared" si="4"/>
        <v>username TEXT</v>
      </c>
      <c r="BJ33" s="2" t="str">
        <f t="shared" si="5"/>
        <v/>
      </c>
      <c r="BK33" s="2" t="str">
        <f t="shared" si="6"/>
        <v/>
      </c>
      <c r="BL33" s="2" t="str">
        <f t="shared" si="7"/>
        <v/>
      </c>
      <c r="BM33" s="2" t="str">
        <f t="shared" si="8"/>
        <v/>
      </c>
      <c r="BN33" s="2" t="str">
        <f t="shared" si="9"/>
        <v/>
      </c>
      <c r="BO33" s="2" t="str">
        <f t="shared" si="10"/>
        <v/>
      </c>
      <c r="BP33" s="2" t="str">
        <f t="shared" si="11"/>
        <v/>
      </c>
      <c r="BQ33" s="2" t="str">
        <f t="shared" si="73"/>
        <v xml:space="preserve"> );</v>
      </c>
      <c r="BR33" s="4" t="str">
        <f t="shared" si="74"/>
        <v xml:space="preserve"> INSERT INTO iam___groups_for_user(username)</v>
      </c>
      <c r="BS33" s="4" t="str">
        <f t="shared" si="75"/>
        <v xml:space="preserve"> INSERT INTO iam___groups_for_user(</v>
      </c>
      <c r="BT33" s="4" t="str">
        <f t="shared" si="12"/>
        <v>username</v>
      </c>
      <c r="BU33" s="4" t="str">
        <f t="shared" si="13"/>
        <v/>
      </c>
      <c r="BV33" s="4" t="str">
        <f t="shared" si="14"/>
        <v/>
      </c>
      <c r="BW33" s="4" t="str">
        <f t="shared" si="15"/>
        <v/>
      </c>
      <c r="BX33" s="4" t="str">
        <f t="shared" si="16"/>
        <v/>
      </c>
      <c r="BY33" s="4" t="str">
        <f t="shared" si="17"/>
        <v/>
      </c>
      <c r="BZ33" s="4" t="str">
        <f t="shared" si="18"/>
        <v/>
      </c>
      <c r="CA33" s="4" t="str">
        <f t="shared" si="19"/>
        <v/>
      </c>
      <c r="CB33" s="4" t="str">
        <f t="shared" si="76"/>
        <v>)</v>
      </c>
      <c r="CC33" s="4" t="str">
        <f t="shared" si="20"/>
        <v xml:space="preserve"> SELECT iam___users.users -&gt;&gt; 'UserName' AS users_username FROM iam___users ;</v>
      </c>
      <c r="CD33" s="2" t="str">
        <f t="shared" si="21"/>
        <v xml:space="preserve"> SELECT iam___users.users -&gt;&gt; 'UserName' AS users_username</v>
      </c>
      <c r="CE33" s="2" t="str">
        <f t="shared" si="22"/>
        <v/>
      </c>
      <c r="CF33" s="2" t="str">
        <f t="shared" si="23"/>
        <v/>
      </c>
      <c r="CG33" s="2" t="str">
        <f t="shared" si="24"/>
        <v/>
      </c>
      <c r="CH33" s="2" t="str">
        <f t="shared" si="25"/>
        <v/>
      </c>
      <c r="CI33" s="2" t="str">
        <f t="shared" si="26"/>
        <v/>
      </c>
      <c r="CJ33" s="2" t="str">
        <f t="shared" si="27"/>
        <v/>
      </c>
      <c r="CK33" s="2" t="str">
        <f t="shared" si="28"/>
        <v/>
      </c>
      <c r="CL33" s="2" t="str">
        <f t="shared" si="29"/>
        <v xml:space="preserve"> FROM iam___users</v>
      </c>
      <c r="CM33" s="4" t="str">
        <f t="shared" si="30"/>
        <v/>
      </c>
      <c r="CN33" s="4" t="str">
        <f t="shared" si="31"/>
        <v/>
      </c>
      <c r="CO33" s="4" t="str">
        <f t="shared" si="32"/>
        <v/>
      </c>
      <c r="CP33" s="4" t="str">
        <f t="shared" si="33"/>
        <v/>
      </c>
      <c r="CQ33" s="4" t="str">
        <f t="shared" si="34"/>
        <v/>
      </c>
      <c r="CR33" s="2" t="str">
        <f t="shared" si="35"/>
        <v/>
      </c>
      <c r="CS33" s="2" t="str">
        <f t="shared" si="36"/>
        <v/>
      </c>
      <c r="CT33" s="2" t="str">
        <f t="shared" si="77"/>
        <v xml:space="preserve"> ;</v>
      </c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</row>
    <row r="34" spans="1:202" x14ac:dyDescent="0.25">
      <c r="A34">
        <v>33</v>
      </c>
      <c r="B34" s="2" t="s">
        <v>0</v>
      </c>
      <c r="C34" s="2" t="s">
        <v>39</v>
      </c>
      <c r="D34" s="2" t="s">
        <v>71</v>
      </c>
      <c r="E34" s="1" t="s">
        <v>72</v>
      </c>
      <c r="F34" s="2" t="str">
        <f t="shared" si="37"/>
        <v>n</v>
      </c>
      <c r="G34" s="2" t="str">
        <f t="shared" si="0"/>
        <v>iam___instance_profiles_for_role</v>
      </c>
      <c r="H34" s="2" t="s">
        <v>0</v>
      </c>
      <c r="I34" s="2" t="s">
        <v>34</v>
      </c>
      <c r="J34" s="2" t="str">
        <f t="shared" si="38"/>
        <v>iam___roles</v>
      </c>
      <c r="K34" s="2" t="str">
        <f t="shared" si="39"/>
        <v>roles</v>
      </c>
      <c r="L34" s="2" t="s">
        <v>37</v>
      </c>
      <c r="M34" s="2" t="str">
        <f t="shared" si="1"/>
        <v>rolename</v>
      </c>
      <c r="N34" s="2" t="s">
        <v>72</v>
      </c>
      <c r="O34" s="2" t="s">
        <v>72</v>
      </c>
      <c r="P34" s="2">
        <v>1</v>
      </c>
      <c r="Q34" s="2" t="s">
        <v>72</v>
      </c>
      <c r="R34" s="2">
        <v>1</v>
      </c>
      <c r="S34" s="2" t="s">
        <v>36</v>
      </c>
      <c r="T34" s="2" t="s">
        <v>72</v>
      </c>
      <c r="U34" s="2"/>
      <c r="V34" s="2" t="str">
        <f t="shared" si="40"/>
        <v>n</v>
      </c>
      <c r="W34" s="2">
        <f t="shared" si="78"/>
        <v>0</v>
      </c>
      <c r="X34" s="2">
        <f t="shared" si="2"/>
        <v>0</v>
      </c>
      <c r="Y34" s="2" t="s">
        <v>128</v>
      </c>
      <c r="Z34" s="2"/>
      <c r="AA34" s="2"/>
      <c r="AB34" s="4" t="str">
        <f t="shared" si="3"/>
        <v>iam list-instance-profiles-for-role --role-name</v>
      </c>
      <c r="AC34" s="2" t="str">
        <f t="shared" si="41"/>
        <v>list-instance-profiles-for-role</v>
      </c>
      <c r="AD34" s="2" t="str">
        <f t="shared" si="42"/>
        <v xml:space="preserve"> --role-name</v>
      </c>
      <c r="AE34" s="2" t="str">
        <f t="shared" si="43"/>
        <v/>
      </c>
      <c r="AF34" s="2" t="str">
        <f t="shared" si="44"/>
        <v/>
      </c>
      <c r="AG34" s="2" t="str">
        <f t="shared" si="45"/>
        <v/>
      </c>
      <c r="AH34" s="2" t="str">
        <f t="shared" si="46"/>
        <v/>
      </c>
      <c r="AI34" s="2" t="str">
        <f t="shared" si="47"/>
        <v/>
      </c>
      <c r="AJ34" s="2" t="str">
        <f t="shared" si="48"/>
        <v/>
      </c>
      <c r="AK34" s="2" t="str">
        <f t="shared" si="49"/>
        <v/>
      </c>
      <c r="AL34" s="2" t="str">
        <f t="shared" si="50"/>
        <v>iam___roles</v>
      </c>
      <c r="AM34" s="2" t="str">
        <f t="shared" si="51"/>
        <v/>
      </c>
      <c r="AN34" s="2" t="str">
        <f t="shared" si="52"/>
        <v/>
      </c>
      <c r="AO34" s="2" t="str">
        <f t="shared" si="53"/>
        <v/>
      </c>
      <c r="AP34" s="2" t="str">
        <f t="shared" si="54"/>
        <v/>
      </c>
      <c r="AQ34" s="2" t="str">
        <f t="shared" si="55"/>
        <v/>
      </c>
      <c r="AR34" s="2" t="str">
        <f t="shared" si="56"/>
        <v/>
      </c>
      <c r="AS34" s="2" t="str">
        <f t="shared" si="57"/>
        <v/>
      </c>
      <c r="AT34" s="2" t="str">
        <f t="shared" si="58"/>
        <v>RoleName</v>
      </c>
      <c r="AU34" s="2" t="str">
        <f t="shared" si="59"/>
        <v/>
      </c>
      <c r="AV34" s="2" t="str">
        <f t="shared" si="60"/>
        <v/>
      </c>
      <c r="AW34" s="2" t="str">
        <f t="shared" si="61"/>
        <v/>
      </c>
      <c r="AX34" s="2" t="str">
        <f t="shared" si="62"/>
        <v/>
      </c>
      <c r="AY34" s="2" t="str">
        <f t="shared" si="63"/>
        <v/>
      </c>
      <c r="AZ34" s="2" t="str">
        <f t="shared" si="64"/>
        <v/>
      </c>
      <c r="BA34" s="2" t="str">
        <f t="shared" si="65"/>
        <v/>
      </c>
      <c r="BB34" s="4" t="str">
        <f t="shared" si="66"/>
        <v/>
      </c>
      <c r="BC34" s="5" t="str">
        <f t="shared" si="67"/>
        <v/>
      </c>
      <c r="BD34" s="2" t="str">
        <f t="shared" si="79"/>
        <v>/* recursive command: list-instance-profiles-for-role */ DROP TABLE IF EXISTS iam___instance_profiles_for_role; CREATE TABLE iam___instance_profiles_for_role(  id SERIAL PRIMARY KEY, RoleName TEXT); SELECT iam___roles.roles -&gt;&gt; 'RoleName' AS roles FROM iam___roles ;</v>
      </c>
      <c r="BE34" s="2" t="str">
        <f t="shared" si="69"/>
        <v xml:space="preserve">/* recursive command multi: list-instance-profiles-for-role */ </v>
      </c>
      <c r="BF34" s="2" t="str">
        <f t="shared" si="70"/>
        <v xml:space="preserve">DROP TABLE IF EXISTS iam___instance_profiles_for_role; </v>
      </c>
      <c r="BG34" s="2" t="str">
        <f t="shared" si="71"/>
        <v>CREATE TABLE iam___instance_profiles_for_role(  id SERIAL PRIMARY KEY, rolename TEXT );</v>
      </c>
      <c r="BH34" s="2" t="str">
        <f t="shared" si="72"/>
        <v xml:space="preserve">CREATE TABLE iam___instance_profiles_for_role(  id SERIAL PRIMARY KEY, </v>
      </c>
      <c r="BI34" s="2" t="str">
        <f t="shared" si="4"/>
        <v>rolename TEXT</v>
      </c>
      <c r="BJ34" s="2" t="str">
        <f t="shared" si="5"/>
        <v/>
      </c>
      <c r="BK34" s="2" t="str">
        <f t="shared" si="6"/>
        <v/>
      </c>
      <c r="BL34" s="2" t="str">
        <f t="shared" si="7"/>
        <v/>
      </c>
      <c r="BM34" s="2" t="str">
        <f t="shared" si="8"/>
        <v/>
      </c>
      <c r="BN34" s="2" t="str">
        <f t="shared" si="9"/>
        <v/>
      </c>
      <c r="BO34" s="2" t="str">
        <f t="shared" si="10"/>
        <v/>
      </c>
      <c r="BP34" s="2" t="str">
        <f t="shared" si="11"/>
        <v/>
      </c>
      <c r="BQ34" s="2" t="str">
        <f t="shared" si="73"/>
        <v xml:space="preserve"> );</v>
      </c>
      <c r="BR34" s="4" t="str">
        <f t="shared" si="74"/>
        <v xml:space="preserve"> INSERT INTO iam___instance_profiles_for_role(rolename)</v>
      </c>
      <c r="BS34" s="4" t="str">
        <f t="shared" si="75"/>
        <v xml:space="preserve"> INSERT INTO iam___instance_profiles_for_role(</v>
      </c>
      <c r="BT34" s="4" t="str">
        <f t="shared" si="12"/>
        <v>rolename</v>
      </c>
      <c r="BU34" s="4" t="str">
        <f t="shared" si="13"/>
        <v/>
      </c>
      <c r="BV34" s="4" t="str">
        <f t="shared" si="14"/>
        <v/>
      </c>
      <c r="BW34" s="4" t="str">
        <f t="shared" si="15"/>
        <v/>
      </c>
      <c r="BX34" s="4" t="str">
        <f t="shared" si="16"/>
        <v/>
      </c>
      <c r="BY34" s="4" t="str">
        <f t="shared" si="17"/>
        <v/>
      </c>
      <c r="BZ34" s="4" t="str">
        <f t="shared" si="18"/>
        <v/>
      </c>
      <c r="CA34" s="4" t="str">
        <f t="shared" si="19"/>
        <v/>
      </c>
      <c r="CB34" s="4" t="str">
        <f t="shared" si="76"/>
        <v>)</v>
      </c>
      <c r="CC34" s="4" t="str">
        <f t="shared" si="20"/>
        <v xml:space="preserve"> SELECT iam___roles.roles -&gt;&gt; 'RoleName' AS roles_rolename FROM iam___roles ;</v>
      </c>
      <c r="CD34" s="2" t="str">
        <f t="shared" si="21"/>
        <v xml:space="preserve"> SELECT iam___roles.roles -&gt;&gt; 'RoleName' AS roles_rolename</v>
      </c>
      <c r="CE34" s="2" t="str">
        <f t="shared" si="22"/>
        <v/>
      </c>
      <c r="CF34" s="2" t="str">
        <f t="shared" si="23"/>
        <v/>
      </c>
      <c r="CG34" s="2" t="str">
        <f t="shared" si="24"/>
        <v/>
      </c>
      <c r="CH34" s="2" t="str">
        <f t="shared" si="25"/>
        <v/>
      </c>
      <c r="CI34" s="2" t="str">
        <f t="shared" si="26"/>
        <v/>
      </c>
      <c r="CJ34" s="2" t="str">
        <f t="shared" si="27"/>
        <v/>
      </c>
      <c r="CK34" s="2" t="str">
        <f t="shared" si="28"/>
        <v/>
      </c>
      <c r="CL34" s="2" t="str">
        <f t="shared" si="29"/>
        <v xml:space="preserve"> FROM iam___roles</v>
      </c>
      <c r="CM34" s="4" t="str">
        <f t="shared" si="30"/>
        <v/>
      </c>
      <c r="CN34" s="4" t="str">
        <f t="shared" si="31"/>
        <v/>
      </c>
      <c r="CO34" s="4" t="str">
        <f t="shared" si="32"/>
        <v/>
      </c>
      <c r="CP34" s="4" t="str">
        <f t="shared" si="33"/>
        <v/>
      </c>
      <c r="CQ34" s="4" t="str">
        <f t="shared" si="34"/>
        <v/>
      </c>
      <c r="CR34" s="2" t="str">
        <f t="shared" si="35"/>
        <v/>
      </c>
      <c r="CS34" s="2" t="str">
        <f t="shared" si="36"/>
        <v/>
      </c>
      <c r="CT34" s="2" t="str">
        <f t="shared" si="77"/>
        <v xml:space="preserve"> ;</v>
      </c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</row>
    <row r="35" spans="1:202" x14ac:dyDescent="0.25">
      <c r="A35">
        <v>34</v>
      </c>
      <c r="B35" s="2" t="s">
        <v>0</v>
      </c>
      <c r="C35" s="2" t="s">
        <v>33</v>
      </c>
      <c r="D35" s="2" t="s">
        <v>71</v>
      </c>
      <c r="E35" s="1" t="s">
        <v>72</v>
      </c>
      <c r="F35" s="2" t="str">
        <f t="shared" si="37"/>
        <v>n</v>
      </c>
      <c r="G35" s="2" t="str">
        <f t="shared" si="0"/>
        <v>iam___policy_versions</v>
      </c>
      <c r="H35" s="2" t="s">
        <v>0</v>
      </c>
      <c r="I35" s="2" t="s">
        <v>29</v>
      </c>
      <c r="J35" s="2" t="str">
        <f t="shared" si="38"/>
        <v>iam___policies</v>
      </c>
      <c r="K35" s="2" t="str">
        <f t="shared" si="39"/>
        <v>policies</v>
      </c>
      <c r="L35" s="2" t="s">
        <v>28</v>
      </c>
      <c r="M35" s="2" t="str">
        <f t="shared" si="1"/>
        <v>arn</v>
      </c>
      <c r="N35" s="2" t="s">
        <v>72</v>
      </c>
      <c r="O35" s="2" t="s">
        <v>72</v>
      </c>
      <c r="P35" s="2">
        <v>1</v>
      </c>
      <c r="Q35" s="2" t="s">
        <v>72</v>
      </c>
      <c r="R35" s="2">
        <v>1</v>
      </c>
      <c r="S35" s="2" t="s">
        <v>31</v>
      </c>
      <c r="T35" s="2" t="s">
        <v>72</v>
      </c>
      <c r="U35" s="2"/>
      <c r="V35" s="2" t="str">
        <f t="shared" si="40"/>
        <v>n</v>
      </c>
      <c r="W35" s="2">
        <f t="shared" si="78"/>
        <v>0</v>
      </c>
      <c r="X35" s="2">
        <f t="shared" si="2"/>
        <v>0</v>
      </c>
      <c r="Y35" s="2" t="s">
        <v>128</v>
      </c>
      <c r="Z35" s="2"/>
      <c r="AA35" s="2"/>
      <c r="AB35" s="4" t="str">
        <f t="shared" si="3"/>
        <v>iam list-policy-versions --policy-arn</v>
      </c>
      <c r="AC35" s="2" t="str">
        <f t="shared" si="41"/>
        <v>list-policy-versions</v>
      </c>
      <c r="AD35" s="2" t="str">
        <f t="shared" si="42"/>
        <v xml:space="preserve"> --policy-arn</v>
      </c>
      <c r="AE35" s="2" t="str">
        <f t="shared" si="43"/>
        <v/>
      </c>
      <c r="AF35" s="2" t="str">
        <f t="shared" si="44"/>
        <v/>
      </c>
      <c r="AG35" s="2" t="str">
        <f t="shared" si="45"/>
        <v/>
      </c>
      <c r="AH35" s="2" t="str">
        <f t="shared" si="46"/>
        <v/>
      </c>
      <c r="AI35" s="2" t="str">
        <f t="shared" si="47"/>
        <v/>
      </c>
      <c r="AJ35" s="2" t="str">
        <f t="shared" si="48"/>
        <v/>
      </c>
      <c r="AK35" s="2" t="str">
        <f t="shared" si="49"/>
        <v/>
      </c>
      <c r="AL35" s="2" t="str">
        <f t="shared" si="50"/>
        <v>iam___policies</v>
      </c>
      <c r="AM35" s="2" t="str">
        <f t="shared" si="51"/>
        <v/>
      </c>
      <c r="AN35" s="2" t="str">
        <f t="shared" si="52"/>
        <v/>
      </c>
      <c r="AO35" s="2" t="str">
        <f t="shared" si="53"/>
        <v/>
      </c>
      <c r="AP35" s="2" t="str">
        <f t="shared" si="54"/>
        <v/>
      </c>
      <c r="AQ35" s="2" t="str">
        <f t="shared" si="55"/>
        <v/>
      </c>
      <c r="AR35" s="2" t="str">
        <f t="shared" si="56"/>
        <v/>
      </c>
      <c r="AS35" s="2" t="str">
        <f t="shared" si="57"/>
        <v/>
      </c>
      <c r="AT35" s="2" t="str">
        <f t="shared" si="58"/>
        <v>Arn</v>
      </c>
      <c r="AU35" s="2" t="str">
        <f t="shared" si="59"/>
        <v/>
      </c>
      <c r="AV35" s="2" t="str">
        <f t="shared" si="60"/>
        <v/>
      </c>
      <c r="AW35" s="2" t="str">
        <f t="shared" si="61"/>
        <v/>
      </c>
      <c r="AX35" s="2" t="str">
        <f t="shared" si="62"/>
        <v/>
      </c>
      <c r="AY35" s="2" t="str">
        <f t="shared" si="63"/>
        <v/>
      </c>
      <c r="AZ35" s="2" t="str">
        <f t="shared" si="64"/>
        <v/>
      </c>
      <c r="BA35" s="2" t="str">
        <f t="shared" si="65"/>
        <v/>
      </c>
      <c r="BB35" s="4" t="str">
        <f t="shared" si="66"/>
        <v/>
      </c>
      <c r="BC35" s="5" t="str">
        <f t="shared" si="67"/>
        <v/>
      </c>
      <c r="BD35" s="2" t="str">
        <f t="shared" si="79"/>
        <v>/* recursive command: list-policy-versions */ DROP TABLE IF EXISTS iam___policy_versions; CREATE TABLE iam___policy_versions(  id SERIAL PRIMARY KEY, Arn TEXT); SELECT iam___policies.policies -&gt;&gt; 'Arn' AS policies FROM iam___policies ;</v>
      </c>
      <c r="BE35" s="2" t="str">
        <f t="shared" si="69"/>
        <v xml:space="preserve">/* recursive command multi: list-policy-versions */ </v>
      </c>
      <c r="BF35" s="2" t="str">
        <f t="shared" si="70"/>
        <v xml:space="preserve">DROP TABLE IF EXISTS iam___policy_versions; </v>
      </c>
      <c r="BG35" s="2" t="str">
        <f t="shared" si="71"/>
        <v>CREATE TABLE iam___policy_versions(  id SERIAL PRIMARY KEY, arn TEXT );</v>
      </c>
      <c r="BH35" s="2" t="str">
        <f t="shared" si="72"/>
        <v xml:space="preserve">CREATE TABLE iam___policy_versions(  id SERIAL PRIMARY KEY, </v>
      </c>
      <c r="BI35" s="2" t="str">
        <f t="shared" si="4"/>
        <v>arn TEXT</v>
      </c>
      <c r="BJ35" s="2" t="str">
        <f t="shared" si="5"/>
        <v/>
      </c>
      <c r="BK35" s="2" t="str">
        <f t="shared" si="6"/>
        <v/>
      </c>
      <c r="BL35" s="2" t="str">
        <f t="shared" si="7"/>
        <v/>
      </c>
      <c r="BM35" s="2" t="str">
        <f t="shared" si="8"/>
        <v/>
      </c>
      <c r="BN35" s="2" t="str">
        <f t="shared" si="9"/>
        <v/>
      </c>
      <c r="BO35" s="2" t="str">
        <f t="shared" si="10"/>
        <v/>
      </c>
      <c r="BP35" s="2" t="str">
        <f t="shared" si="11"/>
        <v/>
      </c>
      <c r="BQ35" s="2" t="str">
        <f t="shared" si="73"/>
        <v xml:space="preserve"> );</v>
      </c>
      <c r="BR35" s="4" t="str">
        <f t="shared" si="74"/>
        <v xml:space="preserve"> INSERT INTO iam___policy_versions(arn)</v>
      </c>
      <c r="BS35" s="4" t="str">
        <f t="shared" si="75"/>
        <v xml:space="preserve"> INSERT INTO iam___policy_versions(</v>
      </c>
      <c r="BT35" s="4" t="str">
        <f t="shared" si="12"/>
        <v>arn</v>
      </c>
      <c r="BU35" s="4" t="str">
        <f t="shared" si="13"/>
        <v/>
      </c>
      <c r="BV35" s="4" t="str">
        <f t="shared" si="14"/>
        <v/>
      </c>
      <c r="BW35" s="4" t="str">
        <f t="shared" si="15"/>
        <v/>
      </c>
      <c r="BX35" s="4" t="str">
        <f t="shared" si="16"/>
        <v/>
      </c>
      <c r="BY35" s="4" t="str">
        <f t="shared" si="17"/>
        <v/>
      </c>
      <c r="BZ35" s="4" t="str">
        <f t="shared" si="18"/>
        <v/>
      </c>
      <c r="CA35" s="4" t="str">
        <f t="shared" si="19"/>
        <v/>
      </c>
      <c r="CB35" s="4" t="str">
        <f t="shared" si="76"/>
        <v>)</v>
      </c>
      <c r="CC35" s="4" t="str">
        <f t="shared" si="20"/>
        <v xml:space="preserve"> SELECT iam___policies.policies -&gt;&gt; 'Arn' AS policies_arn FROM iam___policies ;</v>
      </c>
      <c r="CD35" s="2" t="str">
        <f t="shared" si="21"/>
        <v xml:space="preserve"> SELECT iam___policies.policies -&gt;&gt; 'Arn' AS policies_arn</v>
      </c>
      <c r="CE35" s="2" t="str">
        <f t="shared" si="22"/>
        <v/>
      </c>
      <c r="CF35" s="2" t="str">
        <f t="shared" si="23"/>
        <v/>
      </c>
      <c r="CG35" s="2" t="str">
        <f t="shared" si="24"/>
        <v/>
      </c>
      <c r="CH35" s="2" t="str">
        <f t="shared" si="25"/>
        <v/>
      </c>
      <c r="CI35" s="2" t="str">
        <f t="shared" si="26"/>
        <v/>
      </c>
      <c r="CJ35" s="2" t="str">
        <f t="shared" si="27"/>
        <v/>
      </c>
      <c r="CK35" s="2" t="str">
        <f t="shared" si="28"/>
        <v/>
      </c>
      <c r="CL35" s="2" t="str">
        <f t="shared" si="29"/>
        <v xml:space="preserve"> FROM iam___policies</v>
      </c>
      <c r="CM35" s="4" t="str">
        <f t="shared" si="30"/>
        <v/>
      </c>
      <c r="CN35" s="4" t="str">
        <f t="shared" si="31"/>
        <v/>
      </c>
      <c r="CO35" s="4" t="str">
        <f t="shared" si="32"/>
        <v/>
      </c>
      <c r="CP35" s="4" t="str">
        <f t="shared" si="33"/>
        <v/>
      </c>
      <c r="CQ35" s="4" t="str">
        <f t="shared" si="34"/>
        <v/>
      </c>
      <c r="CR35" s="2" t="str">
        <f t="shared" si="35"/>
        <v/>
      </c>
      <c r="CS35" s="2" t="str">
        <f t="shared" si="36"/>
        <v/>
      </c>
      <c r="CT35" s="2" t="str">
        <f t="shared" si="77"/>
        <v xml:space="preserve"> ;</v>
      </c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</row>
    <row r="36" spans="1:202" x14ac:dyDescent="0.25">
      <c r="A36">
        <v>35</v>
      </c>
      <c r="B36" s="2" t="s">
        <v>0</v>
      </c>
      <c r="C36" s="2" t="s">
        <v>40</v>
      </c>
      <c r="D36" s="2" t="s">
        <v>71</v>
      </c>
      <c r="E36" s="1" t="s">
        <v>72</v>
      </c>
      <c r="F36" s="2" t="str">
        <f t="shared" si="37"/>
        <v>n</v>
      </c>
      <c r="G36" s="2" t="str">
        <f t="shared" si="0"/>
        <v>iam___role_policies</v>
      </c>
      <c r="H36" s="2" t="s">
        <v>0</v>
      </c>
      <c r="I36" s="2" t="s">
        <v>34</v>
      </c>
      <c r="J36" s="2" t="str">
        <f t="shared" si="38"/>
        <v>iam___roles</v>
      </c>
      <c r="K36" s="2" t="str">
        <f t="shared" si="39"/>
        <v>roles</v>
      </c>
      <c r="L36" s="2" t="s">
        <v>37</v>
      </c>
      <c r="M36" s="2" t="str">
        <f t="shared" si="1"/>
        <v>rolename</v>
      </c>
      <c r="N36" s="2" t="s">
        <v>72</v>
      </c>
      <c r="O36" s="2" t="s">
        <v>72</v>
      </c>
      <c r="P36" s="2">
        <v>1</v>
      </c>
      <c r="Q36" s="2" t="s">
        <v>72</v>
      </c>
      <c r="R36" s="2">
        <v>1</v>
      </c>
      <c r="S36" s="2" t="s">
        <v>36</v>
      </c>
      <c r="T36" s="2" t="s">
        <v>72</v>
      </c>
      <c r="U36" s="2"/>
      <c r="V36" s="2" t="str">
        <f t="shared" si="40"/>
        <v>n</v>
      </c>
      <c r="W36" s="2">
        <f t="shared" si="78"/>
        <v>0</v>
      </c>
      <c r="X36" s="2">
        <f t="shared" si="2"/>
        <v>0</v>
      </c>
      <c r="Y36" s="2" t="s">
        <v>128</v>
      </c>
      <c r="Z36" s="2"/>
      <c r="AA36" s="2"/>
      <c r="AB36" s="4" t="str">
        <f t="shared" si="3"/>
        <v>iam list-role-policies --role-name</v>
      </c>
      <c r="AC36" s="2" t="str">
        <f t="shared" si="41"/>
        <v>list-role-policies</v>
      </c>
      <c r="AD36" s="2" t="str">
        <f t="shared" si="42"/>
        <v xml:space="preserve"> --role-name</v>
      </c>
      <c r="AE36" s="2" t="str">
        <f t="shared" si="43"/>
        <v/>
      </c>
      <c r="AF36" s="2" t="str">
        <f t="shared" si="44"/>
        <v/>
      </c>
      <c r="AG36" s="2" t="str">
        <f t="shared" si="45"/>
        <v/>
      </c>
      <c r="AH36" s="2" t="str">
        <f t="shared" si="46"/>
        <v/>
      </c>
      <c r="AI36" s="2" t="str">
        <f t="shared" si="47"/>
        <v/>
      </c>
      <c r="AJ36" s="2" t="str">
        <f t="shared" si="48"/>
        <v/>
      </c>
      <c r="AK36" s="2" t="str">
        <f t="shared" si="49"/>
        <v/>
      </c>
      <c r="AL36" s="2" t="str">
        <f t="shared" si="50"/>
        <v>iam___roles</v>
      </c>
      <c r="AM36" s="2" t="str">
        <f t="shared" si="51"/>
        <v/>
      </c>
      <c r="AN36" s="2" t="str">
        <f t="shared" si="52"/>
        <v/>
      </c>
      <c r="AO36" s="2" t="str">
        <f t="shared" si="53"/>
        <v/>
      </c>
      <c r="AP36" s="2" t="str">
        <f t="shared" si="54"/>
        <v/>
      </c>
      <c r="AQ36" s="2" t="str">
        <f t="shared" si="55"/>
        <v/>
      </c>
      <c r="AR36" s="2" t="str">
        <f t="shared" si="56"/>
        <v/>
      </c>
      <c r="AS36" s="2" t="str">
        <f t="shared" si="57"/>
        <v/>
      </c>
      <c r="AT36" s="2" t="str">
        <f t="shared" si="58"/>
        <v>RoleName</v>
      </c>
      <c r="AU36" s="2" t="str">
        <f t="shared" si="59"/>
        <v/>
      </c>
      <c r="AV36" s="2" t="str">
        <f t="shared" si="60"/>
        <v/>
      </c>
      <c r="AW36" s="2" t="str">
        <f t="shared" si="61"/>
        <v/>
      </c>
      <c r="AX36" s="2" t="str">
        <f t="shared" si="62"/>
        <v/>
      </c>
      <c r="AY36" s="2" t="str">
        <f t="shared" si="63"/>
        <v/>
      </c>
      <c r="AZ36" s="2" t="str">
        <f t="shared" si="64"/>
        <v/>
      </c>
      <c r="BA36" s="2" t="str">
        <f t="shared" si="65"/>
        <v/>
      </c>
      <c r="BB36" s="4" t="str">
        <f t="shared" si="66"/>
        <v/>
      </c>
      <c r="BC36" s="5" t="str">
        <f t="shared" si="67"/>
        <v/>
      </c>
      <c r="BD36" s="2" t="str">
        <f t="shared" si="79"/>
        <v>/* recursive command: list-role-policies */ DROP TABLE IF EXISTS iam___role_policies; CREATE TABLE iam___role_policies(  id SERIAL PRIMARY KEY, RoleName TEXT); SELECT iam___roles.roles -&gt;&gt; 'RoleName' AS roles FROM iam___roles ;</v>
      </c>
      <c r="BE36" s="2" t="str">
        <f t="shared" si="69"/>
        <v xml:space="preserve">/* recursive command multi: list-role-policies */ </v>
      </c>
      <c r="BF36" s="2" t="str">
        <f t="shared" si="70"/>
        <v xml:space="preserve">DROP TABLE IF EXISTS iam___role_policies; </v>
      </c>
      <c r="BG36" s="2" t="str">
        <f t="shared" si="71"/>
        <v>CREATE TABLE iam___role_policies(  id SERIAL PRIMARY KEY, rolename TEXT );</v>
      </c>
      <c r="BH36" s="2" t="str">
        <f t="shared" si="72"/>
        <v xml:space="preserve">CREATE TABLE iam___role_policies(  id SERIAL PRIMARY KEY, </v>
      </c>
      <c r="BI36" s="2" t="str">
        <f t="shared" si="4"/>
        <v>rolename TEXT</v>
      </c>
      <c r="BJ36" s="2" t="str">
        <f t="shared" si="5"/>
        <v/>
      </c>
      <c r="BK36" s="2" t="str">
        <f t="shared" si="6"/>
        <v/>
      </c>
      <c r="BL36" s="2" t="str">
        <f t="shared" si="7"/>
        <v/>
      </c>
      <c r="BM36" s="2" t="str">
        <f t="shared" si="8"/>
        <v/>
      </c>
      <c r="BN36" s="2" t="str">
        <f t="shared" si="9"/>
        <v/>
      </c>
      <c r="BO36" s="2" t="str">
        <f t="shared" si="10"/>
        <v/>
      </c>
      <c r="BP36" s="2" t="str">
        <f t="shared" si="11"/>
        <v/>
      </c>
      <c r="BQ36" s="2" t="str">
        <f t="shared" si="73"/>
        <v xml:space="preserve"> );</v>
      </c>
      <c r="BR36" s="4" t="str">
        <f t="shared" si="74"/>
        <v xml:space="preserve"> INSERT INTO iam___role_policies(rolename)</v>
      </c>
      <c r="BS36" s="4" t="str">
        <f t="shared" si="75"/>
        <v xml:space="preserve"> INSERT INTO iam___role_policies(</v>
      </c>
      <c r="BT36" s="4" t="str">
        <f t="shared" si="12"/>
        <v>rolename</v>
      </c>
      <c r="BU36" s="4" t="str">
        <f t="shared" si="13"/>
        <v/>
      </c>
      <c r="BV36" s="4" t="str">
        <f t="shared" si="14"/>
        <v/>
      </c>
      <c r="BW36" s="4" t="str">
        <f t="shared" si="15"/>
        <v/>
      </c>
      <c r="BX36" s="4" t="str">
        <f t="shared" si="16"/>
        <v/>
      </c>
      <c r="BY36" s="4" t="str">
        <f t="shared" si="17"/>
        <v/>
      </c>
      <c r="BZ36" s="4" t="str">
        <f t="shared" si="18"/>
        <v/>
      </c>
      <c r="CA36" s="4" t="str">
        <f t="shared" si="19"/>
        <v/>
      </c>
      <c r="CB36" s="4" t="str">
        <f t="shared" si="76"/>
        <v>)</v>
      </c>
      <c r="CC36" s="4" t="str">
        <f t="shared" si="20"/>
        <v xml:space="preserve"> SELECT iam___roles.roles -&gt;&gt; 'RoleName' AS roles_rolename FROM iam___roles ;</v>
      </c>
      <c r="CD36" s="2" t="str">
        <f t="shared" si="21"/>
        <v xml:space="preserve"> SELECT iam___roles.roles -&gt;&gt; 'RoleName' AS roles_rolename</v>
      </c>
      <c r="CE36" s="2" t="str">
        <f t="shared" si="22"/>
        <v/>
      </c>
      <c r="CF36" s="2" t="str">
        <f t="shared" si="23"/>
        <v/>
      </c>
      <c r="CG36" s="2" t="str">
        <f t="shared" si="24"/>
        <v/>
      </c>
      <c r="CH36" s="2" t="str">
        <f t="shared" si="25"/>
        <v/>
      </c>
      <c r="CI36" s="2" t="str">
        <f t="shared" si="26"/>
        <v/>
      </c>
      <c r="CJ36" s="2" t="str">
        <f t="shared" si="27"/>
        <v/>
      </c>
      <c r="CK36" s="2" t="str">
        <f t="shared" si="28"/>
        <v/>
      </c>
      <c r="CL36" s="2" t="str">
        <f t="shared" si="29"/>
        <v xml:space="preserve"> FROM iam___roles</v>
      </c>
      <c r="CM36" s="4" t="str">
        <f t="shared" si="30"/>
        <v/>
      </c>
      <c r="CN36" s="4" t="str">
        <f t="shared" si="31"/>
        <v/>
      </c>
      <c r="CO36" s="4" t="str">
        <f t="shared" si="32"/>
        <v/>
      </c>
      <c r="CP36" s="4" t="str">
        <f t="shared" si="33"/>
        <v/>
      </c>
      <c r="CQ36" s="4" t="str">
        <f t="shared" si="34"/>
        <v/>
      </c>
      <c r="CR36" s="2" t="str">
        <f t="shared" si="35"/>
        <v/>
      </c>
      <c r="CS36" s="2" t="str">
        <f t="shared" si="36"/>
        <v/>
      </c>
      <c r="CT36" s="2" t="str">
        <f t="shared" si="77"/>
        <v xml:space="preserve"> ;</v>
      </c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</row>
    <row r="37" spans="1:202" x14ac:dyDescent="0.25">
      <c r="A37">
        <v>36</v>
      </c>
      <c r="B37" s="2" t="s">
        <v>0</v>
      </c>
      <c r="C37" s="2" t="s">
        <v>52</v>
      </c>
      <c r="D37" s="2" t="s">
        <v>71</v>
      </c>
      <c r="E37" s="1" t="s">
        <v>72</v>
      </c>
      <c r="F37" s="2" t="str">
        <f t="shared" si="37"/>
        <v>n</v>
      </c>
      <c r="G37" s="2" t="str">
        <f t="shared" si="0"/>
        <v>iam___user_policies</v>
      </c>
      <c r="H37" s="2" t="s">
        <v>0</v>
      </c>
      <c r="I37" s="2" t="s">
        <v>48</v>
      </c>
      <c r="J37" s="2" t="str">
        <f t="shared" si="38"/>
        <v>iam___users</v>
      </c>
      <c r="K37" s="2" t="str">
        <f t="shared" si="39"/>
        <v>users</v>
      </c>
      <c r="L37" s="2" t="s">
        <v>51</v>
      </c>
      <c r="M37" s="2" t="str">
        <f t="shared" si="1"/>
        <v>username</v>
      </c>
      <c r="N37" s="2" t="s">
        <v>72</v>
      </c>
      <c r="O37" s="2" t="s">
        <v>72</v>
      </c>
      <c r="P37" s="2">
        <v>1</v>
      </c>
      <c r="Q37" s="2" t="s">
        <v>72</v>
      </c>
      <c r="R37" s="2">
        <v>1</v>
      </c>
      <c r="S37" s="2" t="s">
        <v>50</v>
      </c>
      <c r="T37" s="2" t="s">
        <v>72</v>
      </c>
      <c r="U37" s="2"/>
      <c r="V37" s="2" t="str">
        <f t="shared" si="40"/>
        <v>n</v>
      </c>
      <c r="W37" s="2">
        <f t="shared" si="78"/>
        <v>0</v>
      </c>
      <c r="X37" s="2">
        <f t="shared" si="2"/>
        <v>0</v>
      </c>
      <c r="Y37" s="2" t="s">
        <v>128</v>
      </c>
      <c r="Z37" s="2"/>
      <c r="AA37" s="2"/>
      <c r="AB37" s="4" t="str">
        <f t="shared" si="3"/>
        <v>iam list-user-policies --user-name</v>
      </c>
      <c r="AC37" s="2" t="str">
        <f t="shared" si="41"/>
        <v>list-user-policies</v>
      </c>
      <c r="AD37" s="2" t="str">
        <f t="shared" si="42"/>
        <v xml:space="preserve"> --user-name</v>
      </c>
      <c r="AE37" s="2" t="str">
        <f t="shared" si="43"/>
        <v/>
      </c>
      <c r="AF37" s="2" t="str">
        <f t="shared" si="44"/>
        <v/>
      </c>
      <c r="AG37" s="2" t="str">
        <f t="shared" si="45"/>
        <v/>
      </c>
      <c r="AH37" s="2" t="str">
        <f t="shared" si="46"/>
        <v/>
      </c>
      <c r="AI37" s="2" t="str">
        <f t="shared" si="47"/>
        <v/>
      </c>
      <c r="AJ37" s="2" t="str">
        <f t="shared" si="48"/>
        <v/>
      </c>
      <c r="AK37" s="2" t="str">
        <f t="shared" si="49"/>
        <v/>
      </c>
      <c r="AL37" s="2" t="str">
        <f t="shared" si="50"/>
        <v>iam___users</v>
      </c>
      <c r="AM37" s="2" t="str">
        <f t="shared" si="51"/>
        <v/>
      </c>
      <c r="AN37" s="2" t="str">
        <f t="shared" si="52"/>
        <v/>
      </c>
      <c r="AO37" s="2" t="str">
        <f t="shared" si="53"/>
        <v/>
      </c>
      <c r="AP37" s="2" t="str">
        <f t="shared" si="54"/>
        <v/>
      </c>
      <c r="AQ37" s="2" t="str">
        <f t="shared" si="55"/>
        <v/>
      </c>
      <c r="AR37" s="2" t="str">
        <f t="shared" si="56"/>
        <v/>
      </c>
      <c r="AS37" s="2" t="str">
        <f t="shared" si="57"/>
        <v/>
      </c>
      <c r="AT37" s="2" t="str">
        <f t="shared" si="58"/>
        <v>UserName</v>
      </c>
      <c r="AU37" s="2" t="str">
        <f t="shared" si="59"/>
        <v/>
      </c>
      <c r="AV37" s="2" t="str">
        <f t="shared" si="60"/>
        <v/>
      </c>
      <c r="AW37" s="2" t="str">
        <f t="shared" si="61"/>
        <v/>
      </c>
      <c r="AX37" s="2" t="str">
        <f t="shared" si="62"/>
        <v/>
      </c>
      <c r="AY37" s="2" t="str">
        <f t="shared" si="63"/>
        <v/>
      </c>
      <c r="AZ37" s="2" t="str">
        <f t="shared" si="64"/>
        <v/>
      </c>
      <c r="BA37" s="2" t="str">
        <f t="shared" si="65"/>
        <v/>
      </c>
      <c r="BB37" s="4" t="str">
        <f t="shared" si="66"/>
        <v/>
      </c>
      <c r="BC37" s="5" t="str">
        <f t="shared" si="67"/>
        <v/>
      </c>
      <c r="BD37" s="2" t="str">
        <f t="shared" si="79"/>
        <v>/* recursive command: list-user-policies */ DROP TABLE IF EXISTS iam___user_policies; CREATE TABLE iam___user_policies(  id SERIAL PRIMARY KEY, UserName TEXT); SELECT iam___users.users -&gt;&gt; 'UserName' AS users FROM iam___users ;</v>
      </c>
      <c r="BE37" s="2" t="str">
        <f t="shared" si="69"/>
        <v xml:space="preserve">/* recursive command multi: list-user-policies */ </v>
      </c>
      <c r="BF37" s="2" t="str">
        <f t="shared" si="70"/>
        <v xml:space="preserve">DROP TABLE IF EXISTS iam___user_policies; </v>
      </c>
      <c r="BG37" s="2" t="str">
        <f t="shared" si="71"/>
        <v>CREATE TABLE iam___user_policies(  id SERIAL PRIMARY KEY, username TEXT );</v>
      </c>
      <c r="BH37" s="2" t="str">
        <f t="shared" si="72"/>
        <v xml:space="preserve">CREATE TABLE iam___user_policies(  id SERIAL PRIMARY KEY, </v>
      </c>
      <c r="BI37" s="2" t="str">
        <f t="shared" si="4"/>
        <v>username TEXT</v>
      </c>
      <c r="BJ37" s="2" t="str">
        <f t="shared" si="5"/>
        <v/>
      </c>
      <c r="BK37" s="2" t="str">
        <f t="shared" si="6"/>
        <v/>
      </c>
      <c r="BL37" s="2" t="str">
        <f t="shared" si="7"/>
        <v/>
      </c>
      <c r="BM37" s="2" t="str">
        <f t="shared" si="8"/>
        <v/>
      </c>
      <c r="BN37" s="2" t="str">
        <f t="shared" si="9"/>
        <v/>
      </c>
      <c r="BO37" s="2" t="str">
        <f t="shared" si="10"/>
        <v/>
      </c>
      <c r="BP37" s="2" t="str">
        <f t="shared" si="11"/>
        <v/>
      </c>
      <c r="BQ37" s="2" t="str">
        <f t="shared" si="73"/>
        <v xml:space="preserve"> );</v>
      </c>
      <c r="BR37" s="4" t="str">
        <f t="shared" si="74"/>
        <v xml:space="preserve"> INSERT INTO iam___user_policies(username)</v>
      </c>
      <c r="BS37" s="4" t="str">
        <f t="shared" si="75"/>
        <v xml:space="preserve"> INSERT INTO iam___user_policies(</v>
      </c>
      <c r="BT37" s="4" t="str">
        <f t="shared" si="12"/>
        <v>username</v>
      </c>
      <c r="BU37" s="4" t="str">
        <f t="shared" si="13"/>
        <v/>
      </c>
      <c r="BV37" s="4" t="str">
        <f t="shared" si="14"/>
        <v/>
      </c>
      <c r="BW37" s="4" t="str">
        <f t="shared" si="15"/>
        <v/>
      </c>
      <c r="BX37" s="4" t="str">
        <f t="shared" si="16"/>
        <v/>
      </c>
      <c r="BY37" s="4" t="str">
        <f t="shared" si="17"/>
        <v/>
      </c>
      <c r="BZ37" s="4" t="str">
        <f t="shared" si="18"/>
        <v/>
      </c>
      <c r="CA37" s="4" t="str">
        <f t="shared" si="19"/>
        <v/>
      </c>
      <c r="CB37" s="4" t="str">
        <f t="shared" si="76"/>
        <v>)</v>
      </c>
      <c r="CC37" s="4" t="str">
        <f t="shared" si="20"/>
        <v xml:space="preserve"> SELECT iam___users.users -&gt;&gt; 'UserName' AS users_username FROM iam___users ;</v>
      </c>
      <c r="CD37" s="2" t="str">
        <f t="shared" si="21"/>
        <v xml:space="preserve"> SELECT iam___users.users -&gt;&gt; 'UserName' AS users_username</v>
      </c>
      <c r="CE37" s="2" t="str">
        <f t="shared" si="22"/>
        <v/>
      </c>
      <c r="CF37" s="2" t="str">
        <f t="shared" si="23"/>
        <v/>
      </c>
      <c r="CG37" s="2" t="str">
        <f t="shared" si="24"/>
        <v/>
      </c>
      <c r="CH37" s="2" t="str">
        <f t="shared" si="25"/>
        <v/>
      </c>
      <c r="CI37" s="2" t="str">
        <f t="shared" si="26"/>
        <v/>
      </c>
      <c r="CJ37" s="2" t="str">
        <f t="shared" si="27"/>
        <v/>
      </c>
      <c r="CK37" s="2" t="str">
        <f t="shared" si="28"/>
        <v/>
      </c>
      <c r="CL37" s="2" t="str">
        <f t="shared" si="29"/>
        <v xml:space="preserve"> FROM iam___users</v>
      </c>
      <c r="CM37" s="4" t="str">
        <f t="shared" si="30"/>
        <v/>
      </c>
      <c r="CN37" s="4" t="str">
        <f t="shared" si="31"/>
        <v/>
      </c>
      <c r="CO37" s="4" t="str">
        <f t="shared" si="32"/>
        <v/>
      </c>
      <c r="CP37" s="4" t="str">
        <f t="shared" si="33"/>
        <v/>
      </c>
      <c r="CQ37" s="4" t="str">
        <f t="shared" si="34"/>
        <v/>
      </c>
      <c r="CR37" s="2" t="str">
        <f t="shared" si="35"/>
        <v/>
      </c>
      <c r="CS37" s="2" t="str">
        <f t="shared" si="36"/>
        <v/>
      </c>
      <c r="CT37" s="2" t="str">
        <f t="shared" si="77"/>
        <v xml:space="preserve"> ;</v>
      </c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</row>
    <row r="38" spans="1:202" x14ac:dyDescent="0.25">
      <c r="B38" s="2"/>
      <c r="C38" s="2"/>
      <c r="D38" s="2"/>
      <c r="E38" s="2"/>
      <c r="F38" s="2"/>
      <c r="G38" s="2"/>
      <c r="H38" s="2"/>
      <c r="I38" s="2"/>
      <c r="L38" s="2"/>
      <c r="N38" s="2"/>
      <c r="O38" s="2"/>
      <c r="Q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</row>
    <row r="39" spans="1:202" x14ac:dyDescent="0.25">
      <c r="B39" s="2"/>
      <c r="C39" s="2"/>
      <c r="D39" s="2"/>
      <c r="E39" s="2"/>
      <c r="F39" s="2"/>
      <c r="G39" s="2"/>
      <c r="H39" s="2"/>
      <c r="I39" s="2"/>
      <c r="L39" s="2"/>
      <c r="N39" s="2"/>
      <c r="O39" s="2"/>
      <c r="Q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</row>
    <row r="40" spans="1:202" x14ac:dyDescent="0.25">
      <c r="B40" s="2"/>
      <c r="C40" s="2"/>
      <c r="D40" s="2"/>
      <c r="E40" s="2"/>
      <c r="F40" s="2"/>
      <c r="G40" s="2"/>
      <c r="H40" s="2"/>
      <c r="I40" s="2"/>
      <c r="L40" s="2"/>
      <c r="N40" s="2"/>
      <c r="O40" s="2"/>
      <c r="Q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</row>
    <row r="41" spans="1:202" x14ac:dyDescent="0.25">
      <c r="B41" s="2"/>
      <c r="C41" s="2"/>
      <c r="D41" s="2"/>
      <c r="E41" s="2"/>
      <c r="F41" s="2"/>
      <c r="G41" s="2"/>
      <c r="H41" s="2"/>
      <c r="I41" s="2"/>
      <c r="L41" s="2"/>
      <c r="N41" s="2"/>
      <c r="O41" s="2"/>
      <c r="Q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</row>
    <row r="42" spans="1:202" x14ac:dyDescent="0.25">
      <c r="B42" s="2"/>
      <c r="C42" s="2"/>
      <c r="D42" s="2"/>
      <c r="E42" s="2"/>
      <c r="F42" s="2"/>
      <c r="G42" s="2"/>
      <c r="H42" s="2"/>
      <c r="I42" s="2"/>
      <c r="L42" s="2"/>
      <c r="N42" s="2"/>
      <c r="O42" s="2"/>
      <c r="Q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</row>
    <row r="43" spans="1:202" x14ac:dyDescent="0.25">
      <c r="B43" s="2"/>
      <c r="C43" s="2"/>
      <c r="D43" s="2"/>
      <c r="E43" s="2"/>
      <c r="F43" s="2"/>
      <c r="G43" s="2"/>
      <c r="H43" s="2"/>
      <c r="I43" s="2"/>
      <c r="L43" s="2"/>
      <c r="N43" s="2"/>
      <c r="O43" s="2"/>
      <c r="Q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</row>
    <row r="44" spans="1:202" x14ac:dyDescent="0.25">
      <c r="B44" s="2"/>
      <c r="C44" s="2"/>
      <c r="D44" s="2"/>
      <c r="E44" s="2"/>
      <c r="F44" s="2"/>
      <c r="G44" s="2"/>
      <c r="H44" s="2"/>
      <c r="I44" s="2"/>
      <c r="L44" s="2"/>
      <c r="N44" s="2"/>
      <c r="O44" s="2"/>
      <c r="Q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</row>
    <row r="45" spans="1:202" x14ac:dyDescent="0.25">
      <c r="B45" s="2"/>
      <c r="C45" s="2"/>
      <c r="D45" s="2"/>
      <c r="E45" s="2"/>
      <c r="F45" s="2"/>
      <c r="G45" s="2"/>
      <c r="H45" s="2"/>
      <c r="I45" s="2"/>
      <c r="L45" s="2"/>
      <c r="N45" s="2"/>
      <c r="O45" s="2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</row>
    <row r="46" spans="1:202" x14ac:dyDescent="0.25">
      <c r="B46" s="2"/>
      <c r="C46" s="2"/>
      <c r="D46" s="2"/>
      <c r="E46" s="2"/>
      <c r="F46" s="2"/>
      <c r="G46" s="2"/>
      <c r="H46" s="2"/>
      <c r="I46" s="2"/>
      <c r="L46" s="2"/>
      <c r="N46" s="2"/>
      <c r="O46" s="2"/>
      <c r="Q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</row>
    <row r="47" spans="1:202" x14ac:dyDescent="0.25">
      <c r="B47" s="2"/>
      <c r="C47" s="2"/>
      <c r="D47" s="2"/>
      <c r="E47" s="2"/>
      <c r="F47" s="2"/>
      <c r="G47" s="2"/>
      <c r="H47" s="2"/>
      <c r="I47" s="2"/>
      <c r="L47" s="2"/>
      <c r="N47" s="2"/>
      <c r="O47" s="2"/>
      <c r="Q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</row>
    <row r="48" spans="1:202" x14ac:dyDescent="0.25">
      <c r="B48" s="2"/>
      <c r="C48" s="2"/>
      <c r="D48" s="2"/>
      <c r="E48" s="2"/>
      <c r="F48" s="2"/>
      <c r="G48" s="2"/>
      <c r="H48" s="2"/>
      <c r="I48" s="2"/>
      <c r="L48" s="2"/>
      <c r="N48" s="2"/>
      <c r="O48" s="2"/>
      <c r="Q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</row>
    <row r="49" spans="2:202" x14ac:dyDescent="0.25">
      <c r="B49" s="2"/>
      <c r="C49" s="2"/>
      <c r="D49" s="2"/>
      <c r="E49" s="2"/>
      <c r="F49" s="2"/>
      <c r="G49" s="2"/>
      <c r="H49" s="2"/>
      <c r="I49" s="2"/>
      <c r="L49" s="2"/>
      <c r="N49" s="2"/>
      <c r="O49" s="2"/>
      <c r="Q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</row>
    <row r="50" spans="2:202" x14ac:dyDescent="0.25">
      <c r="B50" s="2"/>
      <c r="C50" s="2"/>
      <c r="D50" s="2"/>
      <c r="E50" s="2"/>
      <c r="F50" s="2"/>
      <c r="G50" s="2"/>
      <c r="H50" s="2"/>
      <c r="I50" s="2"/>
      <c r="L50" s="2"/>
      <c r="N50" s="2"/>
      <c r="O50" s="2"/>
      <c r="Q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</row>
    <row r="51" spans="2:202" x14ac:dyDescent="0.25">
      <c r="B51" s="2"/>
      <c r="C51" s="2"/>
      <c r="D51" s="2"/>
      <c r="E51" s="2"/>
      <c r="F51" s="2"/>
      <c r="G51" s="2"/>
      <c r="H51" s="2"/>
      <c r="I51" s="2"/>
      <c r="L51" s="2"/>
      <c r="N51" s="2"/>
      <c r="O51" s="2"/>
      <c r="Q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</row>
    <row r="52" spans="2:202" x14ac:dyDescent="0.25">
      <c r="BC52" s="2"/>
    </row>
    <row r="53" spans="2:202" x14ac:dyDescent="0.25">
      <c r="BC53" s="2"/>
    </row>
    <row r="54" spans="2:202" x14ac:dyDescent="0.25">
      <c r="BC54" s="2"/>
    </row>
    <row r="55" spans="2:202" x14ac:dyDescent="0.25">
      <c r="BC55" s="2"/>
    </row>
    <row r="56" spans="2:202" x14ac:dyDescent="0.25">
      <c r="BC56" s="2"/>
    </row>
    <row r="57" spans="2:202" x14ac:dyDescent="0.25">
      <c r="BC57" s="2"/>
    </row>
    <row r="58" spans="2:202" x14ac:dyDescent="0.25">
      <c r="BC58" s="2"/>
    </row>
    <row r="59" spans="2:202" x14ac:dyDescent="0.25">
      <c r="BC59" s="2"/>
    </row>
    <row r="60" spans="2:202" x14ac:dyDescent="0.25">
      <c r="BC60" s="2"/>
    </row>
    <row r="61" spans="2:202" x14ac:dyDescent="0.25">
      <c r="BC61" s="2"/>
    </row>
    <row r="62" spans="2:202" x14ac:dyDescent="0.25">
      <c r="BC62" s="2"/>
    </row>
    <row r="63" spans="2:202" x14ac:dyDescent="0.25">
      <c r="BC63" s="2"/>
    </row>
    <row r="64" spans="2:202" x14ac:dyDescent="0.25">
      <c r="BC64" s="2"/>
    </row>
    <row r="65" spans="55:55" x14ac:dyDescent="0.25">
      <c r="BC65" s="2"/>
    </row>
    <row r="66" spans="55:55" x14ac:dyDescent="0.25">
      <c r="BC66" s="2"/>
    </row>
    <row r="67" spans="55:55" x14ac:dyDescent="0.25">
      <c r="BC67" s="2"/>
    </row>
    <row r="68" spans="55:55" x14ac:dyDescent="0.25">
      <c r="BC68" s="2"/>
    </row>
    <row r="69" spans="55:55" x14ac:dyDescent="0.25">
      <c r="BC69" s="2"/>
    </row>
    <row r="70" spans="55:55" x14ac:dyDescent="0.25">
      <c r="BC70" s="2"/>
    </row>
    <row r="71" spans="55:55" x14ac:dyDescent="0.25">
      <c r="BC71" s="2"/>
    </row>
    <row r="72" spans="55:55" x14ac:dyDescent="0.25">
      <c r="BC72" s="2"/>
    </row>
    <row r="73" spans="55:55" x14ac:dyDescent="0.25">
      <c r="BC73" s="2"/>
    </row>
    <row r="74" spans="55:55" x14ac:dyDescent="0.25">
      <c r="BC74" s="2"/>
    </row>
    <row r="75" spans="55:55" x14ac:dyDescent="0.25">
      <c r="BC75" s="2"/>
    </row>
    <row r="76" spans="55:55" x14ac:dyDescent="0.25">
      <c r="BC76" s="2"/>
    </row>
    <row r="77" spans="55:55" x14ac:dyDescent="0.25">
      <c r="BC77" s="2"/>
    </row>
    <row r="78" spans="55:55" x14ac:dyDescent="0.25">
      <c r="BC78" s="2"/>
    </row>
    <row r="79" spans="55:55" x14ac:dyDescent="0.25">
      <c r="BC79" s="2"/>
    </row>
    <row r="80" spans="55:55" x14ac:dyDescent="0.25">
      <c r="BC80" s="2"/>
    </row>
    <row r="81" spans="55:55" x14ac:dyDescent="0.25">
      <c r="BC81" s="2"/>
    </row>
    <row r="82" spans="55:55" x14ac:dyDescent="0.25">
      <c r="BC82" s="2"/>
    </row>
    <row r="83" spans="55:55" x14ac:dyDescent="0.25">
      <c r="BC83" s="2"/>
    </row>
    <row r="84" spans="55:55" x14ac:dyDescent="0.25">
      <c r="BC84" s="2"/>
    </row>
    <row r="85" spans="55:55" x14ac:dyDescent="0.25">
      <c r="BC85" s="2"/>
    </row>
    <row r="86" spans="55:55" x14ac:dyDescent="0.25">
      <c r="BC86" s="2"/>
    </row>
    <row r="87" spans="55:55" x14ac:dyDescent="0.25">
      <c r="BC87" s="2"/>
    </row>
    <row r="88" spans="55:55" x14ac:dyDescent="0.25">
      <c r="BC88" s="2"/>
    </row>
    <row r="89" spans="55:55" x14ac:dyDescent="0.25">
      <c r="BC89" s="2"/>
    </row>
    <row r="90" spans="55:55" x14ac:dyDescent="0.25">
      <c r="BC90" s="2"/>
    </row>
    <row r="91" spans="55:55" x14ac:dyDescent="0.25">
      <c r="BC91" s="2"/>
    </row>
    <row r="92" spans="55:55" x14ac:dyDescent="0.25">
      <c r="BC92" s="2"/>
    </row>
    <row r="93" spans="55:55" x14ac:dyDescent="0.25">
      <c r="BC93" s="2"/>
    </row>
    <row r="94" spans="55:55" x14ac:dyDescent="0.25">
      <c r="BC94" s="2"/>
    </row>
    <row r="95" spans="55:55" x14ac:dyDescent="0.25">
      <c r="BC95" s="2"/>
    </row>
    <row r="96" spans="55:55" x14ac:dyDescent="0.25">
      <c r="BC96" s="2"/>
    </row>
    <row r="97" spans="55:55" x14ac:dyDescent="0.25">
      <c r="BC97" s="2"/>
    </row>
    <row r="98" spans="55:55" x14ac:dyDescent="0.25">
      <c r="BC98" s="2"/>
    </row>
    <row r="99" spans="55:55" x14ac:dyDescent="0.25">
      <c r="BC99" s="2"/>
    </row>
    <row r="100" spans="55:55" x14ac:dyDescent="0.25">
      <c r="BC100" s="2"/>
    </row>
    <row r="101" spans="55:55" x14ac:dyDescent="0.25">
      <c r="BC101" s="2"/>
    </row>
    <row r="102" spans="55:55" x14ac:dyDescent="0.25">
      <c r="BC102" s="2"/>
    </row>
    <row r="103" spans="55:55" x14ac:dyDescent="0.25">
      <c r="BC103" s="2"/>
    </row>
    <row r="104" spans="55:55" x14ac:dyDescent="0.25">
      <c r="BC104" s="2"/>
    </row>
    <row r="105" spans="55:55" x14ac:dyDescent="0.25">
      <c r="BC105" s="2"/>
    </row>
    <row r="106" spans="55:55" x14ac:dyDescent="0.25">
      <c r="BC106" s="2"/>
    </row>
    <row r="107" spans="55:55" x14ac:dyDescent="0.25">
      <c r="BC107" s="2"/>
    </row>
    <row r="108" spans="55:55" x14ac:dyDescent="0.25">
      <c r="BC108" s="2"/>
    </row>
    <row r="109" spans="55:55" x14ac:dyDescent="0.25">
      <c r="BC109" s="2"/>
    </row>
    <row r="110" spans="55:55" x14ac:dyDescent="0.25">
      <c r="BC110" s="2"/>
    </row>
    <row r="111" spans="55:55" x14ac:dyDescent="0.25">
      <c r="BC111" s="2"/>
    </row>
    <row r="112" spans="55:55" x14ac:dyDescent="0.25">
      <c r="BC112" s="2"/>
    </row>
    <row r="113" spans="55:55" x14ac:dyDescent="0.25">
      <c r="BC113" s="2"/>
    </row>
    <row r="114" spans="55:55" x14ac:dyDescent="0.25">
      <c r="BC114" s="2"/>
    </row>
    <row r="115" spans="55:55" x14ac:dyDescent="0.25">
      <c r="BC115" s="2"/>
    </row>
    <row r="116" spans="55:55" x14ac:dyDescent="0.25">
      <c r="BC116" s="2"/>
    </row>
    <row r="117" spans="55:55" x14ac:dyDescent="0.25">
      <c r="BC117" s="2"/>
    </row>
    <row r="118" spans="55:55" x14ac:dyDescent="0.25">
      <c r="BC118" s="2"/>
    </row>
    <row r="119" spans="55:55" x14ac:dyDescent="0.25">
      <c r="BC119" s="2"/>
    </row>
    <row r="120" spans="55:55" x14ac:dyDescent="0.25">
      <c r="BC120" s="2"/>
    </row>
    <row r="121" spans="55:55" x14ac:dyDescent="0.25">
      <c r="BC121" s="2"/>
    </row>
    <row r="122" spans="55:55" x14ac:dyDescent="0.25">
      <c r="BC122" s="2"/>
    </row>
    <row r="123" spans="55:55" x14ac:dyDescent="0.25">
      <c r="BC123" s="2"/>
    </row>
    <row r="124" spans="55:55" x14ac:dyDescent="0.25">
      <c r="BC124" s="2"/>
    </row>
    <row r="125" spans="55:55" x14ac:dyDescent="0.25">
      <c r="BC125" s="2"/>
    </row>
    <row r="126" spans="55:55" x14ac:dyDescent="0.25">
      <c r="BC126" s="2"/>
    </row>
    <row r="127" spans="55:55" x14ac:dyDescent="0.25">
      <c r="BC127" s="2"/>
    </row>
    <row r="128" spans="55:55" x14ac:dyDescent="0.25">
      <c r="BC128" s="2"/>
    </row>
    <row r="129" spans="55:55" x14ac:dyDescent="0.25">
      <c r="BC129" s="2"/>
    </row>
    <row r="130" spans="55:55" x14ac:dyDescent="0.25">
      <c r="BC130" s="2"/>
    </row>
    <row r="131" spans="55:55" x14ac:dyDescent="0.25">
      <c r="BC131" s="2"/>
    </row>
    <row r="132" spans="55:55" x14ac:dyDescent="0.25">
      <c r="BC132" s="2"/>
    </row>
    <row r="133" spans="55:55" x14ac:dyDescent="0.25">
      <c r="BC133" s="2"/>
    </row>
    <row r="134" spans="55:55" x14ac:dyDescent="0.25">
      <c r="BC134" s="2"/>
    </row>
    <row r="135" spans="55:55" x14ac:dyDescent="0.25">
      <c r="BC135" s="2"/>
    </row>
    <row r="136" spans="55:55" x14ac:dyDescent="0.25">
      <c r="BC136" s="2"/>
    </row>
    <row r="137" spans="55:55" x14ac:dyDescent="0.25">
      <c r="BC137" s="2"/>
    </row>
    <row r="138" spans="55:55" x14ac:dyDescent="0.25">
      <c r="BC138" s="2"/>
    </row>
    <row r="139" spans="55:55" x14ac:dyDescent="0.25">
      <c r="BC139" s="2"/>
    </row>
    <row r="140" spans="55:55" x14ac:dyDescent="0.25">
      <c r="BC140" s="2"/>
    </row>
    <row r="141" spans="55:55" x14ac:dyDescent="0.25">
      <c r="BC141" s="2"/>
    </row>
    <row r="142" spans="55:55" x14ac:dyDescent="0.25">
      <c r="BC142" s="2"/>
    </row>
    <row r="143" spans="55:55" x14ac:dyDescent="0.25">
      <c r="BC143" s="2"/>
    </row>
    <row r="144" spans="55:55" x14ac:dyDescent="0.25">
      <c r="BC144" s="2"/>
    </row>
    <row r="145" spans="55:55" x14ac:dyDescent="0.25">
      <c r="BC145" s="2"/>
    </row>
    <row r="146" spans="55:55" x14ac:dyDescent="0.25">
      <c r="BC146" s="2"/>
    </row>
    <row r="147" spans="55:55" x14ac:dyDescent="0.25">
      <c r="BC147" s="2"/>
    </row>
    <row r="148" spans="55:55" x14ac:dyDescent="0.25">
      <c r="BC148" s="2"/>
    </row>
    <row r="149" spans="55:55" x14ac:dyDescent="0.25">
      <c r="BC149" s="2"/>
    </row>
    <row r="150" spans="55:55" x14ac:dyDescent="0.25">
      <c r="BC150" s="2"/>
    </row>
    <row r="151" spans="55:55" x14ac:dyDescent="0.25">
      <c r="BC151" s="2"/>
    </row>
    <row r="152" spans="55:55" x14ac:dyDescent="0.25">
      <c r="BC152" s="2"/>
    </row>
    <row r="153" spans="55:55" x14ac:dyDescent="0.25">
      <c r="BC153" s="2"/>
    </row>
    <row r="154" spans="55:55" x14ac:dyDescent="0.25">
      <c r="BC154" s="2"/>
    </row>
    <row r="155" spans="55:55" x14ac:dyDescent="0.25">
      <c r="BC155" s="2"/>
    </row>
    <row r="156" spans="55:55" x14ac:dyDescent="0.25">
      <c r="BC156" s="2"/>
    </row>
    <row r="157" spans="55:55" x14ac:dyDescent="0.25">
      <c r="BC157" s="2"/>
    </row>
    <row r="158" spans="55:55" x14ac:dyDescent="0.25">
      <c r="BC158" s="2"/>
    </row>
    <row r="159" spans="55:55" x14ac:dyDescent="0.25">
      <c r="BC159" s="2"/>
    </row>
    <row r="160" spans="55:55" x14ac:dyDescent="0.25">
      <c r="BC160" s="2"/>
    </row>
    <row r="161" spans="55:55" x14ac:dyDescent="0.25">
      <c r="BC161" s="2"/>
    </row>
    <row r="162" spans="55:55" x14ac:dyDescent="0.25">
      <c r="BC162" s="2"/>
    </row>
    <row r="163" spans="55:55" x14ac:dyDescent="0.25">
      <c r="BC163" s="2"/>
    </row>
    <row r="164" spans="55:55" x14ac:dyDescent="0.25">
      <c r="BC164" s="2"/>
    </row>
    <row r="165" spans="55:55" x14ac:dyDescent="0.25">
      <c r="BC165" s="2"/>
    </row>
    <row r="166" spans="55:55" x14ac:dyDescent="0.25">
      <c r="BC166" s="2"/>
    </row>
    <row r="167" spans="55:55" x14ac:dyDescent="0.25">
      <c r="BC167" s="2"/>
    </row>
    <row r="168" spans="55:55" x14ac:dyDescent="0.25">
      <c r="BC168" s="2"/>
    </row>
    <row r="169" spans="55:55" x14ac:dyDescent="0.25">
      <c r="BC169" s="2"/>
    </row>
    <row r="170" spans="55:55" x14ac:dyDescent="0.25">
      <c r="BC170" s="2"/>
    </row>
    <row r="171" spans="55:55" x14ac:dyDescent="0.25">
      <c r="BC171" s="2"/>
    </row>
    <row r="172" spans="55:55" x14ac:dyDescent="0.25">
      <c r="BC172" s="2"/>
    </row>
    <row r="173" spans="55:55" x14ac:dyDescent="0.25">
      <c r="BC173" s="2"/>
    </row>
    <row r="174" spans="55:55" x14ac:dyDescent="0.25">
      <c r="BC174" s="2"/>
    </row>
    <row r="175" spans="55:55" x14ac:dyDescent="0.25">
      <c r="BC175" s="2"/>
    </row>
    <row r="176" spans="55:55" x14ac:dyDescent="0.25">
      <c r="BC176" s="2"/>
    </row>
    <row r="177" spans="55:55" x14ac:dyDescent="0.25">
      <c r="BC177" s="2"/>
    </row>
    <row r="178" spans="55:55" x14ac:dyDescent="0.25">
      <c r="BC178" s="2"/>
    </row>
    <row r="179" spans="55:55" x14ac:dyDescent="0.25">
      <c r="BC179" s="2"/>
    </row>
    <row r="180" spans="55:55" x14ac:dyDescent="0.25">
      <c r="BC180" s="2"/>
    </row>
    <row r="181" spans="55:55" x14ac:dyDescent="0.25">
      <c r="BC181" s="2"/>
    </row>
    <row r="182" spans="55:55" x14ac:dyDescent="0.25">
      <c r="BC182" s="2"/>
    </row>
    <row r="183" spans="55:55" x14ac:dyDescent="0.25">
      <c r="BC183" s="2"/>
    </row>
    <row r="184" spans="55:55" x14ac:dyDescent="0.25">
      <c r="BC184" s="2"/>
    </row>
    <row r="185" spans="55:55" x14ac:dyDescent="0.25">
      <c r="BC185" s="2"/>
    </row>
    <row r="186" spans="55:55" x14ac:dyDescent="0.25">
      <c r="BC186" s="2"/>
    </row>
    <row r="187" spans="55:55" x14ac:dyDescent="0.25">
      <c r="BC187" s="2"/>
    </row>
    <row r="188" spans="55:55" x14ac:dyDescent="0.25">
      <c r="BC188" s="2"/>
    </row>
    <row r="189" spans="55:55" x14ac:dyDescent="0.25">
      <c r="BC189" s="2"/>
    </row>
    <row r="190" spans="55:55" x14ac:dyDescent="0.25">
      <c r="BC190" s="2"/>
    </row>
    <row r="191" spans="55:55" x14ac:dyDescent="0.25">
      <c r="BC191" s="2"/>
    </row>
    <row r="192" spans="55:55" x14ac:dyDescent="0.25">
      <c r="BC192" s="2"/>
    </row>
    <row r="193" spans="55:55" x14ac:dyDescent="0.25">
      <c r="BC193" s="2"/>
    </row>
    <row r="194" spans="55:55" x14ac:dyDescent="0.25">
      <c r="BC194" s="2"/>
    </row>
    <row r="195" spans="55:55" x14ac:dyDescent="0.25">
      <c r="BC195" s="2"/>
    </row>
    <row r="196" spans="55:55" x14ac:dyDescent="0.25">
      <c r="BC196" s="2"/>
    </row>
    <row r="197" spans="55:55" x14ac:dyDescent="0.25">
      <c r="BC197" s="2"/>
    </row>
    <row r="198" spans="55:55" x14ac:dyDescent="0.25">
      <c r="BC198" s="2"/>
    </row>
    <row r="199" spans="55:55" x14ac:dyDescent="0.25">
      <c r="BC199" s="2"/>
    </row>
    <row r="200" spans="55:55" x14ac:dyDescent="0.25">
      <c r="BC200" s="2"/>
    </row>
    <row r="201" spans="55:55" x14ac:dyDescent="0.25">
      <c r="BC201" s="2"/>
    </row>
    <row r="202" spans="55:55" x14ac:dyDescent="0.25">
      <c r="BC202" s="2"/>
    </row>
    <row r="203" spans="55:55" x14ac:dyDescent="0.25">
      <c r="BC203" s="2"/>
    </row>
    <row r="204" spans="55:55" x14ac:dyDescent="0.25">
      <c r="BC204" s="2"/>
    </row>
    <row r="205" spans="55:55" x14ac:dyDescent="0.25">
      <c r="BC205" s="2"/>
    </row>
    <row r="206" spans="55:55" x14ac:dyDescent="0.25">
      <c r="BC206" s="2"/>
    </row>
    <row r="207" spans="55:55" x14ac:dyDescent="0.25">
      <c r="BC207" s="2"/>
    </row>
  </sheetData>
  <sortState ref="B2:S38">
    <sortCondition ref="B2:B38"/>
    <sortCondition ref="C2:C38"/>
    <sortCondition ref="S2:S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aws_services</vt:lpstr>
      <vt:lpstr>aws_cli_commands</vt:lpstr>
      <vt:lpstr>aws_cli_commands_recursive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Hackney</dc:creator>
  <cp:lastModifiedBy>Douglas Hackney</cp:lastModifiedBy>
  <dcterms:created xsi:type="dcterms:W3CDTF">2018-02-01T22:17:15Z</dcterms:created>
  <dcterms:modified xsi:type="dcterms:W3CDTF">2018-03-05T02:52:10Z</dcterms:modified>
</cp:coreProperties>
</file>