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-D\neo\"/>
    </mc:Choice>
  </mc:AlternateContent>
  <xr:revisionPtr revIDLastSave="0" documentId="13_ncr:1_{4E1A4E56-464F-4245-8D1C-3A42FB375BED}" xr6:coauthVersionLast="47" xr6:coauthVersionMax="47" xr10:uidLastSave="{00000000-0000-0000-0000-000000000000}"/>
  <bookViews>
    <workbookView xWindow="60" yWindow="470" windowWidth="13550" windowHeight="10330" xr2:uid="{A7097B41-0B65-4488-9CEB-A6D95AF49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E15" i="1" s="1"/>
  <c r="H7" i="1"/>
  <c r="C14" i="1" s="1"/>
  <c r="D10" i="1"/>
  <c r="C10" i="1"/>
  <c r="E11" i="1"/>
  <c r="D11" i="1"/>
  <c r="E12" i="1"/>
  <c r="B19" i="1"/>
  <c r="B18" i="1"/>
  <c r="G11" i="1"/>
  <c r="H11" i="1" s="1"/>
  <c r="D15" i="1" s="1"/>
  <c r="G10" i="1"/>
  <c r="H10" i="1" s="1"/>
  <c r="F10" i="1"/>
  <c r="B3" i="1"/>
  <c r="D9" i="1" s="1"/>
  <c r="E8" i="1"/>
  <c r="D8" i="1"/>
  <c r="C6" i="1"/>
  <c r="C8" i="1" s="1"/>
  <c r="E7" i="1"/>
  <c r="E10" i="1" s="1"/>
  <c r="D7" i="1"/>
  <c r="C5" i="1"/>
  <c r="B17" i="1"/>
  <c r="E14" i="1" l="1"/>
  <c r="D14" i="1"/>
  <c r="C15" i="1"/>
  <c r="E16" i="1"/>
  <c r="E19" i="1" s="1"/>
  <c r="B5" i="1"/>
  <c r="C7" i="1"/>
  <c r="D16" i="1" l="1"/>
  <c r="D18" i="1" s="1"/>
  <c r="C16" i="1"/>
  <c r="C17" i="1" s="1"/>
  <c r="F20" i="1" s="1"/>
</calcChain>
</file>

<file path=xl/sharedStrings.xml><?xml version="1.0" encoding="utf-8"?>
<sst xmlns="http://schemas.openxmlformats.org/spreadsheetml/2006/main" count="12" uniqueCount="11">
  <si>
    <t>整流罩</t>
    <phoneticPr fontId="2" type="noConversion"/>
  </si>
  <si>
    <t>推进剂残留</t>
    <phoneticPr fontId="2" type="noConversion"/>
  </si>
  <si>
    <t>芯级节流</t>
    <phoneticPr fontId="2" type="noConversion"/>
  </si>
  <si>
    <t>九台梅林1d 质量流速</t>
    <phoneticPr fontId="2" type="noConversion"/>
  </si>
  <si>
    <t>助推飞行时序(参考欧罗巴快帆)</t>
    <phoneticPr fontId="2" type="noConversion"/>
  </si>
  <si>
    <t>质量流速计算的飞行时序</t>
    <phoneticPr fontId="2" type="noConversion"/>
  </si>
  <si>
    <t>助推分离后质量</t>
    <phoneticPr fontId="2" type="noConversion"/>
  </si>
  <si>
    <t>芯级分离后质量</t>
    <phoneticPr fontId="2" type="noConversion"/>
  </si>
  <si>
    <t>二级分离后质量</t>
    <phoneticPr fontId="2" type="noConversion"/>
  </si>
  <si>
    <t>起飞质量</t>
    <phoneticPr fontId="2" type="noConversion"/>
  </si>
  <si>
    <t>总DV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</si>
</sst>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22</xdr:row>
      <xdr:rowOff>0</xdr:rowOff>
    </xdr:from>
    <xdr:to>
      <xdr:col>4</xdr:col>
      <xdr:colOff>343015</xdr:colOff>
      <xdr:row>43</xdr:row>
      <xdr:rowOff>153594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DD99D8-0A61-4164-9873-FB8C9133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3911600"/>
          <a:ext cx="5054715" cy="388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2775-0A1C-4FA2-ADDB-F5941FA38906}">
  <dimension ref="A1:H20"/>
  <sheetViews>
    <sheetView tabSelected="1" workbookViewId="0">
      <selection activeCell="G8" sqref="G8"/>
    </sheetView>
  </sheetViews>
  <sheetFormatPr defaultRowHeight="14" x14ac:dyDescent="0.3"/>
  <cols>
    <col min="1" max="1" width="27.1640625" bestFit="1" customWidth="1"/>
    <col min="3" max="3" width="13.83203125" bestFit="1" customWidth="1"/>
    <col min="4" max="4" width="14.5" bestFit="1" customWidth="1"/>
    <col min="5" max="5" width="12.4140625" bestFit="1" customWidth="1"/>
    <col min="6" max="7" width="13.6640625" bestFit="1" customWidth="1"/>
    <col min="8" max="8" width="9" bestFit="1" customWidth="1"/>
  </cols>
  <sheetData>
    <row r="1" spans="1:8" x14ac:dyDescent="0.3">
      <c r="A1" t="s">
        <v>1</v>
      </c>
      <c r="B1" s="3">
        <v>5.0000000000000001E-3</v>
      </c>
    </row>
    <row r="2" spans="1:8" x14ac:dyDescent="0.3">
      <c r="A2" t="s">
        <v>2</v>
      </c>
      <c r="B2" s="4">
        <v>0.7</v>
      </c>
      <c r="D2" s="1"/>
      <c r="E2" s="1"/>
      <c r="F2" t="s">
        <v>0</v>
      </c>
    </row>
    <row r="3" spans="1:8" x14ac:dyDescent="0.3">
      <c r="A3" t="s">
        <v>3</v>
      </c>
      <c r="B3" s="5">
        <f>775.7/9.8/A17*9</f>
        <v>2.517235162616283</v>
      </c>
      <c r="D3" s="1"/>
      <c r="E3" s="1"/>
    </row>
    <row r="4" spans="1:8" x14ac:dyDescent="0.3">
      <c r="A4" t="s">
        <v>4</v>
      </c>
      <c r="B4">
        <v>173</v>
      </c>
    </row>
    <row r="5" spans="1:8" x14ac:dyDescent="0.3">
      <c r="A5" t="s">
        <v>5</v>
      </c>
      <c r="B5" s="2">
        <f>(C6-C8)/B3/2</f>
        <v>165.50162105911508</v>
      </c>
      <c r="C5" s="1">
        <f>2*D5</f>
        <v>54.4</v>
      </c>
      <c r="D5" s="1">
        <v>27.2</v>
      </c>
      <c r="E5" s="1">
        <v>4.5</v>
      </c>
    </row>
    <row r="6" spans="1:8" x14ac:dyDescent="0.3">
      <c r="C6" s="1">
        <f>2*D6</f>
        <v>837.4</v>
      </c>
      <c r="D6" s="1">
        <v>418.7</v>
      </c>
      <c r="E6" s="1">
        <v>111.5</v>
      </c>
      <c r="F6" s="2"/>
    </row>
    <row r="7" spans="1:8" x14ac:dyDescent="0.3">
      <c r="A7" t="s">
        <v>9</v>
      </c>
      <c r="C7" s="2">
        <f>C5+C6</f>
        <v>891.8</v>
      </c>
      <c r="D7" s="2">
        <f>D5+D6</f>
        <v>445.9</v>
      </c>
      <c r="E7" s="2">
        <f>E5+E6</f>
        <v>116</v>
      </c>
      <c r="F7" s="1">
        <v>1.7</v>
      </c>
      <c r="G7" s="1">
        <v>50</v>
      </c>
      <c r="H7" s="2">
        <f>C7+D7+E7+F7+G7</f>
        <v>1505.3999999999999</v>
      </c>
    </row>
    <row r="8" spans="1:8" x14ac:dyDescent="0.3">
      <c r="A8" t="s">
        <v>1</v>
      </c>
      <c r="C8" s="2">
        <f>C6*B1</f>
        <v>4.1870000000000003</v>
      </c>
      <c r="D8" s="2">
        <f>D6*B1</f>
        <v>2.0935000000000001</v>
      </c>
      <c r="E8" s="2">
        <f>E6*B1</f>
        <v>0.5575</v>
      </c>
    </row>
    <row r="9" spans="1:8" x14ac:dyDescent="0.3">
      <c r="C9" s="2"/>
      <c r="D9" s="2">
        <f>D6-B2*B3*B4</f>
        <v>113.86282180716813</v>
      </c>
      <c r="E9" s="2"/>
      <c r="G9" s="2"/>
    </row>
    <row r="10" spans="1:8" x14ac:dyDescent="0.3">
      <c r="A10" t="s">
        <v>6</v>
      </c>
      <c r="C10" s="2">
        <f>C5+C8</f>
        <v>58.586999999999996</v>
      </c>
      <c r="D10" s="2">
        <f>D5+D9</f>
        <v>141.06282180716812</v>
      </c>
      <c r="E10" s="2">
        <f>E7</f>
        <v>116</v>
      </c>
      <c r="F10" s="2">
        <f>F7</f>
        <v>1.7</v>
      </c>
      <c r="G10" s="2">
        <f>G7</f>
        <v>50</v>
      </c>
      <c r="H10" s="2">
        <f>C10+D10+E10+F10+G10</f>
        <v>367.3498218071681</v>
      </c>
    </row>
    <row r="11" spans="1:8" x14ac:dyDescent="0.3">
      <c r="A11" t="s">
        <v>7</v>
      </c>
      <c r="C11" s="2"/>
      <c r="D11" s="2">
        <f>D5+D8</f>
        <v>29.293499999999998</v>
      </c>
      <c r="E11" s="2">
        <f>E7</f>
        <v>116</v>
      </c>
      <c r="F11" s="2"/>
      <c r="G11" s="2">
        <f>G7</f>
        <v>50</v>
      </c>
      <c r="H11" s="2">
        <f>D11+E11+G11</f>
        <v>195.29349999999999</v>
      </c>
    </row>
    <row r="12" spans="1:8" x14ac:dyDescent="0.3">
      <c r="A12" t="s">
        <v>8</v>
      </c>
      <c r="C12" s="2"/>
      <c r="D12" s="2"/>
      <c r="E12" s="2">
        <f>E5+E8</f>
        <v>5.0575000000000001</v>
      </c>
      <c r="F12" s="2"/>
      <c r="G12" s="2">
        <f>G7</f>
        <v>50</v>
      </c>
      <c r="H12" s="2">
        <f>D12+E12+G12</f>
        <v>55.057499999999997</v>
      </c>
    </row>
    <row r="14" spans="1:8" x14ac:dyDescent="0.3">
      <c r="C14" s="2">
        <f>H7</f>
        <v>1505.3999999999999</v>
      </c>
      <c r="D14" s="2">
        <f>H10-F10-C10</f>
        <v>307.06282180716812</v>
      </c>
      <c r="E14" s="2">
        <f>H11-D11</f>
        <v>166</v>
      </c>
    </row>
    <row r="15" spans="1:8" x14ac:dyDescent="0.3">
      <c r="C15" s="2">
        <f>H10</f>
        <v>367.3498218071681</v>
      </c>
      <c r="D15" s="2">
        <f>H11</f>
        <v>195.29349999999999</v>
      </c>
      <c r="E15" s="2">
        <f>H12</f>
        <v>55.057499999999997</v>
      </c>
    </row>
    <row r="16" spans="1:8" x14ac:dyDescent="0.3">
      <c r="C16" s="6">
        <f>C14/C15</f>
        <v>4.0980011711839763</v>
      </c>
      <c r="D16" s="6">
        <f>D14/D15</f>
        <v>1.5723146024172239</v>
      </c>
      <c r="E16" s="6">
        <f>E14/E15</f>
        <v>3.0150297416337466</v>
      </c>
    </row>
    <row r="17" spans="1:6" x14ac:dyDescent="0.3">
      <c r="A17">
        <v>283</v>
      </c>
      <c r="B17" s="1">
        <f>GEOMEAN(A17,A18)</f>
        <v>297.14642854996589</v>
      </c>
      <c r="C17" s="6">
        <f>LN(C16)*B17*9.8</f>
        <v>4107.4234324784493</v>
      </c>
      <c r="D17" s="6"/>
      <c r="E17" s="6"/>
    </row>
    <row r="18" spans="1:6" x14ac:dyDescent="0.3">
      <c r="A18">
        <v>312</v>
      </c>
      <c r="B18">
        <f>A18</f>
        <v>312</v>
      </c>
      <c r="D18" s="2">
        <f>LN(D16)*B18*9.8</f>
        <v>1383.7132192824758</v>
      </c>
    </row>
    <row r="19" spans="1:6" x14ac:dyDescent="0.3">
      <c r="A19">
        <v>348</v>
      </c>
      <c r="B19">
        <f>A19</f>
        <v>348</v>
      </c>
      <c r="E19" s="2">
        <f>LN(E16)*B19*9.8</f>
        <v>3763.7505027558873</v>
      </c>
    </row>
    <row r="20" spans="1:6" x14ac:dyDescent="0.3">
      <c r="A20" t="s">
        <v>10</v>
      </c>
      <c r="E20" s="2"/>
      <c r="F20" s="2">
        <f>C17+D18+E19</f>
        <v>9254.8871545168113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falkor lu</dc:creator>
  <cp:lastModifiedBy>falkor lu</cp:lastModifiedBy>
  <dcterms:created xsi:type="dcterms:W3CDTF">2025-02-08T01:23:27Z</dcterms:created>
  <dcterms:modified xsi:type="dcterms:W3CDTF">2025-02-08T01:55:43Z</dcterms:modified>
</cp:coreProperties>
</file>