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OTA home\"/>
    </mc:Choice>
  </mc:AlternateContent>
  <xr:revisionPtr revIDLastSave="0" documentId="13_ncr:1_{2CF43DB5-DEB9-475B-A09D-D87222B1CF65}" xr6:coauthVersionLast="47" xr6:coauthVersionMax="47" xr10:uidLastSave="{00000000-0000-0000-0000-000000000000}"/>
  <bookViews>
    <workbookView xWindow="-108" yWindow="-108" windowWidth="23256" windowHeight="12576" tabRatio="816" activeTab="2" xr2:uid="{8699C68F-D3F7-409F-8366-88AE5BC4C2FC}"/>
  </bookViews>
  <sheets>
    <sheet name="Employee Salary Data" sheetId="1" r:id="rId1"/>
    <sheet name="Feeder" sheetId="2" r:id="rId2"/>
    <sheet name="Analysis" sheetId="3" r:id="rId3"/>
  </sheets>
  <definedNames>
    <definedName name="_xlnm._FilterDatabase" localSheetId="0" hidden="1">'Employee Salary Data'!$A$1:$G$107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3" l="1"/>
  <c r="J35" i="3"/>
  <c r="K35" i="3"/>
  <c r="L35" i="3"/>
  <c r="M35" i="3"/>
  <c r="N35" i="3"/>
  <c r="O35" i="3"/>
  <c r="P35" i="3"/>
  <c r="I36" i="3"/>
  <c r="J36" i="3"/>
  <c r="K36" i="3"/>
  <c r="L36" i="3"/>
  <c r="M36" i="3"/>
  <c r="N36" i="3"/>
  <c r="O36" i="3"/>
  <c r="P36" i="3"/>
  <c r="I37" i="3"/>
  <c r="J37" i="3"/>
  <c r="K37" i="3"/>
  <c r="L37" i="3"/>
  <c r="M37" i="3"/>
  <c r="N37" i="3"/>
  <c r="O37" i="3"/>
  <c r="P37" i="3"/>
  <c r="I38" i="3"/>
  <c r="J38" i="3"/>
  <c r="K38" i="3"/>
  <c r="L38" i="3"/>
  <c r="M38" i="3"/>
  <c r="N38" i="3"/>
  <c r="O38" i="3"/>
  <c r="P38" i="3"/>
  <c r="I39" i="3"/>
  <c r="J39" i="3"/>
  <c r="K39" i="3"/>
  <c r="L39" i="3"/>
  <c r="M39" i="3"/>
  <c r="N39" i="3"/>
  <c r="O39" i="3"/>
  <c r="P39" i="3"/>
  <c r="I40" i="3"/>
  <c r="J40" i="3"/>
  <c r="K40" i="3"/>
  <c r="L40" i="3"/>
  <c r="M40" i="3"/>
  <c r="N40" i="3"/>
  <c r="O40" i="3"/>
  <c r="P40" i="3"/>
  <c r="J34" i="3"/>
  <c r="K34" i="3"/>
  <c r="L34" i="3"/>
  <c r="M34" i="3"/>
  <c r="N34" i="3"/>
  <c r="O34" i="3"/>
  <c r="P34" i="3"/>
  <c r="I34" i="3"/>
  <c r="I21" i="3"/>
  <c r="Q21" i="3" s="1"/>
  <c r="J21" i="3"/>
  <c r="K21" i="3"/>
  <c r="L21" i="3"/>
  <c r="M21" i="3"/>
  <c r="N21" i="3"/>
  <c r="N27" i="3" s="1"/>
  <c r="O21" i="3"/>
  <c r="P21" i="3"/>
  <c r="I22" i="3"/>
  <c r="Q22" i="3" s="1"/>
  <c r="J22" i="3"/>
  <c r="K22" i="3"/>
  <c r="L22" i="3"/>
  <c r="M22" i="3"/>
  <c r="N22" i="3"/>
  <c r="O22" i="3"/>
  <c r="P22" i="3"/>
  <c r="I23" i="3"/>
  <c r="Q23" i="3" s="1"/>
  <c r="J23" i="3"/>
  <c r="K23" i="3"/>
  <c r="L23" i="3"/>
  <c r="M23" i="3"/>
  <c r="N23" i="3"/>
  <c r="O23" i="3"/>
  <c r="P23" i="3"/>
  <c r="I24" i="3"/>
  <c r="Q24" i="3" s="1"/>
  <c r="J24" i="3"/>
  <c r="K24" i="3"/>
  <c r="L24" i="3"/>
  <c r="M24" i="3"/>
  <c r="N24" i="3"/>
  <c r="O24" i="3"/>
  <c r="P24" i="3"/>
  <c r="I25" i="3"/>
  <c r="Q25" i="3" s="1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Q26" i="3" s="1"/>
  <c r="O26" i="3"/>
  <c r="P26" i="3"/>
  <c r="J20" i="3"/>
  <c r="J27" i="3" s="1"/>
  <c r="K20" i="3"/>
  <c r="K27" i="3" s="1"/>
  <c r="L20" i="3"/>
  <c r="L27" i="3" s="1"/>
  <c r="M20" i="3"/>
  <c r="M27" i="3" s="1"/>
  <c r="N20" i="3"/>
  <c r="O20" i="3"/>
  <c r="O27" i="3" s="1"/>
  <c r="P20" i="3"/>
  <c r="P27" i="3" s="1"/>
  <c r="I20" i="3"/>
  <c r="I27" i="3" s="1"/>
  <c r="Q27" i="3" s="1"/>
  <c r="Q13" i="3"/>
  <c r="Q7" i="3"/>
  <c r="Q8" i="3"/>
  <c r="Q9" i="3"/>
  <c r="Q10" i="3"/>
  <c r="Q11" i="3"/>
  <c r="Q12" i="3"/>
  <c r="Q6" i="3"/>
  <c r="J13" i="3"/>
  <c r="K13" i="3"/>
  <c r="L13" i="3"/>
  <c r="M13" i="3"/>
  <c r="N13" i="3"/>
  <c r="O13" i="3"/>
  <c r="P13" i="3"/>
  <c r="I13" i="3"/>
  <c r="I7" i="3"/>
  <c r="J7" i="3"/>
  <c r="K7" i="3"/>
  <c r="L7" i="3"/>
  <c r="M7" i="3"/>
  <c r="N7" i="3"/>
  <c r="O7" i="3"/>
  <c r="P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J6" i="3"/>
  <c r="K6" i="3"/>
  <c r="L6" i="3"/>
  <c r="M6" i="3"/>
  <c r="N6" i="3"/>
  <c r="O6" i="3"/>
  <c r="P6" i="3"/>
  <c r="I6" i="3"/>
  <c r="E36" i="3"/>
  <c r="E37" i="3"/>
  <c r="E38" i="3"/>
  <c r="E39" i="3"/>
  <c r="E35" i="3"/>
  <c r="E40" i="3" s="1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1" i="3"/>
  <c r="F22" i="3"/>
  <c r="F23" i="3"/>
  <c r="F24" i="3"/>
  <c r="F25" i="3"/>
  <c r="F26" i="3"/>
  <c r="F27" i="3"/>
  <c r="F20" i="3"/>
  <c r="F28" i="3" s="1"/>
  <c r="F7" i="3"/>
  <c r="F8" i="3"/>
  <c r="F9" i="3"/>
  <c r="F10" i="3"/>
  <c r="F11" i="3"/>
  <c r="F12" i="3"/>
  <c r="F6" i="3"/>
  <c r="F13" i="3" s="1"/>
  <c r="E21" i="3"/>
  <c r="E22" i="3"/>
  <c r="E23" i="3"/>
  <c r="E24" i="3"/>
  <c r="E25" i="3"/>
  <c r="E26" i="3"/>
  <c r="E27" i="3"/>
  <c r="E20" i="3"/>
  <c r="E7" i="3"/>
  <c r="E8" i="3"/>
  <c r="E9" i="3"/>
  <c r="E10" i="3"/>
  <c r="E11" i="3"/>
  <c r="E12" i="3"/>
  <c r="E6" i="3"/>
  <c r="B6" i="3"/>
  <c r="B5" i="3"/>
  <c r="B4" i="3"/>
  <c r="B3" i="3"/>
  <c r="B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L41" i="3" l="1"/>
  <c r="K41" i="3"/>
  <c r="J41" i="3"/>
  <c r="N41" i="3"/>
  <c r="M41" i="3"/>
  <c r="Q40" i="3"/>
  <c r="Q39" i="3"/>
  <c r="Q38" i="3"/>
  <c r="Q37" i="3"/>
  <c r="Q36" i="3"/>
  <c r="Q35" i="3"/>
  <c r="O41" i="3"/>
  <c r="Q34" i="3"/>
  <c r="P41" i="3"/>
  <c r="I41" i="3"/>
  <c r="Q41" i="3"/>
  <c r="Q20" i="3"/>
  <c r="E28" i="3"/>
  <c r="E13" i="3"/>
</calcChain>
</file>

<file path=xl/sharedStrings.xml><?xml version="1.0" encoding="utf-8"?>
<sst xmlns="http://schemas.openxmlformats.org/spreadsheetml/2006/main" count="761" uniqueCount="256">
  <si>
    <t>Sr. No</t>
  </si>
  <si>
    <t>Code</t>
  </si>
  <si>
    <t>Employee Name</t>
  </si>
  <si>
    <t>Designation</t>
  </si>
  <si>
    <t>Department</t>
  </si>
  <si>
    <t>Join Date</t>
  </si>
  <si>
    <t>Annual CTC</t>
  </si>
  <si>
    <t>BOM043</t>
  </si>
  <si>
    <t>Junior Manager</t>
  </si>
  <si>
    <t>Operations</t>
  </si>
  <si>
    <t>BOM063</t>
  </si>
  <si>
    <t>Senior Executive</t>
  </si>
  <si>
    <t>BOM069</t>
  </si>
  <si>
    <t>Executive</t>
  </si>
  <si>
    <t>Finance &amp; Admin</t>
  </si>
  <si>
    <t>BOM145</t>
  </si>
  <si>
    <t>BOM149</t>
  </si>
  <si>
    <t>D2C</t>
  </si>
  <si>
    <t>BOM187</t>
  </si>
  <si>
    <t>BOM190</t>
  </si>
  <si>
    <t>General Manager</t>
  </si>
  <si>
    <t>BOM198</t>
  </si>
  <si>
    <t>VP</t>
  </si>
  <si>
    <t>Marketing</t>
  </si>
  <si>
    <t>BOM203</t>
  </si>
  <si>
    <t>Manager</t>
  </si>
  <si>
    <t>BOM207</t>
  </si>
  <si>
    <t>Marketplace</t>
  </si>
  <si>
    <t>BOM208</t>
  </si>
  <si>
    <t>BOM216</t>
  </si>
  <si>
    <t>BOM217</t>
  </si>
  <si>
    <t>BOM220</t>
  </si>
  <si>
    <t>Senior Manager</t>
  </si>
  <si>
    <t>Product</t>
  </si>
  <si>
    <t>BOM225</t>
  </si>
  <si>
    <t>BOM227</t>
  </si>
  <si>
    <t>BOM228</t>
  </si>
  <si>
    <t>BOM232</t>
  </si>
  <si>
    <t>BOM237</t>
  </si>
  <si>
    <t>BOM246</t>
  </si>
  <si>
    <t>BOM256</t>
  </si>
  <si>
    <t>BOM267</t>
  </si>
  <si>
    <t>BOM270</t>
  </si>
  <si>
    <t>BOM272</t>
  </si>
  <si>
    <t>BOM273</t>
  </si>
  <si>
    <t>BOM277</t>
  </si>
  <si>
    <t>BOM281</t>
  </si>
  <si>
    <t>BOM287</t>
  </si>
  <si>
    <t>BOM290</t>
  </si>
  <si>
    <t>BOM294</t>
  </si>
  <si>
    <t>BOM295</t>
  </si>
  <si>
    <t>BOM296</t>
  </si>
  <si>
    <t>BOM298</t>
  </si>
  <si>
    <t>BOM299</t>
  </si>
  <si>
    <t>BOM301</t>
  </si>
  <si>
    <t>BOM302</t>
  </si>
  <si>
    <t>BOM303</t>
  </si>
  <si>
    <t>BOM304</t>
  </si>
  <si>
    <t>BOM305</t>
  </si>
  <si>
    <t>BOM306</t>
  </si>
  <si>
    <t>BOM308</t>
  </si>
  <si>
    <t>BOM309</t>
  </si>
  <si>
    <t>BOM311</t>
  </si>
  <si>
    <t>BOM312</t>
  </si>
  <si>
    <t>BOM313</t>
  </si>
  <si>
    <t>BOM316</t>
  </si>
  <si>
    <t>BOM318</t>
  </si>
  <si>
    <t>BOM320</t>
  </si>
  <si>
    <t>BOM321</t>
  </si>
  <si>
    <t>BOM322</t>
  </si>
  <si>
    <t>CXO</t>
  </si>
  <si>
    <t>BOM325</t>
  </si>
  <si>
    <t>BOM329</t>
  </si>
  <si>
    <t>BOM330</t>
  </si>
  <si>
    <t>BOM333</t>
  </si>
  <si>
    <t>BOM334</t>
  </si>
  <si>
    <t>BOM338</t>
  </si>
  <si>
    <t>BOM340</t>
  </si>
  <si>
    <t>BOM342</t>
  </si>
  <si>
    <t>BOM343</t>
  </si>
  <si>
    <t>BOM344</t>
  </si>
  <si>
    <t>BOM345</t>
  </si>
  <si>
    <t>BOM346</t>
  </si>
  <si>
    <t>BOM347</t>
  </si>
  <si>
    <t>BOM348</t>
  </si>
  <si>
    <t>BOM352</t>
  </si>
  <si>
    <t>BOM357</t>
  </si>
  <si>
    <t>BOM358</t>
  </si>
  <si>
    <t>BOM360</t>
  </si>
  <si>
    <t>BOM361</t>
  </si>
  <si>
    <t>BOM362</t>
  </si>
  <si>
    <t>BOM363</t>
  </si>
  <si>
    <t>BOM364</t>
  </si>
  <si>
    <t>BOM365</t>
  </si>
  <si>
    <t>BOM366</t>
  </si>
  <si>
    <t>BOM368</t>
  </si>
  <si>
    <t>BOM370</t>
  </si>
  <si>
    <t>BOM373</t>
  </si>
  <si>
    <t>BOM376</t>
  </si>
  <si>
    <t>BOM379</t>
  </si>
  <si>
    <t>Management</t>
  </si>
  <si>
    <t>BOM382</t>
  </si>
  <si>
    <t>BOM383</t>
  </si>
  <si>
    <t>BOM359</t>
  </si>
  <si>
    <t>BOM375</t>
  </si>
  <si>
    <t>BOM380</t>
  </si>
  <si>
    <t>BOM381</t>
  </si>
  <si>
    <t>BOM384</t>
  </si>
  <si>
    <t>BOM386</t>
  </si>
  <si>
    <t>BOM387</t>
  </si>
  <si>
    <t>BOM388</t>
  </si>
  <si>
    <t>BOM389</t>
  </si>
  <si>
    <t>BOM391</t>
  </si>
  <si>
    <t>BOM392</t>
  </si>
  <si>
    <t>BOM393</t>
  </si>
  <si>
    <t>BOM394</t>
  </si>
  <si>
    <t>BOM395</t>
  </si>
  <si>
    <t>BOM397</t>
  </si>
  <si>
    <t>BOM398</t>
  </si>
  <si>
    <t>BOM399</t>
  </si>
  <si>
    <t>BOM400</t>
  </si>
  <si>
    <t>BOM401</t>
  </si>
  <si>
    <t>BOM402</t>
  </si>
  <si>
    <t>BOM403</t>
  </si>
  <si>
    <t>BOM404</t>
  </si>
  <si>
    <t>BOM405</t>
  </si>
  <si>
    <t>BOM406</t>
  </si>
  <si>
    <t>Employee_1</t>
  </si>
  <si>
    <t>Employee_3</t>
  </si>
  <si>
    <t>Employee_4</t>
  </si>
  <si>
    <t>Employee_10</t>
  </si>
  <si>
    <t>Employee_13</t>
  </si>
  <si>
    <t>Employee_15</t>
  </si>
  <si>
    <t>Employee_20</t>
  </si>
  <si>
    <t>Employee_21</t>
  </si>
  <si>
    <t>Employee_25</t>
  </si>
  <si>
    <t>Employee_26</t>
  </si>
  <si>
    <t>Employee_27</t>
  </si>
  <si>
    <t>Employee_28</t>
  </si>
  <si>
    <t>Employee_31</t>
  </si>
  <si>
    <t>Employee_32</t>
  </si>
  <si>
    <t>Employee_33</t>
  </si>
  <si>
    <t>Employee_35</t>
  </si>
  <si>
    <t>Employee_36</t>
  </si>
  <si>
    <t>Employee_37</t>
  </si>
  <si>
    <t>Employee_38</t>
  </si>
  <si>
    <t>Employee_39</t>
  </si>
  <si>
    <t>Employee_42</t>
  </si>
  <si>
    <t>Employee_46</t>
  </si>
  <si>
    <t>Employee_51</t>
  </si>
  <si>
    <t>Employee_52</t>
  </si>
  <si>
    <t>Employee_54</t>
  </si>
  <si>
    <t>Employee_55</t>
  </si>
  <si>
    <t>Employee_56</t>
  </si>
  <si>
    <t>Employee_57</t>
  </si>
  <si>
    <t>Employee_58</t>
  </si>
  <si>
    <t>Employee_60</t>
  </si>
  <si>
    <t>Employee_63</t>
  </si>
  <si>
    <t>Employee_64</t>
  </si>
  <si>
    <t>Employee_65</t>
  </si>
  <si>
    <t>Employee_66</t>
  </si>
  <si>
    <t>Employee_67</t>
  </si>
  <si>
    <t>Employee_69</t>
  </si>
  <si>
    <t>Employee_70</t>
  </si>
  <si>
    <t>Employee_71</t>
  </si>
  <si>
    <t>Employee_72</t>
  </si>
  <si>
    <t>Employee_73</t>
  </si>
  <si>
    <t>Employee_74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</si>
  <si>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</si>
  <si>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</si>
  <si>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</si>
  <si>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</si>
  <si>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</si>
  <si>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</si>
  <si>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</si>
  <si>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Employee_84</t>
  </si>
  <si>
    <t>Employee_85</t>
  </si>
  <si>
    <t>Employee_86</t>
  </si>
  <si>
    <t>Employee_87</t>
  </si>
  <si>
    <t>Employee_89</t>
  </si>
  <si>
    <t>Employee_90</t>
  </si>
  <si>
    <t>Employee_91</t>
  </si>
  <si>
    <t>Employee_92</t>
  </si>
  <si>
    <t>Employee_95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</si>
  <si>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</si>
  <si>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</si>
  <si>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</si>
  <si>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</si>
  <si>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</si>
  <si>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</si>
  <si>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</si>
  <si>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</si>
  <si>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</si>
  <si>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</si>
  <si>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</si>
  <si>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</si>
  <si>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</si>
  <si>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</si>
  <si>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</si>
  <si>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</si>
  <si>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</si>
  <si>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</si>
  <si>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</si>
  <si>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Employee_120</t>
  </si>
  <si>
    <t>Employee_123</t>
  </si>
  <si>
    <t>Employee_125</t>
  </si>
  <si>
    <t>Employee_128</t>
  </si>
  <si>
    <t>Employee_150</t>
  </si>
  <si>
    <t>Employee_151</t>
  </si>
  <si>
    <t>Employee_153</t>
  </si>
  <si>
    <t>Employee_154</t>
  </si>
  <si>
    <t>Employee_155</t>
  </si>
  <si>
    <t>Employee_156</t>
  </si>
  <si>
    <t>Employee_159</t>
  </si>
  <si>
    <t>Employee_161</t>
  </si>
  <si>
    <t>Employee_162</t>
  </si>
  <si>
    <t>Employee_163</t>
  </si>
  <si>
    <t>Employee_164</t>
  </si>
  <si>
    <t>Employee_166</t>
  </si>
  <si>
    <t>Employee_167</t>
  </si>
  <si>
    <t>Employee_170</t>
  </si>
  <si>
    <t>Employee_172</t>
  </si>
  <si>
    <t>Employee_173</t>
  </si>
  <si>
    <t>Employee_175</t>
  </si>
  <si>
    <t>Employee_177</t>
  </si>
  <si>
    <t>Employee_178</t>
  </si>
  <si>
    <t>Employee_179</t>
  </si>
  <si>
    <t>Employee_181</t>
  </si>
  <si>
    <t>Employee_183</t>
  </si>
  <si>
    <t>Employee_185</t>
  </si>
  <si>
    <t>Employee_186</t>
  </si>
  <si>
    <t>Employee_187</t>
  </si>
  <si>
    <t>Employee_188</t>
  </si>
  <si>
    <t>BOM056</t>
  </si>
  <si>
    <t>KPI</t>
  </si>
  <si>
    <t>Total ctc</t>
  </si>
  <si>
    <t>Total employee</t>
  </si>
  <si>
    <t>Total designation</t>
  </si>
  <si>
    <t xml:space="preserve">Total Department </t>
  </si>
  <si>
    <t>Avg ctc</t>
  </si>
  <si>
    <t>Level 1</t>
  </si>
  <si>
    <t>Departments</t>
  </si>
  <si>
    <t>Count of employee</t>
  </si>
  <si>
    <t>Total</t>
  </si>
  <si>
    <t>Count of emplyee</t>
  </si>
  <si>
    <t>CTC</t>
  </si>
  <si>
    <t>Department Wise employee's Count &amp; CTC</t>
  </si>
  <si>
    <t>Designation Wise employee's Count &amp; CTC</t>
  </si>
  <si>
    <t xml:space="preserve">year Wise Hiring </t>
  </si>
  <si>
    <t xml:space="preserve">Year </t>
  </si>
  <si>
    <t>Years</t>
  </si>
  <si>
    <t>Hiring</t>
  </si>
  <si>
    <t>Level 2</t>
  </si>
  <si>
    <t>Department &amp; Designation Wise Emp Count</t>
  </si>
  <si>
    <t xml:space="preserve">Department &amp; Designation Wise CTC </t>
  </si>
  <si>
    <t>Department &amp; Designation Wise CTC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</si>
</sst>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4" fontId="2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/>
    <xf numFmtId="0" fontId="2" fillId="7" borderId="1" xfId="0" applyFont="1" applyFill="1" applyBorder="1" applyAlignment="1">
      <alignment horizontal="center"/>
    </xf>
    <xf numFmtId="0" fontId="0" fillId="8" borderId="1" xfId="0" applyFill="1" applyBorder="1"/>
    <xf numFmtId="0" fontId="2" fillId="9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4" fontId="0" fillId="11" borderId="1" xfId="0" applyNumberFormat="1" applyFill="1" applyBorder="1"/>
    <xf numFmtId="0" fontId="2" fillId="12" borderId="0" xfId="0" applyFont="1" applyFill="1" applyAlignment="1">
      <alignment horizontal="center"/>
    </xf>
    <xf numFmtId="164" fontId="0" fillId="13" borderId="0" xfId="0" applyNumberFormat="1" applyFill="1"/>
    <xf numFmtId="164" fontId="2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  <wetp:taskpane dockstate="right" visibility="0" width="438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81C8234-C846-4922-ADAC-128EF86702C7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5B4A8F5-BD32-4C27-B3D8-987E9BF7296B}">
  <we:reference id="wa200004935" version="6.0.0.0" store="en-US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9F8D-DF22-43AA-B5D8-5FFAAAA2EA62}">
  <dimension ref="A1:G107"/>
  <sheetViews>
    <sheetView zoomScale="115" zoomScaleNormal="115" workbookViewId="0">
      <selection activeCell="F12" sqref="F12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4.5546875" bestFit="1" customWidth="1"/>
    <col min="4" max="4" width="15.33203125" bestFit="1" customWidth="1"/>
    <col min="5" max="5" width="15.109375" bestFit="1" customWidth="1"/>
    <col min="6" max="6" width="10.5546875" bestFit="1" customWidth="1"/>
    <col min="7" max="7" width="10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 t="s">
        <v>7</v>
      </c>
      <c r="C2" s="2" t="s">
        <v>127</v>
      </c>
      <c r="D2" s="2" t="s">
        <v>8</v>
      </c>
      <c r="E2" s="2" t="s">
        <v>9</v>
      </c>
      <c r="F2" s="3">
        <v>42980</v>
      </c>
      <c r="G2" s="2">
        <v>420360</v>
      </c>
    </row>
    <row r="3" spans="1:7" x14ac:dyDescent="0.3">
      <c r="A3" s="2">
        <f>A2+1</f>
        <v>2</v>
      </c>
      <c r="B3" s="2" t="s">
        <v>10</v>
      </c>
      <c r="C3" s="2" t="s">
        <v>128</v>
      </c>
      <c r="D3" s="2" t="s">
        <v>11</v>
      </c>
      <c r="E3" s="2" t="s">
        <v>9</v>
      </c>
      <c r="F3" s="3">
        <v>43080</v>
      </c>
      <c r="G3" s="2">
        <v>408504</v>
      </c>
    </row>
    <row r="4" spans="1:7" x14ac:dyDescent="0.3">
      <c r="A4" s="2">
        <f t="shared" ref="A4:A67" si="0">A3+1</f>
        <v>3</v>
      </c>
      <c r="B4" s="2" t="s">
        <v>12</v>
      </c>
      <c r="C4" s="2" t="s">
        <v>129</v>
      </c>
      <c r="D4" s="2" t="s">
        <v>11</v>
      </c>
      <c r="E4" s="2" t="s">
        <v>9</v>
      </c>
      <c r="F4" s="3">
        <v>43101</v>
      </c>
      <c r="G4" s="2">
        <v>505800</v>
      </c>
    </row>
    <row r="5" spans="1:7" x14ac:dyDescent="0.3">
      <c r="A5" s="2">
        <f t="shared" si="0"/>
        <v>4</v>
      </c>
      <c r="B5" s="2" t="s">
        <v>233</v>
      </c>
      <c r="C5" s="2" t="s">
        <v>130</v>
      </c>
      <c r="D5" s="2" t="s">
        <v>13</v>
      </c>
      <c r="E5" s="2" t="s">
        <v>14</v>
      </c>
      <c r="F5" s="3">
        <v>43172</v>
      </c>
      <c r="G5" s="2">
        <v>214272</v>
      </c>
    </row>
    <row r="6" spans="1:7" x14ac:dyDescent="0.3">
      <c r="A6" s="2">
        <f t="shared" si="0"/>
        <v>5</v>
      </c>
      <c r="B6" s="2" t="s">
        <v>15</v>
      </c>
      <c r="C6" s="2" t="s">
        <v>131</v>
      </c>
      <c r="D6" s="2" t="s">
        <v>11</v>
      </c>
      <c r="E6" s="2" t="s">
        <v>9</v>
      </c>
      <c r="F6" s="3">
        <v>43287</v>
      </c>
      <c r="G6" s="2">
        <v>576000</v>
      </c>
    </row>
    <row r="7" spans="1:7" x14ac:dyDescent="0.3">
      <c r="A7" s="2">
        <f t="shared" si="0"/>
        <v>6</v>
      </c>
      <c r="B7" s="2" t="s">
        <v>16</v>
      </c>
      <c r="C7" s="2" t="s">
        <v>132</v>
      </c>
      <c r="D7" s="2" t="s">
        <v>13</v>
      </c>
      <c r="E7" s="2" t="s">
        <v>17</v>
      </c>
      <c r="F7" s="3">
        <v>43282</v>
      </c>
      <c r="G7" s="2">
        <v>420000</v>
      </c>
    </row>
    <row r="8" spans="1:7" x14ac:dyDescent="0.3">
      <c r="A8" s="2">
        <f t="shared" si="0"/>
        <v>7</v>
      </c>
      <c r="B8" s="2" t="s">
        <v>18</v>
      </c>
      <c r="C8" s="2" t="s">
        <v>133</v>
      </c>
      <c r="D8" s="2" t="s">
        <v>13</v>
      </c>
      <c r="E8" s="2" t="s">
        <v>9</v>
      </c>
      <c r="F8" s="3">
        <v>43466</v>
      </c>
      <c r="G8" s="2">
        <v>275760</v>
      </c>
    </row>
    <row r="9" spans="1:7" x14ac:dyDescent="0.3">
      <c r="A9" s="2">
        <f t="shared" si="0"/>
        <v>8</v>
      </c>
      <c r="B9" s="2" t="s">
        <v>19</v>
      </c>
      <c r="C9" s="2" t="s">
        <v>134</v>
      </c>
      <c r="D9" s="2" t="s">
        <v>20</v>
      </c>
      <c r="E9" s="2" t="s">
        <v>100</v>
      </c>
      <c r="F9" s="3">
        <v>43507</v>
      </c>
      <c r="G9" s="2">
        <v>2600004</v>
      </c>
    </row>
    <row r="10" spans="1:7" x14ac:dyDescent="0.3">
      <c r="A10" s="2">
        <f t="shared" si="0"/>
        <v>9</v>
      </c>
      <c r="B10" s="2" t="s">
        <v>21</v>
      </c>
      <c r="C10" s="2" t="s">
        <v>135</v>
      </c>
      <c r="D10" s="2" t="s">
        <v>22</v>
      </c>
      <c r="E10" s="2" t="s">
        <v>23</v>
      </c>
      <c r="F10" s="3">
        <v>43570</v>
      </c>
      <c r="G10" s="2">
        <v>5000004</v>
      </c>
    </row>
    <row r="11" spans="1:7" x14ac:dyDescent="0.3">
      <c r="A11" s="2">
        <f t="shared" si="0"/>
        <v>10</v>
      </c>
      <c r="B11" s="2" t="s">
        <v>24</v>
      </c>
      <c r="C11" s="2" t="s">
        <v>136</v>
      </c>
      <c r="D11" s="2" t="s">
        <v>25</v>
      </c>
      <c r="E11" s="2" t="s">
        <v>23</v>
      </c>
      <c r="F11" s="3">
        <v>43587</v>
      </c>
      <c r="G11" s="2">
        <v>660000</v>
      </c>
    </row>
    <row r="12" spans="1:7" x14ac:dyDescent="0.3">
      <c r="A12" s="2">
        <f t="shared" si="0"/>
        <v>11</v>
      </c>
      <c r="B12" s="2" t="s">
        <v>26</v>
      </c>
      <c r="C12" s="2" t="s">
        <v>137</v>
      </c>
      <c r="D12" s="2" t="s">
        <v>13</v>
      </c>
      <c r="E12" s="2" t="s">
        <v>27</v>
      </c>
      <c r="F12" s="3">
        <v>43628</v>
      </c>
      <c r="G12" s="2">
        <v>365064</v>
      </c>
    </row>
    <row r="13" spans="1:7" x14ac:dyDescent="0.3">
      <c r="A13" s="2">
        <f t="shared" si="0"/>
        <v>12</v>
      </c>
      <c r="B13" s="2" t="s">
        <v>28</v>
      </c>
      <c r="C13" s="2" t="s">
        <v>138</v>
      </c>
      <c r="D13" s="2" t="s">
        <v>32</v>
      </c>
      <c r="E13" s="2" t="s">
        <v>14</v>
      </c>
      <c r="F13" s="3">
        <v>43617</v>
      </c>
      <c r="G13" s="2">
        <v>1006128</v>
      </c>
    </row>
    <row r="14" spans="1:7" x14ac:dyDescent="0.3">
      <c r="A14" s="2">
        <f t="shared" si="0"/>
        <v>13</v>
      </c>
      <c r="B14" s="2" t="s">
        <v>29</v>
      </c>
      <c r="C14" s="2" t="s">
        <v>139</v>
      </c>
      <c r="D14" s="2" t="s">
        <v>13</v>
      </c>
      <c r="E14" s="2" t="s">
        <v>23</v>
      </c>
      <c r="F14" s="3">
        <v>43690</v>
      </c>
      <c r="G14" s="2">
        <v>324000</v>
      </c>
    </row>
    <row r="15" spans="1:7" x14ac:dyDescent="0.3">
      <c r="A15" s="2">
        <f t="shared" si="0"/>
        <v>14</v>
      </c>
      <c r="B15" s="2" t="s">
        <v>30</v>
      </c>
      <c r="C15" s="2" t="s">
        <v>140</v>
      </c>
      <c r="D15" s="2" t="s">
        <v>13</v>
      </c>
      <c r="E15" s="2" t="s">
        <v>27</v>
      </c>
      <c r="F15" s="3">
        <v>43696</v>
      </c>
      <c r="G15" s="2">
        <v>334584</v>
      </c>
    </row>
    <row r="16" spans="1:7" x14ac:dyDescent="0.3">
      <c r="A16" s="2">
        <f t="shared" si="0"/>
        <v>15</v>
      </c>
      <c r="B16" s="2" t="s">
        <v>31</v>
      </c>
      <c r="C16" s="2" t="s">
        <v>141</v>
      </c>
      <c r="D16" s="2" t="s">
        <v>32</v>
      </c>
      <c r="E16" s="2" t="s">
        <v>33</v>
      </c>
      <c r="F16" s="3">
        <v>43711</v>
      </c>
      <c r="G16" s="2">
        <v>1700004</v>
      </c>
    </row>
    <row r="17" spans="1:7" x14ac:dyDescent="0.3">
      <c r="A17" s="2">
        <f t="shared" si="0"/>
        <v>16</v>
      </c>
      <c r="B17" s="2" t="s">
        <v>34</v>
      </c>
      <c r="C17" s="2" t="s">
        <v>142</v>
      </c>
      <c r="D17" s="2" t="s">
        <v>13</v>
      </c>
      <c r="E17" s="2" t="s">
        <v>17</v>
      </c>
      <c r="F17" s="3">
        <v>43767</v>
      </c>
      <c r="G17" s="2">
        <v>288000</v>
      </c>
    </row>
    <row r="18" spans="1:7" x14ac:dyDescent="0.3">
      <c r="A18" s="2">
        <f t="shared" si="0"/>
        <v>17</v>
      </c>
      <c r="B18" s="2" t="s">
        <v>35</v>
      </c>
      <c r="C18" s="2" t="s">
        <v>143</v>
      </c>
      <c r="D18" s="2" t="s">
        <v>13</v>
      </c>
      <c r="E18" s="2" t="s">
        <v>17</v>
      </c>
      <c r="F18" s="3">
        <v>43752</v>
      </c>
      <c r="G18" s="2">
        <v>318096</v>
      </c>
    </row>
    <row r="19" spans="1:7" x14ac:dyDescent="0.3">
      <c r="A19" s="2">
        <f t="shared" si="0"/>
        <v>18</v>
      </c>
      <c r="B19" s="2" t="s">
        <v>36</v>
      </c>
      <c r="C19" s="2" t="s">
        <v>144</v>
      </c>
      <c r="D19" s="2" t="s">
        <v>32</v>
      </c>
      <c r="E19" s="2" t="s">
        <v>17</v>
      </c>
      <c r="F19" s="3">
        <v>43752</v>
      </c>
      <c r="G19" s="2">
        <v>1700004</v>
      </c>
    </row>
    <row r="20" spans="1:7" x14ac:dyDescent="0.3">
      <c r="A20" s="2">
        <f t="shared" si="0"/>
        <v>19</v>
      </c>
      <c r="B20" s="2" t="s">
        <v>37</v>
      </c>
      <c r="C20" s="2" t="s">
        <v>145</v>
      </c>
      <c r="D20" s="2" t="s">
        <v>32</v>
      </c>
      <c r="E20" s="2" t="s">
        <v>17</v>
      </c>
      <c r="F20" s="3">
        <v>43755</v>
      </c>
      <c r="G20" s="2">
        <v>1375008</v>
      </c>
    </row>
    <row r="21" spans="1:7" x14ac:dyDescent="0.3">
      <c r="A21" s="2">
        <f t="shared" si="0"/>
        <v>20</v>
      </c>
      <c r="B21" s="2" t="s">
        <v>38</v>
      </c>
      <c r="C21" s="2" t="s">
        <v>146</v>
      </c>
      <c r="D21" s="2" t="s">
        <v>13</v>
      </c>
      <c r="E21" s="2" t="s">
        <v>9</v>
      </c>
      <c r="F21" s="3">
        <v>43784</v>
      </c>
      <c r="G21" s="2">
        <v>224544</v>
      </c>
    </row>
    <row r="22" spans="1:7" x14ac:dyDescent="0.3">
      <c r="A22" s="2">
        <f t="shared" si="0"/>
        <v>21</v>
      </c>
      <c r="B22" s="2" t="s">
        <v>39</v>
      </c>
      <c r="C22" s="2" t="s">
        <v>147</v>
      </c>
      <c r="D22" s="2" t="s">
        <v>32</v>
      </c>
      <c r="E22" s="2" t="s">
        <v>17</v>
      </c>
      <c r="F22" s="3">
        <v>43823</v>
      </c>
      <c r="G22" s="2">
        <v>1450008</v>
      </c>
    </row>
    <row r="23" spans="1:7" x14ac:dyDescent="0.3">
      <c r="A23" s="2">
        <f t="shared" si="0"/>
        <v>22</v>
      </c>
      <c r="B23" s="2" t="s">
        <v>40</v>
      </c>
      <c r="C23" s="2" t="s">
        <v>148</v>
      </c>
      <c r="D23" s="2" t="s">
        <v>32</v>
      </c>
      <c r="E23" s="2" t="s">
        <v>33</v>
      </c>
      <c r="F23" s="3">
        <v>43891</v>
      </c>
      <c r="G23" s="2">
        <v>1200000</v>
      </c>
    </row>
    <row r="24" spans="1:7" x14ac:dyDescent="0.3">
      <c r="A24" s="2">
        <f t="shared" si="0"/>
        <v>23</v>
      </c>
      <c r="B24" s="2" t="s">
        <v>41</v>
      </c>
      <c r="C24" s="2" t="s">
        <v>149</v>
      </c>
      <c r="D24" s="2" t="s">
        <v>13</v>
      </c>
      <c r="E24" s="2" t="s">
        <v>17</v>
      </c>
      <c r="F24" s="3">
        <v>43920</v>
      </c>
      <c r="G24" s="2">
        <v>323400</v>
      </c>
    </row>
    <row r="25" spans="1:7" x14ac:dyDescent="0.3">
      <c r="A25" s="2">
        <f t="shared" si="0"/>
        <v>24</v>
      </c>
      <c r="B25" s="2" t="s">
        <v>42</v>
      </c>
      <c r="C25" s="2" t="s">
        <v>150</v>
      </c>
      <c r="D25" s="2" t="s">
        <v>22</v>
      </c>
      <c r="E25" s="2" t="s">
        <v>27</v>
      </c>
      <c r="F25" s="3">
        <v>43930</v>
      </c>
      <c r="G25" s="2">
        <v>4150008</v>
      </c>
    </row>
    <row r="26" spans="1:7" x14ac:dyDescent="0.3">
      <c r="A26" s="2">
        <f t="shared" si="0"/>
        <v>25</v>
      </c>
      <c r="B26" s="2" t="s">
        <v>43</v>
      </c>
      <c r="C26" s="2" t="s">
        <v>151</v>
      </c>
      <c r="D26" s="2" t="s">
        <v>13</v>
      </c>
      <c r="E26" s="2" t="s">
        <v>17</v>
      </c>
      <c r="F26" s="3">
        <v>43957</v>
      </c>
      <c r="G26" s="2">
        <v>395400</v>
      </c>
    </row>
    <row r="27" spans="1:7" x14ac:dyDescent="0.3">
      <c r="A27" s="2">
        <f t="shared" si="0"/>
        <v>26</v>
      </c>
      <c r="B27" s="2" t="s">
        <v>44</v>
      </c>
      <c r="C27" s="2" t="s">
        <v>152</v>
      </c>
      <c r="D27" s="2" t="s">
        <v>13</v>
      </c>
      <c r="E27" s="2" t="s">
        <v>17</v>
      </c>
      <c r="F27" s="3">
        <v>43957</v>
      </c>
      <c r="G27" s="2">
        <v>287676</v>
      </c>
    </row>
    <row r="28" spans="1:7" x14ac:dyDescent="0.3">
      <c r="A28" s="2">
        <f t="shared" si="0"/>
        <v>27</v>
      </c>
      <c r="B28" s="2" t="s">
        <v>45</v>
      </c>
      <c r="C28" s="2" t="s">
        <v>153</v>
      </c>
      <c r="D28" s="2" t="s">
        <v>8</v>
      </c>
      <c r="E28" s="2" t="s">
        <v>23</v>
      </c>
      <c r="F28" s="3">
        <v>43983</v>
      </c>
      <c r="G28" s="2">
        <v>540000</v>
      </c>
    </row>
    <row r="29" spans="1:7" x14ac:dyDescent="0.3">
      <c r="A29" s="2">
        <f t="shared" si="0"/>
        <v>28</v>
      </c>
      <c r="B29" s="2" t="s">
        <v>46</v>
      </c>
      <c r="C29" s="2" t="s">
        <v>154</v>
      </c>
      <c r="D29" s="2" t="s">
        <v>20</v>
      </c>
      <c r="E29" s="2" t="s">
        <v>23</v>
      </c>
      <c r="F29" s="3">
        <v>44011</v>
      </c>
      <c r="G29" s="2">
        <v>2500020</v>
      </c>
    </row>
    <row r="30" spans="1:7" x14ac:dyDescent="0.3">
      <c r="A30" s="2">
        <f t="shared" si="0"/>
        <v>29</v>
      </c>
      <c r="B30" s="2" t="s">
        <v>47</v>
      </c>
      <c r="C30" s="2" t="s">
        <v>155</v>
      </c>
      <c r="D30" s="2" t="s">
        <v>13</v>
      </c>
      <c r="E30" s="2" t="s">
        <v>14</v>
      </c>
      <c r="F30" s="3">
        <v>44025</v>
      </c>
      <c r="G30" s="2">
        <v>360000</v>
      </c>
    </row>
    <row r="31" spans="1:7" x14ac:dyDescent="0.3">
      <c r="A31" s="2">
        <f t="shared" si="0"/>
        <v>30</v>
      </c>
      <c r="B31" s="2" t="s">
        <v>48</v>
      </c>
      <c r="C31" s="2" t="s">
        <v>156</v>
      </c>
      <c r="D31" s="2" t="s">
        <v>32</v>
      </c>
      <c r="E31" s="2" t="s">
        <v>14</v>
      </c>
      <c r="F31" s="3">
        <v>44046</v>
      </c>
      <c r="G31" s="2">
        <v>1900008</v>
      </c>
    </row>
    <row r="32" spans="1:7" x14ac:dyDescent="0.3">
      <c r="A32" s="2">
        <f t="shared" si="0"/>
        <v>31</v>
      </c>
      <c r="B32" s="2" t="s">
        <v>49</v>
      </c>
      <c r="C32" s="2" t="s">
        <v>157</v>
      </c>
      <c r="D32" s="2" t="s">
        <v>25</v>
      </c>
      <c r="E32" s="2" t="s">
        <v>27</v>
      </c>
      <c r="F32" s="3">
        <v>44061</v>
      </c>
      <c r="G32" s="2">
        <v>1700004</v>
      </c>
    </row>
    <row r="33" spans="1:7" x14ac:dyDescent="0.3">
      <c r="A33" s="2">
        <f t="shared" si="0"/>
        <v>32</v>
      </c>
      <c r="B33" s="2" t="s">
        <v>50</v>
      </c>
      <c r="C33" s="2" t="s">
        <v>158</v>
      </c>
      <c r="D33" s="2" t="s">
        <v>20</v>
      </c>
      <c r="E33" s="2" t="s">
        <v>33</v>
      </c>
      <c r="F33" s="3">
        <v>44060</v>
      </c>
      <c r="G33" s="2">
        <v>2350008</v>
      </c>
    </row>
    <row r="34" spans="1:7" x14ac:dyDescent="0.3">
      <c r="A34" s="2">
        <f t="shared" si="0"/>
        <v>33</v>
      </c>
      <c r="B34" s="2" t="s">
        <v>51</v>
      </c>
      <c r="C34" s="2" t="s">
        <v>159</v>
      </c>
      <c r="D34" s="2" t="s">
        <v>8</v>
      </c>
      <c r="E34" s="2" t="s">
        <v>9</v>
      </c>
      <c r="F34" s="3">
        <v>44075</v>
      </c>
      <c r="G34" s="2">
        <v>600000</v>
      </c>
    </row>
    <row r="35" spans="1:7" x14ac:dyDescent="0.3">
      <c r="A35" s="2">
        <f t="shared" si="0"/>
        <v>34</v>
      </c>
      <c r="B35" s="2" t="s">
        <v>52</v>
      </c>
      <c r="C35" s="2" t="s">
        <v>160</v>
      </c>
      <c r="D35" s="2" t="s">
        <v>25</v>
      </c>
      <c r="E35" s="2" t="s">
        <v>17</v>
      </c>
      <c r="F35" s="3">
        <v>44078</v>
      </c>
      <c r="G35" s="2">
        <v>550020</v>
      </c>
    </row>
    <row r="36" spans="1:7" x14ac:dyDescent="0.3">
      <c r="A36" s="2">
        <f t="shared" si="0"/>
        <v>35</v>
      </c>
      <c r="B36" s="2" t="s">
        <v>53</v>
      </c>
      <c r="C36" s="2" t="s">
        <v>161</v>
      </c>
      <c r="D36" s="2" t="s">
        <v>70</v>
      </c>
      <c r="E36" s="2" t="s">
        <v>17</v>
      </c>
      <c r="F36" s="3">
        <v>44078</v>
      </c>
      <c r="G36" s="2">
        <v>3100008</v>
      </c>
    </row>
    <row r="37" spans="1:7" x14ac:dyDescent="0.3">
      <c r="A37" s="2">
        <f t="shared" si="0"/>
        <v>36</v>
      </c>
      <c r="B37" s="2" t="s">
        <v>54</v>
      </c>
      <c r="C37" s="2" t="s">
        <v>162</v>
      </c>
      <c r="D37" s="2" t="s">
        <v>13</v>
      </c>
      <c r="E37" s="2" t="s">
        <v>9</v>
      </c>
      <c r="F37" s="3">
        <v>44084</v>
      </c>
      <c r="G37" s="2">
        <v>273084</v>
      </c>
    </row>
    <row r="38" spans="1:7" x14ac:dyDescent="0.3">
      <c r="A38" s="2">
        <f t="shared" si="0"/>
        <v>37</v>
      </c>
      <c r="B38" s="2" t="s">
        <v>55</v>
      </c>
      <c r="C38" s="2" t="s">
        <v>163</v>
      </c>
      <c r="D38" s="2" t="s">
        <v>32</v>
      </c>
      <c r="E38" s="2" t="s">
        <v>23</v>
      </c>
      <c r="F38" s="3">
        <v>44090</v>
      </c>
      <c r="G38" s="2">
        <v>1050000</v>
      </c>
    </row>
    <row r="39" spans="1:7" x14ac:dyDescent="0.3">
      <c r="A39" s="2">
        <f t="shared" si="0"/>
        <v>38</v>
      </c>
      <c r="B39" s="2" t="s">
        <v>56</v>
      </c>
      <c r="C39" s="2" t="s">
        <v>164</v>
      </c>
      <c r="D39" s="2" t="s">
        <v>13</v>
      </c>
      <c r="E39" s="2" t="s">
        <v>14</v>
      </c>
      <c r="F39" s="3">
        <v>44098</v>
      </c>
      <c r="G39" s="2">
        <v>240012</v>
      </c>
    </row>
    <row r="40" spans="1:7" x14ac:dyDescent="0.3">
      <c r="A40" s="2">
        <f t="shared" si="0"/>
        <v>39</v>
      </c>
      <c r="B40" s="2" t="s">
        <v>57</v>
      </c>
      <c r="C40" s="2" t="s">
        <v>165</v>
      </c>
      <c r="D40" s="2" t="s">
        <v>11</v>
      </c>
      <c r="E40" s="2" t="s">
        <v>9</v>
      </c>
      <c r="F40" s="3">
        <v>44075</v>
      </c>
      <c r="G40" s="2">
        <v>455400</v>
      </c>
    </row>
    <row r="41" spans="1:7" x14ac:dyDescent="0.3">
      <c r="A41" s="2">
        <f t="shared" si="0"/>
        <v>40</v>
      </c>
      <c r="B41" s="2" t="s">
        <v>58</v>
      </c>
      <c r="C41" s="2" t="s">
        <v>166</v>
      </c>
      <c r="D41" s="2" t="s">
        <v>13</v>
      </c>
      <c r="E41" s="2" t="s">
        <v>9</v>
      </c>
      <c r="F41" s="3">
        <v>44109</v>
      </c>
      <c r="G41" s="2">
        <v>360000</v>
      </c>
    </row>
    <row r="42" spans="1:7" x14ac:dyDescent="0.3">
      <c r="A42" s="2">
        <f t="shared" si="0"/>
        <v>41</v>
      </c>
      <c r="B42" s="2" t="s">
        <v>59</v>
      </c>
      <c r="C42" s="2" t="s">
        <v>167</v>
      </c>
      <c r="D42" s="2" t="s">
        <v>22</v>
      </c>
      <c r="E42" s="2" t="s">
        <v>33</v>
      </c>
      <c r="F42" s="3">
        <v>44109</v>
      </c>
      <c r="G42" s="2">
        <v>4500000</v>
      </c>
    </row>
    <row r="43" spans="1:7" x14ac:dyDescent="0.3">
      <c r="A43" s="2">
        <f t="shared" si="0"/>
        <v>42</v>
      </c>
      <c r="B43" s="2" t="s">
        <v>60</v>
      </c>
      <c r="C43" s="2" t="s">
        <v>168</v>
      </c>
      <c r="D43" s="2" t="s">
        <v>11</v>
      </c>
      <c r="E43" s="2" t="s">
        <v>23</v>
      </c>
      <c r="F43" s="3">
        <v>44119</v>
      </c>
      <c r="G43" s="2">
        <v>480000</v>
      </c>
    </row>
    <row r="44" spans="1:7" x14ac:dyDescent="0.3">
      <c r="A44" s="2">
        <f t="shared" si="0"/>
        <v>43</v>
      </c>
      <c r="B44" s="2" t="s">
        <v>61</v>
      </c>
      <c r="C44" s="2" t="s">
        <v>169</v>
      </c>
      <c r="D44" s="2" t="s">
        <v>13</v>
      </c>
      <c r="E44" s="2" t="s">
        <v>17</v>
      </c>
      <c r="F44" s="3">
        <v>44123</v>
      </c>
      <c r="G44" s="2">
        <v>342600</v>
      </c>
    </row>
    <row r="45" spans="1:7" x14ac:dyDescent="0.3">
      <c r="A45" s="2">
        <f t="shared" si="0"/>
        <v>44</v>
      </c>
      <c r="B45" s="2" t="s">
        <v>62</v>
      </c>
      <c r="C45" s="2" t="s">
        <v>170</v>
      </c>
      <c r="D45" s="2" t="s">
        <v>25</v>
      </c>
      <c r="E45" s="2" t="s">
        <v>17</v>
      </c>
      <c r="F45" s="3">
        <v>44126</v>
      </c>
      <c r="G45" s="2">
        <v>320004</v>
      </c>
    </row>
    <row r="46" spans="1:7" x14ac:dyDescent="0.3">
      <c r="A46" s="2">
        <f t="shared" si="0"/>
        <v>45</v>
      </c>
      <c r="B46" s="2" t="s">
        <v>63</v>
      </c>
      <c r="C46" s="2" t="s">
        <v>171</v>
      </c>
      <c r="D46" s="2" t="s">
        <v>32</v>
      </c>
      <c r="E46" s="2" t="s">
        <v>23</v>
      </c>
      <c r="F46" s="3">
        <v>44130</v>
      </c>
      <c r="G46" s="2">
        <v>1200000</v>
      </c>
    </row>
    <row r="47" spans="1:7" x14ac:dyDescent="0.3">
      <c r="A47" s="2">
        <f t="shared" si="0"/>
        <v>46</v>
      </c>
      <c r="B47" s="2" t="s">
        <v>64</v>
      </c>
      <c r="C47" s="2" t="s">
        <v>172</v>
      </c>
      <c r="D47" s="2" t="s">
        <v>11</v>
      </c>
      <c r="E47" s="2" t="s">
        <v>9</v>
      </c>
      <c r="F47" s="3">
        <v>44136</v>
      </c>
      <c r="G47" s="2">
        <v>384276</v>
      </c>
    </row>
    <row r="48" spans="1:7" x14ac:dyDescent="0.3">
      <c r="A48" s="2">
        <f t="shared" si="0"/>
        <v>47</v>
      </c>
      <c r="B48" s="2" t="s">
        <v>65</v>
      </c>
      <c r="C48" s="2" t="s">
        <v>173</v>
      </c>
      <c r="D48" s="2" t="s">
        <v>25</v>
      </c>
      <c r="E48" s="2" t="s">
        <v>23</v>
      </c>
      <c r="F48" s="3">
        <v>44140</v>
      </c>
      <c r="G48" s="2">
        <v>425004</v>
      </c>
    </row>
    <row r="49" spans="1:7" x14ac:dyDescent="0.3">
      <c r="A49" s="2">
        <f t="shared" si="0"/>
        <v>48</v>
      </c>
      <c r="B49" s="2" t="s">
        <v>66</v>
      </c>
      <c r="C49" s="2" t="s">
        <v>174</v>
      </c>
      <c r="D49" s="2" t="s">
        <v>13</v>
      </c>
      <c r="E49" s="2" t="s">
        <v>23</v>
      </c>
      <c r="F49" s="3">
        <v>44144</v>
      </c>
      <c r="G49" s="2">
        <v>360000</v>
      </c>
    </row>
    <row r="50" spans="1:7" x14ac:dyDescent="0.3">
      <c r="A50" s="2">
        <f t="shared" si="0"/>
        <v>49</v>
      </c>
      <c r="B50" s="2" t="s">
        <v>67</v>
      </c>
      <c r="C50" s="2" t="s">
        <v>175</v>
      </c>
      <c r="D50" s="2" t="s">
        <v>11</v>
      </c>
      <c r="E50" s="2" t="s">
        <v>23</v>
      </c>
      <c r="F50" s="3">
        <v>44158</v>
      </c>
      <c r="G50" s="2">
        <v>480000</v>
      </c>
    </row>
    <row r="51" spans="1:7" x14ac:dyDescent="0.3">
      <c r="A51" s="2">
        <f t="shared" si="0"/>
        <v>50</v>
      </c>
      <c r="B51" s="2" t="s">
        <v>68</v>
      </c>
      <c r="C51" s="2" t="s">
        <v>176</v>
      </c>
      <c r="D51" s="2" t="s">
        <v>25</v>
      </c>
      <c r="E51" s="2" t="s">
        <v>23</v>
      </c>
      <c r="F51" s="3">
        <v>44165</v>
      </c>
      <c r="G51" s="2">
        <v>840000</v>
      </c>
    </row>
    <row r="52" spans="1:7" x14ac:dyDescent="0.3">
      <c r="A52" s="2">
        <f t="shared" si="0"/>
        <v>51</v>
      </c>
      <c r="B52" s="2" t="s">
        <v>69</v>
      </c>
      <c r="C52" s="2" t="s">
        <v>177</v>
      </c>
      <c r="D52" s="2" t="s">
        <v>70</v>
      </c>
      <c r="E52" s="2" t="s">
        <v>17</v>
      </c>
      <c r="F52" s="3">
        <v>44165</v>
      </c>
      <c r="G52" s="2">
        <v>7500000</v>
      </c>
    </row>
    <row r="53" spans="1:7" x14ac:dyDescent="0.3">
      <c r="A53" s="2">
        <f t="shared" si="0"/>
        <v>52</v>
      </c>
      <c r="B53" s="2" t="s">
        <v>71</v>
      </c>
      <c r="C53" s="2" t="s">
        <v>178</v>
      </c>
      <c r="D53" s="2" t="s">
        <v>13</v>
      </c>
      <c r="E53" s="2" t="s">
        <v>33</v>
      </c>
      <c r="F53" s="3">
        <v>44167</v>
      </c>
      <c r="G53" s="2">
        <v>475008</v>
      </c>
    </row>
    <row r="54" spans="1:7" x14ac:dyDescent="0.3">
      <c r="A54" s="2">
        <f t="shared" si="0"/>
        <v>53</v>
      </c>
      <c r="B54" s="2" t="s">
        <v>72</v>
      </c>
      <c r="C54" s="2" t="s">
        <v>179</v>
      </c>
      <c r="D54" s="2" t="s">
        <v>8</v>
      </c>
      <c r="E54" s="2" t="s">
        <v>23</v>
      </c>
      <c r="F54" s="3">
        <v>44179</v>
      </c>
      <c r="G54" s="2">
        <v>550008</v>
      </c>
    </row>
    <row r="55" spans="1:7" x14ac:dyDescent="0.3">
      <c r="A55" s="2">
        <f t="shared" si="0"/>
        <v>54</v>
      </c>
      <c r="B55" s="2" t="s">
        <v>73</v>
      </c>
      <c r="C55" s="2" t="s">
        <v>180</v>
      </c>
      <c r="D55" s="2" t="s">
        <v>11</v>
      </c>
      <c r="E55" s="2" t="s">
        <v>23</v>
      </c>
      <c r="F55" s="3">
        <v>44180</v>
      </c>
      <c r="G55" s="2">
        <v>350004</v>
      </c>
    </row>
    <row r="56" spans="1:7" x14ac:dyDescent="0.3">
      <c r="A56" s="2">
        <f t="shared" si="0"/>
        <v>55</v>
      </c>
      <c r="B56" s="2" t="s">
        <v>74</v>
      </c>
      <c r="C56" s="2" t="s">
        <v>181</v>
      </c>
      <c r="D56" s="2" t="s">
        <v>13</v>
      </c>
      <c r="E56" s="2" t="s">
        <v>14</v>
      </c>
      <c r="F56" s="3">
        <v>44186</v>
      </c>
      <c r="G56" s="2">
        <v>226872</v>
      </c>
    </row>
    <row r="57" spans="1:7" x14ac:dyDescent="0.3">
      <c r="A57" s="2">
        <f t="shared" si="0"/>
        <v>56</v>
      </c>
      <c r="B57" s="2" t="s">
        <v>75</v>
      </c>
      <c r="C57" s="2" t="s">
        <v>182</v>
      </c>
      <c r="D57" s="2" t="s">
        <v>13</v>
      </c>
      <c r="E57" s="2" t="s">
        <v>17</v>
      </c>
      <c r="F57" s="3">
        <v>44186</v>
      </c>
      <c r="G57" s="2">
        <v>311400</v>
      </c>
    </row>
    <row r="58" spans="1:7" x14ac:dyDescent="0.3">
      <c r="A58" s="2">
        <f t="shared" si="0"/>
        <v>57</v>
      </c>
      <c r="B58" s="2" t="s">
        <v>76</v>
      </c>
      <c r="C58" s="2" t="s">
        <v>183</v>
      </c>
      <c r="D58" s="2" t="s">
        <v>25</v>
      </c>
      <c r="E58" s="2" t="s">
        <v>27</v>
      </c>
      <c r="F58" s="3">
        <v>44198</v>
      </c>
      <c r="G58" s="2">
        <v>1400004</v>
      </c>
    </row>
    <row r="59" spans="1:7" x14ac:dyDescent="0.3">
      <c r="A59" s="2">
        <f t="shared" si="0"/>
        <v>58</v>
      </c>
      <c r="B59" s="2" t="s">
        <v>77</v>
      </c>
      <c r="C59" s="2" t="s">
        <v>184</v>
      </c>
      <c r="D59" s="2" t="s">
        <v>22</v>
      </c>
      <c r="E59" s="2" t="s">
        <v>9</v>
      </c>
      <c r="F59" s="3">
        <v>44200</v>
      </c>
      <c r="G59" s="2">
        <v>4500000</v>
      </c>
    </row>
    <row r="60" spans="1:7" x14ac:dyDescent="0.3">
      <c r="A60" s="2">
        <f t="shared" si="0"/>
        <v>59</v>
      </c>
      <c r="B60" s="2" t="s">
        <v>78</v>
      </c>
      <c r="C60" s="2" t="s">
        <v>185</v>
      </c>
      <c r="D60" s="2" t="s">
        <v>20</v>
      </c>
      <c r="E60" s="2" t="s">
        <v>17</v>
      </c>
      <c r="F60" s="3">
        <v>44201</v>
      </c>
      <c r="G60" s="2">
        <v>1900008</v>
      </c>
    </row>
    <row r="61" spans="1:7" x14ac:dyDescent="0.3">
      <c r="A61" s="2">
        <f t="shared" si="0"/>
        <v>60</v>
      </c>
      <c r="B61" s="2" t="s">
        <v>79</v>
      </c>
      <c r="C61" s="2" t="s">
        <v>186</v>
      </c>
      <c r="D61" s="2" t="s">
        <v>13</v>
      </c>
      <c r="E61" s="2" t="s">
        <v>17</v>
      </c>
      <c r="F61" s="3">
        <v>44197</v>
      </c>
      <c r="G61" s="2">
        <v>327000</v>
      </c>
    </row>
    <row r="62" spans="1:7" x14ac:dyDescent="0.3">
      <c r="A62" s="2">
        <f t="shared" si="0"/>
        <v>61</v>
      </c>
      <c r="B62" s="2" t="s">
        <v>80</v>
      </c>
      <c r="C62" s="2" t="s">
        <v>187</v>
      </c>
      <c r="D62" s="2" t="s">
        <v>8</v>
      </c>
      <c r="E62" s="2" t="s">
        <v>17</v>
      </c>
      <c r="F62" s="3">
        <v>44207</v>
      </c>
      <c r="G62" s="2">
        <v>400008</v>
      </c>
    </row>
    <row r="63" spans="1:7" x14ac:dyDescent="0.3">
      <c r="A63" s="2">
        <f t="shared" si="0"/>
        <v>62</v>
      </c>
      <c r="B63" s="2" t="s">
        <v>81</v>
      </c>
      <c r="C63" s="2" t="s">
        <v>188</v>
      </c>
      <c r="D63" s="2" t="s">
        <v>32</v>
      </c>
      <c r="E63" s="2" t="s">
        <v>33</v>
      </c>
      <c r="F63" s="3">
        <v>44207</v>
      </c>
      <c r="G63" s="2">
        <v>1000008</v>
      </c>
    </row>
    <row r="64" spans="1:7" x14ac:dyDescent="0.3">
      <c r="A64" s="2">
        <f t="shared" si="0"/>
        <v>63</v>
      </c>
      <c r="B64" s="2" t="s">
        <v>82</v>
      </c>
      <c r="C64" s="2" t="s">
        <v>189</v>
      </c>
      <c r="D64" s="2" t="s">
        <v>13</v>
      </c>
      <c r="E64" s="2" t="s">
        <v>33</v>
      </c>
      <c r="F64" s="3">
        <v>44207</v>
      </c>
      <c r="G64" s="2">
        <v>475008</v>
      </c>
    </row>
    <row r="65" spans="1:7" x14ac:dyDescent="0.3">
      <c r="A65" s="2">
        <f t="shared" si="0"/>
        <v>64</v>
      </c>
      <c r="B65" s="2" t="s">
        <v>83</v>
      </c>
      <c r="C65" s="2" t="s">
        <v>190</v>
      </c>
      <c r="D65" s="2" t="s">
        <v>13</v>
      </c>
      <c r="E65" s="2" t="s">
        <v>17</v>
      </c>
      <c r="F65" s="3">
        <v>44207</v>
      </c>
      <c r="G65" s="2">
        <v>407400</v>
      </c>
    </row>
    <row r="66" spans="1:7" x14ac:dyDescent="0.3">
      <c r="A66" s="2">
        <f t="shared" si="0"/>
        <v>65</v>
      </c>
      <c r="B66" s="2" t="s">
        <v>84</v>
      </c>
      <c r="C66" s="2" t="s">
        <v>191</v>
      </c>
      <c r="D66" s="2" t="s">
        <v>13</v>
      </c>
      <c r="E66" s="2" t="s">
        <v>17</v>
      </c>
      <c r="F66" s="3">
        <v>44207</v>
      </c>
      <c r="G66" s="2">
        <v>347400</v>
      </c>
    </row>
    <row r="67" spans="1:7" x14ac:dyDescent="0.3">
      <c r="A67" s="2">
        <f t="shared" si="0"/>
        <v>66</v>
      </c>
      <c r="B67" s="2" t="s">
        <v>85</v>
      </c>
      <c r="C67" s="2" t="s">
        <v>192</v>
      </c>
      <c r="D67" s="2" t="s">
        <v>13</v>
      </c>
      <c r="E67" s="2" t="s">
        <v>17</v>
      </c>
      <c r="F67" s="3">
        <v>44223</v>
      </c>
      <c r="G67" s="2">
        <v>345000</v>
      </c>
    </row>
    <row r="68" spans="1:7" x14ac:dyDescent="0.3">
      <c r="A68" s="2">
        <f t="shared" ref="A68:A107" si="1">A67+1</f>
        <v>67</v>
      </c>
      <c r="B68" s="2" t="s">
        <v>86</v>
      </c>
      <c r="C68" s="2" t="s">
        <v>193</v>
      </c>
      <c r="D68" s="2" t="s">
        <v>20</v>
      </c>
      <c r="E68" s="2" t="s">
        <v>33</v>
      </c>
      <c r="F68" s="3">
        <v>44228</v>
      </c>
      <c r="G68" s="2">
        <v>3600000</v>
      </c>
    </row>
    <row r="69" spans="1:7" x14ac:dyDescent="0.3">
      <c r="A69" s="2">
        <f t="shared" si="1"/>
        <v>68</v>
      </c>
      <c r="B69" s="2" t="s">
        <v>87</v>
      </c>
      <c r="C69" s="2" t="s">
        <v>194</v>
      </c>
      <c r="D69" s="2" t="s">
        <v>25</v>
      </c>
      <c r="E69" s="2" t="s">
        <v>14</v>
      </c>
      <c r="F69" s="3">
        <v>44228</v>
      </c>
      <c r="G69" s="2">
        <v>610008</v>
      </c>
    </row>
    <row r="70" spans="1:7" x14ac:dyDescent="0.3">
      <c r="A70" s="2">
        <f t="shared" si="1"/>
        <v>69</v>
      </c>
      <c r="B70" s="2" t="s">
        <v>88</v>
      </c>
      <c r="C70" s="2" t="s">
        <v>195</v>
      </c>
      <c r="D70" s="2" t="s">
        <v>22</v>
      </c>
      <c r="E70" s="2" t="s">
        <v>14</v>
      </c>
      <c r="F70" s="3">
        <v>44242</v>
      </c>
      <c r="G70" s="2">
        <v>4850004</v>
      </c>
    </row>
    <row r="71" spans="1:7" x14ac:dyDescent="0.3">
      <c r="A71" s="2">
        <f t="shared" si="1"/>
        <v>70</v>
      </c>
      <c r="B71" s="2" t="s">
        <v>89</v>
      </c>
      <c r="C71" s="2" t="s">
        <v>196</v>
      </c>
      <c r="D71" s="2" t="s">
        <v>13</v>
      </c>
      <c r="E71" s="2" t="s">
        <v>9</v>
      </c>
      <c r="F71" s="3">
        <v>44242</v>
      </c>
      <c r="G71" s="2">
        <v>335400</v>
      </c>
    </row>
    <row r="72" spans="1:7" x14ac:dyDescent="0.3">
      <c r="A72" s="2">
        <f t="shared" si="1"/>
        <v>71</v>
      </c>
      <c r="B72" s="2" t="s">
        <v>90</v>
      </c>
      <c r="C72" s="2" t="s">
        <v>197</v>
      </c>
      <c r="D72" s="2" t="s">
        <v>11</v>
      </c>
      <c r="E72" s="2" t="s">
        <v>9</v>
      </c>
      <c r="F72" s="3">
        <v>44243</v>
      </c>
      <c r="G72" s="2">
        <v>500004</v>
      </c>
    </row>
    <row r="73" spans="1:7" x14ac:dyDescent="0.3">
      <c r="A73" s="2">
        <f t="shared" si="1"/>
        <v>72</v>
      </c>
      <c r="B73" s="2" t="s">
        <v>91</v>
      </c>
      <c r="C73" s="2" t="s">
        <v>198</v>
      </c>
      <c r="D73" s="2" t="s">
        <v>32</v>
      </c>
      <c r="E73" s="2" t="s">
        <v>9</v>
      </c>
      <c r="F73" s="3">
        <v>44251</v>
      </c>
      <c r="G73" s="2">
        <v>1400004</v>
      </c>
    </row>
    <row r="74" spans="1:7" x14ac:dyDescent="0.3">
      <c r="A74" s="2">
        <f t="shared" si="1"/>
        <v>73</v>
      </c>
      <c r="B74" s="2" t="s">
        <v>92</v>
      </c>
      <c r="C74" s="2" t="s">
        <v>199</v>
      </c>
      <c r="D74" s="2" t="s">
        <v>13</v>
      </c>
      <c r="E74" s="2" t="s">
        <v>14</v>
      </c>
      <c r="F74" s="3">
        <v>44252</v>
      </c>
      <c r="G74" s="2">
        <v>210636</v>
      </c>
    </row>
    <row r="75" spans="1:7" x14ac:dyDescent="0.3">
      <c r="A75" s="2">
        <f t="shared" si="1"/>
        <v>74</v>
      </c>
      <c r="B75" s="2" t="s">
        <v>93</v>
      </c>
      <c r="C75" s="2" t="s">
        <v>200</v>
      </c>
      <c r="D75" s="2" t="s">
        <v>13</v>
      </c>
      <c r="E75" s="2" t="s">
        <v>17</v>
      </c>
      <c r="F75" s="3">
        <v>44252</v>
      </c>
      <c r="G75" s="2">
        <v>311400</v>
      </c>
    </row>
    <row r="76" spans="1:7" x14ac:dyDescent="0.3">
      <c r="A76" s="2">
        <f t="shared" si="1"/>
        <v>75</v>
      </c>
      <c r="B76" s="2" t="s">
        <v>94</v>
      </c>
      <c r="C76" s="2" t="s">
        <v>201</v>
      </c>
      <c r="D76" s="2" t="s">
        <v>25</v>
      </c>
      <c r="E76" s="2" t="s">
        <v>17</v>
      </c>
      <c r="F76" s="3">
        <v>44252</v>
      </c>
      <c r="G76" s="2">
        <v>825000</v>
      </c>
    </row>
    <row r="77" spans="1:7" x14ac:dyDescent="0.3">
      <c r="A77" s="2">
        <f t="shared" si="1"/>
        <v>76</v>
      </c>
      <c r="B77" s="2" t="s">
        <v>95</v>
      </c>
      <c r="C77" s="2" t="s">
        <v>202</v>
      </c>
      <c r="D77" s="2" t="s">
        <v>13</v>
      </c>
      <c r="E77" s="2" t="s">
        <v>23</v>
      </c>
      <c r="F77" s="3">
        <v>44249</v>
      </c>
      <c r="G77" s="2">
        <v>293160</v>
      </c>
    </row>
    <row r="78" spans="1:7" x14ac:dyDescent="0.3">
      <c r="A78" s="2">
        <f t="shared" si="1"/>
        <v>77</v>
      </c>
      <c r="B78" s="2" t="s">
        <v>96</v>
      </c>
      <c r="C78" s="2" t="s">
        <v>203</v>
      </c>
      <c r="D78" s="2" t="s">
        <v>25</v>
      </c>
      <c r="E78" s="2" t="s">
        <v>9</v>
      </c>
      <c r="F78" s="3">
        <v>44256</v>
      </c>
      <c r="G78" s="2">
        <v>800004</v>
      </c>
    </row>
    <row r="79" spans="1:7" x14ac:dyDescent="0.3">
      <c r="A79" s="2">
        <f t="shared" si="1"/>
        <v>78</v>
      </c>
      <c r="B79" s="2" t="s">
        <v>97</v>
      </c>
      <c r="C79" s="2" t="s">
        <v>204</v>
      </c>
      <c r="D79" s="2" t="s">
        <v>11</v>
      </c>
      <c r="E79" s="2" t="s">
        <v>9</v>
      </c>
      <c r="F79" s="3">
        <v>44270</v>
      </c>
      <c r="G79" s="2">
        <v>440004</v>
      </c>
    </row>
    <row r="80" spans="1:7" x14ac:dyDescent="0.3">
      <c r="A80" s="2">
        <f t="shared" si="1"/>
        <v>79</v>
      </c>
      <c r="B80" s="2" t="s">
        <v>98</v>
      </c>
      <c r="C80" s="2" t="s">
        <v>205</v>
      </c>
      <c r="D80" s="2" t="s">
        <v>25</v>
      </c>
      <c r="E80" s="2" t="s">
        <v>14</v>
      </c>
      <c r="F80" s="3">
        <v>44287</v>
      </c>
      <c r="G80" s="2">
        <v>1350000</v>
      </c>
    </row>
    <row r="81" spans="1:7" x14ac:dyDescent="0.3">
      <c r="A81" s="2">
        <f t="shared" si="1"/>
        <v>80</v>
      </c>
      <c r="B81" s="2" t="s">
        <v>99</v>
      </c>
      <c r="C81" s="2" t="s">
        <v>206</v>
      </c>
      <c r="D81" s="2" t="s">
        <v>25</v>
      </c>
      <c r="E81" s="2" t="s">
        <v>17</v>
      </c>
      <c r="F81" s="3">
        <v>44286</v>
      </c>
      <c r="G81" s="2">
        <v>1200000</v>
      </c>
    </row>
    <row r="82" spans="1:7" x14ac:dyDescent="0.3">
      <c r="A82" s="2">
        <f t="shared" si="1"/>
        <v>81</v>
      </c>
      <c r="B82" s="2" t="s">
        <v>101</v>
      </c>
      <c r="C82" s="2" t="s">
        <v>207</v>
      </c>
      <c r="D82" s="2" t="s">
        <v>25</v>
      </c>
      <c r="E82" s="2" t="s">
        <v>27</v>
      </c>
      <c r="F82" s="3">
        <v>44298</v>
      </c>
      <c r="G82" s="2">
        <v>1450008</v>
      </c>
    </row>
    <row r="83" spans="1:7" x14ac:dyDescent="0.3">
      <c r="A83" s="2">
        <f t="shared" si="1"/>
        <v>82</v>
      </c>
      <c r="B83" s="2" t="s">
        <v>102</v>
      </c>
      <c r="C83" s="2" t="s">
        <v>208</v>
      </c>
      <c r="D83" s="2" t="s">
        <v>20</v>
      </c>
      <c r="E83" s="2" t="s">
        <v>23</v>
      </c>
      <c r="F83" s="3">
        <v>44298</v>
      </c>
      <c r="G83" s="2">
        <v>1500000</v>
      </c>
    </row>
    <row r="84" spans="1:7" x14ac:dyDescent="0.3">
      <c r="A84" s="2">
        <f t="shared" si="1"/>
        <v>83</v>
      </c>
      <c r="B84" s="2" t="s">
        <v>103</v>
      </c>
      <c r="C84" s="2" t="s">
        <v>209</v>
      </c>
      <c r="D84" s="2" t="s">
        <v>8</v>
      </c>
      <c r="E84" s="2" t="s">
        <v>17</v>
      </c>
      <c r="F84" s="3">
        <v>44232</v>
      </c>
      <c r="G84" s="2">
        <v>450000</v>
      </c>
    </row>
    <row r="85" spans="1:7" x14ac:dyDescent="0.3">
      <c r="A85" s="2">
        <f t="shared" si="1"/>
        <v>84</v>
      </c>
      <c r="B85" s="2" t="s">
        <v>104</v>
      </c>
      <c r="C85" s="2" t="s">
        <v>210</v>
      </c>
      <c r="D85" s="2" t="s">
        <v>13</v>
      </c>
      <c r="E85" s="2" t="s">
        <v>17</v>
      </c>
      <c r="F85" s="3">
        <v>44273</v>
      </c>
      <c r="G85" s="2">
        <v>325080</v>
      </c>
    </row>
    <row r="86" spans="1:7" x14ac:dyDescent="0.3">
      <c r="A86" s="2">
        <f t="shared" si="1"/>
        <v>85</v>
      </c>
      <c r="B86" s="2" t="s">
        <v>105</v>
      </c>
      <c r="C86" s="2" t="s">
        <v>211</v>
      </c>
      <c r="D86" s="2" t="s">
        <v>13</v>
      </c>
      <c r="E86" s="2" t="s">
        <v>27</v>
      </c>
      <c r="F86" s="3">
        <v>44291</v>
      </c>
      <c r="G86" s="2">
        <v>443400</v>
      </c>
    </row>
    <row r="87" spans="1:7" x14ac:dyDescent="0.3">
      <c r="A87" s="2">
        <f t="shared" si="1"/>
        <v>86</v>
      </c>
      <c r="B87" s="2" t="s">
        <v>106</v>
      </c>
      <c r="C87" s="2" t="s">
        <v>212</v>
      </c>
      <c r="D87" s="2" t="s">
        <v>25</v>
      </c>
      <c r="E87" s="2" t="s">
        <v>27</v>
      </c>
      <c r="F87" s="3">
        <v>44291</v>
      </c>
      <c r="G87" s="2">
        <v>1100004</v>
      </c>
    </row>
    <row r="88" spans="1:7" x14ac:dyDescent="0.3">
      <c r="A88" s="2">
        <f t="shared" si="1"/>
        <v>87</v>
      </c>
      <c r="B88" s="2" t="s">
        <v>107</v>
      </c>
      <c r="C88" s="2" t="s">
        <v>213</v>
      </c>
      <c r="D88" s="2" t="s">
        <v>13</v>
      </c>
      <c r="E88" s="2" t="s">
        <v>17</v>
      </c>
      <c r="F88" s="3">
        <v>44291</v>
      </c>
      <c r="G88" s="2">
        <v>347400</v>
      </c>
    </row>
    <row r="89" spans="1:7" x14ac:dyDescent="0.3">
      <c r="A89" s="2">
        <f t="shared" si="1"/>
        <v>88</v>
      </c>
      <c r="B89" s="2" t="s">
        <v>108</v>
      </c>
      <c r="C89" s="2" t="s">
        <v>214</v>
      </c>
      <c r="D89" s="2" t="s">
        <v>13</v>
      </c>
      <c r="E89" s="2" t="s">
        <v>17</v>
      </c>
      <c r="F89" s="3">
        <v>44301</v>
      </c>
      <c r="G89" s="2">
        <v>371400</v>
      </c>
    </row>
    <row r="90" spans="1:7" x14ac:dyDescent="0.3">
      <c r="A90" s="2">
        <f t="shared" si="1"/>
        <v>89</v>
      </c>
      <c r="B90" s="2" t="s">
        <v>109</v>
      </c>
      <c r="C90" s="2" t="s">
        <v>215</v>
      </c>
      <c r="D90" s="2" t="s">
        <v>32</v>
      </c>
      <c r="E90" s="2" t="s">
        <v>14</v>
      </c>
      <c r="F90" s="3">
        <v>44305</v>
      </c>
      <c r="G90" s="2">
        <v>2160000</v>
      </c>
    </row>
    <row r="91" spans="1:7" x14ac:dyDescent="0.3">
      <c r="A91" s="2">
        <f t="shared" si="1"/>
        <v>90</v>
      </c>
      <c r="B91" s="2" t="s">
        <v>110</v>
      </c>
      <c r="C91" s="2" t="s">
        <v>216</v>
      </c>
      <c r="D91" s="2" t="s">
        <v>11</v>
      </c>
      <c r="E91" s="2" t="s">
        <v>17</v>
      </c>
      <c r="F91" s="3">
        <v>44303</v>
      </c>
      <c r="G91" s="2">
        <v>407400</v>
      </c>
    </row>
    <row r="92" spans="1:7" x14ac:dyDescent="0.3">
      <c r="A92" s="2">
        <f t="shared" si="1"/>
        <v>91</v>
      </c>
      <c r="B92" s="2" t="s">
        <v>111</v>
      </c>
      <c r="C92" s="2" t="s">
        <v>217</v>
      </c>
      <c r="D92" s="2" t="s">
        <v>13</v>
      </c>
      <c r="E92" s="2" t="s">
        <v>17</v>
      </c>
      <c r="F92" s="3">
        <v>44307</v>
      </c>
      <c r="G92" s="2">
        <v>347400</v>
      </c>
    </row>
    <row r="93" spans="1:7" x14ac:dyDescent="0.3">
      <c r="A93" s="2">
        <f t="shared" si="1"/>
        <v>92</v>
      </c>
      <c r="B93" s="2" t="s">
        <v>112</v>
      </c>
      <c r="C93" s="2" t="s">
        <v>218</v>
      </c>
      <c r="D93" s="2" t="s">
        <v>11</v>
      </c>
      <c r="E93" s="2" t="s">
        <v>17</v>
      </c>
      <c r="F93" s="3">
        <v>44309</v>
      </c>
      <c r="G93" s="2">
        <v>384000</v>
      </c>
    </row>
    <row r="94" spans="1:7" x14ac:dyDescent="0.3">
      <c r="A94" s="2">
        <f t="shared" si="1"/>
        <v>93</v>
      </c>
      <c r="B94" s="2" t="s">
        <v>113</v>
      </c>
      <c r="C94" s="2" t="s">
        <v>219</v>
      </c>
      <c r="D94" s="2" t="s">
        <v>32</v>
      </c>
      <c r="E94" s="2" t="s">
        <v>9</v>
      </c>
      <c r="F94" s="3">
        <v>44312</v>
      </c>
      <c r="G94" s="2">
        <v>1450008</v>
      </c>
    </row>
    <row r="95" spans="1:7" x14ac:dyDescent="0.3">
      <c r="A95" s="2">
        <f t="shared" si="1"/>
        <v>94</v>
      </c>
      <c r="B95" s="2" t="s">
        <v>114</v>
      </c>
      <c r="C95" s="2" t="s">
        <v>220</v>
      </c>
      <c r="D95" s="2" t="s">
        <v>13</v>
      </c>
      <c r="E95" s="2" t="s">
        <v>23</v>
      </c>
      <c r="F95" s="3">
        <v>44313</v>
      </c>
      <c r="G95" s="2">
        <v>359400</v>
      </c>
    </row>
    <row r="96" spans="1:7" x14ac:dyDescent="0.3">
      <c r="A96" s="2">
        <f t="shared" si="1"/>
        <v>95</v>
      </c>
      <c r="B96" s="2" t="s">
        <v>115</v>
      </c>
      <c r="C96" s="2" t="s">
        <v>221</v>
      </c>
      <c r="D96" s="2" t="s">
        <v>13</v>
      </c>
      <c r="E96" s="2" t="s">
        <v>17</v>
      </c>
      <c r="F96" s="3">
        <v>44319</v>
      </c>
      <c r="G96" s="2">
        <v>347400</v>
      </c>
    </row>
    <row r="97" spans="1:7" x14ac:dyDescent="0.3">
      <c r="A97" s="2">
        <f t="shared" si="1"/>
        <v>96</v>
      </c>
      <c r="B97" s="2" t="s">
        <v>116</v>
      </c>
      <c r="C97" s="2" t="s">
        <v>222</v>
      </c>
      <c r="D97" s="2" t="s">
        <v>25</v>
      </c>
      <c r="E97" s="2" t="s">
        <v>23</v>
      </c>
      <c r="F97" s="3">
        <v>44319</v>
      </c>
      <c r="G97" s="2">
        <v>970008</v>
      </c>
    </row>
    <row r="98" spans="1:7" x14ac:dyDescent="0.3">
      <c r="A98" s="2">
        <f t="shared" si="1"/>
        <v>97</v>
      </c>
      <c r="B98" s="2" t="s">
        <v>117</v>
      </c>
      <c r="C98" s="2" t="s">
        <v>223</v>
      </c>
      <c r="D98" s="2" t="s">
        <v>13</v>
      </c>
      <c r="E98" s="2" t="s">
        <v>17</v>
      </c>
      <c r="F98" s="3">
        <v>44320</v>
      </c>
      <c r="G98" s="2">
        <v>389400</v>
      </c>
    </row>
    <row r="99" spans="1:7" x14ac:dyDescent="0.3">
      <c r="A99" s="2">
        <f t="shared" si="1"/>
        <v>98</v>
      </c>
      <c r="B99" s="2" t="s">
        <v>118</v>
      </c>
      <c r="C99" s="2" t="s">
        <v>224</v>
      </c>
      <c r="D99" s="2" t="s">
        <v>20</v>
      </c>
      <c r="E99" s="2" t="s">
        <v>100</v>
      </c>
      <c r="F99" s="3">
        <v>44326</v>
      </c>
      <c r="G99" s="2">
        <v>2600004</v>
      </c>
    </row>
    <row r="100" spans="1:7" x14ac:dyDescent="0.3">
      <c r="A100" s="2">
        <f t="shared" si="1"/>
        <v>99</v>
      </c>
      <c r="B100" s="2" t="s">
        <v>119</v>
      </c>
      <c r="C100" s="2" t="s">
        <v>225</v>
      </c>
      <c r="D100" s="2" t="s">
        <v>25</v>
      </c>
      <c r="E100" s="2" t="s">
        <v>17</v>
      </c>
      <c r="F100" s="3">
        <v>44326</v>
      </c>
      <c r="G100" s="2">
        <v>1500000</v>
      </c>
    </row>
    <row r="101" spans="1:7" x14ac:dyDescent="0.3">
      <c r="A101" s="2">
        <f t="shared" si="1"/>
        <v>100</v>
      </c>
      <c r="B101" s="2" t="s">
        <v>120</v>
      </c>
      <c r="C101" s="2" t="s">
        <v>226</v>
      </c>
      <c r="D101" s="2" t="s">
        <v>13</v>
      </c>
      <c r="E101" s="2" t="s">
        <v>17</v>
      </c>
      <c r="F101" s="3">
        <v>44328</v>
      </c>
      <c r="G101" s="2">
        <v>267924</v>
      </c>
    </row>
    <row r="102" spans="1:7" x14ac:dyDescent="0.3">
      <c r="A102" s="2">
        <f t="shared" si="1"/>
        <v>101</v>
      </c>
      <c r="B102" s="2" t="s">
        <v>121</v>
      </c>
      <c r="C102" s="2" t="s">
        <v>227</v>
      </c>
      <c r="D102" s="2" t="s">
        <v>20</v>
      </c>
      <c r="E102" s="2" t="s">
        <v>9</v>
      </c>
      <c r="F102" s="3">
        <v>44330</v>
      </c>
      <c r="G102" s="2">
        <v>3050004</v>
      </c>
    </row>
    <row r="103" spans="1:7" x14ac:dyDescent="0.3">
      <c r="A103" s="2">
        <f t="shared" si="1"/>
        <v>102</v>
      </c>
      <c r="B103" s="2" t="s">
        <v>122</v>
      </c>
      <c r="C103" s="2" t="s">
        <v>228</v>
      </c>
      <c r="D103" s="2" t="s">
        <v>13</v>
      </c>
      <c r="E103" s="2" t="s">
        <v>23</v>
      </c>
      <c r="F103" s="3">
        <v>44333</v>
      </c>
      <c r="G103" s="2">
        <v>359400</v>
      </c>
    </row>
    <row r="104" spans="1:7" x14ac:dyDescent="0.3">
      <c r="A104" s="2">
        <f t="shared" si="1"/>
        <v>103</v>
      </c>
      <c r="B104" s="2" t="s">
        <v>123</v>
      </c>
      <c r="C104" s="2" t="s">
        <v>229</v>
      </c>
      <c r="D104" s="2" t="s">
        <v>25</v>
      </c>
      <c r="E104" s="2" t="s">
        <v>14</v>
      </c>
      <c r="F104" s="3">
        <v>44333</v>
      </c>
      <c r="G104" s="2">
        <v>1500000</v>
      </c>
    </row>
    <row r="105" spans="1:7" x14ac:dyDescent="0.3">
      <c r="A105" s="2">
        <f t="shared" si="1"/>
        <v>104</v>
      </c>
      <c r="B105" s="2" t="s">
        <v>124</v>
      </c>
      <c r="C105" s="2" t="s">
        <v>230</v>
      </c>
      <c r="D105" s="2" t="s">
        <v>11</v>
      </c>
      <c r="E105" s="2" t="s">
        <v>23</v>
      </c>
      <c r="F105" s="3">
        <v>44333</v>
      </c>
      <c r="G105" s="2">
        <v>480000</v>
      </c>
    </row>
    <row r="106" spans="1:7" x14ac:dyDescent="0.3">
      <c r="A106" s="2">
        <f t="shared" si="1"/>
        <v>105</v>
      </c>
      <c r="B106" s="2" t="s">
        <v>125</v>
      </c>
      <c r="C106" s="2" t="s">
        <v>231</v>
      </c>
      <c r="D106" s="2" t="s">
        <v>32</v>
      </c>
      <c r="E106" s="2" t="s">
        <v>23</v>
      </c>
      <c r="F106" s="3">
        <v>44333</v>
      </c>
      <c r="G106" s="2">
        <v>1910004</v>
      </c>
    </row>
    <row r="107" spans="1:7" x14ac:dyDescent="0.3">
      <c r="A107" s="2">
        <f t="shared" si="1"/>
        <v>106</v>
      </c>
      <c r="B107" s="2" t="s">
        <v>126</v>
      </c>
      <c r="C107" s="2" t="s">
        <v>232</v>
      </c>
      <c r="D107" s="2" t="s">
        <v>11</v>
      </c>
      <c r="E107" s="2" t="s">
        <v>17</v>
      </c>
      <c r="F107" s="3">
        <v>44333</v>
      </c>
      <c r="G107" s="2">
        <v>347400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2F88-F85D-4F5B-A963-4E5744A2E194}">
  <dimension ref="A1:I107"/>
  <sheetViews>
    <sheetView workbookViewId="0">
      <selection activeCell="D2" sqref="D2:D9"/>
    </sheetView>
  </sheetViews>
  <sheetFormatPr defaultRowHeight="14.4" x14ac:dyDescent="0.3"/>
  <cols>
    <col min="1" max="1" width="6.109375" bestFit="1" customWidth="1"/>
    <col min="2" max="2" width="8.109375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0.33203125" bestFit="1" customWidth="1"/>
    <col min="7" max="7" width="10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249</v>
      </c>
      <c r="I1" t="s">
        <v>249</v>
      </c>
    </row>
    <row r="2" spans="1:9" x14ac:dyDescent="0.3">
      <c r="A2" s="2">
        <v>1</v>
      </c>
      <c r="B2" s="2" t="s">
        <v>7</v>
      </c>
      <c r="C2" s="2" t="s">
        <v>127</v>
      </c>
      <c r="D2" s="2" t="s">
        <v>8</v>
      </c>
      <c r="E2" s="2" t="s">
        <v>9</v>
      </c>
      <c r="F2" s="3">
        <v>42980</v>
      </c>
      <c r="G2" s="2">
        <v>420360</v>
      </c>
      <c r="H2">
        <f t="shared" ref="H2:H33" si="0">YEAR(F2)</f>
        <v>2017</v>
      </c>
      <c r="I2">
        <v>2017</v>
      </c>
    </row>
    <row r="3" spans="1:9" x14ac:dyDescent="0.3">
      <c r="A3" s="2">
        <f>A2+1</f>
        <v>2</v>
      </c>
      <c r="B3" s="2" t="s">
        <v>10</v>
      </c>
      <c r="C3" s="2" t="s">
        <v>128</v>
      </c>
      <c r="D3" s="2" t="s">
        <v>11</v>
      </c>
      <c r="E3" s="2" t="s">
        <v>14</v>
      </c>
      <c r="F3" s="3">
        <v>43080</v>
      </c>
      <c r="G3" s="2">
        <v>408504</v>
      </c>
      <c r="H3">
        <f t="shared" si="0"/>
        <v>2017</v>
      </c>
      <c r="I3">
        <v>2018</v>
      </c>
    </row>
    <row r="4" spans="1:9" x14ac:dyDescent="0.3">
      <c r="A4" s="2">
        <f t="shared" ref="A4:A67" si="1">A3+1</f>
        <v>3</v>
      </c>
      <c r="B4" s="2" t="s">
        <v>12</v>
      </c>
      <c r="C4" s="2" t="s">
        <v>129</v>
      </c>
      <c r="D4" s="2" t="s">
        <v>13</v>
      </c>
      <c r="E4" s="2" t="s">
        <v>17</v>
      </c>
      <c r="F4" s="3">
        <v>43101</v>
      </c>
      <c r="G4" s="2">
        <v>505800</v>
      </c>
      <c r="H4">
        <f t="shared" si="0"/>
        <v>2018</v>
      </c>
      <c r="I4">
        <v>2019</v>
      </c>
    </row>
    <row r="5" spans="1:9" x14ac:dyDescent="0.3">
      <c r="A5" s="2">
        <f t="shared" si="1"/>
        <v>4</v>
      </c>
      <c r="B5" s="2" t="s">
        <v>233</v>
      </c>
      <c r="C5" s="2" t="s">
        <v>130</v>
      </c>
      <c r="D5" s="2" t="s">
        <v>20</v>
      </c>
      <c r="E5" s="2" t="s">
        <v>100</v>
      </c>
      <c r="F5" s="3">
        <v>43172</v>
      </c>
      <c r="G5" s="2">
        <v>214272</v>
      </c>
      <c r="H5">
        <f t="shared" si="0"/>
        <v>2018</v>
      </c>
      <c r="I5">
        <v>2020</v>
      </c>
    </row>
    <row r="6" spans="1:9" x14ac:dyDescent="0.3">
      <c r="A6" s="2">
        <f t="shared" si="1"/>
        <v>5</v>
      </c>
      <c r="B6" s="2" t="s">
        <v>15</v>
      </c>
      <c r="C6" s="2" t="s">
        <v>131</v>
      </c>
      <c r="D6" s="2" t="s">
        <v>22</v>
      </c>
      <c r="E6" s="2" t="s">
        <v>23</v>
      </c>
      <c r="F6" s="3">
        <v>43287</v>
      </c>
      <c r="G6" s="2">
        <v>576000</v>
      </c>
      <c r="H6">
        <f t="shared" si="0"/>
        <v>2018</v>
      </c>
      <c r="I6">
        <v>2021</v>
      </c>
    </row>
    <row r="7" spans="1:9" x14ac:dyDescent="0.3">
      <c r="A7" s="2">
        <f t="shared" si="1"/>
        <v>6</v>
      </c>
      <c r="B7" s="2" t="s">
        <v>16</v>
      </c>
      <c r="C7" s="2" t="s">
        <v>132</v>
      </c>
      <c r="D7" s="2" t="s">
        <v>25</v>
      </c>
      <c r="E7" s="2" t="s">
        <v>27</v>
      </c>
      <c r="F7" s="3">
        <v>43282</v>
      </c>
      <c r="G7" s="2">
        <v>420000</v>
      </c>
      <c r="H7">
        <f t="shared" si="0"/>
        <v>2018</v>
      </c>
    </row>
    <row r="8" spans="1:9" x14ac:dyDescent="0.3">
      <c r="A8" s="2">
        <f t="shared" si="1"/>
        <v>7</v>
      </c>
      <c r="B8" s="2" t="s">
        <v>18</v>
      </c>
      <c r="C8" s="2" t="s">
        <v>133</v>
      </c>
      <c r="D8" s="2" t="s">
        <v>32</v>
      </c>
      <c r="E8" s="2" t="s">
        <v>33</v>
      </c>
      <c r="F8" s="3">
        <v>43466</v>
      </c>
      <c r="G8" s="2">
        <v>275760</v>
      </c>
      <c r="H8">
        <f t="shared" si="0"/>
        <v>2019</v>
      </c>
    </row>
    <row r="9" spans="1:9" x14ac:dyDescent="0.3">
      <c r="A9" s="2">
        <f t="shared" si="1"/>
        <v>8</v>
      </c>
      <c r="B9" s="2" t="s">
        <v>19</v>
      </c>
      <c r="C9" s="2" t="s">
        <v>134</v>
      </c>
      <c r="D9" s="2" t="s">
        <v>70</v>
      </c>
      <c r="F9" s="3">
        <v>43507</v>
      </c>
      <c r="G9" s="2">
        <v>2600004</v>
      </c>
      <c r="H9">
        <f t="shared" si="0"/>
        <v>2019</v>
      </c>
    </row>
    <row r="10" spans="1:9" x14ac:dyDescent="0.3">
      <c r="A10" s="2">
        <f t="shared" si="1"/>
        <v>9</v>
      </c>
      <c r="B10" s="2" t="s">
        <v>21</v>
      </c>
      <c r="C10" s="2" t="s">
        <v>135</v>
      </c>
      <c r="F10" s="3">
        <v>43570</v>
      </c>
      <c r="G10" s="2">
        <v>5000004</v>
      </c>
      <c r="H10">
        <f t="shared" si="0"/>
        <v>2019</v>
      </c>
    </row>
    <row r="11" spans="1:9" x14ac:dyDescent="0.3">
      <c r="A11" s="2">
        <f t="shared" si="1"/>
        <v>10</v>
      </c>
      <c r="B11" s="2" t="s">
        <v>24</v>
      </c>
      <c r="C11" s="2" t="s">
        <v>136</v>
      </c>
      <c r="F11" s="3">
        <v>43587</v>
      </c>
      <c r="G11" s="2">
        <v>660000</v>
      </c>
      <c r="H11">
        <f t="shared" si="0"/>
        <v>2019</v>
      </c>
    </row>
    <row r="12" spans="1:9" x14ac:dyDescent="0.3">
      <c r="A12" s="2">
        <f t="shared" si="1"/>
        <v>11</v>
      </c>
      <c r="B12" s="2" t="s">
        <v>26</v>
      </c>
      <c r="C12" s="2" t="s">
        <v>137</v>
      </c>
      <c r="F12" s="3">
        <v>43628</v>
      </c>
      <c r="G12" s="2">
        <v>365064</v>
      </c>
      <c r="H12">
        <f t="shared" si="0"/>
        <v>2019</v>
      </c>
    </row>
    <row r="13" spans="1:9" x14ac:dyDescent="0.3">
      <c r="A13" s="2">
        <f t="shared" si="1"/>
        <v>12</v>
      </c>
      <c r="B13" s="2" t="s">
        <v>28</v>
      </c>
      <c r="C13" s="2" t="s">
        <v>138</v>
      </c>
      <c r="F13" s="3">
        <v>43617</v>
      </c>
      <c r="G13" s="2">
        <v>1006128</v>
      </c>
      <c r="H13">
        <f t="shared" si="0"/>
        <v>2019</v>
      </c>
    </row>
    <row r="14" spans="1:9" x14ac:dyDescent="0.3">
      <c r="A14" s="2">
        <f t="shared" si="1"/>
        <v>13</v>
      </c>
      <c r="B14" s="2" t="s">
        <v>29</v>
      </c>
      <c r="C14" s="2" t="s">
        <v>139</v>
      </c>
      <c r="F14" s="3">
        <v>43690</v>
      </c>
      <c r="G14" s="2">
        <v>324000</v>
      </c>
      <c r="H14">
        <f t="shared" si="0"/>
        <v>2019</v>
      </c>
    </row>
    <row r="15" spans="1:9" x14ac:dyDescent="0.3">
      <c r="A15" s="2">
        <f t="shared" si="1"/>
        <v>14</v>
      </c>
      <c r="B15" s="2" t="s">
        <v>30</v>
      </c>
      <c r="C15" s="2" t="s">
        <v>140</v>
      </c>
      <c r="F15" s="3">
        <v>43696</v>
      </c>
      <c r="G15" s="2">
        <v>334584</v>
      </c>
      <c r="H15">
        <f t="shared" si="0"/>
        <v>2019</v>
      </c>
    </row>
    <row r="16" spans="1:9" x14ac:dyDescent="0.3">
      <c r="A16" s="2">
        <f t="shared" si="1"/>
        <v>15</v>
      </c>
      <c r="B16" s="2" t="s">
        <v>31</v>
      </c>
      <c r="C16" s="2" t="s">
        <v>141</v>
      </c>
      <c r="F16" s="3">
        <v>43711</v>
      </c>
      <c r="G16" s="2">
        <v>1700004</v>
      </c>
      <c r="H16">
        <f t="shared" si="0"/>
        <v>2019</v>
      </c>
    </row>
    <row r="17" spans="1:8" x14ac:dyDescent="0.3">
      <c r="A17" s="2">
        <f t="shared" si="1"/>
        <v>16</v>
      </c>
      <c r="B17" s="2" t="s">
        <v>34</v>
      </c>
      <c r="C17" s="2" t="s">
        <v>142</v>
      </c>
      <c r="F17" s="3">
        <v>43767</v>
      </c>
      <c r="G17" s="2">
        <v>288000</v>
      </c>
      <c r="H17">
        <f t="shared" si="0"/>
        <v>2019</v>
      </c>
    </row>
    <row r="18" spans="1:8" x14ac:dyDescent="0.3">
      <c r="A18" s="2">
        <f t="shared" si="1"/>
        <v>17</v>
      </c>
      <c r="B18" s="2" t="s">
        <v>35</v>
      </c>
      <c r="C18" s="2" t="s">
        <v>143</v>
      </c>
      <c r="F18" s="3">
        <v>43752</v>
      </c>
      <c r="G18" s="2">
        <v>318096</v>
      </c>
      <c r="H18">
        <f t="shared" si="0"/>
        <v>2019</v>
      </c>
    </row>
    <row r="19" spans="1:8" x14ac:dyDescent="0.3">
      <c r="A19" s="2">
        <f t="shared" si="1"/>
        <v>18</v>
      </c>
      <c r="B19" s="2" t="s">
        <v>36</v>
      </c>
      <c r="C19" s="2" t="s">
        <v>144</v>
      </c>
      <c r="F19" s="3">
        <v>43752</v>
      </c>
      <c r="G19" s="2">
        <v>1700004</v>
      </c>
      <c r="H19">
        <f t="shared" si="0"/>
        <v>2019</v>
      </c>
    </row>
    <row r="20" spans="1:8" x14ac:dyDescent="0.3">
      <c r="A20" s="2">
        <f t="shared" si="1"/>
        <v>19</v>
      </c>
      <c r="B20" s="2" t="s">
        <v>37</v>
      </c>
      <c r="C20" s="2" t="s">
        <v>145</v>
      </c>
      <c r="F20" s="3">
        <v>43755</v>
      </c>
      <c r="G20" s="2">
        <v>1375008</v>
      </c>
      <c r="H20">
        <f t="shared" si="0"/>
        <v>2019</v>
      </c>
    </row>
    <row r="21" spans="1:8" x14ac:dyDescent="0.3">
      <c r="A21" s="2">
        <f t="shared" si="1"/>
        <v>20</v>
      </c>
      <c r="B21" s="2" t="s">
        <v>38</v>
      </c>
      <c r="C21" s="2" t="s">
        <v>146</v>
      </c>
      <c r="F21" s="3">
        <v>43784</v>
      </c>
      <c r="G21" s="2">
        <v>224544</v>
      </c>
      <c r="H21">
        <f t="shared" si="0"/>
        <v>2019</v>
      </c>
    </row>
    <row r="22" spans="1:8" x14ac:dyDescent="0.3">
      <c r="A22" s="2">
        <f t="shared" si="1"/>
        <v>21</v>
      </c>
      <c r="B22" s="2" t="s">
        <v>39</v>
      </c>
      <c r="C22" s="2" t="s">
        <v>147</v>
      </c>
      <c r="F22" s="3">
        <v>43823</v>
      </c>
      <c r="G22" s="2">
        <v>1450008</v>
      </c>
      <c r="H22">
        <f t="shared" si="0"/>
        <v>2019</v>
      </c>
    </row>
    <row r="23" spans="1:8" x14ac:dyDescent="0.3">
      <c r="A23" s="2">
        <f t="shared" si="1"/>
        <v>22</v>
      </c>
      <c r="B23" s="2" t="s">
        <v>40</v>
      </c>
      <c r="C23" s="2" t="s">
        <v>148</v>
      </c>
      <c r="F23" s="3">
        <v>43891</v>
      </c>
      <c r="G23" s="2">
        <v>1200000</v>
      </c>
      <c r="H23">
        <f t="shared" si="0"/>
        <v>2020</v>
      </c>
    </row>
    <row r="24" spans="1:8" x14ac:dyDescent="0.3">
      <c r="A24" s="2">
        <f t="shared" si="1"/>
        <v>23</v>
      </c>
      <c r="B24" s="2" t="s">
        <v>41</v>
      </c>
      <c r="C24" s="2" t="s">
        <v>149</v>
      </c>
      <c r="F24" s="3">
        <v>43920</v>
      </c>
      <c r="G24" s="2">
        <v>323400</v>
      </c>
      <c r="H24">
        <f t="shared" si="0"/>
        <v>2020</v>
      </c>
    </row>
    <row r="25" spans="1:8" x14ac:dyDescent="0.3">
      <c r="A25" s="2">
        <f t="shared" si="1"/>
        <v>24</v>
      </c>
      <c r="B25" s="2" t="s">
        <v>42</v>
      </c>
      <c r="C25" s="2" t="s">
        <v>150</v>
      </c>
      <c r="F25" s="3">
        <v>43930</v>
      </c>
      <c r="G25" s="2">
        <v>4150008</v>
      </c>
      <c r="H25">
        <f t="shared" si="0"/>
        <v>2020</v>
      </c>
    </row>
    <row r="26" spans="1:8" x14ac:dyDescent="0.3">
      <c r="A26" s="2">
        <f t="shared" si="1"/>
        <v>25</v>
      </c>
      <c r="B26" s="2" t="s">
        <v>43</v>
      </c>
      <c r="C26" s="2" t="s">
        <v>151</v>
      </c>
      <c r="F26" s="3">
        <v>43957</v>
      </c>
      <c r="G26" s="2">
        <v>395400</v>
      </c>
      <c r="H26">
        <f t="shared" si="0"/>
        <v>2020</v>
      </c>
    </row>
    <row r="27" spans="1:8" x14ac:dyDescent="0.3">
      <c r="A27" s="2">
        <f t="shared" si="1"/>
        <v>26</v>
      </c>
      <c r="B27" s="2" t="s">
        <v>44</v>
      </c>
      <c r="C27" s="2" t="s">
        <v>152</v>
      </c>
      <c r="F27" s="3">
        <v>43957</v>
      </c>
      <c r="G27" s="2">
        <v>287676</v>
      </c>
      <c r="H27">
        <f t="shared" si="0"/>
        <v>2020</v>
      </c>
    </row>
    <row r="28" spans="1:8" x14ac:dyDescent="0.3">
      <c r="A28" s="2">
        <f t="shared" si="1"/>
        <v>27</v>
      </c>
      <c r="B28" s="2" t="s">
        <v>45</v>
      </c>
      <c r="C28" s="2" t="s">
        <v>153</v>
      </c>
      <c r="F28" s="3">
        <v>43983</v>
      </c>
      <c r="G28" s="2">
        <v>540000</v>
      </c>
      <c r="H28">
        <f t="shared" si="0"/>
        <v>2020</v>
      </c>
    </row>
    <row r="29" spans="1:8" x14ac:dyDescent="0.3">
      <c r="A29" s="2">
        <f t="shared" si="1"/>
        <v>28</v>
      </c>
      <c r="B29" s="2" t="s">
        <v>46</v>
      </c>
      <c r="C29" s="2" t="s">
        <v>154</v>
      </c>
      <c r="F29" s="3">
        <v>44011</v>
      </c>
      <c r="G29" s="2">
        <v>2500020</v>
      </c>
      <c r="H29">
        <f t="shared" si="0"/>
        <v>2020</v>
      </c>
    </row>
    <row r="30" spans="1:8" x14ac:dyDescent="0.3">
      <c r="A30" s="2">
        <f t="shared" si="1"/>
        <v>29</v>
      </c>
      <c r="B30" s="2" t="s">
        <v>47</v>
      </c>
      <c r="C30" s="2" t="s">
        <v>155</v>
      </c>
      <c r="F30" s="3">
        <v>44025</v>
      </c>
      <c r="G30" s="2">
        <v>360000</v>
      </c>
      <c r="H30">
        <f t="shared" si="0"/>
        <v>2020</v>
      </c>
    </row>
    <row r="31" spans="1:8" x14ac:dyDescent="0.3">
      <c r="A31" s="2">
        <f t="shared" si="1"/>
        <v>30</v>
      </c>
      <c r="B31" s="2" t="s">
        <v>48</v>
      </c>
      <c r="C31" s="2" t="s">
        <v>156</v>
      </c>
      <c r="F31" s="3">
        <v>44046</v>
      </c>
      <c r="G31" s="2">
        <v>1900008</v>
      </c>
      <c r="H31">
        <f t="shared" si="0"/>
        <v>2020</v>
      </c>
    </row>
    <row r="32" spans="1:8" x14ac:dyDescent="0.3">
      <c r="A32" s="2">
        <f t="shared" si="1"/>
        <v>31</v>
      </c>
      <c r="B32" s="2" t="s">
        <v>49</v>
      </c>
      <c r="C32" s="2" t="s">
        <v>157</v>
      </c>
      <c r="F32" s="3">
        <v>44061</v>
      </c>
      <c r="G32" s="2">
        <v>1700004</v>
      </c>
      <c r="H32">
        <f t="shared" si="0"/>
        <v>2020</v>
      </c>
    </row>
    <row r="33" spans="1:8" x14ac:dyDescent="0.3">
      <c r="A33" s="2">
        <f t="shared" si="1"/>
        <v>32</v>
      </c>
      <c r="B33" s="2" t="s">
        <v>50</v>
      </c>
      <c r="C33" s="2" t="s">
        <v>158</v>
      </c>
      <c r="F33" s="3">
        <v>44060</v>
      </c>
      <c r="G33" s="2">
        <v>2350008</v>
      </c>
      <c r="H33">
        <f t="shared" si="0"/>
        <v>2020</v>
      </c>
    </row>
    <row r="34" spans="1:8" x14ac:dyDescent="0.3">
      <c r="A34" s="2">
        <f t="shared" si="1"/>
        <v>33</v>
      </c>
      <c r="B34" s="2" t="s">
        <v>51</v>
      </c>
      <c r="C34" s="2" t="s">
        <v>159</v>
      </c>
      <c r="F34" s="3">
        <v>44075</v>
      </c>
      <c r="G34" s="2">
        <v>600000</v>
      </c>
      <c r="H34">
        <f t="shared" ref="H34:H65" si="2">YEAR(F34)</f>
        <v>2020</v>
      </c>
    </row>
    <row r="35" spans="1:8" x14ac:dyDescent="0.3">
      <c r="A35" s="2">
        <f t="shared" si="1"/>
        <v>34</v>
      </c>
      <c r="B35" s="2" t="s">
        <v>52</v>
      </c>
      <c r="C35" s="2" t="s">
        <v>160</v>
      </c>
      <c r="F35" s="3">
        <v>44078</v>
      </c>
      <c r="G35" s="2">
        <v>550020</v>
      </c>
      <c r="H35">
        <f t="shared" si="2"/>
        <v>2020</v>
      </c>
    </row>
    <row r="36" spans="1:8" x14ac:dyDescent="0.3">
      <c r="A36" s="2">
        <f t="shared" si="1"/>
        <v>35</v>
      </c>
      <c r="B36" s="2" t="s">
        <v>53</v>
      </c>
      <c r="C36" s="2" t="s">
        <v>161</v>
      </c>
      <c r="F36" s="3">
        <v>44078</v>
      </c>
      <c r="G36" s="2">
        <v>3100008</v>
      </c>
      <c r="H36">
        <f t="shared" si="2"/>
        <v>2020</v>
      </c>
    </row>
    <row r="37" spans="1:8" x14ac:dyDescent="0.3">
      <c r="A37" s="2">
        <f t="shared" si="1"/>
        <v>36</v>
      </c>
      <c r="B37" s="2" t="s">
        <v>54</v>
      </c>
      <c r="C37" s="2" t="s">
        <v>162</v>
      </c>
      <c r="F37" s="3">
        <v>44084</v>
      </c>
      <c r="G37" s="2">
        <v>273084</v>
      </c>
      <c r="H37">
        <f t="shared" si="2"/>
        <v>2020</v>
      </c>
    </row>
    <row r="38" spans="1:8" x14ac:dyDescent="0.3">
      <c r="A38" s="2">
        <f t="shared" si="1"/>
        <v>37</v>
      </c>
      <c r="B38" s="2" t="s">
        <v>55</v>
      </c>
      <c r="C38" s="2" t="s">
        <v>163</v>
      </c>
      <c r="F38" s="3">
        <v>44090</v>
      </c>
      <c r="G38" s="2">
        <v>1050000</v>
      </c>
      <c r="H38">
        <f t="shared" si="2"/>
        <v>2020</v>
      </c>
    </row>
    <row r="39" spans="1:8" x14ac:dyDescent="0.3">
      <c r="A39" s="2">
        <f t="shared" si="1"/>
        <v>38</v>
      </c>
      <c r="B39" s="2" t="s">
        <v>56</v>
      </c>
      <c r="C39" s="2" t="s">
        <v>164</v>
      </c>
      <c r="F39" s="3">
        <v>44098</v>
      </c>
      <c r="G39" s="2">
        <v>240012</v>
      </c>
      <c r="H39">
        <f t="shared" si="2"/>
        <v>2020</v>
      </c>
    </row>
    <row r="40" spans="1:8" x14ac:dyDescent="0.3">
      <c r="A40" s="2">
        <f t="shared" si="1"/>
        <v>39</v>
      </c>
      <c r="B40" s="2" t="s">
        <v>57</v>
      </c>
      <c r="C40" s="2" t="s">
        <v>165</v>
      </c>
      <c r="F40" s="3">
        <v>44075</v>
      </c>
      <c r="G40" s="2">
        <v>455400</v>
      </c>
      <c r="H40">
        <f t="shared" si="2"/>
        <v>2020</v>
      </c>
    </row>
    <row r="41" spans="1:8" x14ac:dyDescent="0.3">
      <c r="A41" s="2">
        <f t="shared" si="1"/>
        <v>40</v>
      </c>
      <c r="B41" s="2" t="s">
        <v>58</v>
      </c>
      <c r="C41" s="2" t="s">
        <v>166</v>
      </c>
      <c r="F41" s="3">
        <v>44109</v>
      </c>
      <c r="G41" s="2">
        <v>360000</v>
      </c>
      <c r="H41">
        <f t="shared" si="2"/>
        <v>2020</v>
      </c>
    </row>
    <row r="42" spans="1:8" x14ac:dyDescent="0.3">
      <c r="A42" s="2">
        <f t="shared" si="1"/>
        <v>41</v>
      </c>
      <c r="B42" s="2" t="s">
        <v>59</v>
      </c>
      <c r="C42" s="2" t="s">
        <v>167</v>
      </c>
      <c r="F42" s="3">
        <v>44109</v>
      </c>
      <c r="G42" s="2">
        <v>4500000</v>
      </c>
      <c r="H42">
        <f t="shared" si="2"/>
        <v>2020</v>
      </c>
    </row>
    <row r="43" spans="1:8" x14ac:dyDescent="0.3">
      <c r="A43" s="2">
        <f t="shared" si="1"/>
        <v>42</v>
      </c>
      <c r="B43" s="2" t="s">
        <v>60</v>
      </c>
      <c r="C43" s="2" t="s">
        <v>168</v>
      </c>
      <c r="F43" s="3">
        <v>44119</v>
      </c>
      <c r="G43" s="2">
        <v>480000</v>
      </c>
      <c r="H43">
        <f t="shared" si="2"/>
        <v>2020</v>
      </c>
    </row>
    <row r="44" spans="1:8" x14ac:dyDescent="0.3">
      <c r="A44" s="2">
        <f t="shared" si="1"/>
        <v>43</v>
      </c>
      <c r="B44" s="2" t="s">
        <v>61</v>
      </c>
      <c r="C44" s="2" t="s">
        <v>169</v>
      </c>
      <c r="F44" s="3">
        <v>44123</v>
      </c>
      <c r="G44" s="2">
        <v>342600</v>
      </c>
      <c r="H44">
        <f t="shared" si="2"/>
        <v>2020</v>
      </c>
    </row>
    <row r="45" spans="1:8" x14ac:dyDescent="0.3">
      <c r="A45" s="2">
        <f t="shared" si="1"/>
        <v>44</v>
      </c>
      <c r="B45" s="2" t="s">
        <v>62</v>
      </c>
      <c r="C45" s="2" t="s">
        <v>170</v>
      </c>
      <c r="F45" s="3">
        <v>44126</v>
      </c>
      <c r="G45" s="2">
        <v>320004</v>
      </c>
      <c r="H45">
        <f t="shared" si="2"/>
        <v>2020</v>
      </c>
    </row>
    <row r="46" spans="1:8" x14ac:dyDescent="0.3">
      <c r="A46" s="2">
        <f t="shared" si="1"/>
        <v>45</v>
      </c>
      <c r="B46" s="2" t="s">
        <v>63</v>
      </c>
      <c r="C46" s="2" t="s">
        <v>171</v>
      </c>
      <c r="F46" s="3">
        <v>44130</v>
      </c>
      <c r="G46" s="2">
        <v>1200000</v>
      </c>
      <c r="H46">
        <f t="shared" si="2"/>
        <v>2020</v>
      </c>
    </row>
    <row r="47" spans="1:8" x14ac:dyDescent="0.3">
      <c r="A47" s="2">
        <f t="shared" si="1"/>
        <v>46</v>
      </c>
      <c r="B47" s="2" t="s">
        <v>64</v>
      </c>
      <c r="C47" s="2" t="s">
        <v>172</v>
      </c>
      <c r="F47" s="3">
        <v>44136</v>
      </c>
      <c r="G47" s="2">
        <v>384276</v>
      </c>
      <c r="H47">
        <f t="shared" si="2"/>
        <v>2020</v>
      </c>
    </row>
    <row r="48" spans="1:8" x14ac:dyDescent="0.3">
      <c r="A48" s="2">
        <f t="shared" si="1"/>
        <v>47</v>
      </c>
      <c r="B48" s="2" t="s">
        <v>65</v>
      </c>
      <c r="C48" s="2" t="s">
        <v>173</v>
      </c>
      <c r="F48" s="3">
        <v>44140</v>
      </c>
      <c r="G48" s="2">
        <v>425004</v>
      </c>
      <c r="H48">
        <f t="shared" si="2"/>
        <v>2020</v>
      </c>
    </row>
    <row r="49" spans="1:8" x14ac:dyDescent="0.3">
      <c r="A49" s="2">
        <f t="shared" si="1"/>
        <v>48</v>
      </c>
      <c r="B49" s="2" t="s">
        <v>66</v>
      </c>
      <c r="C49" s="2" t="s">
        <v>174</v>
      </c>
      <c r="F49" s="3">
        <v>44144</v>
      </c>
      <c r="G49" s="2">
        <v>360000</v>
      </c>
      <c r="H49">
        <f t="shared" si="2"/>
        <v>2020</v>
      </c>
    </row>
    <row r="50" spans="1:8" x14ac:dyDescent="0.3">
      <c r="A50" s="2">
        <f t="shared" si="1"/>
        <v>49</v>
      </c>
      <c r="B50" s="2" t="s">
        <v>67</v>
      </c>
      <c r="C50" s="2" t="s">
        <v>175</v>
      </c>
      <c r="F50" s="3">
        <v>44158</v>
      </c>
      <c r="G50" s="2">
        <v>480000</v>
      </c>
      <c r="H50">
        <f t="shared" si="2"/>
        <v>2020</v>
      </c>
    </row>
    <row r="51" spans="1:8" x14ac:dyDescent="0.3">
      <c r="A51" s="2">
        <f t="shared" si="1"/>
        <v>50</v>
      </c>
      <c r="B51" s="2" t="s">
        <v>68</v>
      </c>
      <c r="C51" s="2" t="s">
        <v>176</v>
      </c>
      <c r="F51" s="3">
        <v>44165</v>
      </c>
      <c r="G51" s="2">
        <v>840000</v>
      </c>
      <c r="H51">
        <f t="shared" si="2"/>
        <v>2020</v>
      </c>
    </row>
    <row r="52" spans="1:8" x14ac:dyDescent="0.3">
      <c r="A52" s="2">
        <f t="shared" si="1"/>
        <v>51</v>
      </c>
      <c r="B52" s="2" t="s">
        <v>69</v>
      </c>
      <c r="C52" s="2" t="s">
        <v>177</v>
      </c>
      <c r="F52" s="3">
        <v>44165</v>
      </c>
      <c r="G52" s="2">
        <v>7500000</v>
      </c>
      <c r="H52">
        <f t="shared" si="2"/>
        <v>2020</v>
      </c>
    </row>
    <row r="53" spans="1:8" x14ac:dyDescent="0.3">
      <c r="A53" s="2">
        <f t="shared" si="1"/>
        <v>52</v>
      </c>
      <c r="B53" s="2" t="s">
        <v>71</v>
      </c>
      <c r="C53" s="2" t="s">
        <v>178</v>
      </c>
      <c r="F53" s="3">
        <v>44167</v>
      </c>
      <c r="G53" s="2">
        <v>475008</v>
      </c>
      <c r="H53">
        <f t="shared" si="2"/>
        <v>2020</v>
      </c>
    </row>
    <row r="54" spans="1:8" x14ac:dyDescent="0.3">
      <c r="A54" s="2">
        <f t="shared" si="1"/>
        <v>53</v>
      </c>
      <c r="B54" s="2" t="s">
        <v>72</v>
      </c>
      <c r="C54" s="2" t="s">
        <v>179</v>
      </c>
      <c r="F54" s="3">
        <v>44179</v>
      </c>
      <c r="G54" s="2">
        <v>550008</v>
      </c>
      <c r="H54">
        <f t="shared" si="2"/>
        <v>2020</v>
      </c>
    </row>
    <row r="55" spans="1:8" x14ac:dyDescent="0.3">
      <c r="A55" s="2">
        <f t="shared" si="1"/>
        <v>54</v>
      </c>
      <c r="B55" s="2" t="s">
        <v>73</v>
      </c>
      <c r="C55" s="2" t="s">
        <v>180</v>
      </c>
      <c r="F55" s="3">
        <v>44180</v>
      </c>
      <c r="G55" s="2">
        <v>350004</v>
      </c>
      <c r="H55">
        <f t="shared" si="2"/>
        <v>2020</v>
      </c>
    </row>
    <row r="56" spans="1:8" x14ac:dyDescent="0.3">
      <c r="A56" s="2">
        <f t="shared" si="1"/>
        <v>55</v>
      </c>
      <c r="B56" s="2" t="s">
        <v>74</v>
      </c>
      <c r="C56" s="2" t="s">
        <v>181</v>
      </c>
      <c r="F56" s="3">
        <v>44186</v>
      </c>
      <c r="G56" s="2">
        <v>226872</v>
      </c>
      <c r="H56">
        <f t="shared" si="2"/>
        <v>2020</v>
      </c>
    </row>
    <row r="57" spans="1:8" x14ac:dyDescent="0.3">
      <c r="A57" s="2">
        <f t="shared" si="1"/>
        <v>56</v>
      </c>
      <c r="B57" s="2" t="s">
        <v>75</v>
      </c>
      <c r="C57" s="2" t="s">
        <v>182</v>
      </c>
      <c r="F57" s="3">
        <v>44186</v>
      </c>
      <c r="G57" s="2">
        <v>311400</v>
      </c>
      <c r="H57">
        <f t="shared" si="2"/>
        <v>2020</v>
      </c>
    </row>
    <row r="58" spans="1:8" x14ac:dyDescent="0.3">
      <c r="A58" s="2">
        <f t="shared" si="1"/>
        <v>57</v>
      </c>
      <c r="B58" s="2" t="s">
        <v>76</v>
      </c>
      <c r="C58" s="2" t="s">
        <v>183</v>
      </c>
      <c r="F58" s="3">
        <v>44198</v>
      </c>
      <c r="G58" s="2">
        <v>1400004</v>
      </c>
      <c r="H58">
        <f t="shared" si="2"/>
        <v>2021</v>
      </c>
    </row>
    <row r="59" spans="1:8" x14ac:dyDescent="0.3">
      <c r="A59" s="2">
        <f t="shared" si="1"/>
        <v>58</v>
      </c>
      <c r="B59" s="2" t="s">
        <v>77</v>
      </c>
      <c r="C59" s="2" t="s">
        <v>184</v>
      </c>
      <c r="F59" s="3">
        <v>44200</v>
      </c>
      <c r="G59" s="2">
        <v>4500000</v>
      </c>
      <c r="H59">
        <f t="shared" si="2"/>
        <v>2021</v>
      </c>
    </row>
    <row r="60" spans="1:8" x14ac:dyDescent="0.3">
      <c r="A60" s="2">
        <f t="shared" si="1"/>
        <v>59</v>
      </c>
      <c r="B60" s="2" t="s">
        <v>78</v>
      </c>
      <c r="C60" s="2" t="s">
        <v>185</v>
      </c>
      <c r="F60" s="3">
        <v>44201</v>
      </c>
      <c r="G60" s="2">
        <v>1900008</v>
      </c>
      <c r="H60">
        <f t="shared" si="2"/>
        <v>2021</v>
      </c>
    </row>
    <row r="61" spans="1:8" x14ac:dyDescent="0.3">
      <c r="A61" s="2">
        <f t="shared" si="1"/>
        <v>60</v>
      </c>
      <c r="B61" s="2" t="s">
        <v>79</v>
      </c>
      <c r="C61" s="2" t="s">
        <v>186</v>
      </c>
      <c r="F61" s="3">
        <v>44197</v>
      </c>
      <c r="G61" s="2">
        <v>327000</v>
      </c>
      <c r="H61">
        <f t="shared" si="2"/>
        <v>2021</v>
      </c>
    </row>
    <row r="62" spans="1:8" x14ac:dyDescent="0.3">
      <c r="A62" s="2">
        <f t="shared" si="1"/>
        <v>61</v>
      </c>
      <c r="B62" s="2" t="s">
        <v>80</v>
      </c>
      <c r="C62" s="2" t="s">
        <v>187</v>
      </c>
      <c r="F62" s="3">
        <v>44207</v>
      </c>
      <c r="G62" s="2">
        <v>400008</v>
      </c>
      <c r="H62">
        <f t="shared" si="2"/>
        <v>2021</v>
      </c>
    </row>
    <row r="63" spans="1:8" x14ac:dyDescent="0.3">
      <c r="A63" s="2">
        <f t="shared" si="1"/>
        <v>62</v>
      </c>
      <c r="B63" s="2" t="s">
        <v>81</v>
      </c>
      <c r="C63" s="2" t="s">
        <v>188</v>
      </c>
      <c r="F63" s="3">
        <v>44207</v>
      </c>
      <c r="G63" s="2">
        <v>1000008</v>
      </c>
      <c r="H63">
        <f t="shared" si="2"/>
        <v>2021</v>
      </c>
    </row>
    <row r="64" spans="1:8" x14ac:dyDescent="0.3">
      <c r="A64" s="2">
        <f t="shared" si="1"/>
        <v>63</v>
      </c>
      <c r="B64" s="2" t="s">
        <v>82</v>
      </c>
      <c r="C64" s="2" t="s">
        <v>189</v>
      </c>
      <c r="F64" s="3">
        <v>44207</v>
      </c>
      <c r="G64" s="2">
        <v>475008</v>
      </c>
      <c r="H64">
        <f t="shared" si="2"/>
        <v>2021</v>
      </c>
    </row>
    <row r="65" spans="1:8" x14ac:dyDescent="0.3">
      <c r="A65" s="2">
        <f t="shared" si="1"/>
        <v>64</v>
      </c>
      <c r="B65" s="2" t="s">
        <v>83</v>
      </c>
      <c r="C65" s="2" t="s">
        <v>190</v>
      </c>
      <c r="F65" s="3">
        <v>44207</v>
      </c>
      <c r="G65" s="2">
        <v>407400</v>
      </c>
      <c r="H65">
        <f t="shared" si="2"/>
        <v>2021</v>
      </c>
    </row>
    <row r="66" spans="1:8" x14ac:dyDescent="0.3">
      <c r="A66" s="2">
        <f t="shared" si="1"/>
        <v>65</v>
      </c>
      <c r="B66" s="2" t="s">
        <v>84</v>
      </c>
      <c r="C66" s="2" t="s">
        <v>191</v>
      </c>
      <c r="F66" s="3">
        <v>44207</v>
      </c>
      <c r="G66" s="2">
        <v>347400</v>
      </c>
      <c r="H66">
        <f t="shared" ref="H66:H97" si="3">YEAR(F66)</f>
        <v>2021</v>
      </c>
    </row>
    <row r="67" spans="1:8" x14ac:dyDescent="0.3">
      <c r="A67" s="2">
        <f t="shared" si="1"/>
        <v>66</v>
      </c>
      <c r="B67" s="2" t="s">
        <v>85</v>
      </c>
      <c r="C67" s="2" t="s">
        <v>192</v>
      </c>
      <c r="F67" s="3">
        <v>44223</v>
      </c>
      <c r="G67" s="2">
        <v>345000</v>
      </c>
      <c r="H67">
        <f t="shared" si="3"/>
        <v>2021</v>
      </c>
    </row>
    <row r="68" spans="1:8" x14ac:dyDescent="0.3">
      <c r="A68" s="2">
        <f t="shared" ref="A68:A107" si="4">A67+1</f>
        <v>67</v>
      </c>
      <c r="B68" s="2" t="s">
        <v>86</v>
      </c>
      <c r="C68" s="2" t="s">
        <v>193</v>
      </c>
      <c r="F68" s="3">
        <v>44228</v>
      </c>
      <c r="G68" s="2">
        <v>3600000</v>
      </c>
      <c r="H68">
        <f t="shared" si="3"/>
        <v>2021</v>
      </c>
    </row>
    <row r="69" spans="1:8" x14ac:dyDescent="0.3">
      <c r="A69" s="2">
        <f t="shared" si="4"/>
        <v>68</v>
      </c>
      <c r="B69" s="2" t="s">
        <v>87</v>
      </c>
      <c r="C69" s="2" t="s">
        <v>194</v>
      </c>
      <c r="F69" s="3">
        <v>44228</v>
      </c>
      <c r="G69" s="2">
        <v>610008</v>
      </c>
      <c r="H69">
        <f t="shared" si="3"/>
        <v>2021</v>
      </c>
    </row>
    <row r="70" spans="1:8" x14ac:dyDescent="0.3">
      <c r="A70" s="2">
        <f t="shared" si="4"/>
        <v>69</v>
      </c>
      <c r="B70" s="2" t="s">
        <v>88</v>
      </c>
      <c r="C70" s="2" t="s">
        <v>195</v>
      </c>
      <c r="F70" s="3">
        <v>44242</v>
      </c>
      <c r="G70" s="2">
        <v>4850004</v>
      </c>
      <c r="H70">
        <f t="shared" si="3"/>
        <v>2021</v>
      </c>
    </row>
    <row r="71" spans="1:8" x14ac:dyDescent="0.3">
      <c r="A71" s="2">
        <f t="shared" si="4"/>
        <v>70</v>
      </c>
      <c r="B71" s="2" t="s">
        <v>89</v>
      </c>
      <c r="C71" s="2" t="s">
        <v>196</v>
      </c>
      <c r="F71" s="3">
        <v>44242</v>
      </c>
      <c r="G71" s="2">
        <v>335400</v>
      </c>
      <c r="H71">
        <f t="shared" si="3"/>
        <v>2021</v>
      </c>
    </row>
    <row r="72" spans="1:8" x14ac:dyDescent="0.3">
      <c r="A72" s="2">
        <f t="shared" si="4"/>
        <v>71</v>
      </c>
      <c r="B72" s="2" t="s">
        <v>90</v>
      </c>
      <c r="C72" s="2" t="s">
        <v>197</v>
      </c>
      <c r="F72" s="3">
        <v>44243</v>
      </c>
      <c r="G72" s="2">
        <v>500004</v>
      </c>
      <c r="H72">
        <f t="shared" si="3"/>
        <v>2021</v>
      </c>
    </row>
    <row r="73" spans="1:8" x14ac:dyDescent="0.3">
      <c r="A73" s="2">
        <f t="shared" si="4"/>
        <v>72</v>
      </c>
      <c r="B73" s="2" t="s">
        <v>91</v>
      </c>
      <c r="C73" s="2" t="s">
        <v>198</v>
      </c>
      <c r="F73" s="3">
        <v>44251</v>
      </c>
      <c r="G73" s="2">
        <v>1400004</v>
      </c>
      <c r="H73">
        <f t="shared" si="3"/>
        <v>2021</v>
      </c>
    </row>
    <row r="74" spans="1:8" x14ac:dyDescent="0.3">
      <c r="A74" s="2">
        <f t="shared" si="4"/>
        <v>73</v>
      </c>
      <c r="B74" s="2" t="s">
        <v>92</v>
      </c>
      <c r="C74" s="2" t="s">
        <v>199</v>
      </c>
      <c r="F74" s="3">
        <v>44252</v>
      </c>
      <c r="G74" s="2">
        <v>210636</v>
      </c>
      <c r="H74">
        <f t="shared" si="3"/>
        <v>2021</v>
      </c>
    </row>
    <row r="75" spans="1:8" x14ac:dyDescent="0.3">
      <c r="A75" s="2">
        <f t="shared" si="4"/>
        <v>74</v>
      </c>
      <c r="B75" s="2" t="s">
        <v>93</v>
      </c>
      <c r="C75" s="2" t="s">
        <v>200</v>
      </c>
      <c r="F75" s="3">
        <v>44252</v>
      </c>
      <c r="G75" s="2">
        <v>311400</v>
      </c>
      <c r="H75">
        <f t="shared" si="3"/>
        <v>2021</v>
      </c>
    </row>
    <row r="76" spans="1:8" x14ac:dyDescent="0.3">
      <c r="A76" s="2">
        <f t="shared" si="4"/>
        <v>75</v>
      </c>
      <c r="B76" s="2" t="s">
        <v>94</v>
      </c>
      <c r="C76" s="2" t="s">
        <v>201</v>
      </c>
      <c r="F76" s="3">
        <v>44252</v>
      </c>
      <c r="G76" s="2">
        <v>825000</v>
      </c>
      <c r="H76">
        <f t="shared" si="3"/>
        <v>2021</v>
      </c>
    </row>
    <row r="77" spans="1:8" x14ac:dyDescent="0.3">
      <c r="A77" s="2">
        <f t="shared" si="4"/>
        <v>76</v>
      </c>
      <c r="B77" s="2" t="s">
        <v>95</v>
      </c>
      <c r="C77" s="2" t="s">
        <v>202</v>
      </c>
      <c r="F77" s="3">
        <v>44249</v>
      </c>
      <c r="G77" s="2">
        <v>293160</v>
      </c>
      <c r="H77">
        <f t="shared" si="3"/>
        <v>2021</v>
      </c>
    </row>
    <row r="78" spans="1:8" x14ac:dyDescent="0.3">
      <c r="A78" s="2">
        <f t="shared" si="4"/>
        <v>77</v>
      </c>
      <c r="B78" s="2" t="s">
        <v>96</v>
      </c>
      <c r="C78" s="2" t="s">
        <v>203</v>
      </c>
      <c r="F78" s="3">
        <v>44256</v>
      </c>
      <c r="G78" s="2">
        <v>800004</v>
      </c>
      <c r="H78">
        <f t="shared" si="3"/>
        <v>2021</v>
      </c>
    </row>
    <row r="79" spans="1:8" x14ac:dyDescent="0.3">
      <c r="A79" s="2">
        <f t="shared" si="4"/>
        <v>78</v>
      </c>
      <c r="B79" s="2" t="s">
        <v>97</v>
      </c>
      <c r="C79" s="2" t="s">
        <v>204</v>
      </c>
      <c r="F79" s="3">
        <v>44270</v>
      </c>
      <c r="G79" s="2">
        <v>440004</v>
      </c>
      <c r="H79">
        <f t="shared" si="3"/>
        <v>2021</v>
      </c>
    </row>
    <row r="80" spans="1:8" x14ac:dyDescent="0.3">
      <c r="A80" s="2">
        <f t="shared" si="4"/>
        <v>79</v>
      </c>
      <c r="B80" s="2" t="s">
        <v>98</v>
      </c>
      <c r="C80" s="2" t="s">
        <v>205</v>
      </c>
      <c r="F80" s="3">
        <v>44287</v>
      </c>
      <c r="G80" s="2">
        <v>1350000</v>
      </c>
      <c r="H80">
        <f t="shared" si="3"/>
        <v>2021</v>
      </c>
    </row>
    <row r="81" spans="1:8" x14ac:dyDescent="0.3">
      <c r="A81" s="2">
        <f t="shared" si="4"/>
        <v>80</v>
      </c>
      <c r="B81" s="2" t="s">
        <v>99</v>
      </c>
      <c r="C81" s="2" t="s">
        <v>206</v>
      </c>
      <c r="F81" s="3">
        <v>44286</v>
      </c>
      <c r="G81" s="2">
        <v>1200000</v>
      </c>
      <c r="H81">
        <f t="shared" si="3"/>
        <v>2021</v>
      </c>
    </row>
    <row r="82" spans="1:8" x14ac:dyDescent="0.3">
      <c r="A82" s="2">
        <f t="shared" si="4"/>
        <v>81</v>
      </c>
      <c r="B82" s="2" t="s">
        <v>101</v>
      </c>
      <c r="C82" s="2" t="s">
        <v>207</v>
      </c>
      <c r="F82" s="3">
        <v>44298</v>
      </c>
      <c r="G82" s="2">
        <v>1450008</v>
      </c>
      <c r="H82">
        <f t="shared" si="3"/>
        <v>2021</v>
      </c>
    </row>
    <row r="83" spans="1:8" x14ac:dyDescent="0.3">
      <c r="A83" s="2">
        <f t="shared" si="4"/>
        <v>82</v>
      </c>
      <c r="B83" s="2" t="s">
        <v>102</v>
      </c>
      <c r="C83" s="2" t="s">
        <v>208</v>
      </c>
      <c r="F83" s="3">
        <v>44298</v>
      </c>
      <c r="G83" s="2">
        <v>1500000</v>
      </c>
      <c r="H83">
        <f t="shared" si="3"/>
        <v>2021</v>
      </c>
    </row>
    <row r="84" spans="1:8" x14ac:dyDescent="0.3">
      <c r="A84" s="2">
        <f t="shared" si="4"/>
        <v>83</v>
      </c>
      <c r="B84" s="2" t="s">
        <v>103</v>
      </c>
      <c r="C84" s="2" t="s">
        <v>209</v>
      </c>
      <c r="F84" s="3">
        <v>44232</v>
      </c>
      <c r="G84" s="2">
        <v>450000</v>
      </c>
      <c r="H84">
        <f t="shared" si="3"/>
        <v>2021</v>
      </c>
    </row>
    <row r="85" spans="1:8" x14ac:dyDescent="0.3">
      <c r="A85" s="2">
        <f t="shared" si="4"/>
        <v>84</v>
      </c>
      <c r="B85" s="2" t="s">
        <v>104</v>
      </c>
      <c r="C85" s="2" t="s">
        <v>210</v>
      </c>
      <c r="F85" s="3">
        <v>44273</v>
      </c>
      <c r="G85" s="2">
        <v>325080</v>
      </c>
      <c r="H85">
        <f t="shared" si="3"/>
        <v>2021</v>
      </c>
    </row>
    <row r="86" spans="1:8" x14ac:dyDescent="0.3">
      <c r="A86" s="2">
        <f t="shared" si="4"/>
        <v>85</v>
      </c>
      <c r="B86" s="2" t="s">
        <v>105</v>
      </c>
      <c r="C86" s="2" t="s">
        <v>211</v>
      </c>
      <c r="F86" s="3">
        <v>44291</v>
      </c>
      <c r="G86" s="2">
        <v>443400</v>
      </c>
      <c r="H86">
        <f t="shared" si="3"/>
        <v>2021</v>
      </c>
    </row>
    <row r="87" spans="1:8" x14ac:dyDescent="0.3">
      <c r="A87" s="2">
        <f t="shared" si="4"/>
        <v>86</v>
      </c>
      <c r="B87" s="2" t="s">
        <v>106</v>
      </c>
      <c r="C87" s="2" t="s">
        <v>212</v>
      </c>
      <c r="F87" s="3">
        <v>44291</v>
      </c>
      <c r="G87" s="2">
        <v>1100004</v>
      </c>
      <c r="H87">
        <f t="shared" si="3"/>
        <v>2021</v>
      </c>
    </row>
    <row r="88" spans="1:8" x14ac:dyDescent="0.3">
      <c r="A88" s="2">
        <f t="shared" si="4"/>
        <v>87</v>
      </c>
      <c r="B88" s="2" t="s">
        <v>107</v>
      </c>
      <c r="C88" s="2" t="s">
        <v>213</v>
      </c>
      <c r="F88" s="3">
        <v>44291</v>
      </c>
      <c r="G88" s="2">
        <v>347400</v>
      </c>
      <c r="H88">
        <f t="shared" si="3"/>
        <v>2021</v>
      </c>
    </row>
    <row r="89" spans="1:8" x14ac:dyDescent="0.3">
      <c r="A89" s="2">
        <f t="shared" si="4"/>
        <v>88</v>
      </c>
      <c r="B89" s="2" t="s">
        <v>108</v>
      </c>
      <c r="C89" s="2" t="s">
        <v>214</v>
      </c>
      <c r="F89" s="3">
        <v>44301</v>
      </c>
      <c r="G89" s="2">
        <v>371400</v>
      </c>
      <c r="H89">
        <f t="shared" si="3"/>
        <v>2021</v>
      </c>
    </row>
    <row r="90" spans="1:8" x14ac:dyDescent="0.3">
      <c r="A90" s="2">
        <f t="shared" si="4"/>
        <v>89</v>
      </c>
      <c r="B90" s="2" t="s">
        <v>109</v>
      </c>
      <c r="C90" s="2" t="s">
        <v>215</v>
      </c>
      <c r="F90" s="3">
        <v>44305</v>
      </c>
      <c r="G90" s="2">
        <v>2160000</v>
      </c>
      <c r="H90">
        <f t="shared" si="3"/>
        <v>2021</v>
      </c>
    </row>
    <row r="91" spans="1:8" x14ac:dyDescent="0.3">
      <c r="A91" s="2">
        <f t="shared" si="4"/>
        <v>90</v>
      </c>
      <c r="B91" s="2" t="s">
        <v>110</v>
      </c>
      <c r="C91" s="2" t="s">
        <v>216</v>
      </c>
      <c r="F91" s="3">
        <v>44303</v>
      </c>
      <c r="G91" s="2">
        <v>407400</v>
      </c>
      <c r="H91">
        <f t="shared" si="3"/>
        <v>2021</v>
      </c>
    </row>
    <row r="92" spans="1:8" x14ac:dyDescent="0.3">
      <c r="A92" s="2">
        <f t="shared" si="4"/>
        <v>91</v>
      </c>
      <c r="B92" s="2" t="s">
        <v>111</v>
      </c>
      <c r="C92" s="2" t="s">
        <v>217</v>
      </c>
      <c r="F92" s="3">
        <v>44307</v>
      </c>
      <c r="G92" s="2">
        <v>347400</v>
      </c>
      <c r="H92">
        <f t="shared" si="3"/>
        <v>2021</v>
      </c>
    </row>
    <row r="93" spans="1:8" x14ac:dyDescent="0.3">
      <c r="A93" s="2">
        <f t="shared" si="4"/>
        <v>92</v>
      </c>
      <c r="B93" s="2" t="s">
        <v>112</v>
      </c>
      <c r="C93" s="2" t="s">
        <v>218</v>
      </c>
      <c r="F93" s="3">
        <v>44309</v>
      </c>
      <c r="G93" s="2">
        <v>384000</v>
      </c>
      <c r="H93">
        <f t="shared" si="3"/>
        <v>2021</v>
      </c>
    </row>
    <row r="94" spans="1:8" x14ac:dyDescent="0.3">
      <c r="A94" s="2">
        <f t="shared" si="4"/>
        <v>93</v>
      </c>
      <c r="B94" s="2" t="s">
        <v>113</v>
      </c>
      <c r="C94" s="2" t="s">
        <v>219</v>
      </c>
      <c r="F94" s="3">
        <v>44312</v>
      </c>
      <c r="G94" s="2">
        <v>1450008</v>
      </c>
      <c r="H94">
        <f t="shared" si="3"/>
        <v>2021</v>
      </c>
    </row>
    <row r="95" spans="1:8" x14ac:dyDescent="0.3">
      <c r="A95" s="2">
        <f t="shared" si="4"/>
        <v>94</v>
      </c>
      <c r="B95" s="2" t="s">
        <v>114</v>
      </c>
      <c r="C95" s="2" t="s">
        <v>220</v>
      </c>
      <c r="F95" s="3">
        <v>44313</v>
      </c>
      <c r="G95" s="2">
        <v>359400</v>
      </c>
      <c r="H95">
        <f t="shared" si="3"/>
        <v>2021</v>
      </c>
    </row>
    <row r="96" spans="1:8" x14ac:dyDescent="0.3">
      <c r="A96" s="2">
        <f t="shared" si="4"/>
        <v>95</v>
      </c>
      <c r="B96" s="2" t="s">
        <v>115</v>
      </c>
      <c r="C96" s="2" t="s">
        <v>221</v>
      </c>
      <c r="F96" s="3">
        <v>44319</v>
      </c>
      <c r="G96" s="2">
        <v>347400</v>
      </c>
      <c r="H96">
        <f t="shared" si="3"/>
        <v>2021</v>
      </c>
    </row>
    <row r="97" spans="1:8" x14ac:dyDescent="0.3">
      <c r="A97" s="2">
        <f t="shared" si="4"/>
        <v>96</v>
      </c>
      <c r="B97" s="2" t="s">
        <v>116</v>
      </c>
      <c r="C97" s="2" t="s">
        <v>222</v>
      </c>
      <c r="F97" s="3">
        <v>44319</v>
      </c>
      <c r="G97" s="2">
        <v>970008</v>
      </c>
      <c r="H97">
        <f t="shared" si="3"/>
        <v>2021</v>
      </c>
    </row>
    <row r="98" spans="1:8" x14ac:dyDescent="0.3">
      <c r="A98" s="2">
        <f t="shared" si="4"/>
        <v>97</v>
      </c>
      <c r="B98" s="2" t="s">
        <v>117</v>
      </c>
      <c r="C98" s="2" t="s">
        <v>223</v>
      </c>
      <c r="F98" s="3">
        <v>44320</v>
      </c>
      <c r="G98" s="2">
        <v>389400</v>
      </c>
      <c r="H98">
        <f t="shared" ref="H98:H107" si="5">YEAR(F98)</f>
        <v>2021</v>
      </c>
    </row>
    <row r="99" spans="1:8" x14ac:dyDescent="0.3">
      <c r="A99" s="2">
        <f t="shared" si="4"/>
        <v>98</v>
      </c>
      <c r="B99" s="2" t="s">
        <v>118</v>
      </c>
      <c r="C99" s="2" t="s">
        <v>224</v>
      </c>
      <c r="F99" s="3">
        <v>44326</v>
      </c>
      <c r="G99" s="2">
        <v>2600004</v>
      </c>
      <c r="H99">
        <f t="shared" si="5"/>
        <v>2021</v>
      </c>
    </row>
    <row r="100" spans="1:8" x14ac:dyDescent="0.3">
      <c r="A100" s="2">
        <f t="shared" si="4"/>
        <v>99</v>
      </c>
      <c r="B100" s="2" t="s">
        <v>119</v>
      </c>
      <c r="C100" s="2" t="s">
        <v>225</v>
      </c>
      <c r="F100" s="3">
        <v>44326</v>
      </c>
      <c r="G100" s="2">
        <v>1500000</v>
      </c>
      <c r="H100">
        <f t="shared" si="5"/>
        <v>2021</v>
      </c>
    </row>
    <row r="101" spans="1:8" x14ac:dyDescent="0.3">
      <c r="A101" s="2">
        <f t="shared" si="4"/>
        <v>100</v>
      </c>
      <c r="B101" s="2" t="s">
        <v>120</v>
      </c>
      <c r="C101" s="2" t="s">
        <v>226</v>
      </c>
      <c r="F101" s="3">
        <v>44328</v>
      </c>
      <c r="G101" s="2">
        <v>267924</v>
      </c>
      <c r="H101">
        <f t="shared" si="5"/>
        <v>2021</v>
      </c>
    </row>
    <row r="102" spans="1:8" x14ac:dyDescent="0.3">
      <c r="A102" s="2">
        <f t="shared" si="4"/>
        <v>101</v>
      </c>
      <c r="B102" s="2" t="s">
        <v>121</v>
      </c>
      <c r="C102" s="2" t="s">
        <v>227</v>
      </c>
      <c r="F102" s="3">
        <v>44330</v>
      </c>
      <c r="G102" s="2">
        <v>3050004</v>
      </c>
      <c r="H102">
        <f t="shared" si="5"/>
        <v>2021</v>
      </c>
    </row>
    <row r="103" spans="1:8" x14ac:dyDescent="0.3">
      <c r="A103" s="2">
        <f t="shared" si="4"/>
        <v>102</v>
      </c>
      <c r="B103" s="2" t="s">
        <v>122</v>
      </c>
      <c r="C103" s="2" t="s">
        <v>228</v>
      </c>
      <c r="F103" s="3">
        <v>44333</v>
      </c>
      <c r="G103" s="2">
        <v>359400</v>
      </c>
      <c r="H103">
        <f t="shared" si="5"/>
        <v>2021</v>
      </c>
    </row>
    <row r="104" spans="1:8" x14ac:dyDescent="0.3">
      <c r="A104" s="2">
        <f t="shared" si="4"/>
        <v>103</v>
      </c>
      <c r="B104" s="2" t="s">
        <v>123</v>
      </c>
      <c r="C104" s="2" t="s">
        <v>229</v>
      </c>
      <c r="F104" s="3">
        <v>44333</v>
      </c>
      <c r="G104" s="2">
        <v>1500000</v>
      </c>
      <c r="H104">
        <f t="shared" si="5"/>
        <v>2021</v>
      </c>
    </row>
    <row r="105" spans="1:8" x14ac:dyDescent="0.3">
      <c r="A105" s="2">
        <f t="shared" si="4"/>
        <v>104</v>
      </c>
      <c r="B105" s="2" t="s">
        <v>124</v>
      </c>
      <c r="C105" s="2" t="s">
        <v>230</v>
      </c>
      <c r="F105" s="3">
        <v>44333</v>
      </c>
      <c r="G105" s="2">
        <v>480000</v>
      </c>
      <c r="H105">
        <f t="shared" si="5"/>
        <v>2021</v>
      </c>
    </row>
    <row r="106" spans="1:8" x14ac:dyDescent="0.3">
      <c r="A106" s="2">
        <f t="shared" si="4"/>
        <v>105</v>
      </c>
      <c r="B106" s="2" t="s">
        <v>125</v>
      </c>
      <c r="C106" s="2" t="s">
        <v>231</v>
      </c>
      <c r="F106" s="3">
        <v>44333</v>
      </c>
      <c r="G106" s="2">
        <v>1910004</v>
      </c>
      <c r="H106">
        <f t="shared" si="5"/>
        <v>2021</v>
      </c>
    </row>
    <row r="107" spans="1:8" x14ac:dyDescent="0.3">
      <c r="A107" s="2">
        <f t="shared" si="4"/>
        <v>106</v>
      </c>
      <c r="B107" s="2" t="s">
        <v>126</v>
      </c>
      <c r="C107" s="2" t="s">
        <v>232</v>
      </c>
      <c r="F107" s="3">
        <v>44333</v>
      </c>
      <c r="G107" s="2">
        <v>347400</v>
      </c>
      <c r="H107">
        <f t="shared" si="5"/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A12F-D1D8-46FF-9D53-8A18CF3AEBFA}">
  <dimension ref="A1:Q41"/>
  <sheetViews>
    <sheetView tabSelected="1" zoomScale="88" workbookViewId="0">
      <selection activeCell="D44" sqref="D44"/>
    </sheetView>
  </sheetViews>
  <sheetFormatPr defaultRowHeight="14.4" x14ac:dyDescent="0.3"/>
  <cols>
    <col min="1" max="1" width="16" bestFit="1" customWidth="1"/>
    <col min="2" max="2" width="15.77734375" bestFit="1" customWidth="1"/>
    <col min="4" max="4" width="37.33203125" bestFit="1" customWidth="1"/>
    <col min="5" max="5" width="17.33203125" bestFit="1" customWidth="1"/>
    <col min="6" max="6" width="15.77734375" bestFit="1" customWidth="1"/>
    <col min="8" max="8" width="38.33203125" bestFit="1" customWidth="1"/>
    <col min="9" max="9" width="14.33203125" bestFit="1" customWidth="1"/>
    <col min="10" max="10" width="15" bestFit="1" customWidth="1"/>
    <col min="11" max="11" width="14.44140625" bestFit="1" customWidth="1"/>
    <col min="12" max="12" width="15.6640625" bestFit="1" customWidth="1"/>
    <col min="13" max="14" width="14.44140625" bestFit="1" customWidth="1"/>
    <col min="15" max="15" width="14.5546875" bestFit="1" customWidth="1"/>
    <col min="16" max="16" width="14.44140625" bestFit="1" customWidth="1"/>
    <col min="17" max="17" width="15.44140625" bestFit="1" customWidth="1"/>
  </cols>
  <sheetData>
    <row r="1" spans="1:17" x14ac:dyDescent="0.3">
      <c r="A1" s="4" t="s">
        <v>234</v>
      </c>
      <c r="D1" s="17" t="s">
        <v>240</v>
      </c>
      <c r="H1" s="17" t="s">
        <v>252</v>
      </c>
    </row>
    <row r="2" spans="1:17" x14ac:dyDescent="0.3">
      <c r="A2" s="5" t="s">
        <v>235</v>
      </c>
      <c r="B2" s="7">
        <f>SUM(Feeder!G2:G107)</f>
        <v>113890872</v>
      </c>
    </row>
    <row r="3" spans="1:17" x14ac:dyDescent="0.3">
      <c r="A3" s="5" t="s">
        <v>236</v>
      </c>
      <c r="B3" s="6">
        <f>COUNTA(Feeder!C2:C107)</f>
        <v>106</v>
      </c>
      <c r="D3" s="8" t="s">
        <v>246</v>
      </c>
      <c r="H3" s="18" t="s">
        <v>253</v>
      </c>
    </row>
    <row r="4" spans="1:17" x14ac:dyDescent="0.3">
      <c r="A4" s="5" t="s">
        <v>237</v>
      </c>
      <c r="B4" s="6">
        <f>COUNTA(Feeder!D2:D9)</f>
        <v>8</v>
      </c>
    </row>
    <row r="5" spans="1:17" x14ac:dyDescent="0.3">
      <c r="A5" s="5" t="s">
        <v>238</v>
      </c>
      <c r="B5" s="6">
        <f>COUNTA(Feeder!E2:E8)</f>
        <v>7</v>
      </c>
      <c r="D5" s="9" t="s">
        <v>241</v>
      </c>
      <c r="E5" s="9" t="s">
        <v>242</v>
      </c>
      <c r="F5" s="9" t="s">
        <v>245</v>
      </c>
      <c r="H5" s="19" t="s">
        <v>4</v>
      </c>
      <c r="I5" s="19" t="s">
        <v>8</v>
      </c>
      <c r="J5" s="19" t="s">
        <v>11</v>
      </c>
      <c r="K5" s="19" t="s">
        <v>13</v>
      </c>
      <c r="L5" s="19" t="s">
        <v>20</v>
      </c>
      <c r="M5" s="19" t="s">
        <v>22</v>
      </c>
      <c r="N5" s="19" t="s">
        <v>25</v>
      </c>
      <c r="O5" s="19" t="s">
        <v>32</v>
      </c>
      <c r="P5" s="19" t="s">
        <v>70</v>
      </c>
      <c r="Q5" s="19" t="s">
        <v>243</v>
      </c>
    </row>
    <row r="6" spans="1:17" x14ac:dyDescent="0.3">
      <c r="A6" s="5" t="s">
        <v>239</v>
      </c>
      <c r="B6" s="7">
        <f>AVERAGE(Feeder!G:G)</f>
        <v>1074442.1886792453</v>
      </c>
      <c r="D6" s="10" t="s">
        <v>9</v>
      </c>
      <c r="E6" s="2">
        <f>COUNTIFS('Employee Salary Data'!$E:$E,Analysis!D6)</f>
        <v>19</v>
      </c>
      <c r="F6" s="12">
        <f>SUMIFS('Employee Salary Data'!$G:$G,'Employee Salary Data'!$E:$E,Analysis!D6)</f>
        <v>16959156</v>
      </c>
      <c r="H6" s="19" t="s">
        <v>9</v>
      </c>
      <c r="I6" s="20">
        <f>COUNTIFS('Employee Salary Data'!$E:$E,Analysis!$H6,'Employee Salary Data'!$D:$D,Analysis!I$5)</f>
        <v>2</v>
      </c>
      <c r="J6" s="20">
        <f>COUNTIFS('Employee Salary Data'!$E:$E,Analysis!$H6,'Employee Salary Data'!$D:$D,Analysis!J$5)</f>
        <v>7</v>
      </c>
      <c r="K6" s="20">
        <f>COUNTIFS('Employee Salary Data'!$E:$E,Analysis!$H6,'Employee Salary Data'!$D:$D,Analysis!K$5)</f>
        <v>5</v>
      </c>
      <c r="L6" s="20">
        <f>COUNTIFS('Employee Salary Data'!$E:$E,Analysis!$H6,'Employee Salary Data'!$D:$D,Analysis!L$5)</f>
        <v>1</v>
      </c>
      <c r="M6" s="20">
        <f>COUNTIFS('Employee Salary Data'!$E:$E,Analysis!$H6,'Employee Salary Data'!$D:$D,Analysis!M$5)</f>
        <v>1</v>
      </c>
      <c r="N6" s="20">
        <f>COUNTIFS('Employee Salary Data'!$E:$E,Analysis!$H6,'Employee Salary Data'!$D:$D,Analysis!N$5)</f>
        <v>1</v>
      </c>
      <c r="O6" s="20">
        <f>COUNTIFS('Employee Salary Data'!$E:$E,Analysis!$H6,'Employee Salary Data'!$D:$D,Analysis!O$5)</f>
        <v>2</v>
      </c>
      <c r="P6" s="20">
        <f>COUNTIFS('Employee Salary Data'!$E:$E,Analysis!$H6,'Employee Salary Data'!$D:$D,Analysis!P$5)</f>
        <v>0</v>
      </c>
      <c r="Q6" s="19">
        <f>SUM(I6:P6)</f>
        <v>19</v>
      </c>
    </row>
    <row r="7" spans="1:17" x14ac:dyDescent="0.3">
      <c r="D7" s="10" t="s">
        <v>14</v>
      </c>
      <c r="E7" s="2">
        <f>COUNTIFS('Employee Salary Data'!$E:$E,Analysis!D7)</f>
        <v>12</v>
      </c>
      <c r="F7" s="12">
        <f>SUMIFS('Employee Salary Data'!$G:$G,'Employee Salary Data'!$E:$E,Analysis!D7)</f>
        <v>14627940</v>
      </c>
      <c r="H7" s="19" t="s">
        <v>14</v>
      </c>
      <c r="I7" s="20">
        <f>COUNTIFS('Employee Salary Data'!$E:$E,Analysis!$H7,'Employee Salary Data'!$D:$D,Analysis!I$5)</f>
        <v>0</v>
      </c>
      <c r="J7" s="20">
        <f>COUNTIFS('Employee Salary Data'!$E:$E,Analysis!$H7,'Employee Salary Data'!$D:$D,Analysis!J$5)</f>
        <v>0</v>
      </c>
      <c r="K7" s="20">
        <f>COUNTIFS('Employee Salary Data'!$E:$E,Analysis!$H7,'Employee Salary Data'!$D:$D,Analysis!K$5)</f>
        <v>5</v>
      </c>
      <c r="L7" s="20">
        <f>COUNTIFS('Employee Salary Data'!$E:$E,Analysis!$H7,'Employee Salary Data'!$D:$D,Analysis!L$5)</f>
        <v>0</v>
      </c>
      <c r="M7" s="20">
        <f>COUNTIFS('Employee Salary Data'!$E:$E,Analysis!$H7,'Employee Salary Data'!$D:$D,Analysis!M$5)</f>
        <v>1</v>
      </c>
      <c r="N7" s="20">
        <f>COUNTIFS('Employee Salary Data'!$E:$E,Analysis!$H7,'Employee Salary Data'!$D:$D,Analysis!N$5)</f>
        <v>3</v>
      </c>
      <c r="O7" s="20">
        <f>COUNTIFS('Employee Salary Data'!$E:$E,Analysis!$H7,'Employee Salary Data'!$D:$D,Analysis!O$5)</f>
        <v>3</v>
      </c>
      <c r="P7" s="20">
        <f>COUNTIFS('Employee Salary Data'!$E:$E,Analysis!$H7,'Employee Salary Data'!$D:$D,Analysis!P$5)</f>
        <v>0</v>
      </c>
      <c r="Q7" s="19">
        <f t="shared" ref="Q7:Q12" si="0">SUM(I7:P7)</f>
        <v>12</v>
      </c>
    </row>
    <row r="8" spans="1:17" x14ac:dyDescent="0.3">
      <c r="D8" s="10" t="s">
        <v>17</v>
      </c>
      <c r="E8" s="2">
        <f>COUNTIFS('Employee Salary Data'!$E:$E,Analysis!D8)</f>
        <v>36</v>
      </c>
      <c r="F8" s="12">
        <f>SUMIFS('Employee Salary Data'!$G:$G,'Employee Salary Data'!$E:$E,Analysis!D8)</f>
        <v>30229644</v>
      </c>
      <c r="H8" s="19" t="s">
        <v>17</v>
      </c>
      <c r="I8" s="20">
        <f>COUNTIFS('Employee Salary Data'!$E:$E,Analysis!$H8,'Employee Salary Data'!$D:$D,Analysis!I$5)</f>
        <v>2</v>
      </c>
      <c r="J8" s="20">
        <f>COUNTIFS('Employee Salary Data'!$E:$E,Analysis!$H8,'Employee Salary Data'!$D:$D,Analysis!J$5)</f>
        <v>3</v>
      </c>
      <c r="K8" s="20">
        <f>COUNTIFS('Employee Salary Data'!$E:$E,Analysis!$H8,'Employee Salary Data'!$D:$D,Analysis!K$5)</f>
        <v>20</v>
      </c>
      <c r="L8" s="20">
        <f>COUNTIFS('Employee Salary Data'!$E:$E,Analysis!$H8,'Employee Salary Data'!$D:$D,Analysis!L$5)</f>
        <v>1</v>
      </c>
      <c r="M8" s="20">
        <f>COUNTIFS('Employee Salary Data'!$E:$E,Analysis!$H8,'Employee Salary Data'!$D:$D,Analysis!M$5)</f>
        <v>0</v>
      </c>
      <c r="N8" s="20">
        <f>COUNTIFS('Employee Salary Data'!$E:$E,Analysis!$H8,'Employee Salary Data'!$D:$D,Analysis!N$5)</f>
        <v>5</v>
      </c>
      <c r="O8" s="20">
        <f>COUNTIFS('Employee Salary Data'!$E:$E,Analysis!$H8,'Employee Salary Data'!$D:$D,Analysis!O$5)</f>
        <v>3</v>
      </c>
      <c r="P8" s="20">
        <f>COUNTIFS('Employee Salary Data'!$E:$E,Analysis!$H8,'Employee Salary Data'!$D:$D,Analysis!P$5)</f>
        <v>2</v>
      </c>
      <c r="Q8" s="19">
        <f t="shared" si="0"/>
        <v>36</v>
      </c>
    </row>
    <row r="9" spans="1:17" x14ac:dyDescent="0.3">
      <c r="D9" s="10" t="s">
        <v>100</v>
      </c>
      <c r="E9" s="2">
        <f>COUNTIFS('Employee Salary Data'!$E:$E,Analysis!D9)</f>
        <v>2</v>
      </c>
      <c r="F9" s="12">
        <f>SUMIFS('Employee Salary Data'!$G:$G,'Employee Salary Data'!$E:$E,Analysis!D9)</f>
        <v>5200008</v>
      </c>
      <c r="H9" s="19" t="s">
        <v>100</v>
      </c>
      <c r="I9" s="20">
        <f>COUNTIFS('Employee Salary Data'!$E:$E,Analysis!$H9,'Employee Salary Data'!$D:$D,Analysis!I$5)</f>
        <v>0</v>
      </c>
      <c r="J9" s="20">
        <f>COUNTIFS('Employee Salary Data'!$E:$E,Analysis!$H9,'Employee Salary Data'!$D:$D,Analysis!J$5)</f>
        <v>0</v>
      </c>
      <c r="K9" s="20">
        <f>COUNTIFS('Employee Salary Data'!$E:$E,Analysis!$H9,'Employee Salary Data'!$D:$D,Analysis!K$5)</f>
        <v>0</v>
      </c>
      <c r="L9" s="20">
        <f>COUNTIFS('Employee Salary Data'!$E:$E,Analysis!$H9,'Employee Salary Data'!$D:$D,Analysis!L$5)</f>
        <v>2</v>
      </c>
      <c r="M9" s="20">
        <f>COUNTIFS('Employee Salary Data'!$E:$E,Analysis!$H9,'Employee Salary Data'!$D:$D,Analysis!M$5)</f>
        <v>0</v>
      </c>
      <c r="N9" s="20">
        <f>COUNTIFS('Employee Salary Data'!$E:$E,Analysis!$H9,'Employee Salary Data'!$D:$D,Analysis!N$5)</f>
        <v>0</v>
      </c>
      <c r="O9" s="20">
        <f>COUNTIFS('Employee Salary Data'!$E:$E,Analysis!$H9,'Employee Salary Data'!$D:$D,Analysis!O$5)</f>
        <v>0</v>
      </c>
      <c r="P9" s="20">
        <f>COUNTIFS('Employee Salary Data'!$E:$E,Analysis!$H9,'Employee Salary Data'!$D:$D,Analysis!P$5)</f>
        <v>0</v>
      </c>
      <c r="Q9" s="19">
        <f t="shared" si="0"/>
        <v>2</v>
      </c>
    </row>
    <row r="10" spans="1:17" x14ac:dyDescent="0.3">
      <c r="D10" s="10" t="s">
        <v>23</v>
      </c>
      <c r="E10" s="2">
        <f>COUNTIFS('Employee Salary Data'!$E:$E,Analysis!D10)</f>
        <v>21</v>
      </c>
      <c r="F10" s="12">
        <f>SUMIFS('Employee Salary Data'!$G:$G,'Employee Salary Data'!$E:$E,Analysis!D10)</f>
        <v>20631012</v>
      </c>
      <c r="H10" s="19" t="s">
        <v>23</v>
      </c>
      <c r="I10" s="20">
        <f>COUNTIFS('Employee Salary Data'!$E:$E,Analysis!$H10,'Employee Salary Data'!$D:$D,Analysis!I$5)</f>
        <v>2</v>
      </c>
      <c r="J10" s="20">
        <f>COUNTIFS('Employee Salary Data'!$E:$E,Analysis!$H10,'Employee Salary Data'!$D:$D,Analysis!J$5)</f>
        <v>4</v>
      </c>
      <c r="K10" s="20">
        <f>COUNTIFS('Employee Salary Data'!$E:$E,Analysis!$H10,'Employee Salary Data'!$D:$D,Analysis!K$5)</f>
        <v>5</v>
      </c>
      <c r="L10" s="20">
        <f>COUNTIFS('Employee Salary Data'!$E:$E,Analysis!$H10,'Employee Salary Data'!$D:$D,Analysis!L$5)</f>
        <v>2</v>
      </c>
      <c r="M10" s="20">
        <f>COUNTIFS('Employee Salary Data'!$E:$E,Analysis!$H10,'Employee Salary Data'!$D:$D,Analysis!M$5)</f>
        <v>1</v>
      </c>
      <c r="N10" s="20">
        <f>COUNTIFS('Employee Salary Data'!$E:$E,Analysis!$H10,'Employee Salary Data'!$D:$D,Analysis!N$5)</f>
        <v>4</v>
      </c>
      <c r="O10" s="20">
        <f>COUNTIFS('Employee Salary Data'!$E:$E,Analysis!$H10,'Employee Salary Data'!$D:$D,Analysis!O$5)</f>
        <v>3</v>
      </c>
      <c r="P10" s="20">
        <f>COUNTIFS('Employee Salary Data'!$E:$E,Analysis!$H10,'Employee Salary Data'!$D:$D,Analysis!P$5)</f>
        <v>0</v>
      </c>
      <c r="Q10" s="19">
        <f t="shared" si="0"/>
        <v>21</v>
      </c>
    </row>
    <row r="11" spans="1:17" x14ac:dyDescent="0.3">
      <c r="D11" s="10" t="s">
        <v>27</v>
      </c>
      <c r="E11" s="2">
        <f>COUNTIFS('Employee Salary Data'!$E:$E,Analysis!D11)</f>
        <v>8</v>
      </c>
      <c r="F11" s="12">
        <f>SUMIFS('Employee Salary Data'!$G:$G,'Employee Salary Data'!$E:$E,Analysis!D11)</f>
        <v>10943076</v>
      </c>
      <c r="H11" s="19" t="s">
        <v>27</v>
      </c>
      <c r="I11" s="20">
        <f>COUNTIFS('Employee Salary Data'!$E:$E,Analysis!$H11,'Employee Salary Data'!$D:$D,Analysis!I$5)</f>
        <v>0</v>
      </c>
      <c r="J11" s="20">
        <f>COUNTIFS('Employee Salary Data'!$E:$E,Analysis!$H11,'Employee Salary Data'!$D:$D,Analysis!J$5)</f>
        <v>0</v>
      </c>
      <c r="K11" s="20">
        <f>COUNTIFS('Employee Salary Data'!$E:$E,Analysis!$H11,'Employee Salary Data'!$D:$D,Analysis!K$5)</f>
        <v>3</v>
      </c>
      <c r="L11" s="20">
        <f>COUNTIFS('Employee Salary Data'!$E:$E,Analysis!$H11,'Employee Salary Data'!$D:$D,Analysis!L$5)</f>
        <v>0</v>
      </c>
      <c r="M11" s="20">
        <f>COUNTIFS('Employee Salary Data'!$E:$E,Analysis!$H11,'Employee Salary Data'!$D:$D,Analysis!M$5)</f>
        <v>1</v>
      </c>
      <c r="N11" s="20">
        <f>COUNTIFS('Employee Salary Data'!$E:$E,Analysis!$H11,'Employee Salary Data'!$D:$D,Analysis!N$5)</f>
        <v>4</v>
      </c>
      <c r="O11" s="20">
        <f>COUNTIFS('Employee Salary Data'!$E:$E,Analysis!$H11,'Employee Salary Data'!$D:$D,Analysis!O$5)</f>
        <v>0</v>
      </c>
      <c r="P11" s="20">
        <f>COUNTIFS('Employee Salary Data'!$E:$E,Analysis!$H11,'Employee Salary Data'!$D:$D,Analysis!P$5)</f>
        <v>0</v>
      </c>
      <c r="Q11" s="19">
        <f t="shared" si="0"/>
        <v>8</v>
      </c>
    </row>
    <row r="12" spans="1:17" x14ac:dyDescent="0.3">
      <c r="D12" s="10" t="s">
        <v>33</v>
      </c>
      <c r="E12" s="2">
        <f>COUNTIFS('Employee Salary Data'!$E:$E,Analysis!D12)</f>
        <v>8</v>
      </c>
      <c r="F12" s="12">
        <f>SUMIFS('Employee Salary Data'!$G:$G,'Employee Salary Data'!$E:$E,Analysis!D12)</f>
        <v>15300036</v>
      </c>
      <c r="H12" s="19" t="s">
        <v>33</v>
      </c>
      <c r="I12" s="20">
        <f>COUNTIFS('Employee Salary Data'!$E:$E,Analysis!$H12,'Employee Salary Data'!$D:$D,Analysis!I$5)</f>
        <v>0</v>
      </c>
      <c r="J12" s="20">
        <f>COUNTIFS('Employee Salary Data'!$E:$E,Analysis!$H12,'Employee Salary Data'!$D:$D,Analysis!J$5)</f>
        <v>0</v>
      </c>
      <c r="K12" s="20">
        <f>COUNTIFS('Employee Salary Data'!$E:$E,Analysis!$H12,'Employee Salary Data'!$D:$D,Analysis!K$5)</f>
        <v>2</v>
      </c>
      <c r="L12" s="20">
        <f>COUNTIFS('Employee Salary Data'!$E:$E,Analysis!$H12,'Employee Salary Data'!$D:$D,Analysis!L$5)</f>
        <v>2</v>
      </c>
      <c r="M12" s="20">
        <f>COUNTIFS('Employee Salary Data'!$E:$E,Analysis!$H12,'Employee Salary Data'!$D:$D,Analysis!M$5)</f>
        <v>1</v>
      </c>
      <c r="N12" s="20">
        <f>COUNTIFS('Employee Salary Data'!$E:$E,Analysis!$H12,'Employee Salary Data'!$D:$D,Analysis!N$5)</f>
        <v>0</v>
      </c>
      <c r="O12" s="20">
        <f>COUNTIFS('Employee Salary Data'!$E:$E,Analysis!$H12,'Employee Salary Data'!$D:$D,Analysis!O$5)</f>
        <v>3</v>
      </c>
      <c r="P12" s="20">
        <f>COUNTIFS('Employee Salary Data'!$E:$E,Analysis!$H12,'Employee Salary Data'!$D:$D,Analysis!P$5)</f>
        <v>0</v>
      </c>
      <c r="Q12" s="19">
        <f t="shared" si="0"/>
        <v>8</v>
      </c>
    </row>
    <row r="13" spans="1:17" x14ac:dyDescent="0.3">
      <c r="D13" s="9" t="s">
        <v>243</v>
      </c>
      <c r="E13" s="9">
        <f>SUM(E6:E12)</f>
        <v>106</v>
      </c>
      <c r="F13" s="13">
        <f>SUM(F6:F12)</f>
        <v>113890872</v>
      </c>
      <c r="H13" s="19" t="s">
        <v>243</v>
      </c>
      <c r="I13" s="19">
        <f>SUM(I6:I12)</f>
        <v>6</v>
      </c>
      <c r="J13" s="19">
        <f t="shared" ref="J13:P13" si="1">SUM(J6:J12)</f>
        <v>14</v>
      </c>
      <c r="K13" s="19">
        <f t="shared" si="1"/>
        <v>40</v>
      </c>
      <c r="L13" s="19">
        <f t="shared" si="1"/>
        <v>8</v>
      </c>
      <c r="M13" s="19">
        <f t="shared" si="1"/>
        <v>5</v>
      </c>
      <c r="N13" s="19">
        <f t="shared" si="1"/>
        <v>17</v>
      </c>
      <c r="O13" s="19">
        <f t="shared" si="1"/>
        <v>14</v>
      </c>
      <c r="P13" s="19">
        <f t="shared" si="1"/>
        <v>2</v>
      </c>
      <c r="Q13" s="19">
        <f>SUM(I13:P13)</f>
        <v>106</v>
      </c>
    </row>
    <row r="16" spans="1:17" x14ac:dyDescent="0.3">
      <c r="D16" s="11" t="s">
        <v>247</v>
      </c>
      <c r="H16" s="21" t="s">
        <v>254</v>
      </c>
    </row>
    <row r="19" spans="4:17" x14ac:dyDescent="0.3">
      <c r="D19" s="11" t="s">
        <v>3</v>
      </c>
      <c r="E19" s="11" t="s">
        <v>244</v>
      </c>
      <c r="F19" s="11" t="s">
        <v>245</v>
      </c>
      <c r="H19" s="22" t="s">
        <v>4</v>
      </c>
      <c r="I19" s="22" t="s">
        <v>8</v>
      </c>
      <c r="J19" s="22" t="s">
        <v>11</v>
      </c>
      <c r="K19" s="22" t="s">
        <v>13</v>
      </c>
      <c r="L19" s="22" t="s">
        <v>20</v>
      </c>
      <c r="M19" s="22" t="s">
        <v>22</v>
      </c>
      <c r="N19" s="22" t="s">
        <v>25</v>
      </c>
      <c r="O19" s="22" t="s">
        <v>32</v>
      </c>
      <c r="P19" s="22" t="s">
        <v>70</v>
      </c>
      <c r="Q19" s="22" t="s">
        <v>243</v>
      </c>
    </row>
    <row r="20" spans="4:17" x14ac:dyDescent="0.3">
      <c r="D20" s="10" t="s">
        <v>8</v>
      </c>
      <c r="E20" s="2">
        <f>COUNTIFS('Employee Salary Data'!$D:$D,Analysis!D20)</f>
        <v>6</v>
      </c>
      <c r="F20" s="12">
        <f>SUMIFS('Employee Salary Data'!$G:$G,'Employee Salary Data'!$D:$D,Analysis!D20)</f>
        <v>2960376</v>
      </c>
      <c r="H20" s="22" t="s">
        <v>9</v>
      </c>
      <c r="I20" s="24">
        <f>SUMIFS('Employee Salary Data'!$G:$G,'Employee Salary Data'!$E:$E,Analysis!$H20,'Employee Salary Data'!$D:$D,Analysis!I$19)</f>
        <v>1020360</v>
      </c>
      <c r="J20" s="24">
        <f>SUMIFS('Employee Salary Data'!$G:$G,'Employee Salary Data'!$E:$E,Analysis!$H20,'Employee Salary Data'!$D:$D,Analysis!J$19)</f>
        <v>3269988</v>
      </c>
      <c r="K20" s="24">
        <f>SUMIFS('Employee Salary Data'!$G:$G,'Employee Salary Data'!$E:$E,Analysis!$H20,'Employee Salary Data'!$D:$D,Analysis!K$19)</f>
        <v>1468788</v>
      </c>
      <c r="L20" s="24">
        <f>SUMIFS('Employee Salary Data'!$G:$G,'Employee Salary Data'!$E:$E,Analysis!$H20,'Employee Salary Data'!$D:$D,Analysis!L$19)</f>
        <v>3050004</v>
      </c>
      <c r="M20" s="24">
        <f>SUMIFS('Employee Salary Data'!$G:$G,'Employee Salary Data'!$E:$E,Analysis!$H20,'Employee Salary Data'!$D:$D,Analysis!M$19)</f>
        <v>4500000</v>
      </c>
      <c r="N20" s="24">
        <f>SUMIFS('Employee Salary Data'!$G:$G,'Employee Salary Data'!$E:$E,Analysis!$H20,'Employee Salary Data'!$D:$D,Analysis!N$19)</f>
        <v>800004</v>
      </c>
      <c r="O20" s="24">
        <f>SUMIFS('Employee Salary Data'!$G:$G,'Employee Salary Data'!$E:$E,Analysis!$H20,'Employee Salary Data'!$D:$D,Analysis!O$19)</f>
        <v>2850012</v>
      </c>
      <c r="P20" s="24">
        <f>SUMIFS('Employee Salary Data'!$G:$G,'Employee Salary Data'!$E:$E,Analysis!$H20,'Employee Salary Data'!$D:$D,Analysis!P$19)</f>
        <v>0</v>
      </c>
      <c r="Q20" s="23">
        <f>SUM(I20:P20)</f>
        <v>16959156</v>
      </c>
    </row>
    <row r="21" spans="4:17" x14ac:dyDescent="0.3">
      <c r="D21" s="10" t="s">
        <v>11</v>
      </c>
      <c r="E21" s="2">
        <f>COUNTIFS('Employee Salary Data'!$D:$D,Analysis!D21)</f>
        <v>14</v>
      </c>
      <c r="F21" s="12">
        <f>SUMIFS('Employee Salary Data'!$G:$G,'Employee Salary Data'!$D:$D,Analysis!D21)</f>
        <v>6198792</v>
      </c>
      <c r="H21" s="22" t="s">
        <v>14</v>
      </c>
      <c r="I21" s="24">
        <f>SUMIFS('Employee Salary Data'!$G:$G,'Employee Salary Data'!$E:$E,Analysis!$H21,'Employee Salary Data'!$D:$D,Analysis!I$19)</f>
        <v>0</v>
      </c>
      <c r="J21" s="24">
        <f>SUMIFS('Employee Salary Data'!$G:$G,'Employee Salary Data'!$E:$E,Analysis!$H21,'Employee Salary Data'!$D:$D,Analysis!J$19)</f>
        <v>0</v>
      </c>
      <c r="K21" s="24">
        <f>SUMIFS('Employee Salary Data'!$G:$G,'Employee Salary Data'!$E:$E,Analysis!$H21,'Employee Salary Data'!$D:$D,Analysis!K$19)</f>
        <v>1251792</v>
      </c>
      <c r="L21" s="24">
        <f>SUMIFS('Employee Salary Data'!$G:$G,'Employee Salary Data'!$E:$E,Analysis!$H21,'Employee Salary Data'!$D:$D,Analysis!L$19)</f>
        <v>0</v>
      </c>
      <c r="M21" s="24">
        <f>SUMIFS('Employee Salary Data'!$G:$G,'Employee Salary Data'!$E:$E,Analysis!$H21,'Employee Salary Data'!$D:$D,Analysis!M$19)</f>
        <v>4850004</v>
      </c>
      <c r="N21" s="24">
        <f>SUMIFS('Employee Salary Data'!$G:$G,'Employee Salary Data'!$E:$E,Analysis!$H21,'Employee Salary Data'!$D:$D,Analysis!N$19)</f>
        <v>3460008</v>
      </c>
      <c r="O21" s="24">
        <f>SUMIFS('Employee Salary Data'!$G:$G,'Employee Salary Data'!$E:$E,Analysis!$H21,'Employee Salary Data'!$D:$D,Analysis!O$19)</f>
        <v>5066136</v>
      </c>
      <c r="P21" s="24">
        <f>SUMIFS('Employee Salary Data'!$G:$G,'Employee Salary Data'!$E:$E,Analysis!$H21,'Employee Salary Data'!$D:$D,Analysis!P$19)</f>
        <v>0</v>
      </c>
      <c r="Q21" s="23">
        <f t="shared" ref="Q21:Q27" si="2">SUM(I21:P21)</f>
        <v>14627940</v>
      </c>
    </row>
    <row r="22" spans="4:17" x14ac:dyDescent="0.3">
      <c r="D22" s="10" t="s">
        <v>13</v>
      </c>
      <c r="E22" s="2">
        <f>COUNTIFS('Employee Salary Data'!$D:$D,Analysis!D22)</f>
        <v>40</v>
      </c>
      <c r="F22" s="12">
        <f>SUMIFS('Employee Salary Data'!$G:$G,'Employee Salary Data'!$D:$D,Analysis!D22)</f>
        <v>13330380</v>
      </c>
      <c r="H22" s="22" t="s">
        <v>17</v>
      </c>
      <c r="I22" s="24">
        <f>SUMIFS('Employee Salary Data'!$G:$G,'Employee Salary Data'!$E:$E,Analysis!$H22,'Employee Salary Data'!$D:$D,Analysis!I$19)</f>
        <v>850008</v>
      </c>
      <c r="J22" s="24">
        <f>SUMIFS('Employee Salary Data'!$G:$G,'Employee Salary Data'!$E:$E,Analysis!$H22,'Employee Salary Data'!$D:$D,Analysis!J$19)</f>
        <v>1138800</v>
      </c>
      <c r="K22" s="24">
        <f>SUMIFS('Employee Salary Data'!$G:$G,'Employee Salary Data'!$E:$E,Analysis!$H22,'Employee Salary Data'!$D:$D,Analysis!K$19)</f>
        <v>6820776</v>
      </c>
      <c r="L22" s="24">
        <f>SUMIFS('Employee Salary Data'!$G:$G,'Employee Salary Data'!$E:$E,Analysis!$H22,'Employee Salary Data'!$D:$D,Analysis!L$19)</f>
        <v>1900008</v>
      </c>
      <c r="M22" s="24">
        <f>SUMIFS('Employee Salary Data'!$G:$G,'Employee Salary Data'!$E:$E,Analysis!$H22,'Employee Salary Data'!$D:$D,Analysis!M$19)</f>
        <v>0</v>
      </c>
      <c r="N22" s="24">
        <f>SUMIFS('Employee Salary Data'!$G:$G,'Employee Salary Data'!$E:$E,Analysis!$H22,'Employee Salary Data'!$D:$D,Analysis!N$19)</f>
        <v>4395024</v>
      </c>
      <c r="O22" s="24">
        <f>SUMIFS('Employee Salary Data'!$G:$G,'Employee Salary Data'!$E:$E,Analysis!$H22,'Employee Salary Data'!$D:$D,Analysis!O$19)</f>
        <v>4525020</v>
      </c>
      <c r="P22" s="24">
        <f>SUMIFS('Employee Salary Data'!$G:$G,'Employee Salary Data'!$E:$E,Analysis!$H22,'Employee Salary Data'!$D:$D,Analysis!P$19)</f>
        <v>10600008</v>
      </c>
      <c r="Q22" s="23">
        <f t="shared" si="2"/>
        <v>30229644</v>
      </c>
    </row>
    <row r="23" spans="4:17" x14ac:dyDescent="0.3">
      <c r="D23" s="10" t="s">
        <v>20</v>
      </c>
      <c r="E23" s="2">
        <f>COUNTIFS('Employee Salary Data'!$D:$D,Analysis!D23)</f>
        <v>8</v>
      </c>
      <c r="F23" s="12">
        <f>SUMIFS('Employee Salary Data'!$G:$G,'Employee Salary Data'!$D:$D,Analysis!D23)</f>
        <v>20100048</v>
      </c>
      <c r="H23" s="22" t="s">
        <v>100</v>
      </c>
      <c r="I23" s="24">
        <f>SUMIFS('Employee Salary Data'!$G:$G,'Employee Salary Data'!$E:$E,Analysis!$H23,'Employee Salary Data'!$D:$D,Analysis!I$19)</f>
        <v>0</v>
      </c>
      <c r="J23" s="24">
        <f>SUMIFS('Employee Salary Data'!$G:$G,'Employee Salary Data'!$E:$E,Analysis!$H23,'Employee Salary Data'!$D:$D,Analysis!J$19)</f>
        <v>0</v>
      </c>
      <c r="K23" s="24">
        <f>SUMIFS('Employee Salary Data'!$G:$G,'Employee Salary Data'!$E:$E,Analysis!$H23,'Employee Salary Data'!$D:$D,Analysis!K$19)</f>
        <v>0</v>
      </c>
      <c r="L23" s="24">
        <f>SUMIFS('Employee Salary Data'!$G:$G,'Employee Salary Data'!$E:$E,Analysis!$H23,'Employee Salary Data'!$D:$D,Analysis!L$19)</f>
        <v>5200008</v>
      </c>
      <c r="M23" s="24">
        <f>SUMIFS('Employee Salary Data'!$G:$G,'Employee Salary Data'!$E:$E,Analysis!$H23,'Employee Salary Data'!$D:$D,Analysis!M$19)</f>
        <v>0</v>
      </c>
      <c r="N23" s="24">
        <f>SUMIFS('Employee Salary Data'!$G:$G,'Employee Salary Data'!$E:$E,Analysis!$H23,'Employee Salary Data'!$D:$D,Analysis!N$19)</f>
        <v>0</v>
      </c>
      <c r="O23" s="24">
        <f>SUMIFS('Employee Salary Data'!$G:$G,'Employee Salary Data'!$E:$E,Analysis!$H23,'Employee Salary Data'!$D:$D,Analysis!O$19)</f>
        <v>0</v>
      </c>
      <c r="P23" s="24">
        <f>SUMIFS('Employee Salary Data'!$G:$G,'Employee Salary Data'!$E:$E,Analysis!$H23,'Employee Salary Data'!$D:$D,Analysis!P$19)</f>
        <v>0</v>
      </c>
      <c r="Q23" s="23">
        <f t="shared" si="2"/>
        <v>5200008</v>
      </c>
    </row>
    <row r="24" spans="4:17" x14ac:dyDescent="0.3">
      <c r="D24" s="10" t="s">
        <v>22</v>
      </c>
      <c r="E24" s="2">
        <f>COUNTIFS('Employee Salary Data'!$D:$D,Analysis!D24)</f>
        <v>5</v>
      </c>
      <c r="F24" s="12">
        <f>SUMIFS('Employee Salary Data'!$G:$G,'Employee Salary Data'!$D:$D,Analysis!D24)</f>
        <v>23000016</v>
      </c>
      <c r="H24" s="22" t="s">
        <v>23</v>
      </c>
      <c r="I24" s="24">
        <f>SUMIFS('Employee Salary Data'!$G:$G,'Employee Salary Data'!$E:$E,Analysis!$H24,'Employee Salary Data'!$D:$D,Analysis!I$19)</f>
        <v>1090008</v>
      </c>
      <c r="J24" s="24">
        <f>SUMIFS('Employee Salary Data'!$G:$G,'Employee Salary Data'!$E:$E,Analysis!$H24,'Employee Salary Data'!$D:$D,Analysis!J$19)</f>
        <v>1790004</v>
      </c>
      <c r="K24" s="24">
        <f>SUMIFS('Employee Salary Data'!$G:$G,'Employee Salary Data'!$E:$E,Analysis!$H24,'Employee Salary Data'!$D:$D,Analysis!K$19)</f>
        <v>1695960</v>
      </c>
      <c r="L24" s="24">
        <f>SUMIFS('Employee Salary Data'!$G:$G,'Employee Salary Data'!$E:$E,Analysis!$H24,'Employee Salary Data'!$D:$D,Analysis!L$19)</f>
        <v>4000020</v>
      </c>
      <c r="M24" s="24">
        <f>SUMIFS('Employee Salary Data'!$G:$G,'Employee Salary Data'!$E:$E,Analysis!$H24,'Employee Salary Data'!$D:$D,Analysis!M$19)</f>
        <v>5000004</v>
      </c>
      <c r="N24" s="24">
        <f>SUMIFS('Employee Salary Data'!$G:$G,'Employee Salary Data'!$E:$E,Analysis!$H24,'Employee Salary Data'!$D:$D,Analysis!N$19)</f>
        <v>2895012</v>
      </c>
      <c r="O24" s="24">
        <f>SUMIFS('Employee Salary Data'!$G:$G,'Employee Salary Data'!$E:$E,Analysis!$H24,'Employee Salary Data'!$D:$D,Analysis!O$19)</f>
        <v>4160004</v>
      </c>
      <c r="P24" s="24">
        <f>SUMIFS('Employee Salary Data'!$G:$G,'Employee Salary Data'!$E:$E,Analysis!$H24,'Employee Salary Data'!$D:$D,Analysis!P$19)</f>
        <v>0</v>
      </c>
      <c r="Q24" s="23">
        <f t="shared" si="2"/>
        <v>20631012</v>
      </c>
    </row>
    <row r="25" spans="4:17" x14ac:dyDescent="0.3">
      <c r="D25" s="10" t="s">
        <v>25</v>
      </c>
      <c r="E25" s="2">
        <f>COUNTIFS('Employee Salary Data'!$D:$D,Analysis!D25)</f>
        <v>17</v>
      </c>
      <c r="F25" s="12">
        <f>SUMIFS('Employee Salary Data'!$G:$G,'Employee Salary Data'!$D:$D,Analysis!D25)</f>
        <v>17200068</v>
      </c>
      <c r="H25" s="22" t="s">
        <v>27</v>
      </c>
      <c r="I25" s="24">
        <f>SUMIFS('Employee Salary Data'!$G:$G,'Employee Salary Data'!$E:$E,Analysis!$H25,'Employee Salary Data'!$D:$D,Analysis!I$19)</f>
        <v>0</v>
      </c>
      <c r="J25" s="24">
        <f>SUMIFS('Employee Salary Data'!$G:$G,'Employee Salary Data'!$E:$E,Analysis!$H25,'Employee Salary Data'!$D:$D,Analysis!J$19)</f>
        <v>0</v>
      </c>
      <c r="K25" s="24">
        <f>SUMIFS('Employee Salary Data'!$G:$G,'Employee Salary Data'!$E:$E,Analysis!$H25,'Employee Salary Data'!$D:$D,Analysis!K$19)</f>
        <v>1143048</v>
      </c>
      <c r="L25" s="24">
        <f>SUMIFS('Employee Salary Data'!$G:$G,'Employee Salary Data'!$E:$E,Analysis!$H25,'Employee Salary Data'!$D:$D,Analysis!L$19)</f>
        <v>0</v>
      </c>
      <c r="M25" s="24">
        <f>SUMIFS('Employee Salary Data'!$G:$G,'Employee Salary Data'!$E:$E,Analysis!$H25,'Employee Salary Data'!$D:$D,Analysis!M$19)</f>
        <v>4150008</v>
      </c>
      <c r="N25" s="24">
        <f>SUMIFS('Employee Salary Data'!$G:$G,'Employee Salary Data'!$E:$E,Analysis!$H25,'Employee Salary Data'!$D:$D,Analysis!N$19)</f>
        <v>5650020</v>
      </c>
      <c r="O25" s="24">
        <f>SUMIFS('Employee Salary Data'!$G:$G,'Employee Salary Data'!$E:$E,Analysis!$H25,'Employee Salary Data'!$D:$D,Analysis!O$19)</f>
        <v>0</v>
      </c>
      <c r="P25" s="24">
        <f>SUMIFS('Employee Salary Data'!$G:$G,'Employee Salary Data'!$E:$E,Analysis!$H25,'Employee Salary Data'!$D:$D,Analysis!P$19)</f>
        <v>0</v>
      </c>
      <c r="Q25" s="23">
        <f t="shared" si="2"/>
        <v>10943076</v>
      </c>
    </row>
    <row r="26" spans="4:17" x14ac:dyDescent="0.3">
      <c r="D26" s="10" t="s">
        <v>32</v>
      </c>
      <c r="E26" s="2">
        <f>COUNTIFS('Employee Salary Data'!$D:$D,Analysis!D26)</f>
        <v>14</v>
      </c>
      <c r="F26" s="12">
        <f>SUMIFS('Employee Salary Data'!$G:$G,'Employee Salary Data'!$D:$D,Analysis!D26)</f>
        <v>20501184</v>
      </c>
      <c r="H26" s="22" t="s">
        <v>33</v>
      </c>
      <c r="I26" s="24">
        <f>SUMIFS('Employee Salary Data'!$G:$G,'Employee Salary Data'!$E:$E,Analysis!$H26,'Employee Salary Data'!$D:$D,Analysis!I$19)</f>
        <v>0</v>
      </c>
      <c r="J26" s="24">
        <f>SUMIFS('Employee Salary Data'!$G:$G,'Employee Salary Data'!$E:$E,Analysis!$H26,'Employee Salary Data'!$D:$D,Analysis!J$19)</f>
        <v>0</v>
      </c>
      <c r="K26" s="24">
        <f>SUMIFS('Employee Salary Data'!$G:$G,'Employee Salary Data'!$E:$E,Analysis!$H26,'Employee Salary Data'!$D:$D,Analysis!K$19)</f>
        <v>950016</v>
      </c>
      <c r="L26" s="24">
        <f>SUMIFS('Employee Salary Data'!$G:$G,'Employee Salary Data'!$E:$E,Analysis!$H26,'Employee Salary Data'!$D:$D,Analysis!L$19)</f>
        <v>5950008</v>
      </c>
      <c r="M26" s="24">
        <f>SUMIFS('Employee Salary Data'!$G:$G,'Employee Salary Data'!$E:$E,Analysis!$H26,'Employee Salary Data'!$D:$D,Analysis!M$19)</f>
        <v>4500000</v>
      </c>
      <c r="N26" s="24">
        <f>SUMIFS('Employee Salary Data'!$G:$G,'Employee Salary Data'!$E:$E,Analysis!$H26,'Employee Salary Data'!$D:$D,Analysis!N$19)</f>
        <v>0</v>
      </c>
      <c r="O26" s="24">
        <f>SUMIFS('Employee Salary Data'!$G:$G,'Employee Salary Data'!$E:$E,Analysis!$H26,'Employee Salary Data'!$D:$D,Analysis!O$19)</f>
        <v>3900012</v>
      </c>
      <c r="P26" s="24">
        <f>SUMIFS('Employee Salary Data'!$G:$G,'Employee Salary Data'!$E:$E,Analysis!$H26,'Employee Salary Data'!$D:$D,Analysis!P$19)</f>
        <v>0</v>
      </c>
      <c r="Q26" s="23">
        <f t="shared" si="2"/>
        <v>15300036</v>
      </c>
    </row>
    <row r="27" spans="4:17" x14ac:dyDescent="0.3">
      <c r="D27" s="10" t="s">
        <v>70</v>
      </c>
      <c r="E27" s="2">
        <f>COUNTIFS('Employee Salary Data'!$D:$D,Analysis!D27)</f>
        <v>2</v>
      </c>
      <c r="F27" s="12">
        <f>SUMIFS('Employee Salary Data'!$G:$G,'Employee Salary Data'!$D:$D,Analysis!D27)</f>
        <v>10600008</v>
      </c>
      <c r="H27" s="22" t="s">
        <v>243</v>
      </c>
      <c r="I27" s="23">
        <f>SUM(I20:I26)</f>
        <v>2960376</v>
      </c>
      <c r="J27" s="23">
        <f t="shared" ref="J27:O27" si="3">SUM(J20:J26)</f>
        <v>6198792</v>
      </c>
      <c r="K27" s="23">
        <f t="shared" si="3"/>
        <v>13330380</v>
      </c>
      <c r="L27" s="23">
        <f t="shared" si="3"/>
        <v>20100048</v>
      </c>
      <c r="M27" s="23">
        <f t="shared" si="3"/>
        <v>23000016</v>
      </c>
      <c r="N27" s="23">
        <f t="shared" si="3"/>
        <v>17200068</v>
      </c>
      <c r="O27" s="23">
        <f t="shared" si="3"/>
        <v>20501184</v>
      </c>
      <c r="P27" s="23">
        <f>SUM(P20:P26)</f>
        <v>10600008</v>
      </c>
      <c r="Q27" s="23">
        <f t="shared" si="2"/>
        <v>113890872</v>
      </c>
    </row>
    <row r="28" spans="4:17" x14ac:dyDescent="0.3">
      <c r="D28" s="11" t="s">
        <v>243</v>
      </c>
      <c r="E28" s="11">
        <f>SUM(E20:E27)</f>
        <v>106</v>
      </c>
      <c r="F28" s="14">
        <f>SUM(F20:F27)</f>
        <v>113890872</v>
      </c>
    </row>
    <row r="30" spans="4:17" x14ac:dyDescent="0.3">
      <c r="H30" s="25" t="s">
        <v>255</v>
      </c>
    </row>
    <row r="31" spans="4:17" x14ac:dyDescent="0.3">
      <c r="D31" s="16" t="s">
        <v>248</v>
      </c>
    </row>
    <row r="33" spans="4:17" x14ac:dyDescent="0.3">
      <c r="H33" s="25" t="s">
        <v>4</v>
      </c>
      <c r="I33" s="25" t="s">
        <v>8</v>
      </c>
      <c r="J33" s="25" t="s">
        <v>11</v>
      </c>
      <c r="K33" s="25" t="s">
        <v>13</v>
      </c>
      <c r="L33" s="25" t="s">
        <v>20</v>
      </c>
      <c r="M33" s="25" t="s">
        <v>22</v>
      </c>
      <c r="N33" s="25" t="s">
        <v>25</v>
      </c>
      <c r="O33" s="25" t="s">
        <v>32</v>
      </c>
      <c r="P33" s="25" t="s">
        <v>70</v>
      </c>
      <c r="Q33" s="25" t="s">
        <v>243</v>
      </c>
    </row>
    <row r="34" spans="4:17" x14ac:dyDescent="0.3">
      <c r="D34" s="16" t="s">
        <v>250</v>
      </c>
      <c r="E34" s="16" t="s">
        <v>251</v>
      </c>
      <c r="H34" s="25" t="s">
        <v>9</v>
      </c>
      <c r="I34" s="26">
        <f>IFERROR(AVERAGEIFS('Employee Salary Data'!$G:$G,'Employee Salary Data'!$E:$E,Analysis!$H34,'Employee Salary Data'!$D:$D,Analysis!I$33),"0")</f>
        <v>510180</v>
      </c>
      <c r="J34" s="26">
        <f>IFERROR(AVERAGEIFS('Employee Salary Data'!$G:$G,'Employee Salary Data'!$E:$E,Analysis!$H34,'Employee Salary Data'!$D:$D,Analysis!J$33),"0")</f>
        <v>467141.14285714284</v>
      </c>
      <c r="K34" s="26">
        <f>IFERROR(AVERAGEIFS('Employee Salary Data'!$G:$G,'Employee Salary Data'!$E:$E,Analysis!$H34,'Employee Salary Data'!$D:$D,Analysis!K$33),"0")</f>
        <v>293757.59999999998</v>
      </c>
      <c r="L34" s="26">
        <f>IFERROR(AVERAGEIFS('Employee Salary Data'!$G:$G,'Employee Salary Data'!$E:$E,Analysis!$H34,'Employee Salary Data'!$D:$D,Analysis!L$33),"0")</f>
        <v>3050004</v>
      </c>
      <c r="M34" s="26">
        <f>IFERROR(AVERAGEIFS('Employee Salary Data'!$G:$G,'Employee Salary Data'!$E:$E,Analysis!$H34,'Employee Salary Data'!$D:$D,Analysis!M$33),"0")</f>
        <v>4500000</v>
      </c>
      <c r="N34" s="26">
        <f>IFERROR(AVERAGEIFS('Employee Salary Data'!$G:$G,'Employee Salary Data'!$E:$E,Analysis!$H34,'Employee Salary Data'!$D:$D,Analysis!N$33),"0")</f>
        <v>800004</v>
      </c>
      <c r="O34" s="26">
        <f>IFERROR(AVERAGEIFS('Employee Salary Data'!$G:$G,'Employee Salary Data'!$E:$E,Analysis!$H34,'Employee Salary Data'!$D:$D,Analysis!O$33),"0")</f>
        <v>1425006</v>
      </c>
      <c r="P34" s="26" t="str">
        <f>IFERROR(AVERAGEIFS('Employee Salary Data'!$G:$G,'Employee Salary Data'!$E:$E,Analysis!$H34,'Employee Salary Data'!$D:$D,Analysis!P$33),"0")</f>
        <v>0</v>
      </c>
      <c r="Q34" s="27">
        <f>SUM(I34:P34)</f>
        <v>11046092.742857143</v>
      </c>
    </row>
    <row r="35" spans="4:17" x14ac:dyDescent="0.3">
      <c r="D35" s="6">
        <v>2017</v>
      </c>
      <c r="E35">
        <f>COUNTIFS(Feeder!$H:$H,Analysis!D35)</f>
        <v>2</v>
      </c>
      <c r="H35" s="25" t="s">
        <v>14</v>
      </c>
      <c r="I35" s="26" t="str">
        <f>IFERROR(AVERAGEIFS('Employee Salary Data'!$G:$G,'Employee Salary Data'!$E:$E,Analysis!$H35,'Employee Salary Data'!$D:$D,Analysis!I$33),"0")</f>
        <v>0</v>
      </c>
      <c r="J35" s="26" t="str">
        <f>IFERROR(AVERAGEIFS('Employee Salary Data'!$G:$G,'Employee Salary Data'!$E:$E,Analysis!$H35,'Employee Salary Data'!$D:$D,Analysis!J$33),"0")</f>
        <v>0</v>
      </c>
      <c r="K35" s="26">
        <f>IFERROR(AVERAGEIFS('Employee Salary Data'!$G:$G,'Employee Salary Data'!$E:$E,Analysis!$H35,'Employee Salary Data'!$D:$D,Analysis!K$33),"0")</f>
        <v>250358.39999999999</v>
      </c>
      <c r="L35" s="26" t="str">
        <f>IFERROR(AVERAGEIFS('Employee Salary Data'!$G:$G,'Employee Salary Data'!$E:$E,Analysis!$H35,'Employee Salary Data'!$D:$D,Analysis!L$33),"0")</f>
        <v>0</v>
      </c>
      <c r="M35" s="26">
        <f>IFERROR(AVERAGEIFS('Employee Salary Data'!$G:$G,'Employee Salary Data'!$E:$E,Analysis!$H35,'Employee Salary Data'!$D:$D,Analysis!M$33),"0")</f>
        <v>4850004</v>
      </c>
      <c r="N35" s="26">
        <f>IFERROR(AVERAGEIFS('Employee Salary Data'!$G:$G,'Employee Salary Data'!$E:$E,Analysis!$H35,'Employee Salary Data'!$D:$D,Analysis!N$33),"0")</f>
        <v>1153336</v>
      </c>
      <c r="O35" s="26">
        <f>IFERROR(AVERAGEIFS('Employee Salary Data'!$G:$G,'Employee Salary Data'!$E:$E,Analysis!$H35,'Employee Salary Data'!$D:$D,Analysis!O$33),"0")</f>
        <v>1688712</v>
      </c>
      <c r="P35" s="26" t="str">
        <f>IFERROR(AVERAGEIFS('Employee Salary Data'!$G:$G,'Employee Salary Data'!$E:$E,Analysis!$H35,'Employee Salary Data'!$D:$D,Analysis!P$33),"0")</f>
        <v>0</v>
      </c>
      <c r="Q35" s="27">
        <f t="shared" ref="Q35:Q41" si="4">SUM(I35:P35)</f>
        <v>7942410.4000000004</v>
      </c>
    </row>
    <row r="36" spans="4:17" x14ac:dyDescent="0.3">
      <c r="D36" s="6">
        <v>2018</v>
      </c>
      <c r="E36">
        <f>COUNTIFS(Feeder!$H:$H,Analysis!D36)</f>
        <v>4</v>
      </c>
      <c r="H36" s="25" t="s">
        <v>17</v>
      </c>
      <c r="I36" s="26">
        <f>IFERROR(AVERAGEIFS('Employee Salary Data'!$G:$G,'Employee Salary Data'!$E:$E,Analysis!$H36,'Employee Salary Data'!$D:$D,Analysis!I$33),"0")</f>
        <v>425004</v>
      </c>
      <c r="J36" s="26">
        <f>IFERROR(AVERAGEIFS('Employee Salary Data'!$G:$G,'Employee Salary Data'!$E:$E,Analysis!$H36,'Employee Salary Data'!$D:$D,Analysis!J$33),"0")</f>
        <v>379600</v>
      </c>
      <c r="K36" s="26">
        <f>IFERROR(AVERAGEIFS('Employee Salary Data'!$G:$G,'Employee Salary Data'!$E:$E,Analysis!$H36,'Employee Salary Data'!$D:$D,Analysis!K$33),"0")</f>
        <v>341038.8</v>
      </c>
      <c r="L36" s="26">
        <f>IFERROR(AVERAGEIFS('Employee Salary Data'!$G:$G,'Employee Salary Data'!$E:$E,Analysis!$H36,'Employee Salary Data'!$D:$D,Analysis!L$33),"0")</f>
        <v>1900008</v>
      </c>
      <c r="M36" s="26" t="str">
        <f>IFERROR(AVERAGEIFS('Employee Salary Data'!$G:$G,'Employee Salary Data'!$E:$E,Analysis!$H36,'Employee Salary Data'!$D:$D,Analysis!M$33),"0")</f>
        <v>0</v>
      </c>
      <c r="N36" s="26">
        <f>IFERROR(AVERAGEIFS('Employee Salary Data'!$G:$G,'Employee Salary Data'!$E:$E,Analysis!$H36,'Employee Salary Data'!$D:$D,Analysis!N$33),"0")</f>
        <v>879004.8</v>
      </c>
      <c r="O36" s="26">
        <f>IFERROR(AVERAGEIFS('Employee Salary Data'!$G:$G,'Employee Salary Data'!$E:$E,Analysis!$H36,'Employee Salary Data'!$D:$D,Analysis!O$33),"0")</f>
        <v>1508340</v>
      </c>
      <c r="P36" s="26">
        <f>IFERROR(AVERAGEIFS('Employee Salary Data'!$G:$G,'Employee Salary Data'!$E:$E,Analysis!$H36,'Employee Salary Data'!$D:$D,Analysis!P$33),"0")</f>
        <v>5300004</v>
      </c>
      <c r="Q36" s="27">
        <f t="shared" si="4"/>
        <v>10732999.6</v>
      </c>
    </row>
    <row r="37" spans="4:17" x14ac:dyDescent="0.3">
      <c r="D37" s="6">
        <v>2019</v>
      </c>
      <c r="E37">
        <f>COUNTIFS(Feeder!$H:$H,Analysis!D37)</f>
        <v>15</v>
      </c>
      <c r="H37" s="25" t="s">
        <v>100</v>
      </c>
      <c r="I37" s="26" t="str">
        <f>IFERROR(AVERAGEIFS('Employee Salary Data'!$G:$G,'Employee Salary Data'!$E:$E,Analysis!$H37,'Employee Salary Data'!$D:$D,Analysis!I$33),"0")</f>
        <v>0</v>
      </c>
      <c r="J37" s="26" t="str">
        <f>IFERROR(AVERAGEIFS('Employee Salary Data'!$G:$G,'Employee Salary Data'!$E:$E,Analysis!$H37,'Employee Salary Data'!$D:$D,Analysis!J$33),"0")</f>
        <v>0</v>
      </c>
      <c r="K37" s="26" t="str">
        <f>IFERROR(AVERAGEIFS('Employee Salary Data'!$G:$G,'Employee Salary Data'!$E:$E,Analysis!$H37,'Employee Salary Data'!$D:$D,Analysis!K$33),"0")</f>
        <v>0</v>
      </c>
      <c r="L37" s="26">
        <f>IFERROR(AVERAGEIFS('Employee Salary Data'!$G:$G,'Employee Salary Data'!$E:$E,Analysis!$H37,'Employee Salary Data'!$D:$D,Analysis!L$33),"0")</f>
        <v>2600004</v>
      </c>
      <c r="M37" s="26" t="str">
        <f>IFERROR(AVERAGEIFS('Employee Salary Data'!$G:$G,'Employee Salary Data'!$E:$E,Analysis!$H37,'Employee Salary Data'!$D:$D,Analysis!M$33),"0")</f>
        <v>0</v>
      </c>
      <c r="N37" s="26" t="str">
        <f>IFERROR(AVERAGEIFS('Employee Salary Data'!$G:$G,'Employee Salary Data'!$E:$E,Analysis!$H37,'Employee Salary Data'!$D:$D,Analysis!N$33),"0")</f>
        <v>0</v>
      </c>
      <c r="O37" s="26" t="str">
        <f>IFERROR(AVERAGEIFS('Employee Salary Data'!$G:$G,'Employee Salary Data'!$E:$E,Analysis!$H37,'Employee Salary Data'!$D:$D,Analysis!O$33),"0")</f>
        <v>0</v>
      </c>
      <c r="P37" s="26" t="str">
        <f>IFERROR(AVERAGEIFS('Employee Salary Data'!$G:$G,'Employee Salary Data'!$E:$E,Analysis!$H37,'Employee Salary Data'!$D:$D,Analysis!P$33),"0")</f>
        <v>0</v>
      </c>
      <c r="Q37" s="27">
        <f t="shared" si="4"/>
        <v>2600004</v>
      </c>
    </row>
    <row r="38" spans="4:17" x14ac:dyDescent="0.3">
      <c r="D38" s="6">
        <v>2020</v>
      </c>
      <c r="E38">
        <f>COUNTIFS(Feeder!$H:$H,Analysis!D38)</f>
        <v>35</v>
      </c>
      <c r="H38" s="25" t="s">
        <v>23</v>
      </c>
      <c r="I38" s="26">
        <f>IFERROR(AVERAGEIFS('Employee Salary Data'!$G:$G,'Employee Salary Data'!$E:$E,Analysis!$H38,'Employee Salary Data'!$D:$D,Analysis!I$33),"0")</f>
        <v>545004</v>
      </c>
      <c r="J38" s="26">
        <f>IFERROR(AVERAGEIFS('Employee Salary Data'!$G:$G,'Employee Salary Data'!$E:$E,Analysis!$H38,'Employee Salary Data'!$D:$D,Analysis!J$33),"0")</f>
        <v>447501</v>
      </c>
      <c r="K38" s="26">
        <f>IFERROR(AVERAGEIFS('Employee Salary Data'!$G:$G,'Employee Salary Data'!$E:$E,Analysis!$H38,'Employee Salary Data'!$D:$D,Analysis!K$33),"0")</f>
        <v>339192</v>
      </c>
      <c r="L38" s="26">
        <f>IFERROR(AVERAGEIFS('Employee Salary Data'!$G:$G,'Employee Salary Data'!$E:$E,Analysis!$H38,'Employee Salary Data'!$D:$D,Analysis!L$33),"0")</f>
        <v>2000010</v>
      </c>
      <c r="M38" s="26">
        <f>IFERROR(AVERAGEIFS('Employee Salary Data'!$G:$G,'Employee Salary Data'!$E:$E,Analysis!$H38,'Employee Salary Data'!$D:$D,Analysis!M$33),"0")</f>
        <v>5000004</v>
      </c>
      <c r="N38" s="26">
        <f>IFERROR(AVERAGEIFS('Employee Salary Data'!$G:$G,'Employee Salary Data'!$E:$E,Analysis!$H38,'Employee Salary Data'!$D:$D,Analysis!N$33),"0")</f>
        <v>723753</v>
      </c>
      <c r="O38" s="26">
        <f>IFERROR(AVERAGEIFS('Employee Salary Data'!$G:$G,'Employee Salary Data'!$E:$E,Analysis!$H38,'Employee Salary Data'!$D:$D,Analysis!O$33),"0")</f>
        <v>1386668</v>
      </c>
      <c r="P38" s="26" t="str">
        <f>IFERROR(AVERAGEIFS('Employee Salary Data'!$G:$G,'Employee Salary Data'!$E:$E,Analysis!$H38,'Employee Salary Data'!$D:$D,Analysis!P$33),"0")</f>
        <v>0</v>
      </c>
      <c r="Q38" s="27">
        <f t="shared" si="4"/>
        <v>10442132</v>
      </c>
    </row>
    <row r="39" spans="4:17" x14ac:dyDescent="0.3">
      <c r="D39" s="6">
        <v>2021</v>
      </c>
      <c r="E39">
        <f>COUNTIFS(Feeder!$H:$H,Analysis!D39)</f>
        <v>50</v>
      </c>
      <c r="H39" s="25" t="s">
        <v>27</v>
      </c>
      <c r="I39" s="26" t="str">
        <f>IFERROR(AVERAGEIFS('Employee Salary Data'!$G:$G,'Employee Salary Data'!$E:$E,Analysis!$H39,'Employee Salary Data'!$D:$D,Analysis!I$33),"0")</f>
        <v>0</v>
      </c>
      <c r="J39" s="26" t="str">
        <f>IFERROR(AVERAGEIFS('Employee Salary Data'!$G:$G,'Employee Salary Data'!$E:$E,Analysis!$H39,'Employee Salary Data'!$D:$D,Analysis!J$33),"0")</f>
        <v>0</v>
      </c>
      <c r="K39" s="26">
        <f>IFERROR(AVERAGEIFS('Employee Salary Data'!$G:$G,'Employee Salary Data'!$E:$E,Analysis!$H39,'Employee Salary Data'!$D:$D,Analysis!K$33),"0")</f>
        <v>381016</v>
      </c>
      <c r="L39" s="26" t="str">
        <f>IFERROR(AVERAGEIFS('Employee Salary Data'!$G:$G,'Employee Salary Data'!$E:$E,Analysis!$H39,'Employee Salary Data'!$D:$D,Analysis!L$33),"0")</f>
        <v>0</v>
      </c>
      <c r="M39" s="26">
        <f>IFERROR(AVERAGEIFS('Employee Salary Data'!$G:$G,'Employee Salary Data'!$E:$E,Analysis!$H39,'Employee Salary Data'!$D:$D,Analysis!M$33),"0")</f>
        <v>4150008</v>
      </c>
      <c r="N39" s="26">
        <f>IFERROR(AVERAGEIFS('Employee Salary Data'!$G:$G,'Employee Salary Data'!$E:$E,Analysis!$H39,'Employee Salary Data'!$D:$D,Analysis!N$33),"0")</f>
        <v>1412505</v>
      </c>
      <c r="O39" s="26" t="str">
        <f>IFERROR(AVERAGEIFS('Employee Salary Data'!$G:$G,'Employee Salary Data'!$E:$E,Analysis!$H39,'Employee Salary Data'!$D:$D,Analysis!O$33),"0")</f>
        <v>0</v>
      </c>
      <c r="P39" s="26" t="str">
        <f>IFERROR(AVERAGEIFS('Employee Salary Data'!$G:$G,'Employee Salary Data'!$E:$E,Analysis!$H39,'Employee Salary Data'!$D:$D,Analysis!P$33),"0")</f>
        <v>0</v>
      </c>
      <c r="Q39" s="27">
        <f t="shared" si="4"/>
        <v>5943529</v>
      </c>
    </row>
    <row r="40" spans="4:17" x14ac:dyDescent="0.3">
      <c r="D40" s="16" t="s">
        <v>243</v>
      </c>
      <c r="E40" s="16">
        <f>SUM(E35:E39)</f>
        <v>106</v>
      </c>
      <c r="H40" s="25" t="s">
        <v>33</v>
      </c>
      <c r="I40" s="26" t="str">
        <f>IFERROR(AVERAGEIFS('Employee Salary Data'!$G:$G,'Employee Salary Data'!$E:$E,Analysis!$H40,'Employee Salary Data'!$D:$D,Analysis!I$33),"0")</f>
        <v>0</v>
      </c>
      <c r="J40" s="26" t="str">
        <f>IFERROR(AVERAGEIFS('Employee Salary Data'!$G:$G,'Employee Salary Data'!$E:$E,Analysis!$H40,'Employee Salary Data'!$D:$D,Analysis!J$33),"0")</f>
        <v>0</v>
      </c>
      <c r="K40" s="26">
        <f>IFERROR(AVERAGEIFS('Employee Salary Data'!$G:$G,'Employee Salary Data'!$E:$E,Analysis!$H40,'Employee Salary Data'!$D:$D,Analysis!K$33),"0")</f>
        <v>475008</v>
      </c>
      <c r="L40" s="26">
        <f>IFERROR(AVERAGEIFS('Employee Salary Data'!$G:$G,'Employee Salary Data'!$E:$E,Analysis!$H40,'Employee Salary Data'!$D:$D,Analysis!L$33),"0")</f>
        <v>2975004</v>
      </c>
      <c r="M40" s="26">
        <f>IFERROR(AVERAGEIFS('Employee Salary Data'!$G:$G,'Employee Salary Data'!$E:$E,Analysis!$H40,'Employee Salary Data'!$D:$D,Analysis!M$33),"0")</f>
        <v>4500000</v>
      </c>
      <c r="N40" s="26" t="str">
        <f>IFERROR(AVERAGEIFS('Employee Salary Data'!$G:$G,'Employee Salary Data'!$E:$E,Analysis!$H40,'Employee Salary Data'!$D:$D,Analysis!N$33),"0")</f>
        <v>0</v>
      </c>
      <c r="O40" s="26">
        <f>IFERROR(AVERAGEIFS('Employee Salary Data'!$G:$G,'Employee Salary Data'!$E:$E,Analysis!$H40,'Employee Salary Data'!$D:$D,Analysis!O$33),"0")</f>
        <v>1300004</v>
      </c>
      <c r="P40" s="26" t="str">
        <f>IFERROR(AVERAGEIFS('Employee Salary Data'!$G:$G,'Employee Salary Data'!$E:$E,Analysis!$H40,'Employee Salary Data'!$D:$D,Analysis!P$33),"0")</f>
        <v>0</v>
      </c>
      <c r="Q40" s="27">
        <f t="shared" si="4"/>
        <v>9250016</v>
      </c>
    </row>
    <row r="41" spans="4:17" x14ac:dyDescent="0.3">
      <c r="H41" s="25" t="s">
        <v>243</v>
      </c>
      <c r="I41" s="27">
        <f>SUM(I38:I40)</f>
        <v>545004</v>
      </c>
      <c r="J41" s="27">
        <f t="shared" ref="J41:P41" si="5">SUM(J38:J40)</f>
        <v>447501</v>
      </c>
      <c r="K41" s="27">
        <f t="shared" si="5"/>
        <v>1195216</v>
      </c>
      <c r="L41" s="27">
        <f t="shared" si="5"/>
        <v>4975014</v>
      </c>
      <c r="M41" s="27">
        <f t="shared" si="5"/>
        <v>13650012</v>
      </c>
      <c r="N41" s="27">
        <f t="shared" si="5"/>
        <v>2136258</v>
      </c>
      <c r="O41" s="27">
        <f t="shared" si="5"/>
        <v>2686672</v>
      </c>
      <c r="P41" s="27">
        <f t="shared" si="5"/>
        <v>0</v>
      </c>
      <c r="Q41" s="27">
        <f t="shared" si="4"/>
        <v>25635677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Salary Data</vt:lpstr>
      <vt:lpstr>Feeder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Tushar Rathore</cp:lastModifiedBy>
  <dcterms:created xsi:type="dcterms:W3CDTF">2021-09-30T03:54:01Z</dcterms:created>
  <dcterms:modified xsi:type="dcterms:W3CDTF">2024-06-27T11:59:16Z</dcterms:modified>
</cp:coreProperties>
</file>