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D:\liuchao\海外事业部开发部\工作交接-报表-8.29\2018年所有报表\2.2018开发月报-报局25号之前\2018.12\"/>
    </mc:Choice>
  </mc:AlternateContent>
  <xr:revisionPtr revIDLastSave="0" documentId="13_ncr:1_{5DE0732D-D11C-48E4-8533-E113F4336928}" xr6:coauthVersionLast="40" xr6:coauthVersionMax="40" xr10:uidLastSave="{00000000-0000-0000-0000-000000000000}"/>
  <bookViews>
    <workbookView xWindow="11510" yWindow="-110" windowWidth="25640" windowHeight="12620" tabRatio="942" activeTab="1" xr2:uid="{00000000-000D-0000-FFFF-FFFF00000000}"/>
  </bookViews>
  <sheets>
    <sheet name="开发月报封面" sheetId="1" r:id="rId1"/>
    <sheet name="一、中标汇总表" sheetId="2" r:id="rId2"/>
    <sheet name="二、投资垫资项目中标汇总表" sheetId="3" r:id="rId3"/>
    <sheet name="三、现汇项目中标汇总表" sheetId="4" r:id="rId4"/>
    <sheet name="四、现汇项目分公司中标明细" sheetId="5" r:id="rId5"/>
    <sheet name="五、现汇项目分区域中标汇总表" sheetId="6" r:id="rId6"/>
    <sheet name="六、现汇项目资审报表" sheetId="7" r:id="rId7"/>
    <sheet name="七、现汇项目投标报表" sheetId="8" r:id="rId8"/>
    <sheet name="八、投资、垫资项目中标明细" sheetId="9" r:id="rId9"/>
    <sheet name="九、有望中标表" sheetId="10" r:id="rId10"/>
    <sheet name=" 十、区域总部中标汇总" sheetId="11" r:id="rId11"/>
    <sheet name="十一、事业部中标汇总" sheetId="12" r:id="rId12"/>
  </sheets>
  <definedNames>
    <definedName name="_xlnm._FilterDatabase" localSheetId="8" hidden="1">'八、投资、垫资项目中标明细'!$A$3:$M$3</definedName>
    <definedName name="_xlnm._FilterDatabase" localSheetId="4" hidden="1">'四、现汇项目分公司中标明细'!$A$3:$O$3</definedName>
    <definedName name="_xlnm._FilterDatabase" localSheetId="5" hidden="1">'五、现汇项目分区域中标汇总表'!$A$3:$H$3</definedName>
    <definedName name="_GoBack" localSheetId="4">'四、现汇项目分公司中标明细'!#REF!</definedName>
    <definedName name="_Toc522170196" localSheetId="10">' 十、区域总部中标汇总'!#REF!</definedName>
    <definedName name="_Toc522170196" localSheetId="8">'八、投资、垫资项目中标明细'!#REF!</definedName>
    <definedName name="_Toc522170196" localSheetId="11">'十一、事业部中标汇总'!#REF!</definedName>
    <definedName name="_Toc522170196" localSheetId="4">'四、现汇项目分公司中标明细'!#REF!</definedName>
    <definedName name="OLE_LINK1" localSheetId="9">'九、有望中标表'!#REF!</definedName>
    <definedName name="_xlnm.Print_Area" localSheetId="10">' 十、区域总部中标汇总'!$A$1:$D$45</definedName>
    <definedName name="_xlnm.Print_Area" localSheetId="8">'八、投资、垫资项目中标明细'!$A$1:$L$43</definedName>
    <definedName name="_xlnm.Print_Area" localSheetId="9">'九、有望中标表'!$A$1:$F$56</definedName>
    <definedName name="_xlnm.Print_Area" localSheetId="6">'六、现汇项目资审报表'!$A$1:$F$88</definedName>
    <definedName name="_xlnm.Print_Area" localSheetId="7">'七、现汇项目投标报表'!$A$1:$F$91</definedName>
    <definedName name="_xlnm.Print_Area" localSheetId="3">'三、现汇项目中标汇总表'!$A$1:$CQ$25</definedName>
    <definedName name="_xlnm.Print_Area" localSheetId="11">'十一、事业部中标汇总'!$A$1:$F$99</definedName>
    <definedName name="_xlnm.Print_Area" localSheetId="4">'四、现汇项目分公司中标明细'!$A$1:$M$113</definedName>
    <definedName name="_xlnm.Print_Area" localSheetId="5">'五、现汇项目分区域中标汇总表'!$A$1:$H$197</definedName>
    <definedName name="_xlnm.Print_Titles" localSheetId="10">' 十、区域总部中标汇总'!$1:$3</definedName>
    <definedName name="_xlnm.Print_Titles" localSheetId="8">'八、投资、垫资项目中标明细'!$1:$3</definedName>
    <definedName name="_xlnm.Print_Titles" localSheetId="9">'九、有望中标表'!$1:$3</definedName>
    <definedName name="_xlnm.Print_Titles" localSheetId="6">'六、现汇项目资审报表'!$1:$3</definedName>
    <definedName name="_xlnm.Print_Titles" localSheetId="7">'七、现汇项目投标报表'!$1:$3</definedName>
    <definedName name="_xlnm.Print_Titles" localSheetId="11">'十一、事业部中标汇总'!$1:$3</definedName>
    <definedName name="_xlnm.Print_Titles" localSheetId="4">'四、现汇项目分公司中标明细'!$1:$3</definedName>
  </definedNames>
  <calcPr calcId="181029"/>
</workbook>
</file>

<file path=xl/calcChain.xml><?xml version="1.0" encoding="utf-8"?>
<calcChain xmlns="http://schemas.openxmlformats.org/spreadsheetml/2006/main">
  <c r="CB18" i="4" l="1"/>
  <c r="CF18" i="4"/>
  <c r="F76" i="12" l="1"/>
  <c r="F75" i="12"/>
  <c r="F74" i="12"/>
  <c r="F73" i="12"/>
  <c r="F72" i="12"/>
  <c r="F71" i="12"/>
  <c r="E76" i="12"/>
  <c r="E75" i="12"/>
  <c r="E74" i="12"/>
  <c r="E73" i="12"/>
  <c r="E72" i="12"/>
  <c r="E71" i="12"/>
  <c r="D75" i="8"/>
  <c r="D74" i="8"/>
  <c r="D73" i="8"/>
  <c r="D72" i="8"/>
  <c r="D71" i="8"/>
  <c r="D70" i="8"/>
  <c r="J87" i="5"/>
  <c r="J86" i="5"/>
  <c r="J85" i="5"/>
  <c r="J84" i="5"/>
  <c r="J83" i="5"/>
  <c r="J82" i="5"/>
  <c r="BV18" i="4" l="1"/>
  <c r="BR18" i="4" l="1"/>
  <c r="J81" i="5" l="1"/>
  <c r="J80" i="5"/>
  <c r="BN18" i="4"/>
  <c r="N18" i="4" l="1"/>
  <c r="E93" i="12" l="1"/>
  <c r="E96" i="12"/>
  <c r="F96" i="12"/>
  <c r="F93" i="12"/>
  <c r="F89" i="12"/>
  <c r="F90" i="12" s="1"/>
  <c r="E89" i="12"/>
  <c r="E90" i="12" s="1"/>
  <c r="F85" i="12"/>
  <c r="E85" i="12"/>
  <c r="F82" i="12"/>
  <c r="E82" i="12"/>
  <c r="F79" i="12"/>
  <c r="E79" i="12"/>
  <c r="F33" i="12"/>
  <c r="F36" i="12"/>
  <c r="F39" i="12"/>
  <c r="F40" i="12" s="1"/>
  <c r="E39" i="12"/>
  <c r="E36" i="12"/>
  <c r="E33" i="12"/>
  <c r="F29" i="12"/>
  <c r="E29" i="12"/>
  <c r="F26" i="12"/>
  <c r="E26" i="12"/>
  <c r="F23" i="12"/>
  <c r="E23" i="12"/>
  <c r="F19" i="12"/>
  <c r="E19" i="12"/>
  <c r="F16" i="12"/>
  <c r="E16" i="12"/>
  <c r="E11" i="12"/>
  <c r="F4" i="12"/>
  <c r="F11" i="12" s="1"/>
  <c r="D6" i="2"/>
  <c r="G4" i="3"/>
  <c r="F17" i="3"/>
  <c r="E17" i="3"/>
  <c r="D17" i="3"/>
  <c r="D18" i="3" s="1"/>
  <c r="E10" i="3"/>
  <c r="F10" i="3"/>
  <c r="F18" i="3" s="1"/>
  <c r="D10" i="3"/>
  <c r="C42" i="9"/>
  <c r="C38" i="9"/>
  <c r="C34" i="9"/>
  <c r="C30" i="9"/>
  <c r="C26" i="9"/>
  <c r="C22" i="9"/>
  <c r="C18" i="9"/>
  <c r="C14" i="9"/>
  <c r="C10" i="9"/>
  <c r="L42" i="9"/>
  <c r="K42" i="9"/>
  <c r="L38" i="9"/>
  <c r="K38" i="9"/>
  <c r="L34" i="9"/>
  <c r="K34" i="9"/>
  <c r="K30" i="9"/>
  <c r="K26" i="9"/>
  <c r="L22" i="9"/>
  <c r="K22" i="9"/>
  <c r="L18" i="9"/>
  <c r="K18" i="9"/>
  <c r="L14" i="9"/>
  <c r="K14" i="9"/>
  <c r="D55" i="10"/>
  <c r="D52" i="10"/>
  <c r="D45" i="10"/>
  <c r="D39" i="10"/>
  <c r="D42" i="10"/>
  <c r="D5" i="11"/>
  <c r="D10" i="11"/>
  <c r="D15" i="11"/>
  <c r="D20" i="11"/>
  <c r="D25" i="11"/>
  <c r="D30" i="11"/>
  <c r="D35" i="11"/>
  <c r="D40" i="11"/>
  <c r="C43" i="9" l="1"/>
  <c r="B4" i="2" s="1"/>
  <c r="E30" i="12"/>
  <c r="E40" i="12"/>
  <c r="E18" i="3"/>
  <c r="F97" i="12"/>
  <c r="F30" i="12"/>
  <c r="F86" i="12"/>
  <c r="F20" i="12"/>
  <c r="E20" i="12"/>
  <c r="E97" i="12"/>
  <c r="E86" i="12"/>
  <c r="H136" i="6"/>
  <c r="H117" i="6"/>
  <c r="H97" i="6"/>
  <c r="H76" i="6"/>
  <c r="H61" i="6"/>
  <c r="H47" i="6"/>
  <c r="H33" i="6"/>
  <c r="D39" i="11"/>
  <c r="D43" i="11" s="1"/>
  <c r="D34" i="11"/>
  <c r="D38" i="11" s="1"/>
  <c r="D29" i="11"/>
  <c r="D24" i="11"/>
  <c r="D19" i="11"/>
  <c r="D23" i="11" s="1"/>
  <c r="D14" i="11"/>
  <c r="D18" i="11" s="1"/>
  <c r="C43" i="11"/>
  <c r="C38" i="11"/>
  <c r="D33" i="11"/>
  <c r="C33" i="11"/>
  <c r="D28" i="11"/>
  <c r="C28" i="11"/>
  <c r="C23" i="11"/>
  <c r="C18" i="11"/>
  <c r="AK7" i="4"/>
  <c r="AR7" i="4"/>
  <c r="AY7" i="4"/>
  <c r="BF7" i="4"/>
  <c r="AK8" i="4"/>
  <c r="AR8" i="4"/>
  <c r="AY8" i="4"/>
  <c r="BF8" i="4"/>
  <c r="AK9" i="4"/>
  <c r="AR9" i="4"/>
  <c r="AY9" i="4"/>
  <c r="BF9" i="4"/>
  <c r="AK10" i="4"/>
  <c r="AR10" i="4"/>
  <c r="AY10" i="4"/>
  <c r="BF10" i="4"/>
  <c r="AK11" i="4"/>
  <c r="AR11" i="4"/>
  <c r="AY11" i="4"/>
  <c r="BF11" i="4"/>
  <c r="AK12" i="4"/>
  <c r="AR12" i="4"/>
  <c r="AY12" i="4"/>
  <c r="BF12" i="4"/>
  <c r="AK13" i="4"/>
  <c r="AR13" i="4"/>
  <c r="AY13" i="4"/>
  <c r="BF13" i="4"/>
  <c r="AK14" i="4"/>
  <c r="AR14" i="4"/>
  <c r="AY14" i="4"/>
  <c r="BF14" i="4"/>
  <c r="AK15" i="4"/>
  <c r="AR15" i="4"/>
  <c r="AY15" i="4"/>
  <c r="BF15" i="4"/>
  <c r="AK16" i="4"/>
  <c r="AR16" i="4"/>
  <c r="AY16" i="4"/>
  <c r="BF16" i="4"/>
  <c r="AK17" i="4"/>
  <c r="AR17" i="4"/>
  <c r="AY17" i="4"/>
  <c r="BF17" i="4"/>
  <c r="AK18" i="4"/>
  <c r="AR18" i="4"/>
  <c r="AY18" i="4"/>
  <c r="BF18" i="4"/>
  <c r="AK19" i="4"/>
  <c r="AR19" i="4"/>
  <c r="AY19" i="4"/>
  <c r="BF19" i="4"/>
  <c r="AK20" i="4"/>
  <c r="AR20" i="4"/>
  <c r="AY20" i="4"/>
  <c r="BF20" i="4"/>
  <c r="AK21" i="4"/>
  <c r="AR21" i="4"/>
  <c r="AY21" i="4"/>
  <c r="BF21" i="4"/>
  <c r="AK22" i="4"/>
  <c r="AR22" i="4"/>
  <c r="AY22" i="4"/>
  <c r="BF22" i="4"/>
  <c r="AK23" i="4"/>
  <c r="AR23" i="4"/>
  <c r="AY23" i="4"/>
  <c r="BF23" i="4"/>
  <c r="BM7" i="4"/>
  <c r="BT7" i="4"/>
  <c r="CA7" i="4"/>
  <c r="CH7" i="4"/>
  <c r="BM8" i="4"/>
  <c r="BT8" i="4"/>
  <c r="CA8" i="4"/>
  <c r="CH8" i="4"/>
  <c r="BM9" i="4"/>
  <c r="BT9" i="4"/>
  <c r="CA9" i="4"/>
  <c r="CH9" i="4"/>
  <c r="BM10" i="4"/>
  <c r="BT10" i="4"/>
  <c r="CA10" i="4"/>
  <c r="CH10" i="4"/>
  <c r="BM11" i="4"/>
  <c r="BT11" i="4"/>
  <c r="CA11" i="4"/>
  <c r="CH11" i="4"/>
  <c r="BM12" i="4"/>
  <c r="BT12" i="4"/>
  <c r="CA12" i="4"/>
  <c r="CH12" i="4"/>
  <c r="BM13" i="4"/>
  <c r="BT13" i="4"/>
  <c r="CA13" i="4"/>
  <c r="CH13" i="4"/>
  <c r="BM14" i="4"/>
  <c r="BT14" i="4"/>
  <c r="CA14" i="4"/>
  <c r="CH14" i="4"/>
  <c r="BM15" i="4"/>
  <c r="BT15" i="4"/>
  <c r="CA15" i="4"/>
  <c r="CH15" i="4"/>
  <c r="BM16" i="4"/>
  <c r="BT16" i="4"/>
  <c r="CA16" i="4"/>
  <c r="CH16" i="4"/>
  <c r="BM17" i="4"/>
  <c r="BT17" i="4"/>
  <c r="CA17" i="4"/>
  <c r="CH17" i="4"/>
  <c r="BM18" i="4"/>
  <c r="BT18" i="4"/>
  <c r="CA18" i="4"/>
  <c r="CH18" i="4"/>
  <c r="BM19" i="4"/>
  <c r="BT19" i="4"/>
  <c r="CA19" i="4"/>
  <c r="CH19" i="4"/>
  <c r="BM20" i="4"/>
  <c r="BT20" i="4"/>
  <c r="CA20" i="4"/>
  <c r="CH20" i="4"/>
  <c r="BM21" i="4"/>
  <c r="BT21" i="4"/>
  <c r="CA21" i="4"/>
  <c r="CH21" i="4"/>
  <c r="BM22" i="4"/>
  <c r="BT22" i="4"/>
  <c r="CA22" i="4"/>
  <c r="CH22" i="4"/>
  <c r="BM23" i="4"/>
  <c r="BT23" i="4"/>
  <c r="CA23" i="4"/>
  <c r="CH23" i="4"/>
  <c r="CH6" i="4"/>
  <c r="CA6" i="4"/>
  <c r="BT6" i="4"/>
  <c r="BM6" i="4"/>
  <c r="BF6" i="4"/>
  <c r="BF24" i="4" s="1"/>
  <c r="AY6" i="4"/>
  <c r="AR6" i="4"/>
  <c r="AR24" i="4" s="1"/>
  <c r="AK6" i="4"/>
  <c r="P7" i="4"/>
  <c r="W7" i="4"/>
  <c r="AD7" i="4"/>
  <c r="P8" i="4"/>
  <c r="W8" i="4"/>
  <c r="AD8" i="4"/>
  <c r="P9" i="4"/>
  <c r="W9" i="4"/>
  <c r="AD9" i="4"/>
  <c r="P10" i="4"/>
  <c r="W10" i="4"/>
  <c r="AD10" i="4"/>
  <c r="P11" i="4"/>
  <c r="W11" i="4"/>
  <c r="AD11" i="4"/>
  <c r="P12" i="4"/>
  <c r="W12" i="4"/>
  <c r="AD12" i="4"/>
  <c r="P13" i="4"/>
  <c r="W13" i="4"/>
  <c r="AD13" i="4"/>
  <c r="P14" i="4"/>
  <c r="W14" i="4"/>
  <c r="AD14" i="4"/>
  <c r="P15" i="4"/>
  <c r="W15" i="4"/>
  <c r="AD15" i="4"/>
  <c r="P16" i="4"/>
  <c r="W16" i="4"/>
  <c r="AD16" i="4"/>
  <c r="P17" i="4"/>
  <c r="W17" i="4"/>
  <c r="AD17" i="4"/>
  <c r="P18" i="4"/>
  <c r="W18" i="4"/>
  <c r="AD18" i="4"/>
  <c r="P19" i="4"/>
  <c r="W19" i="4"/>
  <c r="AD19" i="4"/>
  <c r="P20" i="4"/>
  <c r="W20" i="4"/>
  <c r="AD20" i="4"/>
  <c r="P21" i="4"/>
  <c r="W21" i="4"/>
  <c r="AD21" i="4"/>
  <c r="P22" i="4"/>
  <c r="W22" i="4"/>
  <c r="AD22" i="4"/>
  <c r="P23" i="4"/>
  <c r="W23" i="4"/>
  <c r="AD23" i="4"/>
  <c r="AD6" i="4"/>
  <c r="W6" i="4"/>
  <c r="P6" i="4"/>
  <c r="J24" i="4"/>
  <c r="K24" i="4"/>
  <c r="L24" i="4"/>
  <c r="M24" i="4"/>
  <c r="N24" i="4"/>
  <c r="O24" i="4"/>
  <c r="Q24" i="4"/>
  <c r="R24" i="4"/>
  <c r="S24" i="4"/>
  <c r="T24" i="4"/>
  <c r="U24" i="4"/>
  <c r="V24" i="4"/>
  <c r="X24" i="4"/>
  <c r="Y24" i="4"/>
  <c r="Z24" i="4"/>
  <c r="AA24" i="4"/>
  <c r="AB24" i="4"/>
  <c r="AC24" i="4"/>
  <c r="AE24" i="4"/>
  <c r="AF24" i="4"/>
  <c r="AG24" i="4"/>
  <c r="AH24" i="4"/>
  <c r="AI24" i="4"/>
  <c r="AJ24" i="4"/>
  <c r="AL24" i="4"/>
  <c r="AM24" i="4"/>
  <c r="AN24" i="4"/>
  <c r="AO24" i="4"/>
  <c r="AP24" i="4"/>
  <c r="AQ24" i="4"/>
  <c r="AS24" i="4"/>
  <c r="AT24" i="4"/>
  <c r="AU24" i="4"/>
  <c r="AV24" i="4"/>
  <c r="AW24" i="4"/>
  <c r="AX24" i="4"/>
  <c r="AZ24" i="4"/>
  <c r="BA24" i="4"/>
  <c r="BB24" i="4"/>
  <c r="BC24" i="4"/>
  <c r="BD24" i="4"/>
  <c r="BE24" i="4"/>
  <c r="BG24" i="4"/>
  <c r="BH24" i="4"/>
  <c r="BI24" i="4"/>
  <c r="BJ24" i="4"/>
  <c r="BK24" i="4"/>
  <c r="BL24" i="4"/>
  <c r="BN24" i="4"/>
  <c r="BO24" i="4"/>
  <c r="BP24" i="4"/>
  <c r="BQ24" i="4"/>
  <c r="BR24" i="4"/>
  <c r="BS24" i="4"/>
  <c r="BU24" i="4"/>
  <c r="BV24" i="4"/>
  <c r="BW24" i="4"/>
  <c r="BX24" i="4"/>
  <c r="BY24" i="4"/>
  <c r="BZ24" i="4"/>
  <c r="CB24" i="4"/>
  <c r="CC24" i="4"/>
  <c r="CD24" i="4"/>
  <c r="CE24" i="4"/>
  <c r="CF24" i="4"/>
  <c r="CG24" i="4"/>
  <c r="CQ24" i="4"/>
  <c r="C24" i="4"/>
  <c r="D24" i="4"/>
  <c r="E24" i="4"/>
  <c r="F24" i="4"/>
  <c r="G24" i="4"/>
  <c r="H24" i="4"/>
  <c r="I7" i="4"/>
  <c r="I8" i="4"/>
  <c r="I9" i="4"/>
  <c r="I10" i="4"/>
  <c r="I11" i="4"/>
  <c r="I12" i="4"/>
  <c r="I13" i="4"/>
  <c r="I14" i="4"/>
  <c r="I15" i="4"/>
  <c r="I16" i="4"/>
  <c r="I17" i="4"/>
  <c r="I18" i="4"/>
  <c r="I19" i="4"/>
  <c r="I20" i="4"/>
  <c r="I21" i="4"/>
  <c r="I22" i="4"/>
  <c r="I23" i="4"/>
  <c r="I6" i="4"/>
  <c r="C112" i="5"/>
  <c r="C108" i="5"/>
  <c r="C104" i="5"/>
  <c r="C100" i="5"/>
  <c r="C96" i="5"/>
  <c r="C51" i="5"/>
  <c r="C47" i="5"/>
  <c r="C43" i="5"/>
  <c r="C39" i="5"/>
  <c r="C35" i="5"/>
  <c r="C31" i="5"/>
  <c r="C27" i="5"/>
  <c r="C23" i="5"/>
  <c r="C19" i="5"/>
  <c r="C15" i="5"/>
  <c r="C11" i="5"/>
  <c r="K8" i="5"/>
  <c r="C7" i="5"/>
  <c r="K4" i="5"/>
  <c r="H16" i="6"/>
  <c r="D35" i="10"/>
  <c r="D31" i="10"/>
  <c r="D28" i="10"/>
  <c r="D24" i="10"/>
  <c r="D21" i="10"/>
  <c r="D17" i="10"/>
  <c r="D14" i="10"/>
  <c r="D11" i="10"/>
  <c r="D6" i="10"/>
  <c r="CI7" i="4"/>
  <c r="CJ7" i="4"/>
  <c r="CK7" i="4"/>
  <c r="CL7" i="4"/>
  <c r="CM7" i="4"/>
  <c r="CN7" i="4"/>
  <c r="CI8" i="4"/>
  <c r="CJ8" i="4"/>
  <c r="CK8" i="4"/>
  <c r="CL8" i="4"/>
  <c r="CM8" i="4"/>
  <c r="CN8" i="4"/>
  <c r="CI9" i="4"/>
  <c r="CJ9" i="4"/>
  <c r="CK9" i="4"/>
  <c r="CL9" i="4"/>
  <c r="CM9" i="4"/>
  <c r="CN9" i="4"/>
  <c r="CI10" i="4"/>
  <c r="CJ10" i="4"/>
  <c r="CK10" i="4"/>
  <c r="CL10" i="4"/>
  <c r="CM10" i="4"/>
  <c r="CN10" i="4"/>
  <c r="CI11" i="4"/>
  <c r="CJ11" i="4"/>
  <c r="CK11" i="4"/>
  <c r="CL11" i="4"/>
  <c r="CM11" i="4"/>
  <c r="CN11" i="4"/>
  <c r="CI12" i="4"/>
  <c r="CJ12" i="4"/>
  <c r="CK12" i="4"/>
  <c r="CL12" i="4"/>
  <c r="CM12" i="4"/>
  <c r="CN12" i="4"/>
  <c r="CI13" i="4"/>
  <c r="CJ13" i="4"/>
  <c r="CK13" i="4"/>
  <c r="CL13" i="4"/>
  <c r="CM13" i="4"/>
  <c r="CN13" i="4"/>
  <c r="CI14" i="4"/>
  <c r="CJ14" i="4"/>
  <c r="CK14" i="4"/>
  <c r="CL14" i="4"/>
  <c r="CM14" i="4"/>
  <c r="CN14" i="4"/>
  <c r="CI15" i="4"/>
  <c r="CJ15" i="4"/>
  <c r="CK15" i="4"/>
  <c r="CL15" i="4"/>
  <c r="CM15" i="4"/>
  <c r="CN15" i="4"/>
  <c r="CI16" i="4"/>
  <c r="CJ16" i="4"/>
  <c r="CK16" i="4"/>
  <c r="CL16" i="4"/>
  <c r="CM16" i="4"/>
  <c r="CN16" i="4"/>
  <c r="CI17" i="4"/>
  <c r="CJ17" i="4"/>
  <c r="CK17" i="4"/>
  <c r="CL17" i="4"/>
  <c r="CM17" i="4"/>
  <c r="CN17" i="4"/>
  <c r="CI18" i="4"/>
  <c r="CJ18" i="4"/>
  <c r="CK18" i="4"/>
  <c r="CL18" i="4"/>
  <c r="CM18" i="4"/>
  <c r="CN18" i="4"/>
  <c r="CI19" i="4"/>
  <c r="CJ19" i="4"/>
  <c r="CK19" i="4"/>
  <c r="CL19" i="4"/>
  <c r="CM19" i="4"/>
  <c r="CN19" i="4"/>
  <c r="CI20" i="4"/>
  <c r="CJ20" i="4"/>
  <c r="CK20" i="4"/>
  <c r="CL20" i="4"/>
  <c r="CM20" i="4"/>
  <c r="CN20" i="4"/>
  <c r="CI21" i="4"/>
  <c r="CJ21" i="4"/>
  <c r="CK21" i="4"/>
  <c r="CL21" i="4"/>
  <c r="CM21" i="4"/>
  <c r="CN21" i="4"/>
  <c r="CI22" i="4"/>
  <c r="CJ22" i="4"/>
  <c r="CK22" i="4"/>
  <c r="CL22" i="4"/>
  <c r="CM22" i="4"/>
  <c r="CN22" i="4"/>
  <c r="CI23" i="4"/>
  <c r="CJ23" i="4"/>
  <c r="CK23" i="4"/>
  <c r="CL23" i="4"/>
  <c r="CM23" i="4"/>
  <c r="CN23" i="4"/>
  <c r="CJ6" i="4"/>
  <c r="CK6" i="4"/>
  <c r="CL6" i="4"/>
  <c r="CM6" i="4"/>
  <c r="CN6" i="4"/>
  <c r="CI6" i="4"/>
  <c r="K109" i="5"/>
  <c r="K105" i="5"/>
  <c r="K101" i="5"/>
  <c r="K97" i="5"/>
  <c r="K93" i="5"/>
  <c r="K52" i="5"/>
  <c r="K48" i="5"/>
  <c r="K44" i="5"/>
  <c r="K40" i="5"/>
  <c r="K36" i="5"/>
  <c r="K32" i="5"/>
  <c r="K28" i="5"/>
  <c r="K24" i="5"/>
  <c r="K20" i="5"/>
  <c r="K16" i="5"/>
  <c r="K12" i="5"/>
  <c r="BT24" i="4" l="1"/>
  <c r="F98" i="12"/>
  <c r="CA24" i="4"/>
  <c r="W24" i="4"/>
  <c r="AD24" i="4"/>
  <c r="CH24" i="4"/>
  <c r="BM24" i="4"/>
  <c r="I24" i="4"/>
  <c r="C113" i="5"/>
  <c r="D56" i="10"/>
  <c r="E98" i="12"/>
  <c r="AY24" i="4"/>
  <c r="AK24" i="4"/>
  <c r="P24" i="4"/>
  <c r="C8" i="11"/>
  <c r="D4" i="11"/>
  <c r="D8" i="11" s="1"/>
  <c r="H197" i="6"/>
  <c r="D9" i="11"/>
  <c r="D13" i="11" s="1"/>
  <c r="C13" i="11"/>
  <c r="CO6" i="4"/>
  <c r="CP6" i="4" s="1"/>
  <c r="CP24" i="4" s="1"/>
  <c r="CN24" i="4"/>
  <c r="CL24" i="4"/>
  <c r="CJ24" i="4"/>
  <c r="CO23" i="4"/>
  <c r="CO22" i="4"/>
  <c r="CO21" i="4"/>
  <c r="CO20" i="4"/>
  <c r="CO19" i="4"/>
  <c r="CO18" i="4"/>
  <c r="CO17" i="4"/>
  <c r="CO16" i="4"/>
  <c r="CO15" i="4"/>
  <c r="CO14" i="4"/>
  <c r="CO13" i="4"/>
  <c r="CO12" i="4"/>
  <c r="CO11" i="4"/>
  <c r="CO10" i="4"/>
  <c r="CO9" i="4"/>
  <c r="CO8" i="4"/>
  <c r="CM24" i="4"/>
  <c r="CK24" i="4"/>
  <c r="CI24" i="4"/>
  <c r="CO7" i="4"/>
  <c r="CO24" i="4" l="1"/>
  <c r="D44" i="11"/>
  <c r="C44" i="11"/>
  <c r="L30" i="9" l="1"/>
  <c r="L26" i="9"/>
  <c r="L10" i="9"/>
  <c r="K10" i="9"/>
  <c r="K43" i="9" s="1"/>
  <c r="L43" i="9" l="1"/>
  <c r="K113" i="5" l="1"/>
  <c r="D4" i="2" l="1"/>
  <c r="B5" i="2"/>
  <c r="B7" i="2" l="1"/>
  <c r="C4" i="2"/>
  <c r="D5" i="2" l="1"/>
  <c r="C5" i="2" l="1"/>
  <c r="D7" i="2"/>
  <c r="C7" i="2" l="1"/>
  <c r="C10" i="2" s="1"/>
</calcChain>
</file>

<file path=xl/sharedStrings.xml><?xml version="1.0" encoding="utf-8"?>
<sst xmlns="http://schemas.openxmlformats.org/spreadsheetml/2006/main" count="1264" uniqueCount="380">
  <si>
    <t>目录</t>
  </si>
  <si>
    <t>一、中标汇总表</t>
  </si>
  <si>
    <t>二、投资、垫资项目中标汇总表</t>
  </si>
  <si>
    <t>三、现汇项目中标汇总表</t>
  </si>
  <si>
    <t>四、现汇项目分公司中标明细</t>
  </si>
  <si>
    <t>五、现汇项目分区域中标汇总表</t>
  </si>
  <si>
    <t>六、现汇项目资审报表</t>
  </si>
  <si>
    <t>七、现汇项目投标报表</t>
  </si>
  <si>
    <t>八、投资、垫资项目中标明细</t>
  </si>
  <si>
    <t>九、有望中标表</t>
  </si>
  <si>
    <t>十、区域总部中标汇总表</t>
  </si>
  <si>
    <t>局</t>
  </si>
  <si>
    <t>项目类别</t>
  </si>
  <si>
    <t>中标个数</t>
  </si>
  <si>
    <t>建安费（万元）</t>
  </si>
  <si>
    <t>投资额（万元）</t>
  </si>
  <si>
    <t>投资、垫资</t>
  </si>
  <si>
    <t>现汇</t>
  </si>
  <si>
    <t>全局汇总</t>
  </si>
  <si>
    <t>投资类别</t>
  </si>
  <si>
    <t>工程类别</t>
  </si>
  <si>
    <t>项目个数</t>
  </si>
  <si>
    <t>建安费占投资比%</t>
  </si>
  <si>
    <t>道路类</t>
  </si>
  <si>
    <t>公路</t>
  </si>
  <si>
    <t>市政</t>
  </si>
  <si>
    <t>轨道类</t>
  </si>
  <si>
    <t>铁路</t>
  </si>
  <si>
    <t>轨道</t>
  </si>
  <si>
    <t>城市建设类</t>
  </si>
  <si>
    <t>建筑</t>
  </si>
  <si>
    <t>城市综合体</t>
  </si>
  <si>
    <t>小计</t>
  </si>
  <si>
    <t>投资项目中标总计</t>
  </si>
  <si>
    <t>单 位 名 称</t>
  </si>
  <si>
    <t>2018年计划(亿元)</t>
  </si>
  <si>
    <t>2018年 累 计 完 成  (万元)</t>
  </si>
  <si>
    <t>2018年现汇完成占年计划的%</t>
  </si>
  <si>
    <t>去 年 全 年 完 成(万元)</t>
  </si>
  <si>
    <t>2018年累计</t>
  </si>
  <si>
    <t>一公司</t>
  </si>
  <si>
    <t>二公司</t>
  </si>
  <si>
    <t>三公司</t>
  </si>
  <si>
    <t>四公司</t>
  </si>
  <si>
    <t>五公司</t>
  </si>
  <si>
    <t>六公司</t>
  </si>
  <si>
    <t>厦门公司</t>
  </si>
  <si>
    <t>海威公司</t>
  </si>
  <si>
    <t>桥隧公司</t>
  </si>
  <si>
    <t>总承包</t>
  </si>
  <si>
    <t>建筑公司</t>
  </si>
  <si>
    <t xml:space="preserve">海外公司 </t>
  </si>
  <si>
    <t>设计院</t>
  </si>
  <si>
    <t>华通监理</t>
  </si>
  <si>
    <t>现汇总计</t>
  </si>
  <si>
    <t>单位</t>
  </si>
  <si>
    <t>中  标  项  目  名  称</t>
  </si>
  <si>
    <t>项    目    概    况</t>
  </si>
  <si>
    <t>中标时间</t>
  </si>
  <si>
    <t>中标合同额(元)</t>
  </si>
  <si>
    <t>累计中标额(元)</t>
  </si>
  <si>
    <t>海外</t>
  </si>
  <si>
    <t>总                    计</t>
  </si>
  <si>
    <t>地区</t>
  </si>
  <si>
    <t>省  份</t>
  </si>
  <si>
    <t>中 标 项 目 名 称</t>
  </si>
  <si>
    <t>中标日期</t>
  </si>
  <si>
    <t>辽宁省</t>
  </si>
  <si>
    <t>吉林省</t>
  </si>
  <si>
    <t>内蒙古</t>
  </si>
  <si>
    <t>黑龙江省</t>
  </si>
  <si>
    <t>东北总部合计</t>
  </si>
  <si>
    <t>上海市</t>
  </si>
  <si>
    <t xml:space="preserve">山东省 </t>
  </si>
  <si>
    <t>江苏省</t>
  </si>
  <si>
    <t>安徽省</t>
  </si>
  <si>
    <t>浙江省</t>
  </si>
  <si>
    <t>湖北省</t>
  </si>
  <si>
    <t>山西省</t>
  </si>
  <si>
    <t>海南省</t>
  </si>
  <si>
    <t>广西省</t>
  </si>
  <si>
    <t>广东省</t>
  </si>
  <si>
    <t>海西</t>
  </si>
  <si>
    <t>江西省</t>
  </si>
  <si>
    <t>湖南省</t>
  </si>
  <si>
    <t>福建省</t>
  </si>
  <si>
    <t>海西总部小计</t>
  </si>
  <si>
    <t>四川省</t>
  </si>
  <si>
    <t>重庆市</t>
  </si>
  <si>
    <t>云南省</t>
  </si>
  <si>
    <t>西藏</t>
  </si>
  <si>
    <t>贵州省</t>
  </si>
  <si>
    <t>甘肃省</t>
  </si>
  <si>
    <t>青海省</t>
  </si>
  <si>
    <t>宁夏</t>
  </si>
  <si>
    <t>新疆</t>
  </si>
  <si>
    <t>陕西省</t>
  </si>
  <si>
    <t>海外公司</t>
  </si>
  <si>
    <t>技研中心</t>
  </si>
  <si>
    <t>世通公司</t>
  </si>
  <si>
    <t>资 格 预 审 项 目 名 称</t>
  </si>
  <si>
    <t>递交时间</t>
  </si>
  <si>
    <t>通过标段</t>
  </si>
  <si>
    <t>小计共参与个项目资审</t>
  </si>
  <si>
    <t>共参与个项目资审</t>
  </si>
  <si>
    <t>项    目    名    称</t>
  </si>
  <si>
    <t>开标时间</t>
  </si>
  <si>
    <t>最终报价(元)</t>
  </si>
  <si>
    <t>标位</t>
  </si>
  <si>
    <t>备注</t>
  </si>
  <si>
    <t>区域</t>
  </si>
  <si>
    <t>建安费（元）</t>
  </si>
  <si>
    <t>投资额(元)</t>
  </si>
  <si>
    <t>东北</t>
  </si>
  <si>
    <t>总计</t>
  </si>
  <si>
    <t xml:space="preserve">建筑公司 </t>
  </si>
  <si>
    <t>中标项目分类</t>
  </si>
  <si>
    <t>集团分配</t>
  </si>
  <si>
    <t>自主投资PPP</t>
  </si>
  <si>
    <t>自主中标PPP</t>
  </si>
  <si>
    <t>七公司</t>
    <phoneticPr fontId="46" type="noConversion"/>
  </si>
  <si>
    <t>世通重工</t>
    <phoneticPr fontId="46" type="noConversion"/>
  </si>
  <si>
    <t>华通监理</t>
    <phoneticPr fontId="46" type="noConversion"/>
  </si>
  <si>
    <t>小计</t>
    <phoneticPr fontId="46" type="noConversion"/>
  </si>
  <si>
    <t>总 计</t>
    <phoneticPr fontId="46" type="noConversion"/>
  </si>
  <si>
    <t>中交一公局集团有限公司开发月报</t>
    <phoneticPr fontId="46" type="noConversion"/>
  </si>
  <si>
    <t>中交一公局集团有限公司市场管理部制</t>
    <phoneticPr fontId="46" type="noConversion"/>
  </si>
  <si>
    <t>（一公局集团）</t>
    <phoneticPr fontId="46" type="noConversion"/>
  </si>
  <si>
    <t>中交一公局集团有限公司开发月报</t>
  </si>
  <si>
    <t>河南省</t>
    <phoneticPr fontId="46" type="noConversion"/>
  </si>
  <si>
    <t>公路市政事业部</t>
    <phoneticPr fontId="51" type="noConversion"/>
  </si>
  <si>
    <t>事业部</t>
    <phoneticPr fontId="51" type="noConversion"/>
  </si>
  <si>
    <t>铁路轨道事业部</t>
    <phoneticPr fontId="51" type="noConversion"/>
  </si>
  <si>
    <t>投资事业部</t>
    <phoneticPr fontId="51" type="noConversion"/>
  </si>
  <si>
    <t>城市房建事业部</t>
    <phoneticPr fontId="51" type="noConversion"/>
  </si>
  <si>
    <t>海外事业部</t>
    <phoneticPr fontId="51" type="noConversion"/>
  </si>
  <si>
    <t>投资项目</t>
    <phoneticPr fontId="51" type="noConversion"/>
  </si>
  <si>
    <t>现汇项目</t>
    <phoneticPr fontId="51" type="noConversion"/>
  </si>
  <si>
    <t>带资垫资、大额担保、延期支付项目</t>
    <phoneticPr fontId="51" type="noConversion"/>
  </si>
  <si>
    <t>项目名称</t>
    <phoneticPr fontId="51" type="noConversion"/>
  </si>
  <si>
    <t>**公司</t>
    <phoneticPr fontId="51" type="noConversion"/>
  </si>
  <si>
    <t>小计</t>
    <phoneticPr fontId="51" type="noConversion"/>
  </si>
  <si>
    <t xml:space="preserve">十一、事业部中标汇总表 </t>
    <phoneticPr fontId="46" type="noConversion"/>
  </si>
  <si>
    <t>施工单位</t>
    <phoneticPr fontId="46" type="noConversion"/>
  </si>
  <si>
    <t>中标资质</t>
    <phoneticPr fontId="46" type="noConversion"/>
  </si>
  <si>
    <t>项目所在省份</t>
    <phoneticPr fontId="46" type="noConversion"/>
  </si>
  <si>
    <t xml:space="preserve"> 1 月  完  成  (万元)</t>
    <phoneticPr fontId="46" type="noConversion"/>
  </si>
  <si>
    <t>1月小计</t>
    <phoneticPr fontId="46" type="noConversion"/>
  </si>
  <si>
    <t xml:space="preserve"> 2 月  完  成  (万元)</t>
    <phoneticPr fontId="46" type="noConversion"/>
  </si>
  <si>
    <t>2月小计</t>
    <phoneticPr fontId="46" type="noConversion"/>
  </si>
  <si>
    <t>3 月  完  成  (万元)</t>
    <phoneticPr fontId="46" type="noConversion"/>
  </si>
  <si>
    <t>3月小计</t>
    <phoneticPr fontId="46" type="noConversion"/>
  </si>
  <si>
    <t xml:space="preserve"> 4 月  完  成  (万元)</t>
    <phoneticPr fontId="46" type="noConversion"/>
  </si>
  <si>
    <t>4月小计</t>
    <phoneticPr fontId="46" type="noConversion"/>
  </si>
  <si>
    <t xml:space="preserve"> 5 月  完  成  (万元)</t>
    <phoneticPr fontId="46" type="noConversion"/>
  </si>
  <si>
    <t>5月小计</t>
    <phoneticPr fontId="46" type="noConversion"/>
  </si>
  <si>
    <t>6 月  完  成  (万元)</t>
    <phoneticPr fontId="46" type="noConversion"/>
  </si>
  <si>
    <t>6月小计</t>
    <phoneticPr fontId="46" type="noConversion"/>
  </si>
  <si>
    <t>7 月  完  成  (万元)</t>
    <phoneticPr fontId="46" type="noConversion"/>
  </si>
  <si>
    <t>7月小计</t>
    <phoneticPr fontId="46" type="noConversion"/>
  </si>
  <si>
    <t xml:space="preserve"> 8 月  完  成  (万元)</t>
    <phoneticPr fontId="46" type="noConversion"/>
  </si>
  <si>
    <t>8月小计</t>
    <phoneticPr fontId="46" type="noConversion"/>
  </si>
  <si>
    <t>12 月  完  成  (万元)</t>
    <phoneticPr fontId="46" type="noConversion"/>
  </si>
  <si>
    <t>12月小计</t>
    <phoneticPr fontId="46" type="noConversion"/>
  </si>
  <si>
    <t>11 月  完  成  (万元)</t>
    <phoneticPr fontId="46" type="noConversion"/>
  </si>
  <si>
    <t>11月小计</t>
    <phoneticPr fontId="46" type="noConversion"/>
  </si>
  <si>
    <t>10 月  完  成  (万元)</t>
    <phoneticPr fontId="46" type="noConversion"/>
  </si>
  <si>
    <t>10月小计</t>
    <phoneticPr fontId="46" type="noConversion"/>
  </si>
  <si>
    <t>9 月  完  成  (万元)</t>
    <phoneticPr fontId="46" type="noConversion"/>
  </si>
  <si>
    <t>9月小计</t>
    <phoneticPr fontId="46" type="noConversion"/>
  </si>
  <si>
    <t>所用资质</t>
    <phoneticPr fontId="46" type="noConversion"/>
  </si>
  <si>
    <t>参加标段</t>
    <phoneticPr fontId="46" type="noConversion"/>
  </si>
  <si>
    <t>PPP项目</t>
    <phoneticPr fontId="46" type="noConversion"/>
  </si>
  <si>
    <t>海外公司</t>
    <phoneticPr fontId="46" type="noConversion"/>
  </si>
  <si>
    <t>最终报价(元)</t>
    <phoneticPr fontId="46" type="noConversion"/>
  </si>
  <si>
    <t>1/15</t>
    <phoneticPr fontId="46" type="noConversion"/>
  </si>
  <si>
    <t>总           计</t>
    <phoneticPr fontId="51" type="noConversion"/>
  </si>
  <si>
    <t>合       计</t>
    <phoneticPr fontId="51" type="noConversion"/>
  </si>
  <si>
    <t>***项目**标段</t>
    <phoneticPr fontId="46" type="noConversion"/>
  </si>
  <si>
    <t>七公司</t>
    <phoneticPr fontId="46" type="noConversion"/>
  </si>
  <si>
    <t>海外公司</t>
    <phoneticPr fontId="46" type="noConversion"/>
  </si>
  <si>
    <t>注：本表仅填报公示已结束，还未取得中标通知书的项目。</t>
    <phoneticPr fontId="46" type="noConversion"/>
  </si>
  <si>
    <t>未中</t>
    <phoneticPr fontId="46" type="noConversion"/>
  </si>
  <si>
    <t>7/15</t>
    <phoneticPr fontId="46" type="noConversion"/>
  </si>
  <si>
    <t>1/8</t>
    <phoneticPr fontId="46" type="noConversion"/>
  </si>
  <si>
    <t>中标</t>
    <phoneticPr fontId="46" type="noConversion"/>
  </si>
  <si>
    <t>二公司</t>
    <phoneticPr fontId="46" type="noConversion"/>
  </si>
  <si>
    <t>三公司</t>
    <phoneticPr fontId="46" type="noConversion"/>
  </si>
  <si>
    <t>四公司</t>
    <phoneticPr fontId="46" type="noConversion"/>
  </si>
  <si>
    <t>五公司</t>
    <phoneticPr fontId="46" type="noConversion"/>
  </si>
  <si>
    <t>六公司</t>
    <phoneticPr fontId="46" type="noConversion"/>
  </si>
  <si>
    <t>厦门公司</t>
    <phoneticPr fontId="46" type="noConversion"/>
  </si>
  <si>
    <t>海威公司</t>
    <phoneticPr fontId="46" type="noConversion"/>
  </si>
  <si>
    <t>桥隧公司</t>
    <phoneticPr fontId="46" type="noConversion"/>
  </si>
  <si>
    <t>总承包</t>
    <phoneticPr fontId="46" type="noConversion"/>
  </si>
  <si>
    <t>建筑公司</t>
    <phoneticPr fontId="46" type="noConversion"/>
  </si>
  <si>
    <t>海外</t>
    <phoneticPr fontId="46" type="noConversion"/>
  </si>
  <si>
    <t>***项目</t>
    <phoneticPr fontId="46" type="noConversion"/>
  </si>
  <si>
    <t>一公司</t>
    <phoneticPr fontId="46" type="noConversion"/>
  </si>
  <si>
    <t>1、2、3标段</t>
    <phoneticPr fontId="46" type="noConversion"/>
  </si>
  <si>
    <t>10、14标</t>
    <phoneticPr fontId="46" type="noConversion"/>
  </si>
  <si>
    <t>未通过</t>
    <phoneticPr fontId="46" type="noConversion"/>
  </si>
  <si>
    <t>小计共参与个0项目资审</t>
    <phoneticPr fontId="46" type="noConversion"/>
  </si>
  <si>
    <t>一公局</t>
    <phoneticPr fontId="46" type="noConversion"/>
  </si>
  <si>
    <t>4、5、6标段</t>
    <phoneticPr fontId="46" type="noConversion"/>
  </si>
  <si>
    <t>6标段</t>
    <phoneticPr fontId="46" type="noConversion"/>
  </si>
  <si>
    <t>归属事业部</t>
    <phoneticPr fontId="46" type="noConversion"/>
  </si>
  <si>
    <t>华东</t>
    <phoneticPr fontId="46" type="noConversion"/>
  </si>
  <si>
    <t>华中</t>
    <phoneticPr fontId="46" type="noConversion"/>
  </si>
  <si>
    <t>华南</t>
    <phoneticPr fontId="46" type="noConversion"/>
  </si>
  <si>
    <t>东北</t>
    <phoneticPr fontId="46" type="noConversion"/>
  </si>
  <si>
    <t>华东总部总计</t>
    <phoneticPr fontId="46" type="noConversion"/>
  </si>
  <si>
    <t>华中</t>
    <phoneticPr fontId="46" type="noConversion"/>
  </si>
  <si>
    <t>华中总部合计</t>
    <phoneticPr fontId="46" type="noConversion"/>
  </si>
  <si>
    <t>华南</t>
    <phoneticPr fontId="46" type="noConversion"/>
  </si>
  <si>
    <t>华南总部合计</t>
    <phoneticPr fontId="46" type="noConversion"/>
  </si>
  <si>
    <t>西南</t>
    <phoneticPr fontId="46" type="noConversion"/>
  </si>
  <si>
    <t>西南总部合计</t>
    <phoneticPr fontId="46" type="noConversion"/>
  </si>
  <si>
    <t>西北</t>
    <phoneticPr fontId="46" type="noConversion"/>
  </si>
  <si>
    <t>西北总部合计</t>
    <phoneticPr fontId="46" type="noConversion"/>
  </si>
  <si>
    <t>有望中标</t>
    <phoneticPr fontId="46" type="noConversion"/>
  </si>
  <si>
    <t>带资垫资、大额担保、延期支付项目</t>
  </si>
  <si>
    <t>带资垫资、大额担保、延期支付项目</t>
    <phoneticPr fontId="46" type="noConversion"/>
  </si>
  <si>
    <t>投资类别</t>
    <phoneticPr fontId="46" type="noConversion"/>
  </si>
  <si>
    <t>项目类别</t>
    <phoneticPr fontId="46" type="noConversion"/>
  </si>
  <si>
    <t>归属事业部</t>
    <phoneticPr fontId="46" type="noConversion"/>
  </si>
  <si>
    <t>中标个数：</t>
    <phoneticPr fontId="46" type="noConversion"/>
  </si>
  <si>
    <t>海外公司</t>
    <phoneticPr fontId="46" type="noConversion"/>
  </si>
  <si>
    <t>华通监理</t>
    <phoneticPr fontId="46" type="noConversion"/>
  </si>
  <si>
    <t>中标个数：</t>
    <phoneticPr fontId="46" type="noConversion"/>
  </si>
  <si>
    <t>世通重工</t>
    <phoneticPr fontId="46" type="noConversion"/>
  </si>
  <si>
    <t>研发中心</t>
    <phoneticPr fontId="46" type="noConversion"/>
  </si>
  <si>
    <t>设计院</t>
    <phoneticPr fontId="46" type="noConversion"/>
  </si>
  <si>
    <t>局</t>
    <phoneticPr fontId="46" type="noConversion"/>
  </si>
  <si>
    <t>合计中标个数：</t>
    <phoneticPr fontId="46" type="noConversion"/>
  </si>
  <si>
    <t>海西</t>
    <phoneticPr fontId="46" type="noConversion"/>
  </si>
  <si>
    <t>西南</t>
    <phoneticPr fontId="46" type="noConversion"/>
  </si>
  <si>
    <t>京津冀</t>
    <phoneticPr fontId="46" type="noConversion"/>
  </si>
  <si>
    <t>京津冀总部合计</t>
    <phoneticPr fontId="46" type="noConversion"/>
  </si>
  <si>
    <t>北京市</t>
    <phoneticPr fontId="46" type="noConversion"/>
  </si>
  <si>
    <t>天津市</t>
    <phoneticPr fontId="46" type="noConversion"/>
  </si>
  <si>
    <t>河北省</t>
    <phoneticPr fontId="46" type="noConversion"/>
  </si>
  <si>
    <t>京津冀</t>
    <phoneticPr fontId="46" type="noConversion"/>
  </si>
  <si>
    <t>其他项目合计</t>
    <phoneticPr fontId="51" type="noConversion"/>
  </si>
  <si>
    <t>施工单位</t>
    <phoneticPr fontId="51" type="noConversion"/>
  </si>
  <si>
    <t>东北</t>
    <phoneticPr fontId="46" type="noConversion"/>
  </si>
  <si>
    <t>项目所在省份</t>
    <phoneticPr fontId="46" type="noConversion"/>
  </si>
  <si>
    <t>海外</t>
    <phoneticPr fontId="46" type="noConversion"/>
  </si>
  <si>
    <t>总    计</t>
    <phoneticPr fontId="46" type="noConversion"/>
  </si>
  <si>
    <t>总计中标个数：</t>
    <phoneticPr fontId="46" type="noConversion"/>
  </si>
  <si>
    <t>研究院</t>
    <phoneticPr fontId="46" type="noConversion"/>
  </si>
  <si>
    <t>注：本表仅统计各区域总部中标额，总计中不包含海外公司、世通重工、研究院、设计院、华通监理中标额。</t>
    <phoneticPr fontId="46" type="noConversion"/>
  </si>
  <si>
    <t>集团分配</t>
    <phoneticPr fontId="51" type="noConversion"/>
  </si>
  <si>
    <t>其他</t>
    <phoneticPr fontId="51" type="noConversion"/>
  </si>
  <si>
    <t>***项目**标段</t>
    <phoneticPr fontId="51" type="noConversion"/>
  </si>
  <si>
    <t xml:space="preserve">三、现汇项目中标汇总表                                                                                                     截止2018年10月25日 </t>
  </si>
  <si>
    <t>杜阿拉市3区若干条现有道路维护工程3标（1274799美元）</t>
  </si>
  <si>
    <t>杜阿拉市3区若干条现有道路维护工程5标（1357922美元）</t>
  </si>
  <si>
    <t>FEICOM办公大楼项目补充合同（9026899美元）</t>
  </si>
  <si>
    <t>吉布提自贸区首发区一期围墙围网项目（5,978,048.52美元）</t>
  </si>
  <si>
    <t>CMC路口至Gurd Shola市政道路项目（4,263,215.43美元）</t>
  </si>
  <si>
    <t>AYAT MERI低造价小区道路（7,788,495.67美元）</t>
  </si>
  <si>
    <t>巴哈达尔市沥青道路维护项目（672,478.96美元）</t>
  </si>
  <si>
    <t>MT项目2标段墨西哥环岛至第五警察局延伸段新增服务管线（电力、电信和污水）（1,329,257.40美元）</t>
  </si>
  <si>
    <t>MT项目Lot1,2标新增停车场工程（1,853,606.20美元）</t>
  </si>
  <si>
    <t>KUMBA-MANFE公路整治项目1标补充合同（4321467美元）</t>
  </si>
  <si>
    <t>喀麦隆杜阿拉市2019年非洲杯体育场进场道路项目（50606060美元）</t>
  </si>
  <si>
    <t>援布隆迪总统府二期项目（10233136.26美元）</t>
  </si>
  <si>
    <t>吉布提Barwaqo II小区道路整治项目二期（1269536美元）</t>
  </si>
  <si>
    <t>吉布提PK13连接线道路项目（1291903.7美元）</t>
  </si>
  <si>
    <t>吉布提多哈雷多功能港铁路场站项目（23904817.04美元）</t>
  </si>
  <si>
    <t>CH第二标段公路项目（56789298.78美元）</t>
  </si>
  <si>
    <t>一期Bole区公寓楼和二期Kality区展厅、仓库、办公楼设计施工总承包项目（埃塞阿特拉斯房建项目）(15117395.93美元)</t>
  </si>
  <si>
    <t>刚果（金）北基伍省戈马国际机场停机坪翻修及扩建工程(3590889.77美元)</t>
  </si>
  <si>
    <t>亚的斯亚贝巴宝丽国际机场停机坪扩建及融资项目（29526250美元）</t>
  </si>
  <si>
    <t>菲克海梅洛-伊米百丽道路施工总承包项目第二标段（56147398.49美元）</t>
  </si>
  <si>
    <t>标准局培训中心和住宿楼施工项目(10887501.22美元)</t>
  </si>
  <si>
    <t>菲律宾赤口河泵站灌溉项目（40496121.74美元）</t>
  </si>
  <si>
    <t>金沙萨管道铺设及预防霍乱配水栓建设工程（598550.78美元）</t>
  </si>
  <si>
    <t>金沙萨区域管道修复工程（1334762.22美元）</t>
  </si>
  <si>
    <t>津巴布韦哈拉雷供水管网改造及重建项目</t>
  </si>
  <si>
    <t>尼日尔阿加德兹至阿尔利特236公里道路项目</t>
  </si>
  <si>
    <t xml:space="preserve"> 埃塞科特赤尼河道周边整治施工KR项目</t>
  </si>
  <si>
    <t>该项目为杜阿拉市3区若干市政道路维护整修工程，包含路基、排水、路面、标志标线、照明等工程内容。</t>
  </si>
  <si>
    <t>该项目为杜阿拉市5区若干市政道路维护整修工程，包含路基、排水、路面、标志标线、照明等工程内容。</t>
  </si>
  <si>
    <t>该项目包括FEICOM大楼项目室外道路工程、原合同工程量增加部分等工程内容。</t>
  </si>
  <si>
    <t>混凝土围墙长度约1806米，围网长度约5686米，包括填挖方、浆砌片石、边坡防护等。</t>
  </si>
  <si>
    <t>项目全长2.93公里，设计宽度20米，两侧各为7米宽的油面+3米宽的人行道,主要工程量包括弃方43640方，底基层6140方，基层9890方，沥青混凝土路面4198方</t>
  </si>
  <si>
    <t>项目全长4.4公里沥青油面道路，主要工程量包括弃方，填方，底基层，基层以及沥青油面。</t>
  </si>
  <si>
    <t>项目全长为1.1公里市油面道路项目，主要工程量为修复沥青油面翻新</t>
  </si>
  <si>
    <t>新增电力、电信和污水服务管线</t>
  </si>
  <si>
    <t>MT项目Lot1标附近新增一停车场</t>
  </si>
  <si>
    <t>本合同主要内容为KM公路整治项目1标工期延长，原合同部分单价调整等内容</t>
  </si>
  <si>
    <t>该项目为杜阿拉2019年非洲杯体育场进场路修建项目，共3个路段，总长度16.8公里，包含路基、排水、路面、标志标线、照明等工程内容。</t>
  </si>
  <si>
    <t>绿化及新建场内路，该项目是中国政府援助布隆迪政府项目，路宽约10-27m，长度约400.含路灯和行道树。停车场、停机坪及绿地面积29000平米左右。</t>
  </si>
  <si>
    <t>Barwaqo地区房建小区内道路二期</t>
  </si>
  <si>
    <t>PK13地区修建连接RN1号公路和中交一公局地块之间的一条连接道路</t>
  </si>
  <si>
    <t>亚吉铁路和吉布提多功能港口内站点之间的一条铁路连接线的设计与施工，包括场地清理和前期准备；土方工程：坡道、铁路和铁路路基；排水；铁路轨道；铁路系统；行政大楼，入口及其配套实施；供电和强力照明；围网安全系统等</t>
  </si>
  <si>
    <t>102公里双表处公路项目</t>
  </si>
  <si>
    <t>一期Bole区公寓楼和二期Kality区展厅、仓库、办公楼的整体设计与施工工作</t>
  </si>
  <si>
    <t>停机坪翻修及扩建
施工内容主要包含： 1.停机坪扩建部分清表；2.面积为100mx80m新的铺筑面；3.翻修面积为200mx80m现有停机坪； 4.翻修420m滑行道；5.停机坪和滑行道整治及清障； 6.信标安装；7.滑行道周围服务通道的施工；8.扩建部分管涵的延长及排水沟的铺装；9.修建检查井及隔离墩；10.在隔离墩和开放梯形钢筋混凝土排水沟之后建造一个集水管。</t>
  </si>
  <si>
    <t>项目位于宝丽国际机场东南部，平均海拔约2,333米，占地约233,365平方米，工程包括停机坪扩建的整体设计施工与融资工作。</t>
  </si>
  <si>
    <t>该项目为施工总承包项目，位于埃塞俄比亚的索马里州，总长约135.7Km，该项目为建造全新的双表处沥青路面道路以及其他各类附属结构。</t>
  </si>
  <si>
    <t>培训中心和住宿楼的整体施工工作</t>
  </si>
  <si>
    <t>该项目为分包中工国际项目。在赤口河右岸新建泵站厂房、隧道、连接渠道、34公里主灌溉渠道、95公里支渠、田间配套工程和排水设施等，包含施工图西部设计，土建施工以及相关附属设施采购、安装、调试、质保、维修服务及主合同内相关业主要求</t>
  </si>
  <si>
    <t>（1）提供管道安装与配水栓的建造、各种配套阀门、吊装设备、技术培训、各种维修配件及各种齿轮、轴承、密封胶环等易损配件等；
（2）提供配水栓配套阀门和管件、水闸设备、3m³蓄水桶、排水管网管道及组件；
（3）提供和安装金属支架上离地25m的水塔250m³。</t>
  </si>
  <si>
    <t>位于Masina1, Masina2,Masina3和Siforco; Ngaba; Mont-Ngafula; Mombele, Bumbu和Ngiri; Quartier Salongo修复指定段落及铺设新管道</t>
  </si>
  <si>
    <t>在哈拉雷市新建供水输送管道35KM，配送管道149KM,安装26万块智能水表，修复蓄水池24处及其他附属工程。</t>
  </si>
  <si>
    <t>项目起点为阿加德兹市出城处，终点为阿尔利特市。原有道路为7米路宽表处路，原有道路损毁非常严重，其中有150公里原有道路无法正常通行，坑洼严重，车辆一般走戈壁滩便道。靠近终点60公里道路相对较好，但也有不少段落已经出现坑洼，此60公里为2014年完工表处道路，由于施工质量较差，没有后续保养，在逐渐破坏。道路全线有24段过水路面，道路冲刷损坏严重。道路结构物较多，尤其是涵洞，共计近250道。</t>
  </si>
  <si>
    <t>业主要求的合同中所有需要完成的河道及河道周边整治项目，扩建延长4.4km，占地2.8公顷的河道</t>
  </si>
  <si>
    <t>CRBCCO</t>
  </si>
  <si>
    <t>CFHEC</t>
  </si>
  <si>
    <t>IFH Engineering Plc</t>
  </si>
  <si>
    <t>CCCC</t>
  </si>
  <si>
    <t>IFH</t>
  </si>
  <si>
    <t>CFHEC</t>
    <phoneticPr fontId="46" type="noConversion"/>
  </si>
  <si>
    <t>乌干达油田道路1标（218888518.4）</t>
  </si>
  <si>
    <t>项目位于乌干达hoima油区，对159公里既有道路和桥梁进行设计并施工改造成为二级标准沥青路面，路面宽7米，路肩宽2米。</t>
  </si>
  <si>
    <t>菲律宾马尼拉滨海新城项目（一期A岛）</t>
  </si>
  <si>
    <t>项目由马尼拉市政府发起，中标企业及开发商为WMPD公司，一公局作为WMPD指定承建方负责项目实施。项目地处马尼拉湾北部的黄金地段，项目建设内容包括318公顷填海造地和相关配套基础设施，不涉及填海完成后的房地产开发。其中配套基础设施我司只负责道路、桥梁、排水管网、污水处理池及管道的建设，其他配套基础设施如配变电站、污水厂、通讯设施、液化石油气站等由WMPD寻找专业公司负责建设和运营。
项目计划分两期实施，一期近陆侧A岛填海造地面积155公顷及相关配套基础设施建设；二期B岛填海造地面积163公顷及相关配套基础设施建设。</t>
  </si>
  <si>
    <t>海外</t>
    <phoneticPr fontId="46" type="noConversion"/>
  </si>
  <si>
    <t>CCCC</t>
    <phoneticPr fontId="46" type="noConversion"/>
  </si>
  <si>
    <t>1/5</t>
    <phoneticPr fontId="46" type="noConversion"/>
  </si>
  <si>
    <t>1/9</t>
    <phoneticPr fontId="46" type="noConversion"/>
  </si>
  <si>
    <t>1/6</t>
    <phoneticPr fontId="46" type="noConversion"/>
  </si>
  <si>
    <t>1/7</t>
    <phoneticPr fontId="46" type="noConversion"/>
  </si>
  <si>
    <t>1/3</t>
    <phoneticPr fontId="46" type="noConversion"/>
  </si>
  <si>
    <t>1/11</t>
    <phoneticPr fontId="46" type="noConversion"/>
  </si>
  <si>
    <t>1/12</t>
    <phoneticPr fontId="46" type="noConversion"/>
  </si>
  <si>
    <t>1/4</t>
    <phoneticPr fontId="46" type="noConversion"/>
  </si>
  <si>
    <t>阿斯罗比-阿加法-阿里道路施工总承包项目第一标段</t>
  </si>
  <si>
    <t>CCCC</t>
    <phoneticPr fontId="46" type="noConversion"/>
  </si>
  <si>
    <t>CFHEC</t>
    <phoneticPr fontId="46" type="noConversion"/>
  </si>
  <si>
    <t>新建53.49km的油面公路，含896万土石方开挖、5座桥梁、涵洞、防护和附属工程。</t>
  </si>
  <si>
    <t>玛卡因伊索斯-思玛达-圣特道路施工总承包项目第一合同段：玛卡因伊索斯-思玛达</t>
  </si>
  <si>
    <t>53.08km的双表处公路，含458万土石方开挖、桥梁、涵洞、防护和附属工程。</t>
  </si>
  <si>
    <t>1/6</t>
    <phoneticPr fontId="46" type="noConversion"/>
  </si>
  <si>
    <t>1/3</t>
    <phoneticPr fontId="46" type="noConversion"/>
  </si>
  <si>
    <t>Nib保险公司总部大楼施工项目</t>
  </si>
  <si>
    <t>4B+G+M+18保险公司总部大楼整体施工工作</t>
  </si>
  <si>
    <t>CCCC</t>
    <phoneticPr fontId="46" type="noConversion"/>
  </si>
  <si>
    <t>1/6</t>
    <phoneticPr fontId="46" type="noConversion"/>
  </si>
  <si>
    <t>杜阿拉37号联合国大道延长线整治工程</t>
  </si>
  <si>
    <t>喀麦隆雅温得市Bastos-ARMP市政道路补充协议</t>
  </si>
  <si>
    <t>喀麦隆雅温得市若干市政道路A1b和A1c市政道路项目（1标段）</t>
  </si>
  <si>
    <t>喀麦隆雅温得市若干市政道路A1b和A1c市政道路项目（2标段）</t>
  </si>
  <si>
    <t>雅温得立交桥挡墙标</t>
  </si>
  <si>
    <t>喀麦隆雅温得市Warda路口市政标</t>
  </si>
  <si>
    <t>工程主要结构层 ：25cm厚度0/31.5机轧碎石底基层+16cm或8cm基层（沥青碎石）+7cm或5cm高模量沥青混凝土面层</t>
  </si>
  <si>
    <t>200米混凝土路面修建</t>
  </si>
  <si>
    <t>建成后为2车道,7m（行车道)+2*1双侧人行道。路面结构为25cm红土料底基层+20cm机轧碎石+5cm沥青砼油面</t>
  </si>
  <si>
    <t>建成后为4车道,4*3.5m（行车道）+2*1m双侧人行道。路面结构为20cm红土料底基层+20cm机轧碎石+5cm沥青砼油面</t>
  </si>
  <si>
    <t>75米挡墙加边沟等排水结构物工程</t>
  </si>
  <si>
    <t>建成后为2车道,3.5*2m（行车道)+2*1双侧人行道。路面结构为25cm红土料底基层+20cm机轧碎石基层+5cm沥青砼油面/7cm沥青砼油面</t>
  </si>
  <si>
    <t>CRBC CO</t>
  </si>
  <si>
    <t>十、区域总部中标汇总表                               截止日期:2018年11月25日</t>
    <phoneticPr fontId="46" type="noConversion"/>
  </si>
  <si>
    <t>十一、事业部中标汇总表                                                   截止日期:2018年11月25日</t>
    <phoneticPr fontId="51" type="noConversion"/>
  </si>
  <si>
    <t>六、现汇项目资审报表                                                                 截止时间2018年11月25日</t>
    <phoneticPr fontId="46" type="noConversion"/>
  </si>
  <si>
    <t>CRBCCO</t>
    <phoneticPr fontId="46" type="noConversion"/>
  </si>
  <si>
    <t>1/4</t>
    <phoneticPr fontId="46" type="noConversion"/>
  </si>
  <si>
    <t>1/1</t>
    <phoneticPr fontId="46" type="noConversion"/>
  </si>
  <si>
    <t>1/5</t>
    <phoneticPr fontId="46" type="noConversion"/>
  </si>
  <si>
    <t>1/6</t>
    <phoneticPr fontId="46" type="noConversion"/>
  </si>
  <si>
    <t>(2018年12月)</t>
    <phoneticPr fontId="46" type="noConversion"/>
  </si>
  <si>
    <t>雅温得税务局总部办公大楼（DGI）基础工程量增加工程</t>
  </si>
  <si>
    <t>雅温得-新马兰机场高速项目市外段议标合同</t>
  </si>
  <si>
    <t>吉布提塔朱拉9号国道9公里连接线重建工程</t>
  </si>
  <si>
    <t>基础建筑面积约2680平米，桩基：100根,钢筋：7T,混凝土：455m³,锚索：8个,锚杆：8根,下部管网增加工程量</t>
  </si>
  <si>
    <t>雅温得新马兰高速建设项目市外段补充工程施工（剩余长度：3.1公里-两座苜蓿叶互通及其他整治）,弃土方：178万方,填方：99万方,石换填：23万方,机轧料底基层7.7万方；沥青碎石基层：2.5万方；沥青混凝土面层：1.4万方；互通桥梁：2座,涵洞：19道,混凝土边沟：46780延米。</t>
  </si>
  <si>
    <t>塔朱拉11号国道通向塔朱拉港口的一条9公里的连接线的修建，包括土石方工程、水力结构物，照明等</t>
  </si>
  <si>
    <t>39</t>
    <phoneticPr fontId="46" type="noConversion"/>
  </si>
  <si>
    <t xml:space="preserve">二、投资、垫资项目中标汇总表                                            截止日期:2018年12月25日                                                                                               </t>
    <phoneticPr fontId="46" type="noConversion"/>
  </si>
  <si>
    <t xml:space="preserve">一、中标汇总表                                                        截止日期:2018年12月25日              </t>
    <phoneticPr fontId="46" type="noConversion"/>
  </si>
  <si>
    <t>四、现汇项目分公司中标明细                                                                                                   截止日期:2018年12月25日</t>
    <phoneticPr fontId="46" type="noConversion"/>
  </si>
  <si>
    <t>五、现汇项目分区域中标汇总表                                                 截止时间2018年12月25日</t>
    <phoneticPr fontId="46" type="noConversion"/>
  </si>
  <si>
    <t>七、现汇项目投标报表                                                                  截止时间2018年12月25日</t>
    <phoneticPr fontId="46" type="noConversion"/>
  </si>
  <si>
    <t>1/1</t>
    <phoneticPr fontId="46" type="noConversion"/>
  </si>
  <si>
    <t>1/6</t>
    <phoneticPr fontId="46" type="noConversion"/>
  </si>
  <si>
    <t>八、投资、垫资项目中标明细                                                                                           截止日期:2018年12月25日</t>
    <phoneticPr fontId="46" type="noConversion"/>
  </si>
  <si>
    <t>九、有望中标表                                                                      截止时间2018年12月25日</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</si>
</sst>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 #,##0_ ;_ * \-#,##0_ ;_ * &quot;-&quot;_ ;_ @_ "/>
    <numFmt numFmtId="43" formatCode="_ * #,##0.00_ ;_ * \-#,##0.00_ ;_ * &quot;-&quot;??_ ;_ @_ "/>
    <numFmt numFmtId="176" formatCode="_ * #,##0_ ;_ * \-#,##0_ ;_ * &quot;-&quot;??_ ;_ @_ "/>
    <numFmt numFmtId="177" formatCode="#,##0_);[Red]\(#,##0\)"/>
    <numFmt numFmtId="178" formatCode="0.00_ "/>
    <numFmt numFmtId="179" formatCode="#,##0;[Red]#,##0"/>
    <numFmt numFmtId="180" formatCode="0.0000_ "/>
    <numFmt numFmtId="181" formatCode="0;_؀"/>
    <numFmt numFmtId="182" formatCode="#,##0_ "/>
    <numFmt numFmtId="183" formatCode="0.0%"/>
    <numFmt numFmtId="184" formatCode="0_);[Red]\(0\)"/>
    <numFmt numFmtId="185" formatCode="yyyy\-mm\-dd;@"/>
    <numFmt numFmtId="186" formatCode="_ * #,##0.0000_ ;_ * \-#,##0.0000_ ;_ * &quot;-&quot;????_ ;_ @_ "/>
  </numFmts>
  <fonts count="68" x14ac:knownFonts="1">
    <font>
      <sz val="11"/>
      <color theme="1"/>
      <name val="宋体"/>
      <charset val="134"/>
      <scheme val="minor"/>
    </font>
    <font>
      <sz val="28"/>
      <name val="宋体"/>
      <family val="3"/>
      <charset val="134"/>
    </font>
    <font>
      <sz val="14"/>
      <name val="宋体"/>
      <family val="3"/>
      <charset val="134"/>
    </font>
    <font>
      <sz val="12"/>
      <name val="宋体"/>
      <family val="3"/>
      <charset val="134"/>
    </font>
    <font>
      <sz val="11"/>
      <name val="隶书"/>
      <family val="3"/>
      <charset val="134"/>
    </font>
    <font>
      <b/>
      <sz val="16"/>
      <name val="宋体"/>
      <family val="3"/>
      <charset val="134"/>
    </font>
    <font>
      <sz val="12"/>
      <color theme="1"/>
      <name val="宋体"/>
      <family val="3"/>
      <charset val="134"/>
    </font>
    <font>
      <sz val="12"/>
      <name val="宋体"/>
      <family val="3"/>
      <charset val="134"/>
      <scheme val="minor"/>
    </font>
    <font>
      <sz val="12"/>
      <color theme="1"/>
      <name val="宋体"/>
      <family val="3"/>
      <charset val="134"/>
      <scheme val="minor"/>
    </font>
    <font>
      <sz val="12"/>
      <color indexed="53"/>
      <name val="宋体"/>
      <family val="3"/>
      <charset val="134"/>
    </font>
    <font>
      <sz val="10"/>
      <color theme="1"/>
      <name val="宋体"/>
      <family val="3"/>
      <charset val="134"/>
    </font>
    <font>
      <sz val="10"/>
      <name val="宋体"/>
      <family val="3"/>
      <charset val="134"/>
    </font>
    <font>
      <b/>
      <sz val="16"/>
      <color theme="1"/>
      <name val="宋体"/>
      <family val="3"/>
      <charset val="134"/>
    </font>
    <font>
      <sz val="10"/>
      <name val="宋体"/>
      <family val="3"/>
      <charset val="134"/>
      <scheme val="minor"/>
    </font>
    <font>
      <sz val="12"/>
      <color rgb="FFFF0000"/>
      <name val="宋体"/>
      <family val="3"/>
      <charset val="134"/>
    </font>
    <font>
      <sz val="10"/>
      <color theme="1"/>
      <name val="宋体"/>
      <family val="3"/>
      <charset val="134"/>
      <scheme val="minor"/>
    </font>
    <font>
      <sz val="36"/>
      <name val="宋体"/>
      <family val="3"/>
      <charset val="134"/>
    </font>
    <font>
      <sz val="10"/>
      <name val="隶书"/>
      <family val="3"/>
      <charset val="134"/>
    </font>
    <font>
      <sz val="10"/>
      <color indexed="8"/>
      <name val="宋体"/>
      <family val="3"/>
      <charset val="134"/>
    </font>
    <font>
      <sz val="10"/>
      <name val="Helv"/>
      <family val="2"/>
    </font>
    <font>
      <b/>
      <sz val="10"/>
      <name val="宋体"/>
      <family val="3"/>
      <charset val="134"/>
    </font>
    <font>
      <sz val="10"/>
      <color indexed="48"/>
      <name val="宋体"/>
      <family val="3"/>
      <charset val="134"/>
      <scheme val="minor"/>
    </font>
    <font>
      <sz val="10"/>
      <color indexed="10"/>
      <name val="宋体"/>
      <family val="3"/>
      <charset val="134"/>
      <scheme val="minor"/>
    </font>
    <font>
      <sz val="10"/>
      <color rgb="FF333333"/>
      <name val="宋体"/>
      <family val="3"/>
      <charset val="134"/>
      <scheme val="minor"/>
    </font>
    <font>
      <sz val="10"/>
      <color rgb="FFFF0000"/>
      <name val="宋体"/>
      <family val="3"/>
      <charset val="134"/>
      <scheme val="minor"/>
    </font>
    <font>
      <sz val="10"/>
      <color rgb="FF000000"/>
      <name val="宋体"/>
      <family val="3"/>
      <charset val="134"/>
      <scheme val="minor"/>
    </font>
    <font>
      <sz val="28"/>
      <color theme="1"/>
      <name val="宋体"/>
      <family val="3"/>
      <charset val="134"/>
    </font>
    <font>
      <sz val="36"/>
      <color theme="1"/>
      <name val="宋体"/>
      <family val="3"/>
      <charset val="134"/>
    </font>
    <font>
      <sz val="11"/>
      <color theme="1"/>
      <name val="隶书"/>
      <family val="3"/>
      <charset val="134"/>
    </font>
    <font>
      <sz val="12"/>
      <color theme="1"/>
      <name val="隶书"/>
      <family val="3"/>
      <charset val="134"/>
    </font>
    <font>
      <b/>
      <sz val="12"/>
      <color theme="1"/>
      <name val="宋体"/>
      <family val="3"/>
      <charset val="134"/>
    </font>
    <font>
      <b/>
      <sz val="12"/>
      <name val="宋体"/>
      <family val="3"/>
      <charset val="134"/>
    </font>
    <font>
      <sz val="10"/>
      <color rgb="FFFF0000"/>
      <name val="宋体"/>
      <family val="3"/>
      <charset val="134"/>
    </font>
    <font>
      <b/>
      <sz val="14"/>
      <name val="宋体"/>
      <family val="3"/>
      <charset val="134"/>
    </font>
    <font>
      <b/>
      <sz val="8"/>
      <name val="宋体"/>
      <family val="3"/>
      <charset val="134"/>
    </font>
    <font>
      <sz val="8"/>
      <name val="宋体"/>
      <family val="3"/>
      <charset val="134"/>
    </font>
    <font>
      <b/>
      <sz val="16"/>
      <color theme="1"/>
      <name val="宋体"/>
      <family val="3"/>
      <charset val="134"/>
      <scheme val="minor"/>
    </font>
    <font>
      <b/>
      <sz val="12"/>
      <color theme="1"/>
      <name val="宋体"/>
      <family val="3"/>
      <charset val="134"/>
      <scheme val="minor"/>
    </font>
    <font>
      <sz val="28"/>
      <name val="隶书"/>
      <family val="3"/>
      <charset val="134"/>
    </font>
    <font>
      <sz val="22"/>
      <name val="隶书"/>
      <family val="3"/>
      <charset val="134"/>
    </font>
    <font>
      <sz val="16"/>
      <name val="隶书"/>
      <family val="3"/>
      <charset val="134"/>
    </font>
    <font>
      <sz val="11"/>
      <color theme="1"/>
      <name val="宋体"/>
      <family val="3"/>
      <charset val="134"/>
      <scheme val="minor"/>
    </font>
    <font>
      <sz val="11"/>
      <color indexed="8"/>
      <name val="宋体"/>
      <family val="3"/>
      <charset val="134"/>
    </font>
    <font>
      <sz val="11"/>
      <color indexed="20"/>
      <name val="宋体"/>
      <family val="3"/>
      <charset val="134"/>
    </font>
    <font>
      <sz val="11"/>
      <color indexed="17"/>
      <name val="宋体"/>
      <family val="3"/>
      <charset val="134"/>
    </font>
    <font>
      <sz val="10"/>
      <name val="Arial"/>
      <family val="2"/>
    </font>
    <font>
      <sz val="9"/>
      <name val="宋体"/>
      <family val="3"/>
      <charset val="134"/>
      <scheme val="minor"/>
    </font>
    <font>
      <sz val="10"/>
      <name val="宋体"/>
      <family val="3"/>
      <charset val="134"/>
    </font>
    <font>
      <sz val="12"/>
      <name val="宋体"/>
      <family val="3"/>
      <charset val="134"/>
    </font>
    <font>
      <sz val="10"/>
      <name val="宋体"/>
      <family val="3"/>
      <charset val="134"/>
      <scheme val="minor"/>
    </font>
    <font>
      <sz val="11"/>
      <color rgb="FFFF0000"/>
      <name val="宋体"/>
      <family val="3"/>
      <charset val="134"/>
      <scheme val="minor"/>
    </font>
    <font>
      <sz val="9"/>
      <name val="宋体"/>
      <family val="3"/>
      <charset val="134"/>
      <scheme val="minor"/>
    </font>
    <font>
      <sz val="10"/>
      <color rgb="FF3399FF"/>
      <name val="宋体"/>
      <family val="3"/>
      <charset val="134"/>
    </font>
    <font>
      <sz val="10"/>
      <color rgb="FF0070C0"/>
      <name val="宋体"/>
      <family val="3"/>
      <charset val="134"/>
    </font>
    <font>
      <sz val="10"/>
      <color indexed="53"/>
      <name val="宋体"/>
      <family val="3"/>
      <charset val="134"/>
    </font>
    <font>
      <b/>
      <sz val="10"/>
      <color theme="1"/>
      <name val="宋体"/>
      <family val="3"/>
      <charset val="134"/>
    </font>
    <font>
      <sz val="10"/>
      <color rgb="FF0070C0"/>
      <name val="宋体"/>
      <family val="3"/>
      <charset val="134"/>
      <scheme val="minor"/>
    </font>
    <font>
      <sz val="10"/>
      <color indexed="53"/>
      <name val="宋体"/>
      <family val="3"/>
      <charset val="134"/>
      <scheme val="minor"/>
    </font>
    <font>
      <sz val="10"/>
      <color theme="1"/>
      <name val="宋体"/>
      <family val="2"/>
      <charset val="134"/>
      <scheme val="minor"/>
    </font>
    <font>
      <b/>
      <sz val="12"/>
      <color rgb="FFFF0000"/>
      <name val="宋体"/>
      <family val="3"/>
      <charset val="134"/>
      <scheme val="minor"/>
    </font>
    <font>
      <b/>
      <sz val="12"/>
      <color rgb="FF3399FF"/>
      <name val="宋体"/>
      <family val="3"/>
      <charset val="134"/>
    </font>
    <font>
      <b/>
      <sz val="12"/>
      <color rgb="FFFF0000"/>
      <name val="宋体"/>
      <family val="3"/>
      <charset val="134"/>
    </font>
    <font>
      <b/>
      <sz val="10"/>
      <color rgb="FFFF0000"/>
      <name val="宋体"/>
      <family val="3"/>
      <charset val="134"/>
    </font>
    <font>
      <b/>
      <sz val="12"/>
      <color rgb="FF0070C0"/>
      <name val="宋体"/>
      <family val="3"/>
      <charset val="134"/>
    </font>
    <font>
      <b/>
      <sz val="10"/>
      <color rgb="FF3399FF"/>
      <name val="宋体"/>
      <family val="3"/>
      <charset val="134"/>
      <scheme val="minor"/>
    </font>
    <font>
      <b/>
      <sz val="10"/>
      <color rgb="FF3399FF"/>
      <name val="宋体"/>
      <family val="3"/>
      <charset val="134"/>
    </font>
    <font>
      <b/>
      <sz val="10"/>
      <color rgb="FFFF0000"/>
      <name val="宋体"/>
      <family val="3"/>
      <charset val="134"/>
      <scheme val="minor"/>
    </font>
    <font>
      <b/>
      <sz val="12"/>
      <color rgb="FF3399FF"/>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5"/>
        <bgColor indexed="64"/>
      </patternFill>
    </fill>
    <fill>
      <patternFill patternType="solid">
        <fgColor indexed="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
        <color auto="1"/>
      </right>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40">
    <xf numFmtId="0" fontId="0"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2"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0" fontId="41" fillId="0" borderId="0">
      <alignment vertical="center"/>
    </xf>
    <xf numFmtId="9" fontId="41" fillId="0" borderId="0" applyFont="0" applyFill="0" applyBorder="0" applyAlignment="0" applyProtection="0">
      <alignment vertical="center"/>
    </xf>
    <xf numFmtId="43" fontId="41" fillId="0" borderId="0" applyFont="0" applyFill="0" applyBorder="0" applyAlignment="0" applyProtection="0">
      <alignment vertical="center"/>
    </xf>
    <xf numFmtId="0" fontId="3" fillId="0" borderId="0"/>
    <xf numFmtId="9" fontId="41" fillId="0" borderId="0" applyFont="0" applyFill="0" applyBorder="0" applyAlignment="0" applyProtection="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3" fillId="0" borderId="0">
      <alignment vertical="center"/>
    </xf>
    <xf numFmtId="0" fontId="3" fillId="0" borderId="0"/>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2" fillId="0" borderId="0">
      <alignment vertical="center"/>
    </xf>
    <xf numFmtId="0" fontId="41" fillId="0" borderId="0">
      <alignment vertical="center"/>
    </xf>
    <xf numFmtId="0" fontId="41" fillId="0" borderId="0">
      <alignment vertical="center"/>
    </xf>
    <xf numFmtId="41" fontId="3" fillId="0" borderId="0" applyFont="0" applyFill="0" applyBorder="0" applyAlignment="0" applyProtection="0">
      <alignment vertical="center"/>
    </xf>
    <xf numFmtId="0" fontId="41" fillId="0" borderId="0">
      <alignment vertical="center"/>
    </xf>
    <xf numFmtId="0" fontId="41" fillId="0" borderId="0">
      <alignment vertical="center"/>
    </xf>
    <xf numFmtId="0" fontId="42"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3" fillId="4"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19"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2" fillId="0" borderId="0">
      <alignment vertical="center"/>
    </xf>
    <xf numFmtId="0" fontId="42" fillId="0" borderId="0">
      <alignment vertical="center"/>
    </xf>
    <xf numFmtId="0" fontId="42"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2"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2" fillId="0" borderId="0">
      <alignment vertical="center"/>
    </xf>
    <xf numFmtId="0" fontId="41" fillId="0" borderId="0">
      <alignment vertical="center"/>
    </xf>
    <xf numFmtId="0" fontId="41" fillId="0" borderId="0">
      <alignment vertical="center"/>
    </xf>
    <xf numFmtId="0" fontId="3" fillId="0" borderId="0"/>
    <xf numFmtId="43" fontId="3" fillId="0" borderId="0" applyFont="0" applyFill="0" applyBorder="0" applyAlignment="0" applyProtection="0"/>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2" fillId="0" borderId="0">
      <alignment vertical="center"/>
    </xf>
    <xf numFmtId="0" fontId="41" fillId="0" borderId="0">
      <alignment vertical="center"/>
    </xf>
    <xf numFmtId="0" fontId="42" fillId="0" borderId="0">
      <alignment vertical="center"/>
    </xf>
    <xf numFmtId="0" fontId="41" fillId="0" borderId="0">
      <alignment vertical="center"/>
    </xf>
    <xf numFmtId="0" fontId="42"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2" fillId="0" borderId="0">
      <alignment vertical="center"/>
    </xf>
    <xf numFmtId="0" fontId="41" fillId="0" borderId="0">
      <alignment vertical="center"/>
    </xf>
    <xf numFmtId="0" fontId="3"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41" fillId="0" borderId="0">
      <alignment vertical="center"/>
    </xf>
    <xf numFmtId="0" fontId="3"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2"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3" fillId="0" borderId="0"/>
    <xf numFmtId="0" fontId="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43" fontId="41"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5" fillId="0" borderId="0"/>
    <xf numFmtId="0" fontId="41" fillId="0" borderId="0">
      <alignment vertical="center"/>
    </xf>
    <xf numFmtId="0" fontId="41" fillId="0" borderId="0">
      <alignment vertical="center"/>
    </xf>
    <xf numFmtId="0" fontId="41" fillId="0" borderId="0">
      <alignment vertical="center"/>
    </xf>
    <xf numFmtId="0" fontId="3" fillId="0" borderId="0"/>
    <xf numFmtId="0" fontId="3" fillId="0" borderId="0"/>
    <xf numFmtId="0" fontId="3" fillId="0" borderId="0">
      <alignment vertical="center"/>
    </xf>
    <xf numFmtId="0" fontId="3" fillId="0" borderId="0"/>
    <xf numFmtId="0" fontId="3" fillId="0" borderId="0">
      <alignment vertical="center"/>
    </xf>
    <xf numFmtId="0" fontId="3" fillId="0" borderId="0"/>
    <xf numFmtId="0" fontId="19" fillId="0" borderId="0"/>
    <xf numFmtId="0" fontId="3" fillId="0" borderId="0">
      <alignment vertical="center"/>
    </xf>
    <xf numFmtId="43" fontId="41" fillId="0" borderId="0" applyFont="0" applyFill="0" applyBorder="0" applyAlignment="0" applyProtection="0">
      <alignment vertical="center"/>
    </xf>
    <xf numFmtId="0" fontId="3" fillId="0" borderId="0"/>
    <xf numFmtId="0" fontId="19" fillId="0" borderId="0"/>
    <xf numFmtId="0" fontId="44" fillId="5" borderId="0" applyNumberFormat="0" applyBorder="0" applyAlignment="0" applyProtection="0">
      <alignment vertical="center"/>
    </xf>
    <xf numFmtId="43" fontId="41" fillId="0" borderId="0" applyFont="0" applyFill="0" applyBorder="0" applyAlignment="0" applyProtection="0">
      <alignment vertical="center"/>
    </xf>
    <xf numFmtId="43" fontId="3"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3" fillId="0" borderId="0" applyFont="0" applyFill="0" applyBorder="0" applyAlignment="0" applyProtection="0">
      <alignment vertical="center"/>
    </xf>
    <xf numFmtId="43" fontId="3" fillId="0" borderId="0" applyFont="0" applyFill="0" applyBorder="0" applyAlignment="0" applyProtection="0">
      <alignment vertical="center"/>
    </xf>
    <xf numFmtId="43" fontId="3" fillId="0" borderId="0" applyFont="0" applyFill="0" applyBorder="0" applyAlignment="0" applyProtection="0">
      <alignment vertical="center"/>
    </xf>
    <xf numFmtId="43" fontId="3"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3"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2"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3" fillId="0" borderId="0" applyFont="0" applyFill="0" applyBorder="0" applyAlignment="0" applyProtection="0">
      <alignment vertical="center"/>
    </xf>
    <xf numFmtId="43" fontId="3" fillId="0" borderId="0" applyFont="0" applyFill="0" applyBorder="0" applyAlignment="0" applyProtection="0"/>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3" fontId="41" fillId="0" borderId="0" applyFont="0" applyFill="0" applyBorder="0" applyAlignment="0" applyProtection="0">
      <alignment vertical="center"/>
    </xf>
    <xf numFmtId="41" fontId="3" fillId="0" borderId="0" applyFont="0" applyFill="0" applyBorder="0" applyAlignment="0" applyProtection="0">
      <alignment vertical="center"/>
    </xf>
  </cellStyleXfs>
  <cellXfs count="607">
    <xf numFmtId="0" fontId="0" fillId="0" borderId="0" xfId="0">
      <alignment vertical="center"/>
    </xf>
    <xf numFmtId="0" fontId="1" fillId="2" borderId="0" xfId="211" applyFont="1" applyFill="1"/>
    <xf numFmtId="0" fontId="2" fillId="2" borderId="0" xfId="211" applyFont="1" applyFill="1"/>
    <xf numFmtId="0" fontId="3" fillId="2" borderId="0" xfId="211" applyFont="1" applyFill="1"/>
    <xf numFmtId="0" fontId="3" fillId="0" borderId="0" xfId="211" applyFont="1" applyFill="1"/>
    <xf numFmtId="0" fontId="4" fillId="2" borderId="0" xfId="211" applyFont="1" applyFill="1"/>
    <xf numFmtId="0" fontId="4" fillId="3" borderId="0" xfId="211" applyFont="1" applyFill="1" applyAlignment="1">
      <alignment horizontal="left" vertical="center" wrapText="1"/>
    </xf>
    <xf numFmtId="0" fontId="4" fillId="3" borderId="0" xfId="211" applyFont="1" applyFill="1" applyAlignment="1">
      <alignment horizontal="right" vertical="center" wrapText="1"/>
    </xf>
    <xf numFmtId="176" fontId="3" fillId="2" borderId="0" xfId="211" applyNumberFormat="1" applyFont="1" applyFill="1"/>
    <xf numFmtId="43" fontId="3" fillId="2" borderId="0" xfId="8" applyFont="1" applyFill="1" applyAlignment="1"/>
    <xf numFmtId="0" fontId="3"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4" fillId="2" borderId="0" xfId="211" applyFont="1" applyFill="1" applyBorder="1"/>
    <xf numFmtId="0" fontId="4" fillId="3" borderId="0" xfId="211" applyFont="1" applyFill="1" applyBorder="1" applyAlignment="1">
      <alignment horizontal="left" vertical="center" wrapText="1"/>
    </xf>
    <xf numFmtId="0" fontId="4" fillId="3" borderId="0" xfId="211" applyFont="1" applyFill="1" applyBorder="1" applyAlignment="1">
      <alignment horizontal="right" vertical="center" wrapText="1"/>
    </xf>
    <xf numFmtId="176" fontId="4" fillId="3" borderId="0" xfId="211" applyNumberFormat="1" applyFont="1" applyFill="1" applyBorder="1" applyAlignment="1">
      <alignment horizontal="right" vertical="center" wrapText="1"/>
    </xf>
    <xf numFmtId="0" fontId="3" fillId="0" borderId="0" xfId="160" applyFont="1" applyAlignment="1">
      <alignment vertical="center"/>
    </xf>
    <xf numFmtId="0" fontId="3" fillId="0" borderId="0" xfId="160" applyAlignment="1">
      <alignment vertical="center"/>
    </xf>
    <xf numFmtId="0" fontId="3" fillId="3" borderId="1" xfId="0" applyFont="1" applyFill="1" applyBorder="1" applyAlignment="1">
      <alignment vertical="center" wrapText="1"/>
    </xf>
    <xf numFmtId="12" fontId="11" fillId="0" borderId="1" xfId="8" applyNumberFormat="1" applyFont="1" applyFill="1" applyBorder="1" applyAlignment="1">
      <alignment horizontal="center" vertical="center" wrapText="1"/>
    </xf>
    <xf numFmtId="0" fontId="1" fillId="0" borderId="0" xfId="211" applyFont="1" applyFill="1"/>
    <xf numFmtId="0" fontId="16" fillId="0" borderId="0" xfId="211" applyFont="1" applyFill="1"/>
    <xf numFmtId="0" fontId="4" fillId="0" borderId="0" xfId="211" applyFont="1" applyFill="1"/>
    <xf numFmtId="0" fontId="4" fillId="0" borderId="0" xfId="211" applyFont="1" applyFill="1" applyAlignment="1">
      <alignment horizontal="left" vertical="center" wrapText="1"/>
    </xf>
    <xf numFmtId="0" fontId="17" fillId="0" borderId="0" xfId="211" applyFont="1" applyFill="1" applyAlignment="1">
      <alignment horizontal="left" vertical="center" wrapText="1"/>
    </xf>
    <xf numFmtId="176" fontId="4" fillId="0" borderId="0" xfId="223" applyNumberFormat="1" applyFont="1" applyFill="1" applyAlignment="1">
      <alignment horizontal="right" vertical="center" wrapText="1"/>
    </xf>
    <xf numFmtId="0" fontId="4" fillId="0" borderId="0" xfId="211" applyFont="1" applyFill="1" applyAlignment="1">
      <alignment vertical="center" wrapText="1"/>
    </xf>
    <xf numFmtId="177" fontId="4" fillId="0" borderId="0" xfId="211" applyNumberFormat="1" applyFont="1" applyFill="1" applyAlignment="1">
      <alignment horizontal="center" vertical="center" wrapText="1"/>
    </xf>
    <xf numFmtId="0" fontId="11" fillId="0" borderId="1" xfId="211" applyFont="1" applyFill="1" applyBorder="1" applyAlignment="1">
      <alignment horizontal="center" vertical="center" wrapText="1"/>
    </xf>
    <xf numFmtId="0" fontId="11" fillId="0" borderId="1" xfId="211" applyFont="1" applyFill="1" applyBorder="1" applyAlignment="1">
      <alignment horizontal="left" vertical="center" wrapText="1"/>
    </xf>
    <xf numFmtId="0" fontId="11" fillId="0" borderId="1" xfId="211" applyFont="1" applyFill="1" applyBorder="1" applyAlignment="1">
      <alignment horizontal="center" vertical="center"/>
    </xf>
    <xf numFmtId="31" fontId="11" fillId="0" borderId="1" xfId="211" applyNumberFormat="1" applyFont="1" applyFill="1" applyBorder="1" applyAlignment="1">
      <alignment horizontal="center" vertical="center"/>
    </xf>
    <xf numFmtId="0" fontId="15"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xf numFmtId="176" fontId="10" fillId="0" borderId="1" xfId="260" applyNumberFormat="1" applyFont="1" applyFill="1" applyBorder="1" applyAlignment="1">
      <alignment horizontal="center" vertical="center" wrapText="1"/>
    </xf>
    <xf numFmtId="176" fontId="13" fillId="0" borderId="1" xfId="12" applyNumberFormat="1" applyFont="1" applyFill="1" applyBorder="1" applyAlignment="1">
      <alignment horizontal="right" vertical="center" wrapText="1"/>
    </xf>
    <xf numFmtId="0" fontId="3" fillId="0" borderId="0" xfId="211" applyFont="1" applyFill="1" applyBorder="1" applyAlignment="1">
      <alignment horizontal="center"/>
    </xf>
    <xf numFmtId="0" fontId="3" fillId="0" borderId="0" xfId="211" applyFont="1" applyFill="1" applyBorder="1" applyAlignment="1">
      <alignment horizontal="center" vertical="center" wrapText="1"/>
    </xf>
    <xf numFmtId="0" fontId="11" fillId="0" borderId="0" xfId="211" applyFont="1" applyFill="1" applyBorder="1" applyAlignment="1">
      <alignment horizontal="center" vertical="center" wrapText="1"/>
    </xf>
    <xf numFmtId="176" fontId="3" fillId="0" borderId="0" xfId="223" applyNumberFormat="1" applyFont="1" applyFill="1" applyBorder="1" applyAlignment="1">
      <alignment horizontal="center" vertical="center" wrapText="1"/>
    </xf>
    <xf numFmtId="0" fontId="4" fillId="0" borderId="0" xfId="211" applyFont="1" applyFill="1" applyBorder="1"/>
    <xf numFmtId="0" fontId="4" fillId="0" borderId="0" xfId="211" applyFont="1" applyFill="1" applyBorder="1" applyAlignment="1">
      <alignment horizontal="left" vertical="center" wrapText="1"/>
    </xf>
    <xf numFmtId="0" fontId="17" fillId="0" borderId="0" xfId="211" applyFont="1" applyFill="1" applyBorder="1" applyAlignment="1">
      <alignment horizontal="left" vertical="center" wrapText="1"/>
    </xf>
    <xf numFmtId="176" fontId="4" fillId="0" borderId="0" xfId="223" applyNumberFormat="1" applyFont="1" applyFill="1" applyBorder="1" applyAlignment="1">
      <alignment horizontal="right" vertical="center" wrapText="1"/>
    </xf>
    <xf numFmtId="0" fontId="4" fillId="0" borderId="0" xfId="211" applyFont="1" applyFill="1" applyBorder="1" applyAlignment="1">
      <alignment vertical="center" wrapText="1"/>
    </xf>
    <xf numFmtId="177" fontId="4" fillId="0" borderId="0" xfId="211" applyNumberFormat="1" applyFont="1" applyFill="1" applyBorder="1" applyAlignment="1">
      <alignment horizontal="center" vertical="center" wrapText="1"/>
    </xf>
    <xf numFmtId="0" fontId="19" fillId="0" borderId="0" xfId="16" applyFont="1" applyAlignment="1">
      <alignment vertical="center" wrapText="1"/>
    </xf>
    <xf numFmtId="0" fontId="19" fillId="0" borderId="0" xfId="16" applyFont="1"/>
    <xf numFmtId="0" fontId="3" fillId="0" borderId="0" xfId="160" applyFont="1" applyFill="1" applyAlignment="1">
      <alignment vertical="center"/>
    </xf>
    <xf numFmtId="0" fontId="11" fillId="0" borderId="0" xfId="160" applyFont="1" applyAlignment="1">
      <alignment vertical="center"/>
    </xf>
    <xf numFmtId="0" fontId="11" fillId="0" borderId="0" xfId="160" applyFont="1" applyFill="1" applyAlignment="1">
      <alignment vertical="center"/>
    </xf>
    <xf numFmtId="0" fontId="11" fillId="0" borderId="0" xfId="160" applyFont="1" applyFill="1" applyAlignment="1">
      <alignment horizontal="center" vertical="center"/>
    </xf>
    <xf numFmtId="176" fontId="11" fillId="0" borderId="0" xfId="223" applyNumberFormat="1" applyFont="1" applyFill="1" applyAlignment="1">
      <alignment vertical="center"/>
    </xf>
    <xf numFmtId="49" fontId="11" fillId="0" borderId="0" xfId="160" applyNumberFormat="1" applyFont="1" applyFill="1" applyAlignment="1">
      <alignment horizontal="center" vertical="center"/>
    </xf>
    <xf numFmtId="0" fontId="3" fillId="0" borderId="0" xfId="160" applyFont="1" applyFill="1" applyAlignment="1">
      <alignment horizontal="center" vertical="center"/>
    </xf>
    <xf numFmtId="0" fontId="7" fillId="0" borderId="1" xfId="160" applyFont="1" applyFill="1" applyBorder="1" applyAlignment="1">
      <alignment horizontal="center" vertical="center"/>
    </xf>
    <xf numFmtId="176" fontId="11" fillId="0" borderId="1" xfId="223" applyNumberFormat="1" applyFont="1" applyBorder="1" applyAlignment="1">
      <alignmen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176" fontId="3" fillId="0" borderId="0" xfId="223" applyNumberFormat="1" applyFont="1" applyFill="1" applyAlignment="1">
      <alignment vertical="center"/>
    </xf>
    <xf numFmtId="49" fontId="3" fillId="0" borderId="0" xfId="160" applyNumberFormat="1" applyFont="1" applyFill="1" applyAlignment="1">
      <alignment horizontal="center" vertical="center"/>
    </xf>
    <xf numFmtId="0" fontId="3" fillId="0" borderId="0" xfId="160" applyFont="1" applyAlignment="1">
      <alignment horizontal="center" vertical="center"/>
    </xf>
    <xf numFmtId="0" fontId="13" fillId="0" borderId="0" xfId="215" applyFont="1" applyFill="1"/>
    <xf numFmtId="0" fontId="11" fillId="0" borderId="0" xfId="215" applyFont="1" applyFill="1"/>
    <xf numFmtId="0" fontId="11" fillId="0" borderId="0" xfId="106" applyFont="1" applyFill="1"/>
    <xf numFmtId="0" fontId="11" fillId="0" borderId="0" xfId="106" applyFont="1" applyFill="1" applyBorder="1" applyAlignment="1">
      <alignment horizontal="left"/>
    </xf>
    <xf numFmtId="0" fontId="11" fillId="0" borderId="0" xfId="106" applyFont="1" applyFill="1" applyBorder="1" applyAlignment="1">
      <alignment horizontal="center"/>
    </xf>
    <xf numFmtId="176" fontId="11" fillId="0" borderId="0" xfId="223" applyNumberFormat="1" applyFont="1" applyFill="1" applyBorder="1" applyAlignment="1">
      <alignment horizontal="right"/>
    </xf>
    <xf numFmtId="41" fontId="11" fillId="0" borderId="1" xfId="0" applyNumberFormat="1" applyFont="1" applyFill="1" applyBorder="1" applyAlignment="1">
      <alignment horizontal="center" vertical="center"/>
    </xf>
    <xf numFmtId="0" fontId="21" fillId="0" borderId="1" xfId="106" applyFont="1" applyFill="1" applyBorder="1" applyAlignment="1">
      <alignment horizontal="left" vertical="center"/>
    </xf>
    <xf numFmtId="0" fontId="13" fillId="0" borderId="1" xfId="106" applyFont="1" applyFill="1" applyBorder="1" applyAlignment="1">
      <alignment vertical="center"/>
    </xf>
    <xf numFmtId="0" fontId="15" fillId="0" borderId="1" xfId="0" applyFont="1" applyFill="1" applyBorder="1" applyAlignment="1">
      <alignment horizontal="left" vertical="center"/>
    </xf>
    <xf numFmtId="41" fontId="11" fillId="0" borderId="1" xfId="0" applyNumberFormat="1" applyFont="1" applyFill="1" applyBorder="1" applyAlignment="1">
      <alignment horizontal="center" vertical="center" wrapText="1"/>
    </xf>
    <xf numFmtId="176" fontId="15" fillId="0" borderId="1" xfId="0" applyNumberFormat="1" applyFont="1" applyFill="1" applyBorder="1" applyAlignment="1">
      <alignment horizontal="center" vertical="center" wrapText="1"/>
    </xf>
    <xf numFmtId="176" fontId="15" fillId="0" borderId="1" xfId="8" applyNumberFormat="1" applyFont="1" applyFill="1" applyBorder="1">
      <alignment vertical="center"/>
    </xf>
    <xf numFmtId="0" fontId="13"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0" fontId="13" fillId="0" borderId="1" xfId="0" applyFont="1" applyFill="1" applyBorder="1" applyAlignment="1">
      <alignment horizontal="center" vertical="center" wrapText="1"/>
    </xf>
    <xf numFmtId="0" fontId="11" fillId="0" borderId="1" xfId="135" applyFont="1" applyFill="1" applyBorder="1" applyAlignment="1">
      <alignment horizontal="left" vertical="center" wrapText="1"/>
    </xf>
    <xf numFmtId="0" fontId="11" fillId="0" borderId="1" xfId="203" applyFont="1" applyFill="1" applyBorder="1" applyAlignment="1">
      <alignment horizontal="center" vertical="center"/>
    </xf>
    <xf numFmtId="0" fontId="13" fillId="0" borderId="1" xfId="106" applyFont="1" applyFill="1" applyBorder="1" applyAlignment="1">
      <alignment horizontal="left" vertical="center"/>
    </xf>
    <xf numFmtId="0" fontId="22" fillId="0" borderId="1" xfId="106" applyFont="1" applyFill="1" applyBorder="1" applyAlignment="1">
      <alignment horizontal="left" vertical="center"/>
    </xf>
    <xf numFmtId="0" fontId="13" fillId="0" borderId="1" xfId="0" applyFont="1" applyFill="1" applyBorder="1" applyAlignment="1" applyProtection="1">
      <alignment horizontal="left" vertical="center" wrapText="1"/>
    </xf>
    <xf numFmtId="0" fontId="13" fillId="0" borderId="1" xfId="0" applyNumberFormat="1" applyFont="1" applyFill="1" applyBorder="1" applyAlignment="1">
      <alignment horizontal="center" vertical="center"/>
    </xf>
    <xf numFmtId="176" fontId="13" fillId="0" borderId="1" xfId="8" applyNumberFormat="1" applyFont="1" applyFill="1" applyBorder="1" applyAlignment="1">
      <alignment horizontal="left" vertical="center" wrapText="1"/>
    </xf>
    <xf numFmtId="176" fontId="15" fillId="0" borderId="1" xfId="8" applyNumberFormat="1" applyFont="1" applyFill="1" applyBorder="1" applyAlignment="1">
      <alignment horizontal="center" vertical="center"/>
    </xf>
    <xf numFmtId="176" fontId="13" fillId="0" borderId="1" xfId="8" applyNumberFormat="1" applyFont="1" applyFill="1" applyBorder="1" applyAlignment="1">
      <alignment horizontal="center" vertical="center"/>
    </xf>
    <xf numFmtId="0" fontId="18" fillId="0" borderId="1" xfId="0" applyFont="1" applyFill="1" applyBorder="1" applyAlignment="1">
      <alignment horizontal="left" vertical="center" wrapText="1"/>
    </xf>
    <xf numFmtId="58" fontId="11" fillId="0" borderId="1" xfId="0" applyNumberFormat="1" applyFont="1" applyFill="1" applyBorder="1" applyAlignment="1">
      <alignment horizontal="center" vertical="center" wrapText="1"/>
    </xf>
    <xf numFmtId="0" fontId="13" fillId="0" borderId="1" xfId="211" applyFont="1" applyFill="1" applyBorder="1" applyAlignment="1">
      <alignment horizontal="left" vertical="center" wrapText="1"/>
    </xf>
    <xf numFmtId="0" fontId="13" fillId="0" borderId="1" xfId="67" applyFont="1" applyFill="1" applyBorder="1" applyAlignment="1">
      <alignment horizontal="center" vertical="center" wrapText="1"/>
    </xf>
    <xf numFmtId="0" fontId="13" fillId="0" borderId="1" xfId="211" applyFont="1" applyFill="1" applyBorder="1" applyAlignment="1">
      <alignment horizontal="center" vertical="center" wrapText="1"/>
    </xf>
    <xf numFmtId="0" fontId="11" fillId="0" borderId="1" xfId="67" applyFont="1" applyFill="1" applyBorder="1" applyAlignment="1">
      <alignment horizontal="left" vertical="center" wrapText="1"/>
    </xf>
    <xf numFmtId="0" fontId="11" fillId="0" borderId="1" xfId="67" applyFont="1" applyFill="1" applyBorder="1" applyAlignment="1">
      <alignment horizontal="center" vertical="center" wrapText="1"/>
    </xf>
    <xf numFmtId="0" fontId="13" fillId="0" borderId="1" xfId="217" applyFont="1" applyFill="1" applyBorder="1" applyAlignment="1">
      <alignment horizontal="center" vertical="center"/>
    </xf>
    <xf numFmtId="0" fontId="15" fillId="0" borderId="1" xfId="0" applyFont="1" applyFill="1" applyBorder="1" applyAlignment="1">
      <alignment horizontal="center" vertical="center"/>
    </xf>
    <xf numFmtId="176" fontId="11" fillId="0" borderId="1" xfId="258" applyNumberFormat="1" applyFont="1" applyFill="1" applyBorder="1" applyAlignment="1">
      <alignment horizontal="center" vertical="center" wrapText="1"/>
    </xf>
    <xf numFmtId="0" fontId="13" fillId="0" borderId="1" xfId="16" applyFont="1" applyFill="1" applyBorder="1" applyAlignment="1">
      <alignment horizontal="center" vertical="center"/>
    </xf>
    <xf numFmtId="0" fontId="11" fillId="0" borderId="1" xfId="216" applyNumberFormat="1" applyFont="1" applyFill="1" applyBorder="1" applyAlignment="1">
      <alignment horizontal="center" vertical="center"/>
    </xf>
    <xf numFmtId="0" fontId="13" fillId="0" borderId="1" xfId="0" applyFont="1" applyFill="1" applyBorder="1" applyAlignment="1">
      <alignment horizontal="left" vertical="center" wrapText="1"/>
    </xf>
    <xf numFmtId="176" fontId="11" fillId="0" borderId="1" xfId="260" applyNumberFormat="1" applyFont="1" applyFill="1" applyBorder="1" applyAlignment="1">
      <alignment horizontal="center" vertical="center" wrapText="1"/>
    </xf>
    <xf numFmtId="177" fontId="11" fillId="0" borderId="1" xfId="0" applyNumberFormat="1" applyFont="1" applyFill="1" applyBorder="1" applyAlignment="1">
      <alignment horizontal="center" vertical="center" wrapText="1"/>
    </xf>
    <xf numFmtId="0" fontId="21" fillId="0" borderId="1" xfId="106" applyFont="1" applyFill="1" applyBorder="1" applyAlignment="1">
      <alignment horizontal="center" vertical="center"/>
    </xf>
    <xf numFmtId="31" fontId="13" fillId="0" borderId="1" xfId="0" applyNumberFormat="1" applyFont="1" applyFill="1" applyBorder="1" applyAlignment="1">
      <alignment horizontal="center" vertical="center"/>
    </xf>
    <xf numFmtId="0" fontId="11" fillId="0" borderId="1" xfId="0" applyNumberFormat="1" applyFont="1" applyFill="1" applyBorder="1" applyAlignment="1">
      <alignment horizontal="left" vertical="center" wrapText="1"/>
    </xf>
    <xf numFmtId="0" fontId="18" fillId="0" borderId="1" xfId="0" applyFont="1" applyFill="1" applyBorder="1" applyAlignment="1">
      <alignment horizontal="center" vertical="center"/>
    </xf>
    <xf numFmtId="176" fontId="13" fillId="0" borderId="1" xfId="0" applyNumberFormat="1" applyFont="1" applyFill="1" applyBorder="1" applyAlignment="1">
      <alignment horizontal="center" vertical="center"/>
    </xf>
    <xf numFmtId="176" fontId="13" fillId="0" borderId="1" xfId="260" applyNumberFormat="1" applyFont="1" applyFill="1" applyBorder="1" applyAlignment="1">
      <alignment horizontal="center" vertical="center"/>
    </xf>
    <xf numFmtId="58" fontId="13" fillId="0" borderId="1" xfId="215" applyNumberFormat="1" applyFont="1" applyFill="1" applyBorder="1" applyAlignment="1">
      <alignment horizontal="center" vertical="center" wrapText="1"/>
    </xf>
    <xf numFmtId="177" fontId="11" fillId="3" borderId="1" xfId="258" applyNumberFormat="1" applyFont="1" applyFill="1" applyBorder="1" applyAlignment="1">
      <alignment vertical="center"/>
    </xf>
    <xf numFmtId="49" fontId="13" fillId="0" borderId="1" xfId="0" applyNumberFormat="1" applyFont="1" applyFill="1" applyBorder="1" applyAlignment="1">
      <alignment horizontal="center" vertical="center" wrapText="1"/>
    </xf>
    <xf numFmtId="0" fontId="13" fillId="0" borderId="1" xfId="212" applyFont="1" applyFill="1" applyBorder="1" applyAlignment="1">
      <alignment horizontal="center" vertical="center" wrapText="1"/>
    </xf>
    <xf numFmtId="0" fontId="23" fillId="0" borderId="1" xfId="0" applyFont="1" applyFill="1" applyBorder="1" applyAlignment="1">
      <alignment horizontal="center" vertical="center" wrapText="1"/>
    </xf>
    <xf numFmtId="176" fontId="11" fillId="0" borderId="1" xfId="260" applyNumberFormat="1" applyFont="1" applyFill="1" applyBorder="1" applyAlignment="1">
      <alignment horizontal="left" vertical="center" wrapText="1"/>
    </xf>
    <xf numFmtId="0" fontId="25" fillId="0" borderId="1" xfId="0" applyFont="1" applyFill="1" applyBorder="1" applyAlignment="1">
      <alignment horizontal="left" vertical="center"/>
    </xf>
    <xf numFmtId="0" fontId="11" fillId="0" borderId="1" xfId="70" applyFont="1" applyFill="1" applyBorder="1" applyAlignment="1">
      <alignment horizontal="center" vertical="center"/>
    </xf>
    <xf numFmtId="0" fontId="13" fillId="0" borderId="1" xfId="213" applyFont="1" applyFill="1" applyBorder="1" applyAlignment="1">
      <alignment horizontal="left" vertical="center" wrapText="1"/>
    </xf>
    <xf numFmtId="0" fontId="13" fillId="0" borderId="1" xfId="213" applyFont="1" applyFill="1" applyBorder="1" applyAlignment="1">
      <alignment horizontal="center" vertical="center"/>
    </xf>
    <xf numFmtId="0" fontId="13" fillId="0" borderId="1" xfId="212" applyFont="1" applyFill="1" applyBorder="1" applyAlignment="1">
      <alignment horizontal="center" vertical="center"/>
    </xf>
    <xf numFmtId="49" fontId="15" fillId="0" borderId="1" xfId="0" applyNumberFormat="1" applyFont="1" applyFill="1" applyBorder="1" applyAlignment="1">
      <alignment horizontal="center" vertical="center" wrapText="1"/>
    </xf>
    <xf numFmtId="0" fontId="15" fillId="0" borderId="1" xfId="214" applyFont="1" applyFill="1" applyBorder="1" applyAlignment="1">
      <alignment horizontal="center" vertical="center" wrapText="1"/>
    </xf>
    <xf numFmtId="0" fontId="10" fillId="0" borderId="1" xfId="0" applyNumberFormat="1" applyFont="1" applyFill="1" applyBorder="1" applyAlignment="1" applyProtection="1">
      <alignment horizontal="left" vertical="center" wrapText="1"/>
    </xf>
    <xf numFmtId="0" fontId="11" fillId="0" borderId="1" xfId="208" applyFont="1" applyFill="1" applyBorder="1" applyAlignment="1">
      <alignment horizontal="left" vertical="center" wrapText="1"/>
    </xf>
    <xf numFmtId="0" fontId="11" fillId="0" borderId="1" xfId="208" applyFont="1" applyFill="1" applyBorder="1" applyAlignment="1">
      <alignment horizontal="center" vertical="center" wrapText="1"/>
    </xf>
    <xf numFmtId="31" fontId="13" fillId="0" borderId="1" xfId="0" applyNumberFormat="1" applyFont="1" applyFill="1" applyBorder="1" applyAlignment="1">
      <alignment horizontal="center" vertical="center" wrapText="1"/>
    </xf>
    <xf numFmtId="0" fontId="26" fillId="0" borderId="0" xfId="211" applyFont="1" applyFill="1"/>
    <xf numFmtId="0" fontId="27" fillId="0" borderId="0" xfId="211" applyFont="1" applyFill="1"/>
    <xf numFmtId="0" fontId="28" fillId="0" borderId="0" xfId="211" applyFont="1" applyFill="1"/>
    <xf numFmtId="0" fontId="28" fillId="0" borderId="0" xfId="211" applyFont="1" applyFill="1" applyAlignment="1">
      <alignment horizontal="left" vertical="center" wrapText="1"/>
    </xf>
    <xf numFmtId="0" fontId="29" fillId="0" borderId="0" xfId="211" applyFont="1" applyFill="1" applyAlignment="1">
      <alignment horizontal="left" vertical="center" wrapText="1"/>
    </xf>
    <xf numFmtId="0" fontId="28" fillId="0" borderId="0" xfId="211" applyFont="1" applyFill="1" applyAlignment="1">
      <alignment vertical="center" wrapText="1"/>
    </xf>
    <xf numFmtId="176" fontId="28" fillId="0" borderId="0" xfId="223" applyNumberFormat="1" applyFont="1" applyFill="1" applyAlignment="1">
      <alignment horizontal="right" vertical="center" wrapText="1"/>
    </xf>
    <xf numFmtId="177" fontId="28" fillId="0" borderId="0" xfId="211" applyNumberFormat="1" applyFont="1" applyFill="1" applyAlignment="1">
      <alignment horizontal="right" vertical="center" wrapText="1"/>
    </xf>
    <xf numFmtId="0" fontId="6" fillId="0" borderId="0" xfId="211" applyFont="1" applyFill="1"/>
    <xf numFmtId="176" fontId="8" fillId="0" borderId="1" xfId="260" applyNumberFormat="1" applyFont="1" applyFill="1" applyBorder="1" applyAlignment="1">
      <alignment horizontal="center" vertical="center"/>
    </xf>
    <xf numFmtId="176" fontId="8" fillId="3" borderId="1" xfId="8" applyNumberFormat="1" applyFont="1" applyFill="1" applyBorder="1">
      <alignment vertical="center"/>
    </xf>
    <xf numFmtId="0" fontId="6" fillId="0" borderId="0" xfId="211" applyFont="1" applyFill="1" applyBorder="1" applyAlignment="1">
      <alignment horizontal="center"/>
    </xf>
    <xf numFmtId="0" fontId="6" fillId="0" borderId="0" xfId="211" applyFont="1" applyFill="1" applyBorder="1" applyAlignment="1">
      <alignment horizontal="center" vertical="center" wrapText="1"/>
    </xf>
    <xf numFmtId="176" fontId="6" fillId="0" borderId="0" xfId="223" applyNumberFormat="1" applyFont="1" applyFill="1" applyBorder="1" applyAlignment="1">
      <alignment horizontal="center" vertical="center" wrapText="1"/>
    </xf>
    <xf numFmtId="0" fontId="28" fillId="0" borderId="0" xfId="211" applyFont="1" applyFill="1" applyBorder="1"/>
    <xf numFmtId="0" fontId="28" fillId="0" borderId="0" xfId="211" applyFont="1" applyFill="1" applyBorder="1" applyAlignment="1">
      <alignment horizontal="left" vertical="center" wrapText="1"/>
    </xf>
    <xf numFmtId="0" fontId="29" fillId="0" borderId="0" xfId="211" applyFont="1" applyFill="1" applyBorder="1" applyAlignment="1">
      <alignment horizontal="left" vertical="center" wrapText="1"/>
    </xf>
    <xf numFmtId="0" fontId="28" fillId="0" borderId="0" xfId="211" applyFont="1" applyFill="1" applyBorder="1" applyAlignment="1">
      <alignment vertical="center" wrapText="1"/>
    </xf>
    <xf numFmtId="176" fontId="28" fillId="0" borderId="0" xfId="223" applyNumberFormat="1" applyFont="1" applyFill="1" applyBorder="1" applyAlignment="1">
      <alignment horizontal="right" vertical="center" wrapText="1"/>
    </xf>
    <xf numFmtId="177" fontId="28" fillId="0" borderId="0" xfId="211" applyNumberFormat="1" applyFont="1" applyFill="1" applyBorder="1" applyAlignment="1">
      <alignment horizontal="right" vertical="center" wrapText="1"/>
    </xf>
    <xf numFmtId="0" fontId="3" fillId="0" borderId="0" xfId="219" applyFont="1" applyAlignment="1">
      <alignment vertical="center"/>
    </xf>
    <xf numFmtId="0" fontId="3" fillId="3" borderId="0" xfId="219" applyFont="1" applyFill="1" applyAlignment="1">
      <alignment vertical="center"/>
    </xf>
    <xf numFmtId="176" fontId="3" fillId="0" borderId="0" xfId="223" applyNumberFormat="1" applyAlignment="1">
      <alignment vertical="center"/>
    </xf>
    <xf numFmtId="0" fontId="3" fillId="0" borderId="0" xfId="219" applyAlignment="1">
      <alignment vertical="center"/>
    </xf>
    <xf numFmtId="176" fontId="3" fillId="0" borderId="0" xfId="223" applyNumberFormat="1" applyAlignment="1">
      <alignment horizontal="center" vertical="center"/>
    </xf>
    <xf numFmtId="176" fontId="11" fillId="0" borderId="0" xfId="8" applyNumberFormat="1" applyFont="1">
      <alignment vertical="center"/>
    </xf>
    <xf numFmtId="184" fontId="13" fillId="3" borderId="1" xfId="14" applyNumberFormat="1" applyFont="1" applyFill="1" applyBorder="1" applyAlignment="1">
      <alignment horizontal="center" vertical="center" wrapText="1"/>
    </xf>
    <xf numFmtId="176" fontId="11" fillId="0" borderId="1" xfId="223" applyNumberFormat="1" applyFont="1" applyFill="1" applyBorder="1" applyAlignment="1">
      <alignment horizontal="center" vertical="center" wrapText="1"/>
    </xf>
    <xf numFmtId="176" fontId="11" fillId="0" borderId="1" xfId="8" applyNumberFormat="1" applyFont="1" applyFill="1" applyBorder="1" applyAlignment="1">
      <alignment horizontal="center" vertical="center" wrapText="1"/>
    </xf>
    <xf numFmtId="176" fontId="11" fillId="3" borderId="1" xfId="223" applyNumberFormat="1" applyFont="1" applyFill="1" applyBorder="1" applyAlignment="1">
      <alignment vertical="center"/>
    </xf>
    <xf numFmtId="176" fontId="11" fillId="3" borderId="1" xfId="223" applyNumberFormat="1" applyFont="1" applyFill="1" applyBorder="1" applyAlignment="1">
      <alignment horizontal="center" vertical="center" wrapText="1"/>
    </xf>
    <xf numFmtId="0" fontId="31" fillId="0" borderId="0" xfId="219" applyFont="1" applyBorder="1" applyAlignment="1">
      <alignment horizontal="left" vertical="center"/>
    </xf>
    <xf numFmtId="176" fontId="11" fillId="0" borderId="1" xfId="8" applyNumberFormat="1" applyFont="1" applyFill="1" applyBorder="1" applyAlignment="1">
      <alignment horizontal="center" vertical="center"/>
    </xf>
    <xf numFmtId="176" fontId="32" fillId="0" borderId="0" xfId="223" applyNumberFormat="1" applyFont="1" applyAlignment="1">
      <alignment vertical="center"/>
    </xf>
    <xf numFmtId="176" fontId="14" fillId="0" borderId="0" xfId="223" applyNumberFormat="1" applyFont="1" applyAlignment="1">
      <alignment vertical="center"/>
    </xf>
    <xf numFmtId="176" fontId="11" fillId="0" borderId="0" xfId="223" applyNumberFormat="1" applyFont="1" applyAlignment="1">
      <alignment vertical="center"/>
    </xf>
    <xf numFmtId="176" fontId="3" fillId="0" borderId="0" xfId="219" applyNumberFormat="1" applyFont="1" applyAlignment="1">
      <alignment vertical="center"/>
    </xf>
    <xf numFmtId="176" fontId="2" fillId="0" borderId="0" xfId="223" applyNumberFormat="1" applyFont="1" applyAlignment="1">
      <alignment horizontal="center" vertical="center"/>
    </xf>
    <xf numFmtId="176" fontId="11" fillId="0" borderId="0" xfId="8" applyNumberFormat="1" applyFont="1" applyAlignment="1">
      <alignment horizontal="center" vertical="center"/>
    </xf>
    <xf numFmtId="176" fontId="11" fillId="0" borderId="0" xfId="8" applyNumberFormat="1" applyFont="1" applyAlignment="1">
      <alignment vertical="center"/>
    </xf>
    <xf numFmtId="0" fontId="3" fillId="2" borderId="0" xfId="211" applyFont="1" applyFill="1" applyAlignment="1"/>
    <xf numFmtId="176" fontId="34" fillId="0" borderId="0" xfId="219" applyNumberFormat="1" applyFont="1" applyBorder="1" applyAlignment="1">
      <alignment horizontal="left" vertical="center"/>
    </xf>
    <xf numFmtId="0" fontId="35" fillId="0" borderId="0" xfId="219" applyFont="1" applyAlignment="1">
      <alignment vertical="center"/>
    </xf>
    <xf numFmtId="176" fontId="35" fillId="0" borderId="0" xfId="219" applyNumberFormat="1" applyFont="1" applyAlignment="1">
      <alignment vertical="center"/>
    </xf>
    <xf numFmtId="176" fontId="3" fillId="0" borderId="0" xfId="223" applyNumberFormat="1" applyBorder="1" applyAlignment="1">
      <alignment horizontal="center" vertical="center"/>
    </xf>
    <xf numFmtId="176" fontId="3" fillId="0" borderId="0" xfId="223" applyNumberFormat="1" applyBorder="1" applyAlignment="1">
      <alignment vertical="center"/>
    </xf>
    <xf numFmtId="176" fontId="11" fillId="0" borderId="0" xfId="223" applyNumberFormat="1" applyFont="1" applyBorder="1" applyAlignment="1">
      <alignment vertical="center"/>
    </xf>
    <xf numFmtId="176" fontId="2" fillId="0" borderId="0" xfId="223" applyNumberFormat="1" applyFont="1" applyAlignment="1">
      <alignment vertical="center"/>
    </xf>
    <xf numFmtId="0" fontId="37" fillId="0" borderId="0" xfId="0" applyFont="1" applyBorder="1" applyAlignment="1">
      <alignment vertical="center"/>
    </xf>
    <xf numFmtId="0" fontId="0" fillId="0" borderId="0" xfId="0" applyBorder="1" applyAlignment="1">
      <alignment vertical="center"/>
    </xf>
    <xf numFmtId="0" fontId="8" fillId="0" borderId="1" xfId="0" applyFont="1" applyBorder="1" applyAlignment="1">
      <alignment horizontal="right" vertical="center"/>
    </xf>
    <xf numFmtId="176" fontId="8" fillId="0" borderId="1" xfId="8" applyNumberFormat="1" applyFont="1" applyBorder="1" applyAlignment="1">
      <alignment horizontal="right" vertical="center"/>
    </xf>
    <xf numFmtId="0" fontId="0" fillId="0" borderId="0" xfId="0" applyAlignment="1">
      <alignment vertical="center"/>
    </xf>
    <xf numFmtId="0" fontId="38" fillId="0" borderId="0" xfId="160" applyFont="1" applyAlignment="1">
      <alignment horizontal="center" vertical="center"/>
    </xf>
    <xf numFmtId="0" fontId="39" fillId="0" borderId="0" xfId="160" applyFont="1" applyAlignment="1">
      <alignment horizontal="center" vertical="center"/>
    </xf>
    <xf numFmtId="0" fontId="3" fillId="0" borderId="0" xfId="160" applyAlignment="1">
      <alignment horizontal="left" vertical="center"/>
    </xf>
    <xf numFmtId="0" fontId="40" fillId="0" borderId="0" xfId="160" applyFont="1" applyAlignment="1">
      <alignment horizontal="center" vertical="center"/>
    </xf>
    <xf numFmtId="176" fontId="49" fillId="0" borderId="1" xfId="0" applyNumberFormat="1" applyFont="1" applyFill="1" applyBorder="1" applyAlignment="1">
      <alignment horizontal="center" vertical="center"/>
    </xf>
    <xf numFmtId="0" fontId="11" fillId="0" borderId="1" xfId="215" applyFont="1" applyFill="1" applyBorder="1" applyAlignment="1">
      <alignment horizontal="left"/>
    </xf>
    <xf numFmtId="0" fontId="11" fillId="0" borderId="1" xfId="215" applyFont="1" applyFill="1" applyBorder="1"/>
    <xf numFmtId="0" fontId="18"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0" fontId="15" fillId="0" borderId="1" xfId="0" applyFont="1" applyFill="1" applyBorder="1">
      <alignment vertical="center"/>
    </xf>
    <xf numFmtId="58" fontId="10" fillId="0" borderId="1" xfId="0" applyNumberFormat="1" applyFont="1" applyFill="1" applyBorder="1" applyAlignment="1">
      <alignment horizontal="center" vertical="center" wrapText="1"/>
    </xf>
    <xf numFmtId="0" fontId="13" fillId="0" borderId="1" xfId="0" applyFont="1" applyFill="1" applyBorder="1" applyAlignment="1" applyProtection="1">
      <alignment horizontal="center" vertical="center" wrapText="1"/>
    </xf>
    <xf numFmtId="0" fontId="11" fillId="0" borderId="1" xfId="216" applyNumberFormat="1" applyFont="1" applyFill="1" applyBorder="1" applyAlignment="1">
      <alignment horizontal="center" vertical="center" wrapText="1"/>
    </xf>
    <xf numFmtId="180" fontId="11" fillId="0" borderId="1" xfId="67" applyNumberFormat="1" applyFont="1" applyFill="1" applyBorder="1" applyAlignment="1">
      <alignment horizontal="center" vertical="center" wrapText="1"/>
    </xf>
    <xf numFmtId="58" fontId="10" fillId="0" borderId="1" xfId="0" applyNumberFormat="1" applyFont="1" applyFill="1" applyBorder="1" applyAlignment="1">
      <alignment horizontal="left" vertical="center" wrapText="1"/>
    </xf>
    <xf numFmtId="176" fontId="15" fillId="0" borderId="1" xfId="8" applyNumberFormat="1" applyFont="1" applyFill="1" applyBorder="1" applyAlignment="1">
      <alignment horizontal="left" vertical="center"/>
    </xf>
    <xf numFmtId="176" fontId="11" fillId="0" borderId="1" xfId="258" applyNumberFormat="1" applyFont="1" applyFill="1" applyBorder="1" applyAlignment="1">
      <alignment horizontal="left" vertical="center" wrapText="1"/>
    </xf>
    <xf numFmtId="176" fontId="14" fillId="2" borderId="0" xfId="211" applyNumberFormat="1" applyFont="1" applyFill="1"/>
    <xf numFmtId="0" fontId="50" fillId="0" borderId="0" xfId="0" applyFont="1" applyAlignment="1">
      <alignment vertical="center"/>
    </xf>
    <xf numFmtId="0" fontId="14" fillId="0" borderId="0" xfId="219" applyFont="1" applyAlignment="1">
      <alignment vertical="center"/>
    </xf>
    <xf numFmtId="0" fontId="3" fillId="0" borderId="0" xfId="160" applyFill="1" applyAlignment="1">
      <alignment vertical="center"/>
    </xf>
    <xf numFmtId="179" fontId="13" fillId="0" borderId="1" xfId="0" applyNumberFormat="1" applyFont="1" applyFill="1" applyBorder="1" applyAlignment="1">
      <alignment horizontal="right" vertical="center" wrapText="1"/>
    </xf>
    <xf numFmtId="176" fontId="11" fillId="0" borderId="1" xfId="9" applyNumberFormat="1" applyFont="1" applyFill="1" applyBorder="1" applyAlignment="1">
      <alignment horizontal="center" vertical="center" wrapText="1"/>
    </xf>
    <xf numFmtId="0" fontId="10" fillId="0" borderId="0" xfId="160" applyFont="1" applyFill="1" applyAlignment="1">
      <alignment vertical="center"/>
    </xf>
    <xf numFmtId="0" fontId="10" fillId="0" borderId="0" xfId="160" applyFont="1" applyFill="1" applyAlignment="1">
      <alignment horizontal="center" vertical="center"/>
    </xf>
    <xf numFmtId="176" fontId="10" fillId="0" borderId="0" xfId="260" applyNumberFormat="1" applyFont="1" applyFill="1" applyAlignment="1">
      <alignment horizontal="center" vertical="center"/>
    </xf>
    <xf numFmtId="12" fontId="10" fillId="0" borderId="0" xfId="160" applyNumberFormat="1" applyFont="1" applyFill="1" applyAlignment="1">
      <alignment horizontal="center" vertical="center"/>
    </xf>
    <xf numFmtId="0" fontId="11" fillId="0" borderId="1" xfId="219" applyFont="1" applyBorder="1" applyAlignment="1">
      <alignment horizontal="center" vertical="center" wrapText="1"/>
    </xf>
    <xf numFmtId="176" fontId="11" fillId="0" borderId="1" xfId="223" applyNumberFormat="1" applyFont="1" applyFill="1" applyBorder="1" applyAlignment="1">
      <alignment horizontal="center" vertical="center"/>
    </xf>
    <xf numFmtId="176" fontId="11" fillId="0" borderId="1" xfId="223" applyNumberFormat="1" applyFont="1" applyBorder="1" applyAlignment="1">
      <alignment horizontal="center" vertical="center" wrapText="1"/>
    </xf>
    <xf numFmtId="0" fontId="13" fillId="0" borderId="1" xfId="106" applyFont="1" applyFill="1" applyBorder="1" applyAlignment="1">
      <alignment horizontal="center" vertical="center"/>
    </xf>
    <xf numFmtId="0" fontId="4" fillId="3" borderId="0" xfId="211" applyFont="1" applyFill="1" applyBorder="1" applyAlignment="1">
      <alignment horizontal="center" vertical="center" wrapText="1"/>
    </xf>
    <xf numFmtId="0" fontId="4" fillId="3" borderId="0" xfId="211" applyFont="1" applyFill="1" applyAlignment="1">
      <alignment horizontal="center" vertical="center" wrapText="1"/>
    </xf>
    <xf numFmtId="184" fontId="13" fillId="0" borderId="1" xfId="14" applyNumberFormat="1" applyFont="1" applyFill="1" applyBorder="1" applyAlignment="1">
      <alignment horizontal="center" vertical="center" wrapText="1"/>
    </xf>
    <xf numFmtId="0" fontId="3" fillId="0" borderId="0" xfId="219" applyFont="1" applyFill="1" applyAlignment="1">
      <alignment vertical="center"/>
    </xf>
    <xf numFmtId="176" fontId="11" fillId="0" borderId="1" xfId="8" applyNumberFormat="1" applyFont="1" applyBorder="1" applyAlignment="1">
      <alignment vertical="center"/>
    </xf>
    <xf numFmtId="0" fontId="11" fillId="3" borderId="1" xfId="219" applyFont="1" applyFill="1" applyBorder="1" applyAlignment="1">
      <alignment horizontal="center" vertical="center" wrapText="1"/>
    </xf>
    <xf numFmtId="176" fontId="11" fillId="3" borderId="1" xfId="8" applyNumberFormat="1" applyFont="1" applyFill="1" applyBorder="1" applyAlignment="1">
      <alignment vertical="center"/>
    </xf>
    <xf numFmtId="0" fontId="47" fillId="0" borderId="1" xfId="219" applyFont="1" applyFill="1" applyBorder="1" applyAlignment="1">
      <alignment horizontal="center" vertical="center" wrapText="1"/>
    </xf>
    <xf numFmtId="176" fontId="11" fillId="0" borderId="1" xfId="8" applyNumberFormat="1" applyFont="1" applyFill="1" applyBorder="1" applyAlignment="1">
      <alignment vertical="center"/>
    </xf>
    <xf numFmtId="0" fontId="11" fillId="0" borderId="1" xfId="219" applyFont="1" applyFill="1" applyBorder="1" applyAlignment="1">
      <alignment horizontal="center" vertical="center" wrapText="1"/>
    </xf>
    <xf numFmtId="0" fontId="47" fillId="0" borderId="1" xfId="219" applyFont="1" applyBorder="1" applyAlignment="1">
      <alignment horizontal="center" vertical="center" wrapText="1"/>
    </xf>
    <xf numFmtId="184" fontId="32" fillId="0" borderId="1" xfId="219" applyNumberFormat="1" applyFont="1" applyBorder="1" applyAlignment="1">
      <alignment horizontal="center" vertical="center" wrapText="1"/>
    </xf>
    <xf numFmtId="176" fontId="13" fillId="0" borderId="1" xfId="223" applyNumberFormat="1" applyFont="1" applyFill="1" applyBorder="1" applyAlignment="1">
      <alignment horizontal="center" vertical="center"/>
    </xf>
    <xf numFmtId="176" fontId="13" fillId="0" borderId="1" xfId="8" applyNumberFormat="1" applyFont="1" applyFill="1" applyBorder="1" applyAlignment="1">
      <alignment vertical="center"/>
    </xf>
    <xf numFmtId="177" fontId="11" fillId="0" borderId="1" xfId="67" applyNumberFormat="1" applyFont="1" applyFill="1" applyBorder="1" applyAlignment="1">
      <alignment horizontal="right" vertical="center"/>
    </xf>
    <xf numFmtId="3" fontId="11" fillId="0" borderId="1" xfId="0" applyNumberFormat="1" applyFont="1" applyFill="1" applyBorder="1" applyAlignment="1">
      <alignment horizontal="right" vertical="center"/>
    </xf>
    <xf numFmtId="176" fontId="11" fillId="0" borderId="1" xfId="258" applyNumberFormat="1" applyFont="1" applyFill="1" applyBorder="1" applyAlignment="1">
      <alignment horizontal="right" vertical="center" wrapText="1"/>
    </xf>
    <xf numFmtId="0" fontId="11" fillId="0" borderId="1" xfId="3" applyFont="1" applyFill="1" applyBorder="1" applyAlignment="1">
      <alignment horizontal="left" vertical="center" wrapText="1"/>
    </xf>
    <xf numFmtId="41" fontId="11" fillId="0" borderId="1" xfId="0" applyNumberFormat="1" applyFont="1" applyFill="1" applyBorder="1" applyAlignment="1">
      <alignment vertical="center" wrapText="1"/>
    </xf>
    <xf numFmtId="176" fontId="11" fillId="0" borderId="1" xfId="258" applyNumberFormat="1" applyFont="1" applyFill="1" applyBorder="1" applyAlignment="1">
      <alignment horizontal="center" vertical="center"/>
    </xf>
    <xf numFmtId="177" fontId="11" fillId="0" borderId="1" xfId="0" applyNumberFormat="1" applyFont="1" applyFill="1" applyBorder="1" applyAlignment="1">
      <alignment horizontal="right" vertical="center" wrapText="1"/>
    </xf>
    <xf numFmtId="176" fontId="15" fillId="0" borderId="1" xfId="8" applyNumberFormat="1" applyFont="1" applyFill="1" applyBorder="1" applyAlignment="1">
      <alignment horizontal="right" vertical="center"/>
    </xf>
    <xf numFmtId="182" fontId="18" fillId="0" borderId="1" xfId="0" applyNumberFormat="1" applyFont="1" applyFill="1" applyBorder="1" applyAlignment="1">
      <alignment horizontal="right" vertical="center"/>
    </xf>
    <xf numFmtId="176" fontId="15" fillId="0" borderId="1" xfId="8" applyNumberFormat="1" applyFont="1" applyFill="1" applyBorder="1" applyAlignment="1">
      <alignment horizontal="center" vertical="center" wrapText="1"/>
    </xf>
    <xf numFmtId="49" fontId="13" fillId="0" borderId="1" xfId="160" applyNumberFormat="1" applyFont="1" applyFill="1" applyBorder="1" applyAlignment="1">
      <alignment horizontal="left" vertical="center" wrapText="1"/>
    </xf>
    <xf numFmtId="0" fontId="3" fillId="3" borderId="1" xfId="211" applyFont="1" applyFill="1" applyBorder="1" applyAlignment="1">
      <alignment horizontal="center" vertical="center"/>
    </xf>
    <xf numFmtId="0" fontId="3" fillId="3" borderId="1" xfId="211" applyFont="1" applyFill="1" applyBorder="1" applyAlignment="1">
      <alignment horizontal="center" vertical="center" wrapText="1"/>
    </xf>
    <xf numFmtId="176" fontId="3" fillId="3" borderId="1" xfId="211" applyNumberFormat="1" applyFont="1" applyFill="1" applyBorder="1" applyAlignment="1">
      <alignment horizontal="center" vertical="center" wrapText="1"/>
    </xf>
    <xf numFmtId="0" fontId="9" fillId="3" borderId="1" xfId="211" applyFont="1" applyFill="1" applyBorder="1" applyAlignment="1">
      <alignment horizontal="center" vertical="center"/>
    </xf>
    <xf numFmtId="12" fontId="8" fillId="0" borderId="1" xfId="160" applyNumberFormat="1" applyFont="1" applyFill="1" applyBorder="1" applyAlignment="1">
      <alignment horizontal="center" vertical="center"/>
    </xf>
    <xf numFmtId="0" fontId="3" fillId="0" borderId="1" xfId="219" applyFont="1" applyBorder="1" applyAlignment="1">
      <alignment horizontal="center" vertical="center" wrapText="1"/>
    </xf>
    <xf numFmtId="176" fontId="11" fillId="0" borderId="1" xfId="223" applyNumberFormat="1" applyFont="1" applyFill="1" applyBorder="1" applyAlignment="1">
      <alignment horizontal="center" vertical="center"/>
    </xf>
    <xf numFmtId="0" fontId="11" fillId="0" borderId="1" xfId="219" applyFont="1" applyBorder="1" applyAlignment="1">
      <alignment horizontal="center" vertical="center" wrapText="1"/>
    </xf>
    <xf numFmtId="176" fontId="11" fillId="0" borderId="1" xfId="8" applyNumberFormat="1" applyFont="1" applyBorder="1" applyAlignment="1">
      <alignment horizontal="center" vertical="center" wrapText="1"/>
    </xf>
    <xf numFmtId="0" fontId="13" fillId="0" borderId="1" xfId="106" applyFont="1" applyFill="1" applyBorder="1" applyAlignment="1">
      <alignment horizontal="center" vertical="center"/>
    </xf>
    <xf numFmtId="0" fontId="8" fillId="0" borderId="1" xfId="160" applyFont="1" applyFill="1" applyBorder="1" applyAlignment="1">
      <alignment horizontal="center" vertical="center"/>
    </xf>
    <xf numFmtId="0" fontId="8" fillId="0" borderId="1" xfId="160" applyFont="1" applyFill="1" applyBorder="1" applyAlignment="1">
      <alignment horizontal="center" vertical="center" wrapText="1"/>
    </xf>
    <xf numFmtId="0" fontId="3" fillId="3" borderId="1" xfId="0" applyFont="1" applyFill="1" applyBorder="1" applyAlignment="1">
      <alignment horizontal="left" vertical="center" wrapText="1"/>
    </xf>
    <xf numFmtId="0" fontId="10" fillId="0" borderId="0" xfId="160" applyFont="1" applyFill="1" applyAlignment="1">
      <alignment vertical="center" wrapText="1"/>
    </xf>
    <xf numFmtId="0" fontId="11" fillId="0" borderId="1" xfId="0" applyFont="1" applyFill="1" applyBorder="1" applyAlignment="1">
      <alignment vertical="center" wrapText="1"/>
    </xf>
    <xf numFmtId="49" fontId="11" fillId="0" borderId="1" xfId="0" applyNumberFormat="1" applyFont="1" applyFill="1" applyBorder="1" applyAlignment="1">
      <alignment horizontal="center" vertical="center"/>
    </xf>
    <xf numFmtId="0" fontId="52" fillId="0" borderId="1" xfId="0" applyFont="1" applyFill="1" applyBorder="1" applyAlignment="1">
      <alignment horizontal="left" vertical="center" wrapText="1"/>
    </xf>
    <xf numFmtId="0" fontId="52" fillId="0" borderId="1" xfId="0" applyNumberFormat="1" applyFont="1" applyFill="1" applyBorder="1" applyAlignment="1">
      <alignment horizontal="center" vertical="center" wrapText="1"/>
    </xf>
    <xf numFmtId="3" fontId="52"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12" fontId="15" fillId="0" borderId="1" xfId="160" applyNumberFormat="1" applyFont="1" applyFill="1" applyBorder="1" applyAlignment="1">
      <alignment horizontal="center"/>
    </xf>
    <xf numFmtId="41" fontId="13" fillId="0" borderId="1" xfId="160" applyNumberFormat="1" applyFont="1" applyFill="1" applyBorder="1" applyAlignment="1">
      <alignment horizontal="right"/>
    </xf>
    <xf numFmtId="0" fontId="13" fillId="0" borderId="1" xfId="160" applyFont="1" applyFill="1" applyBorder="1" applyAlignment="1">
      <alignment horizontal="center" vertical="center"/>
    </xf>
    <xf numFmtId="0" fontId="18" fillId="0" borderId="1" xfId="203" applyFont="1" applyFill="1" applyBorder="1" applyAlignment="1">
      <alignment horizontal="center" vertical="center"/>
    </xf>
    <xf numFmtId="0" fontId="15" fillId="0" borderId="1" xfId="160" applyFont="1" applyFill="1" applyBorder="1" applyAlignment="1">
      <alignment horizontal="left" vertical="center" wrapText="1"/>
    </xf>
    <xf numFmtId="0" fontId="15" fillId="0" borderId="1" xfId="160" applyFont="1" applyFill="1" applyBorder="1" applyAlignment="1">
      <alignment horizontal="center"/>
    </xf>
    <xf numFmtId="176" fontId="15" fillId="0" borderId="1" xfId="260" applyNumberFormat="1" applyFont="1" applyFill="1" applyBorder="1" applyAlignment="1">
      <alignment horizontal="center"/>
    </xf>
    <xf numFmtId="177" fontId="13" fillId="0" borderId="1" xfId="160" applyNumberFormat="1" applyFont="1" applyFill="1" applyBorder="1" applyAlignment="1">
      <alignment horizontal="right"/>
    </xf>
    <xf numFmtId="49" fontId="11" fillId="0" borderId="1" xfId="0" applyNumberFormat="1" applyFont="1" applyFill="1" applyBorder="1" applyAlignment="1">
      <alignment horizontal="center" vertical="center" wrapText="1"/>
    </xf>
    <xf numFmtId="0" fontId="11" fillId="0" borderId="1" xfId="3" applyFont="1" applyFill="1" applyBorder="1" applyAlignment="1">
      <alignment vertical="center" wrapText="1"/>
    </xf>
    <xf numFmtId="0" fontId="13" fillId="0" borderId="1" xfId="3" applyFont="1" applyFill="1" applyBorder="1" applyAlignment="1">
      <alignment horizontal="center" vertical="center"/>
    </xf>
    <xf numFmtId="49" fontId="11" fillId="0" borderId="1" xfId="160" applyNumberFormat="1" applyFont="1" applyFill="1" applyBorder="1" applyAlignment="1">
      <alignment horizontal="center" vertical="center"/>
    </xf>
    <xf numFmtId="49" fontId="13" fillId="0" borderId="1" xfId="0" applyNumberFormat="1" applyFont="1" applyFill="1" applyBorder="1" applyAlignment="1">
      <alignment horizontal="center" vertical="center"/>
    </xf>
    <xf numFmtId="0" fontId="13" fillId="0" borderId="1" xfId="0" applyFont="1" applyFill="1" applyBorder="1" applyAlignment="1" applyProtection="1">
      <alignment horizontal="center" vertical="center"/>
    </xf>
    <xf numFmtId="3" fontId="13" fillId="0" borderId="1" xfId="0" applyNumberFormat="1" applyFont="1" applyFill="1" applyBorder="1" applyAlignment="1">
      <alignment horizontal="right" vertical="center"/>
    </xf>
    <xf numFmtId="12" fontId="15" fillId="0" borderId="1" xfId="260" applyNumberFormat="1" applyFont="1" applyFill="1" applyBorder="1" applyAlignment="1">
      <alignment horizontal="center" vertical="center"/>
    </xf>
    <xf numFmtId="41" fontId="11" fillId="0" borderId="1" xfId="0" applyNumberFormat="1" applyFont="1" applyFill="1" applyBorder="1" applyAlignment="1">
      <alignment vertical="center"/>
    </xf>
    <xf numFmtId="0" fontId="11" fillId="0" borderId="1" xfId="3" applyFont="1" applyFill="1" applyBorder="1" applyAlignment="1">
      <alignment horizontal="center" vertical="center" wrapText="1"/>
    </xf>
    <xf numFmtId="12" fontId="15" fillId="0" borderId="1" xfId="260" applyNumberFormat="1" applyFont="1" applyFill="1" applyBorder="1" applyAlignment="1">
      <alignment horizontal="center" vertical="center" wrapText="1"/>
    </xf>
    <xf numFmtId="49" fontId="13" fillId="0" borderId="1" xfId="160" applyNumberFormat="1" applyFont="1" applyFill="1" applyBorder="1" applyAlignment="1">
      <alignment horizontal="center" vertical="center"/>
    </xf>
    <xf numFmtId="49" fontId="15" fillId="0" borderId="1" xfId="260" applyNumberFormat="1" applyFont="1" applyFill="1" applyBorder="1" applyAlignment="1">
      <alignment horizontal="center" vertical="center"/>
    </xf>
    <xf numFmtId="12" fontId="10" fillId="0" borderId="1" xfId="67" applyNumberFormat="1" applyFont="1" applyFill="1" applyBorder="1" applyAlignment="1">
      <alignment horizontal="center" vertical="center"/>
    </xf>
    <xf numFmtId="49" fontId="10" fillId="0" borderId="1" xfId="67" applyNumberFormat="1" applyFont="1" applyFill="1" applyBorder="1" applyAlignment="1">
      <alignment horizontal="center" vertical="center"/>
    </xf>
    <xf numFmtId="0" fontId="15" fillId="0" borderId="1" xfId="0" applyFont="1" applyFill="1" applyBorder="1" applyAlignment="1">
      <alignment vertical="center" wrapText="1"/>
    </xf>
    <xf numFmtId="176" fontId="24" fillId="0" borderId="1" xfId="0" applyNumberFormat="1" applyFont="1" applyFill="1" applyBorder="1" applyAlignment="1">
      <alignment horizontal="center" vertical="center" wrapText="1"/>
    </xf>
    <xf numFmtId="49" fontId="24"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177" fontId="13" fillId="0" borderId="1" xfId="160" applyNumberFormat="1" applyFont="1" applyFill="1" applyBorder="1" applyAlignment="1">
      <alignment horizontal="center"/>
    </xf>
    <xf numFmtId="0" fontId="10" fillId="0" borderId="1" xfId="0"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13" fillId="0" borderId="1" xfId="160" applyFont="1" applyFill="1" applyBorder="1" applyAlignment="1">
      <alignment horizontal="center" vertical="center" wrapText="1"/>
    </xf>
    <xf numFmtId="41" fontId="13" fillId="0" borderId="1" xfId="160" applyNumberFormat="1" applyFont="1" applyFill="1" applyBorder="1" applyAlignment="1">
      <alignment horizontal="center"/>
    </xf>
    <xf numFmtId="176" fontId="13" fillId="0" borderId="1" xfId="12" applyNumberFormat="1" applyFont="1" applyFill="1" applyBorder="1" applyAlignment="1">
      <alignment horizontal="center" vertical="center" wrapText="1"/>
    </xf>
    <xf numFmtId="181" fontId="15" fillId="0" borderId="1" xfId="160" applyNumberFormat="1" applyFont="1" applyFill="1" applyBorder="1" applyAlignment="1">
      <alignment horizontal="center" vertical="center"/>
    </xf>
    <xf numFmtId="0" fontId="24" fillId="0" borderId="1" xfId="160" applyFont="1" applyFill="1" applyBorder="1" applyAlignment="1">
      <alignment horizontal="center" vertical="center"/>
    </xf>
    <xf numFmtId="12" fontId="15" fillId="0" borderId="1" xfId="160" applyNumberFormat="1" applyFont="1" applyFill="1" applyBorder="1" applyAlignment="1">
      <alignment horizontal="center" vertical="center"/>
    </xf>
    <xf numFmtId="0" fontId="13" fillId="0" borderId="1" xfId="160" applyFont="1" applyFill="1" applyBorder="1" applyAlignment="1">
      <alignment vertical="center"/>
    </xf>
    <xf numFmtId="0" fontId="11" fillId="3" borderId="1" xfId="211" applyFont="1" applyFill="1" applyBorder="1" applyAlignment="1">
      <alignment horizontal="center" vertical="center"/>
    </xf>
    <xf numFmtId="0" fontId="11" fillId="3" borderId="1" xfId="211"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176" fontId="11" fillId="3" borderId="1" xfId="211" applyNumberFormat="1" applyFont="1" applyFill="1" applyBorder="1" applyAlignment="1">
      <alignment horizontal="center" vertical="center" wrapText="1"/>
    </xf>
    <xf numFmtId="176" fontId="11" fillId="3" borderId="1" xfId="8" applyNumberFormat="1" applyFont="1" applyFill="1" applyBorder="1" applyAlignment="1">
      <alignment horizontal="center" vertical="center" wrapText="1"/>
    </xf>
    <xf numFmtId="0" fontId="11" fillId="3" borderId="1" xfId="0" applyFont="1" applyFill="1" applyBorder="1" applyAlignment="1">
      <alignment vertical="center" wrapText="1"/>
    </xf>
    <xf numFmtId="0" fontId="10" fillId="3" borderId="1" xfId="0" applyFont="1" applyFill="1" applyBorder="1" applyAlignment="1">
      <alignment vertical="center" wrapText="1"/>
    </xf>
    <xf numFmtId="176" fontId="11" fillId="3" borderId="1" xfId="8" applyNumberFormat="1" applyFont="1" applyFill="1" applyBorder="1" applyAlignment="1">
      <alignment horizontal="right" vertical="center" wrapText="1"/>
    </xf>
    <xf numFmtId="0" fontId="10" fillId="3" borderId="1" xfId="0" applyFont="1" applyFill="1" applyBorder="1" applyAlignment="1">
      <alignment horizontal="center" vertical="center" wrapText="1"/>
    </xf>
    <xf numFmtId="0" fontId="53" fillId="3" borderId="1" xfId="106" applyFont="1" applyFill="1" applyBorder="1" applyAlignment="1">
      <alignment horizontal="center" vertical="center" wrapText="1"/>
    </xf>
    <xf numFmtId="176" fontId="53" fillId="3" borderId="1" xfId="106" applyNumberFormat="1" applyFont="1" applyFill="1" applyBorder="1" applyAlignment="1">
      <alignment horizontal="right" vertical="center" wrapText="1"/>
    </xf>
    <xf numFmtId="0" fontId="24" fillId="3" borderId="1" xfId="211" applyFont="1" applyFill="1" applyBorder="1" applyAlignment="1">
      <alignment horizontal="center" vertical="center" wrapText="1"/>
    </xf>
    <xf numFmtId="0" fontId="55" fillId="0" borderId="0" xfId="160" applyFont="1" applyFill="1" applyAlignment="1">
      <alignment vertical="center"/>
    </xf>
    <xf numFmtId="0" fontId="11" fillId="0" borderId="0" xfId="211" applyFont="1" applyFill="1"/>
    <xf numFmtId="3" fontId="11" fillId="0" borderId="1" xfId="211" applyNumberFormat="1" applyFont="1" applyFill="1" applyBorder="1" applyAlignment="1">
      <alignment horizontal="right" vertical="center" wrapText="1"/>
    </xf>
    <xf numFmtId="177" fontId="11" fillId="0" borderId="1" xfId="260" applyNumberFormat="1" applyFont="1" applyFill="1" applyBorder="1" applyAlignment="1">
      <alignment horizontal="right" vertical="center"/>
    </xf>
    <xf numFmtId="177" fontId="11" fillId="0" borderId="1" xfId="260" applyNumberFormat="1" applyFont="1" applyFill="1" applyBorder="1" applyAlignment="1">
      <alignment vertical="center"/>
    </xf>
    <xf numFmtId="4" fontId="11" fillId="0" borderId="1" xfId="211" applyNumberFormat="1" applyFont="1" applyFill="1" applyBorder="1" applyAlignment="1">
      <alignment horizontal="center" vertical="center" wrapText="1"/>
    </xf>
    <xf numFmtId="0" fontId="53" fillId="0" borderId="1" xfId="160" applyFont="1" applyFill="1" applyBorder="1" applyAlignment="1">
      <alignment horizontal="center" vertical="center"/>
    </xf>
    <xf numFmtId="0" fontId="53" fillId="0" borderId="1" xfId="160" applyFont="1" applyFill="1" applyBorder="1" applyAlignment="1">
      <alignment horizontal="left" vertical="center"/>
    </xf>
    <xf numFmtId="0" fontId="11" fillId="0" borderId="1" xfId="211" applyFont="1" applyFill="1" applyBorder="1"/>
    <xf numFmtId="176" fontId="13" fillId="0" borderId="1" xfId="0" applyNumberFormat="1" applyFont="1" applyFill="1" applyBorder="1" applyAlignment="1">
      <alignment horizontal="center" vertical="center" wrapText="1"/>
    </xf>
    <xf numFmtId="49" fontId="53" fillId="0" borderId="1" xfId="16" applyNumberFormat="1" applyFont="1" applyFill="1" applyBorder="1" applyAlignment="1">
      <alignment horizontal="center" vertical="center" wrapText="1"/>
    </xf>
    <xf numFmtId="0" fontId="53" fillId="0" borderId="1" xfId="211" applyFont="1" applyFill="1" applyBorder="1" applyAlignment="1">
      <alignment horizontal="center"/>
    </xf>
    <xf numFmtId="0" fontId="11" fillId="0" borderId="1" xfId="16" applyFont="1" applyFill="1" applyBorder="1" applyAlignment="1">
      <alignment horizontal="center" vertical="center" wrapText="1"/>
    </xf>
    <xf numFmtId="0" fontId="23" fillId="0" borderId="1" xfId="0" applyFont="1" applyFill="1" applyBorder="1" applyAlignment="1">
      <alignment horizontal="center" vertical="center"/>
    </xf>
    <xf numFmtId="0" fontId="11" fillId="0" borderId="1" xfId="70" applyFont="1" applyFill="1" applyBorder="1" applyAlignment="1">
      <alignment horizontal="left" vertical="center" wrapText="1"/>
    </xf>
    <xf numFmtId="176" fontId="13" fillId="0" borderId="1" xfId="12" applyNumberFormat="1" applyFont="1" applyFill="1" applyBorder="1" applyAlignment="1">
      <alignment horizontal="left" vertical="center" wrapText="1"/>
    </xf>
    <xf numFmtId="0" fontId="18" fillId="0" borderId="1" xfId="67" applyFont="1" applyFill="1" applyBorder="1" applyAlignment="1">
      <alignment horizontal="center" vertical="center"/>
    </xf>
    <xf numFmtId="0" fontId="56" fillId="0" borderId="1" xfId="0" applyFont="1" applyFill="1" applyBorder="1" applyAlignment="1">
      <alignment horizontal="left" vertical="center" wrapText="1"/>
    </xf>
    <xf numFmtId="176" fontId="53" fillId="0" borderId="1" xfId="260" applyNumberFormat="1" applyFont="1" applyFill="1" applyBorder="1" applyAlignment="1">
      <alignment horizontal="right" vertical="center" wrapText="1"/>
    </xf>
    <xf numFmtId="0" fontId="25" fillId="0" borderId="1" xfId="0" applyFont="1" applyFill="1" applyBorder="1">
      <alignment vertical="center"/>
    </xf>
    <xf numFmtId="0" fontId="15" fillId="3" borderId="1" xfId="0" applyFont="1" applyFill="1" applyBorder="1">
      <alignment vertical="center"/>
    </xf>
    <xf numFmtId="0" fontId="13" fillId="3" borderId="1" xfId="0" applyFont="1" applyFill="1" applyBorder="1" applyAlignment="1">
      <alignment horizontal="left" vertical="center" wrapText="1"/>
    </xf>
    <xf numFmtId="31" fontId="11" fillId="3" borderId="1" xfId="260" applyNumberFormat="1" applyFont="1" applyFill="1" applyBorder="1" applyAlignment="1">
      <alignment horizontal="center" vertical="center" wrapText="1"/>
    </xf>
    <xf numFmtId="176" fontId="11" fillId="3" borderId="1" xfId="260" applyNumberFormat="1" applyFont="1" applyFill="1" applyBorder="1" applyAlignment="1">
      <alignment horizontal="center" vertical="center" wrapText="1"/>
    </xf>
    <xf numFmtId="176" fontId="15" fillId="3" borderId="1" xfId="8" applyNumberFormat="1" applyFont="1" applyFill="1" applyBorder="1">
      <alignment vertical="center"/>
    </xf>
    <xf numFmtId="176" fontId="11" fillId="0" borderId="0" xfId="211" applyNumberFormat="1" applyFont="1" applyFill="1"/>
    <xf numFmtId="0" fontId="56" fillId="0" borderId="1" xfId="0" applyFont="1" applyFill="1" applyBorder="1" applyAlignment="1">
      <alignment horizontal="center" vertical="center" wrapText="1"/>
    </xf>
    <xf numFmtId="176" fontId="53" fillId="0" borderId="1" xfId="107" applyNumberFormat="1" applyFont="1" applyFill="1" applyBorder="1" applyAlignment="1">
      <alignment horizontal="center" vertical="center" wrapText="1"/>
    </xf>
    <xf numFmtId="0" fontId="13" fillId="0" borderId="1" xfId="0" applyFont="1" applyFill="1" applyBorder="1">
      <alignment vertical="center"/>
    </xf>
    <xf numFmtId="176" fontId="11" fillId="0" borderId="1" xfId="8" applyNumberFormat="1" applyFont="1" applyFill="1" applyBorder="1" applyAlignment="1">
      <alignment vertical="center" wrapText="1"/>
    </xf>
    <xf numFmtId="0" fontId="13" fillId="0" borderId="1" xfId="0" applyFont="1" applyFill="1" applyBorder="1" applyAlignment="1">
      <alignment vertical="center" wrapText="1"/>
    </xf>
    <xf numFmtId="41" fontId="13" fillId="0" borderId="1" xfId="0" applyNumberFormat="1" applyFont="1" applyFill="1" applyBorder="1">
      <alignment vertical="center"/>
    </xf>
    <xf numFmtId="41" fontId="53" fillId="0" borderId="1" xfId="211" applyNumberFormat="1" applyFont="1" applyFill="1" applyBorder="1"/>
    <xf numFmtId="0" fontId="15" fillId="0" borderId="1" xfId="0" applyFont="1" applyFill="1" applyBorder="1" applyAlignment="1">
      <alignment horizontal="justify" vertical="center"/>
    </xf>
    <xf numFmtId="41" fontId="13" fillId="0" borderId="1" xfId="0" applyNumberFormat="1" applyFont="1" applyFill="1" applyBorder="1" applyAlignment="1">
      <alignment horizontal="center" vertical="center"/>
    </xf>
    <xf numFmtId="176" fontId="11" fillId="0" borderId="0" xfId="8" applyNumberFormat="1" applyFont="1" applyFill="1" applyBorder="1" applyAlignment="1">
      <alignment horizontal="center" vertical="center"/>
    </xf>
    <xf numFmtId="0" fontId="11" fillId="0" borderId="1" xfId="211" applyFont="1" applyFill="1" applyBorder="1" applyAlignment="1">
      <alignment vertical="center"/>
    </xf>
    <xf numFmtId="0" fontId="53" fillId="0" borderId="1" xfId="210" applyFont="1" applyFill="1" applyBorder="1" applyAlignment="1">
      <alignment horizontal="left" vertical="center" wrapText="1"/>
    </xf>
    <xf numFmtId="176" fontId="53" fillId="0" borderId="1" xfId="223" applyNumberFormat="1" applyFont="1" applyFill="1" applyBorder="1" applyAlignment="1">
      <alignment horizontal="center" vertical="center" wrapText="1"/>
    </xf>
    <xf numFmtId="176" fontId="13" fillId="0" borderId="1" xfId="107" applyNumberFormat="1" applyFont="1" applyFill="1" applyBorder="1" applyAlignment="1">
      <alignment horizontal="center" vertical="center" wrapText="1"/>
    </xf>
    <xf numFmtId="0" fontId="56" fillId="0" borderId="1" xfId="0" applyNumberFormat="1" applyFont="1" applyFill="1" applyBorder="1" applyAlignment="1">
      <alignment horizontal="center" vertical="center"/>
    </xf>
    <xf numFmtId="176" fontId="56" fillId="0" borderId="1" xfId="8" applyNumberFormat="1" applyFont="1" applyFill="1" applyBorder="1" applyAlignment="1">
      <alignment horizontal="center" vertical="center"/>
    </xf>
    <xf numFmtId="0" fontId="54" fillId="0" borderId="1" xfId="211" applyFont="1" applyFill="1" applyBorder="1" applyAlignment="1">
      <alignment horizontal="center" vertical="center"/>
    </xf>
    <xf numFmtId="0" fontId="24" fillId="0" borderId="1" xfId="211" applyFont="1" applyFill="1" applyBorder="1" applyAlignment="1">
      <alignment horizontal="center" vertical="center" wrapText="1"/>
    </xf>
    <xf numFmtId="176" fontId="57" fillId="0" borderId="1" xfId="211" applyNumberFormat="1" applyFont="1" applyFill="1" applyBorder="1" applyAlignment="1">
      <alignment horizontal="left" vertical="center" wrapText="1"/>
    </xf>
    <xf numFmtId="176" fontId="57" fillId="0" borderId="1" xfId="223" applyNumberFormat="1" applyFont="1" applyFill="1" applyBorder="1" applyAlignment="1">
      <alignment horizontal="center" vertical="center" wrapText="1"/>
    </xf>
    <xf numFmtId="0" fontId="13" fillId="0" borderId="1" xfId="160" applyFont="1" applyBorder="1" applyAlignment="1">
      <alignment horizontal="center" vertical="center"/>
    </xf>
    <xf numFmtId="182" fontId="15" fillId="0" borderId="1" xfId="0" applyNumberFormat="1" applyFont="1" applyFill="1" applyBorder="1" applyAlignment="1">
      <alignment vertical="center"/>
    </xf>
    <xf numFmtId="0" fontId="13" fillId="0" borderId="1" xfId="160" applyFont="1" applyFill="1" applyBorder="1" applyAlignment="1">
      <alignment horizontal="left" vertical="center"/>
    </xf>
    <xf numFmtId="182" fontId="15" fillId="0" borderId="1" xfId="0" applyNumberFormat="1" applyFont="1" applyFill="1" applyBorder="1" applyAlignment="1">
      <alignment horizontal="right" vertical="center"/>
    </xf>
    <xf numFmtId="182" fontId="15" fillId="0" borderId="1" xfId="0" applyNumberFormat="1" applyFont="1" applyFill="1" applyBorder="1" applyAlignment="1">
      <alignment vertical="center" wrapText="1"/>
    </xf>
    <xf numFmtId="176" fontId="10" fillId="3" borderId="1" xfId="8"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1" fillId="3" borderId="1" xfId="0" applyFont="1" applyFill="1" applyBorder="1" applyAlignment="1">
      <alignment vertical="center"/>
    </xf>
    <xf numFmtId="0" fontId="24" fillId="0" borderId="1" xfId="160" applyFont="1" applyFill="1" applyBorder="1" applyAlignment="1">
      <alignment horizontal="left" vertical="center"/>
    </xf>
    <xf numFmtId="176" fontId="24" fillId="0" borderId="1" xfId="223" applyNumberFormat="1" applyFont="1" applyFill="1" applyBorder="1" applyAlignment="1">
      <alignment horizontal="center" vertical="center"/>
    </xf>
    <xf numFmtId="49" fontId="24" fillId="0" borderId="1" xfId="160" applyNumberFormat="1" applyFont="1" applyFill="1" applyBorder="1" applyAlignment="1">
      <alignment horizontal="center" vertical="center"/>
    </xf>
    <xf numFmtId="182" fontId="58" fillId="0" borderId="1" xfId="0" applyNumberFormat="1" applyFont="1" applyFill="1" applyBorder="1" applyAlignment="1">
      <alignment vertical="center"/>
    </xf>
    <xf numFmtId="49" fontId="58" fillId="0" borderId="1" xfId="0" applyNumberFormat="1" applyFont="1" applyFill="1" applyBorder="1" applyAlignment="1">
      <alignment horizontal="center" vertical="center" wrapText="1"/>
    </xf>
    <xf numFmtId="176" fontId="10" fillId="0" borderId="1" xfId="8" applyNumberFormat="1" applyFont="1" applyFill="1" applyBorder="1" applyAlignment="1">
      <alignment horizontal="center" vertical="center" wrapText="1"/>
    </xf>
    <xf numFmtId="0" fontId="11" fillId="0" borderId="0" xfId="160" applyFont="1"/>
    <xf numFmtId="0" fontId="11" fillId="0" borderId="1" xfId="0" applyFont="1" applyFill="1" applyBorder="1" applyAlignment="1">
      <alignment vertical="center"/>
    </xf>
    <xf numFmtId="49" fontId="58" fillId="3" borderId="1" xfId="0" applyNumberFormat="1" applyFont="1" applyFill="1" applyBorder="1" applyAlignment="1">
      <alignment horizontal="center" vertical="center" wrapText="1"/>
    </xf>
    <xf numFmtId="0" fontId="11" fillId="0" borderId="1" xfId="67" applyFont="1" applyFill="1" applyBorder="1" applyAlignment="1">
      <alignment vertical="center" wrapText="1"/>
    </xf>
    <xf numFmtId="0" fontId="11" fillId="0" borderId="1" xfId="0" applyNumberFormat="1" applyFont="1" applyFill="1" applyBorder="1" applyAlignment="1">
      <alignment horizontal="center" vertical="center" wrapText="1"/>
    </xf>
    <xf numFmtId="3" fontId="32" fillId="0" borderId="1" xfId="0" applyNumberFormat="1" applyFont="1" applyFill="1" applyBorder="1" applyAlignment="1">
      <alignment horizontal="right" vertical="center"/>
    </xf>
    <xf numFmtId="49" fontId="32" fillId="0" borderId="1" xfId="0" applyNumberFormat="1" applyFont="1" applyFill="1" applyBorder="1" applyAlignment="1">
      <alignment horizontal="center" vertical="center"/>
    </xf>
    <xf numFmtId="0" fontId="32" fillId="0" borderId="1" xfId="0" applyFont="1" applyFill="1" applyBorder="1" applyAlignment="1">
      <alignment horizontal="center" vertical="center"/>
    </xf>
    <xf numFmtId="0" fontId="11" fillId="0" borderId="1" xfId="0" applyFont="1" applyFill="1" applyBorder="1" applyAlignment="1">
      <alignment horizontal="left" vertical="center"/>
    </xf>
    <xf numFmtId="0" fontId="13" fillId="0" borderId="1" xfId="220" applyFont="1" applyFill="1" applyBorder="1" applyAlignment="1">
      <alignment vertical="center" wrapText="1"/>
    </xf>
    <xf numFmtId="176" fontId="13" fillId="0" borderId="1" xfId="260" applyNumberFormat="1" applyFont="1" applyFill="1" applyBorder="1" applyAlignment="1">
      <alignment horizontal="center" vertical="center" wrapText="1"/>
    </xf>
    <xf numFmtId="0" fontId="13" fillId="0" borderId="1" xfId="160" applyFont="1" applyFill="1" applyBorder="1" applyAlignment="1">
      <alignment horizontal="left" vertical="center" wrapText="1"/>
    </xf>
    <xf numFmtId="14" fontId="13" fillId="0" borderId="1" xfId="160" applyNumberFormat="1" applyFont="1" applyFill="1" applyBorder="1" applyAlignment="1">
      <alignment horizontal="center" vertical="center"/>
    </xf>
    <xf numFmtId="177" fontId="13" fillId="0" borderId="1" xfId="160" applyNumberFormat="1" applyFont="1" applyFill="1" applyBorder="1" applyAlignment="1">
      <alignment vertical="center"/>
    </xf>
    <xf numFmtId="43" fontId="13" fillId="0" borderId="1" xfId="223" applyFont="1" applyFill="1" applyBorder="1" applyAlignment="1">
      <alignment horizontal="center" vertical="center" wrapText="1"/>
    </xf>
    <xf numFmtId="176" fontId="13" fillId="0" borderId="1" xfId="223" applyNumberFormat="1" applyFont="1" applyFill="1" applyBorder="1" applyAlignment="1"/>
    <xf numFmtId="49" fontId="13" fillId="0" borderId="1" xfId="160" applyNumberFormat="1" applyFont="1" applyFill="1" applyBorder="1" applyAlignment="1">
      <alignment horizontal="center"/>
    </xf>
    <xf numFmtId="14" fontId="15" fillId="3" borderId="1" xfId="0" applyNumberFormat="1" applyFont="1" applyFill="1" applyBorder="1" applyAlignment="1">
      <alignment horizontal="center" vertical="center"/>
    </xf>
    <xf numFmtId="0" fontId="11" fillId="0" borderId="0" xfId="16" applyFont="1"/>
    <xf numFmtId="0" fontId="11" fillId="3" borderId="1" xfId="0" applyFont="1" applyFill="1" applyBorder="1" applyAlignment="1">
      <alignment horizontal="center" vertical="center"/>
    </xf>
    <xf numFmtId="0" fontId="21" fillId="0" borderId="1" xfId="160" applyFont="1" applyBorder="1" applyAlignment="1">
      <alignment vertical="center"/>
    </xf>
    <xf numFmtId="49" fontId="13" fillId="0" borderId="1" xfId="160" applyNumberFormat="1" applyFont="1" applyBorder="1" applyAlignment="1">
      <alignment horizontal="center" vertical="center"/>
    </xf>
    <xf numFmtId="0" fontId="15" fillId="3" borderId="1" xfId="0" applyFont="1" applyFill="1" applyBorder="1" applyAlignment="1">
      <alignment horizontal="center" vertical="center"/>
    </xf>
    <xf numFmtId="49" fontId="13" fillId="0" borderId="1" xfId="160" applyNumberFormat="1" applyFont="1" applyBorder="1" applyAlignment="1">
      <alignment horizontal="center" vertical="center" wrapText="1"/>
    </xf>
    <xf numFmtId="0" fontId="13" fillId="0" borderId="1" xfId="160" applyFont="1" applyBorder="1" applyAlignment="1">
      <alignment horizontal="center" vertical="center" wrapText="1"/>
    </xf>
    <xf numFmtId="0" fontId="13" fillId="0" borderId="1" xfId="160" applyFont="1" applyBorder="1" applyAlignment="1">
      <alignment horizontal="left" vertical="center"/>
    </xf>
    <xf numFmtId="31" fontId="13" fillId="0" borderId="1" xfId="160" applyNumberFormat="1" applyFont="1" applyBorder="1" applyAlignment="1">
      <alignment horizontal="center" vertical="center"/>
    </xf>
    <xf numFmtId="0" fontId="13" fillId="0" borderId="1" xfId="16" applyFont="1" applyBorder="1" applyAlignment="1">
      <alignment vertical="center" wrapText="1"/>
    </xf>
    <xf numFmtId="0" fontId="13" fillId="0" borderId="1" xfId="16" applyFont="1" applyBorder="1" applyAlignment="1">
      <alignment horizontal="center" vertical="center" wrapText="1"/>
    </xf>
    <xf numFmtId="58" fontId="13" fillId="0" borderId="1" xfId="16" applyNumberFormat="1" applyFont="1" applyBorder="1" applyAlignment="1">
      <alignment horizontal="center" vertical="center" wrapText="1"/>
    </xf>
    <xf numFmtId="0" fontId="21" fillId="0" borderId="1" xfId="160" applyFont="1" applyBorder="1" applyAlignment="1">
      <alignment horizontal="left" vertical="center"/>
    </xf>
    <xf numFmtId="0" fontId="13" fillId="0" borderId="1" xfId="160" applyFont="1" applyFill="1" applyBorder="1" applyAlignment="1">
      <alignment horizontal="center"/>
    </xf>
    <xf numFmtId="41" fontId="57" fillId="0" borderId="1" xfId="160" applyNumberFormat="1" applyFont="1" applyFill="1" applyBorder="1" applyAlignment="1">
      <alignment horizontal="center"/>
    </xf>
    <xf numFmtId="49" fontId="57" fillId="0" borderId="1" xfId="160" applyNumberFormat="1" applyFont="1" applyFill="1" applyBorder="1" applyAlignment="1">
      <alignment horizontal="center"/>
    </xf>
    <xf numFmtId="0" fontId="13" fillId="0" borderId="1" xfId="160" applyFont="1" applyBorder="1" applyAlignment="1">
      <alignment horizontal="left" vertical="center" wrapText="1"/>
    </xf>
    <xf numFmtId="31" fontId="13" fillId="0" borderId="1" xfId="160" applyNumberFormat="1" applyFont="1" applyBorder="1" applyAlignment="1">
      <alignment horizontal="center" vertical="center" wrapText="1"/>
    </xf>
    <xf numFmtId="0" fontId="11" fillId="0" borderId="0" xfId="160" applyFont="1" applyAlignment="1">
      <alignment horizontal="center" vertical="center"/>
    </xf>
    <xf numFmtId="0" fontId="29" fillId="0" borderId="0" xfId="211" applyFont="1" applyFill="1" applyBorder="1" applyAlignment="1">
      <alignment horizontal="center" vertical="center" wrapText="1"/>
    </xf>
    <xf numFmtId="0" fontId="29" fillId="0" borderId="0" xfId="211" applyFont="1" applyFill="1" applyAlignment="1">
      <alignment horizontal="center" vertical="center" wrapText="1"/>
    </xf>
    <xf numFmtId="176" fontId="62" fillId="0" borderId="1" xfId="223" applyNumberFormat="1" applyFont="1" applyBorder="1" applyAlignment="1">
      <alignment horizontal="center" vertical="center" wrapText="1"/>
    </xf>
    <xf numFmtId="0" fontId="63" fillId="3" borderId="1" xfId="106" applyFont="1" applyFill="1" applyBorder="1" applyAlignment="1">
      <alignment horizontal="center" vertical="center" wrapText="1"/>
    </xf>
    <xf numFmtId="176" fontId="60" fillId="3" borderId="1" xfId="211" applyNumberFormat="1" applyFont="1" applyFill="1" applyBorder="1" applyAlignment="1">
      <alignment horizontal="center" vertical="center" wrapText="1"/>
    </xf>
    <xf numFmtId="0" fontId="59" fillId="3" borderId="1" xfId="211" applyFont="1" applyFill="1" applyBorder="1" applyAlignment="1">
      <alignment horizontal="center" vertical="center" wrapText="1"/>
    </xf>
    <xf numFmtId="0" fontId="64" fillId="0" borderId="1" xfId="106" applyFont="1" applyFill="1" applyBorder="1" applyAlignment="1">
      <alignment horizontal="center" vertical="center"/>
    </xf>
    <xf numFmtId="0" fontId="64" fillId="0" borderId="1" xfId="106" applyFont="1" applyFill="1" applyBorder="1" applyAlignment="1">
      <alignment horizontal="left" vertical="center"/>
    </xf>
    <xf numFmtId="14" fontId="65" fillId="0" borderId="1" xfId="0" applyNumberFormat="1" applyFont="1" applyFill="1" applyBorder="1" applyAlignment="1">
      <alignment horizontal="center" vertical="center"/>
    </xf>
    <xf numFmtId="176" fontId="64" fillId="0" borderId="1" xfId="223" applyNumberFormat="1" applyFont="1" applyFill="1" applyBorder="1" applyAlignment="1">
      <alignment horizontal="right" vertical="center"/>
    </xf>
    <xf numFmtId="0" fontId="64" fillId="0" borderId="1" xfId="106" applyFont="1" applyFill="1" applyBorder="1" applyAlignment="1">
      <alignment vertical="center"/>
    </xf>
    <xf numFmtId="176" fontId="64" fillId="0" borderId="1" xfId="223" applyNumberFormat="1" applyFont="1" applyFill="1" applyBorder="1" applyAlignment="1">
      <alignment horizontal="center" vertical="center"/>
    </xf>
    <xf numFmtId="58" fontId="64" fillId="0" borderId="1" xfId="215" applyNumberFormat="1" applyFont="1" applyFill="1" applyBorder="1" applyAlignment="1">
      <alignment horizontal="center" vertical="center" wrapText="1"/>
    </xf>
    <xf numFmtId="0" fontId="66" fillId="0" borderId="1" xfId="106" applyFont="1" applyFill="1" applyBorder="1" applyAlignment="1">
      <alignment horizontal="left" vertical="center"/>
    </xf>
    <xf numFmtId="0" fontId="66" fillId="0" borderId="1" xfId="106" applyFont="1" applyFill="1" applyBorder="1" applyAlignment="1">
      <alignment horizontal="center" vertical="center"/>
    </xf>
    <xf numFmtId="14" fontId="62" fillId="0" borderId="1" xfId="0" applyNumberFormat="1" applyFont="1" applyFill="1" applyBorder="1" applyAlignment="1">
      <alignment horizontal="center" vertical="center"/>
    </xf>
    <xf numFmtId="176" fontId="66" fillId="0" borderId="1" xfId="223" applyNumberFormat="1" applyFont="1" applyFill="1" applyBorder="1" applyAlignment="1">
      <alignment horizontal="right" vertical="center"/>
    </xf>
    <xf numFmtId="0" fontId="10" fillId="0" borderId="1" xfId="211" applyFont="1" applyFill="1" applyBorder="1" applyAlignment="1">
      <alignment horizontal="center" vertical="center"/>
    </xf>
    <xf numFmtId="0" fontId="10" fillId="0" borderId="1" xfId="211" applyFont="1" applyFill="1" applyBorder="1" applyAlignment="1">
      <alignment horizontal="center" vertical="center" wrapText="1"/>
    </xf>
    <xf numFmtId="176" fontId="10" fillId="0" borderId="1" xfId="223" applyNumberFormat="1" applyFont="1" applyFill="1" applyBorder="1" applyAlignment="1">
      <alignment horizontal="center" vertical="center" wrapText="1"/>
    </xf>
    <xf numFmtId="177" fontId="10" fillId="0" borderId="1" xfId="211" applyNumberFormat="1" applyFont="1" applyFill="1" applyBorder="1" applyAlignment="1">
      <alignment horizontal="center" vertical="center" wrapText="1"/>
    </xf>
    <xf numFmtId="0" fontId="10" fillId="0" borderId="0" xfId="211" applyFont="1" applyFill="1"/>
    <xf numFmtId="0" fontId="10" fillId="0" borderId="1" xfId="211" applyFont="1" applyFill="1" applyBorder="1" applyAlignment="1">
      <alignment vertical="center" wrapText="1"/>
    </xf>
    <xf numFmtId="0" fontId="10" fillId="0" borderId="1" xfId="211" applyFont="1" applyFill="1" applyBorder="1" applyAlignment="1">
      <alignment horizontal="left" vertical="center" wrapText="1"/>
    </xf>
    <xf numFmtId="14" fontId="10" fillId="0" borderId="1" xfId="211" applyNumberFormat="1" applyFont="1" applyFill="1" applyBorder="1" applyAlignment="1">
      <alignment horizontal="center" vertical="center" wrapText="1"/>
    </xf>
    <xf numFmtId="41" fontId="10" fillId="0" borderId="1" xfId="0" applyNumberFormat="1" applyFont="1" applyFill="1" applyBorder="1" applyAlignment="1">
      <alignment horizontal="center" vertical="center" wrapText="1"/>
    </xf>
    <xf numFmtId="0" fontId="65" fillId="0" borderId="1" xfId="160" applyFont="1" applyFill="1" applyBorder="1" applyAlignment="1">
      <alignment horizontal="right" vertical="center"/>
    </xf>
    <xf numFmtId="49" fontId="65" fillId="0" borderId="1" xfId="16" applyNumberFormat="1" applyFont="1" applyFill="1" applyBorder="1" applyAlignment="1">
      <alignment horizontal="left" vertical="center" wrapText="1"/>
    </xf>
    <xf numFmtId="49" fontId="10" fillId="0" borderId="1" xfId="16" applyNumberFormat="1" applyFont="1" applyFill="1" applyBorder="1" applyAlignment="1">
      <alignment horizontal="center" vertical="center" wrapText="1"/>
    </xf>
    <xf numFmtId="0" fontId="10" fillId="0" borderId="1" xfId="213" applyFont="1" applyFill="1" applyBorder="1" applyAlignment="1">
      <alignment horizontal="center" vertical="center" wrapText="1"/>
    </xf>
    <xf numFmtId="0" fontId="10" fillId="0" borderId="1" xfId="211" applyFont="1" applyFill="1" applyBorder="1" applyAlignment="1">
      <alignment horizontal="center"/>
    </xf>
    <xf numFmtId="0" fontId="10" fillId="0" borderId="1" xfId="67" applyFont="1" applyFill="1" applyBorder="1" applyAlignment="1">
      <alignment horizontal="center" vertical="center" wrapText="1"/>
    </xf>
    <xf numFmtId="0" fontId="10" fillId="0" borderId="1" xfId="0" applyFont="1" applyFill="1" applyBorder="1" applyAlignment="1">
      <alignment horizontal="left" vertical="center" wrapText="1"/>
    </xf>
    <xf numFmtId="3" fontId="10" fillId="0" borderId="1" xfId="0" applyNumberFormat="1" applyFont="1" applyFill="1" applyBorder="1" applyAlignment="1">
      <alignment horizontal="right" vertical="center"/>
    </xf>
    <xf numFmtId="182" fontId="10" fillId="0" borderId="1" xfId="0" applyNumberFormat="1" applyFont="1" applyFill="1" applyBorder="1" applyAlignment="1">
      <alignment horizontal="right" vertical="center"/>
    </xf>
    <xf numFmtId="0" fontId="15" fillId="0" borderId="1" xfId="211" applyFont="1" applyFill="1" applyBorder="1" applyAlignment="1">
      <alignment horizontal="center" vertical="center" wrapText="1"/>
    </xf>
    <xf numFmtId="176" fontId="15" fillId="0" borderId="1" xfId="223" applyNumberFormat="1" applyFont="1" applyFill="1" applyBorder="1" applyAlignment="1">
      <alignment horizontal="right" vertical="center" wrapText="1"/>
    </xf>
    <xf numFmtId="0" fontId="32" fillId="0" borderId="1" xfId="211" applyFont="1" applyFill="1" applyBorder="1" applyAlignment="1">
      <alignment horizontal="center" vertical="center"/>
    </xf>
    <xf numFmtId="0" fontId="66" fillId="0" borderId="1" xfId="211" applyFont="1" applyFill="1" applyBorder="1" applyAlignment="1">
      <alignment horizontal="right" vertical="center" wrapText="1"/>
    </xf>
    <xf numFmtId="49" fontId="62" fillId="0" borderId="1" xfId="16" applyNumberFormat="1" applyFont="1" applyFill="1" applyBorder="1" applyAlignment="1">
      <alignment horizontal="left" vertical="center" wrapText="1"/>
    </xf>
    <xf numFmtId="49" fontId="32" fillId="0" borderId="1" xfId="16" applyNumberFormat="1" applyFont="1" applyFill="1" applyBorder="1" applyAlignment="1">
      <alignment horizontal="center" vertical="center" wrapText="1"/>
    </xf>
    <xf numFmtId="176" fontId="24" fillId="0" borderId="1" xfId="223" applyNumberFormat="1" applyFont="1" applyFill="1" applyBorder="1" applyAlignment="1">
      <alignment horizontal="center" vertical="center" wrapText="1"/>
    </xf>
    <xf numFmtId="177" fontId="66" fillId="0" borderId="1" xfId="211" applyNumberFormat="1" applyFont="1" applyFill="1" applyBorder="1" applyAlignment="1">
      <alignment horizontal="right" vertical="center" wrapText="1"/>
    </xf>
    <xf numFmtId="176" fontId="61" fillId="3" borderId="1" xfId="211" applyNumberFormat="1" applyFont="1" applyFill="1" applyBorder="1" applyAlignment="1">
      <alignment horizontal="center" vertical="center" wrapText="1"/>
    </xf>
    <xf numFmtId="0" fontId="11" fillId="0" borderId="1" xfId="211" applyFont="1" applyFill="1" applyBorder="1" applyAlignment="1">
      <alignment horizontal="center"/>
    </xf>
    <xf numFmtId="0" fontId="13" fillId="3" borderId="1" xfId="0" applyFont="1" applyFill="1" applyBorder="1" applyAlignment="1">
      <alignment horizontal="center" vertical="center" wrapText="1"/>
    </xf>
    <xf numFmtId="176" fontId="57" fillId="0" borderId="1" xfId="211" applyNumberFormat="1" applyFont="1" applyFill="1" applyBorder="1" applyAlignment="1">
      <alignment horizontal="center" vertical="center" wrapText="1"/>
    </xf>
    <xf numFmtId="0" fontId="17" fillId="0" borderId="0" xfId="211" applyFont="1" applyFill="1" applyBorder="1" applyAlignment="1">
      <alignment horizontal="center" vertical="center" wrapText="1"/>
    </xf>
    <xf numFmtId="0" fontId="17" fillId="0" borderId="0" xfId="211" applyFont="1" applyFill="1" applyAlignment="1">
      <alignment horizontal="center" vertical="center" wrapText="1"/>
    </xf>
    <xf numFmtId="0" fontId="65" fillId="0" borderId="1" xfId="0" applyFont="1" applyFill="1" applyBorder="1" applyAlignment="1">
      <alignment vertical="center" wrapText="1"/>
    </xf>
    <xf numFmtId="0" fontId="65" fillId="0" borderId="1" xfId="0" applyFont="1" applyFill="1" applyBorder="1" applyAlignment="1">
      <alignment horizontal="center" vertical="center" wrapText="1"/>
    </xf>
    <xf numFmtId="176" fontId="64" fillId="0" borderId="1" xfId="8" applyNumberFormat="1" applyFont="1" applyFill="1" applyBorder="1" applyAlignment="1">
      <alignment horizontal="center" vertical="center" wrapText="1"/>
    </xf>
    <xf numFmtId="0" fontId="66" fillId="0" borderId="1" xfId="160" applyFont="1" applyFill="1" applyBorder="1" applyAlignment="1">
      <alignment horizontal="center" vertical="center"/>
    </xf>
    <xf numFmtId="176" fontId="66" fillId="0" borderId="1" xfId="260" applyNumberFormat="1" applyFont="1" applyFill="1" applyBorder="1" applyAlignment="1">
      <alignment horizontal="center" vertical="center"/>
    </xf>
    <xf numFmtId="176" fontId="66" fillId="0" borderId="1" xfId="211" applyNumberFormat="1" applyFont="1" applyFill="1" applyBorder="1" applyAlignment="1">
      <alignment horizontal="center" vertical="center" wrapText="1"/>
    </xf>
    <xf numFmtId="176" fontId="64" fillId="0" borderId="1" xfId="8" applyNumberFormat="1" applyFont="1" applyFill="1" applyBorder="1" applyAlignment="1">
      <alignment horizontal="center" vertical="center"/>
    </xf>
    <xf numFmtId="176" fontId="64" fillId="0" borderId="1" xfId="8" applyNumberFormat="1" applyFont="1" applyFill="1" applyBorder="1">
      <alignment vertical="center"/>
    </xf>
    <xf numFmtId="0" fontId="62" fillId="0" borderId="1" xfId="219" applyFont="1" applyBorder="1" applyAlignment="1">
      <alignment horizontal="center" vertical="center" wrapText="1"/>
    </xf>
    <xf numFmtId="0" fontId="60" fillId="3" borderId="1" xfId="219" applyFont="1" applyFill="1" applyBorder="1" applyAlignment="1">
      <alignment horizontal="center" vertical="center" wrapText="1"/>
    </xf>
    <xf numFmtId="177" fontId="33" fillId="2" borderId="0" xfId="211" applyNumberFormat="1" applyFont="1" applyFill="1" applyBorder="1" applyAlignment="1"/>
    <xf numFmtId="177" fontId="3" fillId="2" borderId="0" xfId="211" applyNumberFormat="1" applyFont="1" applyFill="1" applyBorder="1" applyAlignment="1"/>
    <xf numFmtId="0" fontId="3" fillId="0" borderId="1" xfId="219" applyFont="1" applyBorder="1" applyAlignment="1">
      <alignment vertical="center"/>
    </xf>
    <xf numFmtId="183" fontId="3" fillId="0" borderId="1" xfId="219" applyNumberFormat="1" applyFont="1" applyBorder="1" applyAlignment="1">
      <alignment vertical="center"/>
    </xf>
    <xf numFmtId="0" fontId="60" fillId="3" borderId="1" xfId="219" applyFont="1" applyFill="1" applyBorder="1" applyAlignment="1">
      <alignment vertical="center"/>
    </xf>
    <xf numFmtId="0" fontId="61" fillId="0" borderId="1" xfId="219" applyFont="1" applyBorder="1" applyAlignment="1">
      <alignment horizontal="center" vertical="center" wrapText="1"/>
    </xf>
    <xf numFmtId="183" fontId="61" fillId="0" borderId="1" xfId="219" applyNumberFormat="1" applyFont="1" applyBorder="1" applyAlignment="1">
      <alignment vertical="center"/>
    </xf>
    <xf numFmtId="176" fontId="3" fillId="0" borderId="1" xfId="223" applyNumberFormat="1" applyFont="1" applyBorder="1" applyAlignment="1">
      <alignment horizontal="center" vertical="center" wrapText="1"/>
    </xf>
    <xf numFmtId="176" fontId="67" fillId="3" borderId="1" xfId="8" applyNumberFormat="1" applyFont="1" applyFill="1" applyBorder="1">
      <alignment vertical="center"/>
    </xf>
    <xf numFmtId="176" fontId="59" fillId="3" borderId="1" xfId="8" applyNumberFormat="1" applyFont="1" applyFill="1" applyBorder="1">
      <alignment vertical="center"/>
    </xf>
    <xf numFmtId="0" fontId="8" fillId="0" borderId="1" xfId="0" applyFont="1" applyBorder="1" applyAlignment="1">
      <alignment horizontal="center" vertical="center"/>
    </xf>
    <xf numFmtId="0" fontId="59" fillId="0" borderId="1" xfId="0" applyFont="1" applyBorder="1" applyAlignment="1">
      <alignment horizontal="center" vertical="center"/>
    </xf>
    <xf numFmtId="0" fontId="59" fillId="0" borderId="1" xfId="0" applyFont="1" applyBorder="1" applyAlignment="1">
      <alignment horizontal="right" vertical="center"/>
    </xf>
    <xf numFmtId="176" fontId="59" fillId="0" borderId="1" xfId="8" applyNumberFormat="1" applyFont="1" applyBorder="1" applyAlignment="1">
      <alignment horizontal="right" vertical="center"/>
    </xf>
    <xf numFmtId="49" fontId="8" fillId="0" borderId="1" xfId="0" applyNumberFormat="1" applyFont="1" applyBorder="1" applyAlignment="1">
      <alignment horizontal="right" vertical="center"/>
    </xf>
    <xf numFmtId="0" fontId="11" fillId="0" borderId="1" xfId="219" applyFont="1" applyBorder="1" applyAlignment="1">
      <alignment horizontal="center" vertical="center" wrapText="1"/>
    </xf>
    <xf numFmtId="0" fontId="11" fillId="3" borderId="1" xfId="211" applyFont="1" applyFill="1" applyBorder="1" applyAlignment="1">
      <alignment horizontal="center" vertical="center" wrapText="1"/>
    </xf>
    <xf numFmtId="0" fontId="11" fillId="3" borderId="1" xfId="0" applyFont="1" applyFill="1" applyBorder="1" applyAlignment="1">
      <alignment horizontal="left" vertical="center" wrapText="1"/>
    </xf>
    <xf numFmtId="0" fontId="65" fillId="3" borderId="1" xfId="106" applyFont="1" applyFill="1" applyBorder="1" applyAlignment="1">
      <alignment horizontal="left" vertical="center" wrapText="1"/>
    </xf>
    <xf numFmtId="0" fontId="65" fillId="3" borderId="1" xfId="0" applyFont="1" applyFill="1" applyBorder="1" applyAlignment="1">
      <alignment horizontal="center" vertical="center" wrapText="1"/>
    </xf>
    <xf numFmtId="176" fontId="65" fillId="3" borderId="1" xfId="211" applyNumberFormat="1" applyFont="1" applyFill="1" applyBorder="1" applyAlignment="1">
      <alignment horizontal="center" vertical="center" wrapText="1"/>
    </xf>
    <xf numFmtId="0" fontId="62" fillId="3" borderId="1" xfId="106" applyFont="1" applyFill="1" applyBorder="1" applyAlignment="1">
      <alignment horizontal="center" vertical="center" wrapText="1"/>
    </xf>
    <xf numFmtId="176" fontId="62" fillId="3" borderId="1" xfId="211" applyNumberFormat="1" applyFont="1" applyFill="1" applyBorder="1" applyAlignment="1">
      <alignment horizontal="center" vertical="center" wrapText="1"/>
    </xf>
    <xf numFmtId="0" fontId="32" fillId="3" borderId="1" xfId="106" applyFont="1" applyFill="1" applyBorder="1" applyAlignment="1">
      <alignment horizontal="center" vertical="center" wrapText="1"/>
    </xf>
    <xf numFmtId="176" fontId="32" fillId="3" borderId="1" xfId="211" applyNumberFormat="1" applyFont="1" applyFill="1" applyBorder="1" applyAlignment="1">
      <alignment horizontal="center" vertical="center" wrapText="1"/>
    </xf>
    <xf numFmtId="176" fontId="11" fillId="3" borderId="1" xfId="106" applyNumberFormat="1" applyFont="1" applyFill="1" applyBorder="1" applyAlignment="1">
      <alignment horizontal="right" vertical="center" wrapText="1"/>
    </xf>
    <xf numFmtId="0" fontId="10" fillId="0" borderId="1" xfId="211" applyFont="1" applyFill="1" applyBorder="1" applyAlignment="1">
      <alignment horizontal="center" vertical="center" wrapText="1"/>
    </xf>
    <xf numFmtId="0" fontId="13" fillId="0" borderId="1" xfId="106" applyFont="1" applyFill="1" applyBorder="1" applyAlignment="1">
      <alignment horizontal="center" vertical="center" wrapText="1"/>
    </xf>
    <xf numFmtId="0" fontId="11" fillId="0" borderId="1" xfId="211" applyFont="1" applyFill="1" applyBorder="1" applyAlignment="1">
      <alignment horizontal="center" vertical="center" wrapText="1"/>
    </xf>
    <xf numFmtId="0" fontId="11" fillId="0" borderId="1" xfId="211" applyFont="1" applyFill="1" applyBorder="1" applyAlignment="1">
      <alignment horizontal="center" vertical="center"/>
    </xf>
    <xf numFmtId="0" fontId="11" fillId="3" borderId="1" xfId="0" applyFont="1" applyFill="1" applyBorder="1" applyAlignment="1">
      <alignment horizontal="left" vertical="center" wrapText="1"/>
    </xf>
    <xf numFmtId="0" fontId="10" fillId="0" borderId="1" xfId="211" applyFont="1" applyFill="1" applyBorder="1" applyAlignment="1">
      <alignment horizontal="center" vertical="center" wrapText="1"/>
    </xf>
    <xf numFmtId="0" fontId="11" fillId="0" borderId="1" xfId="211" applyFont="1" applyFill="1" applyBorder="1" applyAlignment="1">
      <alignment horizontal="center" vertical="center"/>
    </xf>
    <xf numFmtId="0" fontId="13" fillId="0" borderId="1" xfId="106" applyFont="1" applyFill="1" applyBorder="1" applyAlignment="1">
      <alignment vertical="center" wrapText="1"/>
    </xf>
    <xf numFmtId="0" fontId="11" fillId="0" borderId="1" xfId="203" applyFont="1" applyFill="1" applyBorder="1" applyAlignment="1">
      <alignment horizontal="center" vertical="center" wrapText="1"/>
    </xf>
    <xf numFmtId="0" fontId="64" fillId="0" borderId="1" xfId="106" applyFont="1" applyFill="1" applyBorder="1" applyAlignment="1">
      <alignment vertical="center" wrapText="1"/>
    </xf>
    <xf numFmtId="0" fontId="13" fillId="0" borderId="1" xfId="0" applyNumberFormat="1" applyFont="1" applyFill="1" applyBorder="1" applyAlignment="1">
      <alignment horizontal="center" vertical="center" wrapText="1"/>
    </xf>
    <xf numFmtId="0" fontId="13" fillId="0" borderId="1" xfId="217" applyFont="1" applyFill="1" applyBorder="1" applyAlignment="1">
      <alignment horizontal="center" vertical="center" wrapText="1"/>
    </xf>
    <xf numFmtId="0" fontId="13" fillId="0" borderId="1" xfId="16" applyFont="1" applyFill="1" applyBorder="1" applyAlignment="1">
      <alignment horizontal="center" vertical="center" wrapText="1"/>
    </xf>
    <xf numFmtId="0" fontId="21" fillId="0" borderId="1" xfId="106" applyFont="1" applyFill="1" applyBorder="1" applyAlignment="1">
      <alignment horizontal="center" vertical="center" wrapText="1"/>
    </xf>
    <xf numFmtId="176" fontId="49" fillId="0" borderId="1" xfId="0" applyNumberFormat="1" applyFont="1" applyFill="1" applyBorder="1" applyAlignment="1">
      <alignment horizontal="center" vertical="center" wrapText="1"/>
    </xf>
    <xf numFmtId="0" fontId="11" fillId="0" borderId="1" xfId="215" applyFont="1" applyFill="1" applyBorder="1" applyAlignment="1">
      <alignment wrapText="1"/>
    </xf>
    <xf numFmtId="176" fontId="15" fillId="0" borderId="1" xfId="8" applyNumberFormat="1" applyFont="1" applyFill="1" applyBorder="1" applyAlignment="1">
      <alignment vertical="center" wrapText="1"/>
    </xf>
    <xf numFmtId="0" fontId="11" fillId="0" borderId="1" xfId="70" applyFont="1" applyFill="1" applyBorder="1" applyAlignment="1">
      <alignment horizontal="center" vertical="center" wrapText="1"/>
    </xf>
    <xf numFmtId="0" fontId="13" fillId="0" borderId="1" xfId="213" applyFont="1" applyFill="1" applyBorder="1" applyAlignment="1">
      <alignment horizontal="center" vertical="center" wrapText="1"/>
    </xf>
    <xf numFmtId="0" fontId="64" fillId="0" borderId="1" xfId="106" applyFont="1" applyFill="1" applyBorder="1" applyAlignment="1">
      <alignment horizontal="center" vertical="center" wrapText="1"/>
    </xf>
    <xf numFmtId="0" fontId="66" fillId="0" borderId="1" xfId="106" applyFont="1" applyFill="1" applyBorder="1" applyAlignment="1">
      <alignment horizontal="center" vertical="center" wrapText="1"/>
    </xf>
    <xf numFmtId="0" fontId="11" fillId="0" borderId="0" xfId="106" applyFont="1" applyFill="1" applyBorder="1" applyAlignment="1">
      <alignment horizontal="center" wrapText="1"/>
    </xf>
    <xf numFmtId="185" fontId="10" fillId="0" borderId="1" xfId="211" applyNumberFormat="1" applyFont="1" applyFill="1" applyBorder="1" applyAlignment="1">
      <alignment horizontal="center" vertical="center" wrapText="1"/>
    </xf>
    <xf numFmtId="185" fontId="15" fillId="0" borderId="1" xfId="0" applyNumberFormat="1" applyFont="1" applyFill="1" applyBorder="1" applyAlignment="1">
      <alignment horizontal="center" vertical="center" wrapText="1"/>
    </xf>
    <xf numFmtId="185" fontId="10" fillId="0" borderId="1" xfId="223" applyNumberFormat="1" applyFont="1" applyFill="1" applyBorder="1" applyAlignment="1">
      <alignment horizontal="center" vertical="center" wrapText="1"/>
    </xf>
    <xf numFmtId="185" fontId="10" fillId="0" borderId="1" xfId="0" applyNumberFormat="1" applyFont="1" applyFill="1" applyBorder="1" applyAlignment="1">
      <alignment horizontal="center" vertical="center"/>
    </xf>
    <xf numFmtId="185" fontId="15" fillId="0" borderId="1" xfId="211" applyNumberFormat="1" applyFont="1" applyFill="1" applyBorder="1" applyAlignment="1">
      <alignment horizontal="center" vertical="center" wrapText="1"/>
    </xf>
    <xf numFmtId="185" fontId="24" fillId="0" borderId="1" xfId="211" applyNumberFormat="1" applyFont="1" applyFill="1" applyBorder="1" applyAlignment="1">
      <alignment horizontal="center" vertical="center" wrapText="1"/>
    </xf>
    <xf numFmtId="185" fontId="6" fillId="0" borderId="0" xfId="211" applyNumberFormat="1" applyFont="1" applyFill="1" applyBorder="1" applyAlignment="1">
      <alignment horizontal="center" vertical="center" wrapText="1"/>
    </xf>
    <xf numFmtId="185" fontId="28" fillId="0" borderId="0" xfId="211" applyNumberFormat="1" applyFont="1" applyFill="1" applyBorder="1" applyAlignment="1">
      <alignment horizontal="center" vertical="center" wrapText="1"/>
    </xf>
    <xf numFmtId="185" fontId="28" fillId="0" borderId="0" xfId="211" applyNumberFormat="1" applyFont="1" applyFill="1" applyAlignment="1">
      <alignment horizontal="center" vertical="center" wrapText="1"/>
    </xf>
    <xf numFmtId="185" fontId="11" fillId="0" borderId="1" xfId="0" applyNumberFormat="1" applyFont="1" applyFill="1" applyBorder="1" applyAlignment="1">
      <alignment horizontal="center" vertical="center" wrapText="1"/>
    </xf>
    <xf numFmtId="185" fontId="13" fillId="0" borderId="1" xfId="0" applyNumberFormat="1" applyFont="1" applyFill="1" applyBorder="1" applyAlignment="1">
      <alignment horizontal="center" vertical="center"/>
    </xf>
    <xf numFmtId="185" fontId="11" fillId="0" borderId="1" xfId="0" applyNumberFormat="1" applyFont="1" applyFill="1" applyBorder="1" applyAlignment="1">
      <alignment vertical="center" wrapText="1"/>
    </xf>
    <xf numFmtId="0" fontId="10" fillId="0" borderId="1" xfId="211" applyFont="1" applyFill="1" applyBorder="1" applyAlignment="1">
      <alignment horizontal="center" vertical="center" wrapText="1"/>
    </xf>
    <xf numFmtId="0" fontId="11" fillId="0" borderId="1" xfId="211" applyFont="1" applyFill="1" applyBorder="1" applyAlignment="1">
      <alignment horizontal="center" vertical="center"/>
    </xf>
    <xf numFmtId="0" fontId="11" fillId="3" borderId="1" xfId="0" applyFont="1" applyFill="1" applyBorder="1" applyAlignment="1">
      <alignment horizontal="left" vertical="center" wrapText="1"/>
    </xf>
    <xf numFmtId="186" fontId="3" fillId="0" borderId="0" xfId="219" applyNumberFormat="1" applyFont="1" applyAlignment="1">
      <alignment vertical="center"/>
    </xf>
    <xf numFmtId="43" fontId="0" fillId="0" borderId="0" xfId="0" applyNumberFormat="1" applyAlignment="1">
      <alignment vertical="center"/>
    </xf>
    <xf numFmtId="0" fontId="10" fillId="0" borderId="1" xfId="211" applyFont="1" applyFill="1" applyBorder="1" applyAlignment="1">
      <alignment horizontal="center" vertical="center" wrapText="1"/>
    </xf>
    <xf numFmtId="0" fontId="11" fillId="3" borderId="1" xfId="0" applyFont="1" applyFill="1" applyBorder="1" applyAlignment="1">
      <alignment horizontal="left" vertical="center" wrapText="1"/>
    </xf>
    <xf numFmtId="0" fontId="10" fillId="0" borderId="1" xfId="211" applyFont="1" applyFill="1" applyBorder="1" applyAlignment="1">
      <alignment horizontal="center" vertical="center" wrapText="1"/>
    </xf>
    <xf numFmtId="0" fontId="11" fillId="0" borderId="1" xfId="211" applyFont="1" applyFill="1" applyBorder="1" applyAlignment="1">
      <alignment horizontal="center" vertical="center" wrapText="1"/>
    </xf>
    <xf numFmtId="0" fontId="36" fillId="0" borderId="0" xfId="0" applyFont="1" applyBorder="1" applyAlignment="1">
      <alignment horizontal="center" vertical="center"/>
    </xf>
    <xf numFmtId="177" fontId="5" fillId="2" borderId="0" xfId="211" applyNumberFormat="1" applyFont="1" applyFill="1" applyBorder="1" applyAlignment="1">
      <alignment horizontal="center"/>
    </xf>
    <xf numFmtId="0" fontId="3" fillId="0" borderId="0" xfId="219" applyAlignment="1">
      <alignment horizontal="center" vertical="center" wrapText="1"/>
    </xf>
    <xf numFmtId="0" fontId="60" fillId="3" borderId="1" xfId="219" applyFont="1" applyFill="1" applyBorder="1" applyAlignment="1">
      <alignment horizontal="center" vertical="center" wrapText="1"/>
    </xf>
    <xf numFmtId="0" fontId="61" fillId="0" borderId="1" xfId="219" applyFont="1" applyBorder="1" applyAlignment="1">
      <alignment horizontal="center" vertical="center" wrapText="1"/>
    </xf>
    <xf numFmtId="0" fontId="3" fillId="0" borderId="1" xfId="219" applyFont="1" applyBorder="1" applyAlignment="1">
      <alignment horizontal="center" vertical="center"/>
    </xf>
    <xf numFmtId="0" fontId="3" fillId="0" borderId="1" xfId="219" applyFont="1" applyBorder="1" applyAlignment="1">
      <alignment horizontal="center" vertical="center" wrapText="1"/>
    </xf>
    <xf numFmtId="177" fontId="31" fillId="2" borderId="0" xfId="211" applyNumberFormat="1" applyFont="1" applyFill="1" applyBorder="1" applyAlignment="1">
      <alignment horizontal="left"/>
    </xf>
    <xf numFmtId="176" fontId="11" fillId="0" borderId="1" xfId="223" applyNumberFormat="1" applyFont="1" applyBorder="1" applyAlignment="1">
      <alignment horizontal="center" vertical="center" wrapText="1"/>
    </xf>
    <xf numFmtId="176" fontId="11" fillId="0" borderId="1" xfId="223" applyNumberFormat="1" applyFont="1" applyFill="1" applyBorder="1" applyAlignment="1">
      <alignment horizontal="center" vertical="center"/>
    </xf>
    <xf numFmtId="0" fontId="31" fillId="0" borderId="0" xfId="219" applyFont="1" applyBorder="1" applyAlignment="1">
      <alignment horizontal="left" vertical="center"/>
    </xf>
    <xf numFmtId="0" fontId="11" fillId="0" borderId="1" xfId="219" applyFont="1" applyBorder="1" applyAlignment="1">
      <alignment horizontal="center" vertical="center" wrapText="1"/>
    </xf>
    <xf numFmtId="176" fontId="11" fillId="0" borderId="1" xfId="8" applyNumberFormat="1" applyFont="1" applyBorder="1" applyAlignment="1">
      <alignment horizontal="center" vertical="center" wrapText="1"/>
    </xf>
    <xf numFmtId="0" fontId="15" fillId="0" borderId="1" xfId="211" applyFont="1" applyFill="1" applyBorder="1" applyAlignment="1">
      <alignment horizontal="center" vertical="center" wrapText="1"/>
    </xf>
    <xf numFmtId="0" fontId="10" fillId="0" borderId="1" xfId="16" applyFont="1" applyFill="1" applyBorder="1" applyAlignment="1">
      <alignment vertical="center"/>
    </xf>
    <xf numFmtId="177" fontId="64" fillId="0" borderId="1" xfId="211" applyNumberFormat="1" applyFont="1" applyFill="1" applyBorder="1" applyAlignment="1">
      <alignment vertical="center" wrapText="1"/>
    </xf>
    <xf numFmtId="0" fontId="65" fillId="0" borderId="1" xfId="16" applyFont="1" applyFill="1" applyBorder="1" applyAlignment="1">
      <alignment vertical="center"/>
    </xf>
    <xf numFmtId="0" fontId="10" fillId="0" borderId="1" xfId="211" applyFont="1" applyFill="1" applyBorder="1" applyAlignment="1">
      <alignment horizontal="center" vertical="center" wrapText="1"/>
    </xf>
    <xf numFmtId="177" fontId="65" fillId="0" borderId="1" xfId="211" applyNumberFormat="1" applyFont="1" applyFill="1" applyBorder="1" applyAlignment="1">
      <alignment vertical="center" wrapText="1"/>
    </xf>
    <xf numFmtId="177" fontId="12" fillId="0" borderId="0" xfId="211" applyNumberFormat="1" applyFont="1" applyFill="1" applyBorder="1" applyAlignment="1">
      <alignment horizontal="center"/>
    </xf>
    <xf numFmtId="177" fontId="30" fillId="0" borderId="0" xfId="211" applyNumberFormat="1" applyFont="1" applyFill="1" applyBorder="1" applyAlignment="1">
      <alignment horizontal="left"/>
    </xf>
    <xf numFmtId="0" fontId="66" fillId="0" borderId="1" xfId="106" applyFont="1" applyFill="1" applyBorder="1" applyAlignment="1">
      <alignment horizontal="center" vertical="center"/>
    </xf>
    <xf numFmtId="0" fontId="20" fillId="0" borderId="0" xfId="106" applyFont="1" applyFill="1" applyAlignment="1">
      <alignment horizontal="center"/>
    </xf>
    <xf numFmtId="0" fontId="20" fillId="0" borderId="0" xfId="106" applyFont="1" applyFill="1" applyAlignment="1">
      <alignment horizontal="left"/>
    </xf>
    <xf numFmtId="0" fontId="13" fillId="0" borderId="1" xfId="106" applyFont="1" applyFill="1" applyBorder="1" applyAlignment="1">
      <alignment horizontal="center" vertical="center" wrapText="1"/>
    </xf>
    <xf numFmtId="0" fontId="13" fillId="0" borderId="1" xfId="106" applyFont="1" applyFill="1" applyBorder="1" applyAlignment="1">
      <alignment horizontal="center" vertical="center"/>
    </xf>
    <xf numFmtId="0" fontId="49" fillId="0" borderId="1" xfId="106" applyFont="1" applyFill="1" applyBorder="1" applyAlignment="1">
      <alignment horizontal="center" vertical="center" wrapText="1"/>
    </xf>
    <xf numFmtId="0" fontId="13" fillId="0" borderId="2" xfId="106" applyFont="1" applyFill="1" applyBorder="1" applyAlignment="1">
      <alignment horizontal="center" vertical="center"/>
    </xf>
    <xf numFmtId="0" fontId="13" fillId="0" borderId="12" xfId="106" applyFont="1" applyFill="1" applyBorder="1" applyAlignment="1">
      <alignment horizontal="center" vertical="center"/>
    </xf>
    <xf numFmtId="0" fontId="13" fillId="0" borderId="8" xfId="106" applyFont="1" applyFill="1" applyBorder="1" applyAlignment="1">
      <alignment horizontal="center" vertical="center"/>
    </xf>
    <xf numFmtId="0" fontId="13" fillId="0" borderId="1" xfId="160" applyFont="1" applyBorder="1" applyAlignment="1">
      <alignment horizontal="center" vertical="center"/>
    </xf>
    <xf numFmtId="0" fontId="5" fillId="0" borderId="0" xfId="160" applyFont="1" applyAlignment="1">
      <alignment horizontal="center" vertical="center"/>
    </xf>
    <xf numFmtId="0" fontId="31" fillId="0" borderId="0" xfId="160" applyFont="1" applyBorder="1" applyAlignment="1">
      <alignment horizontal="left" vertical="center"/>
    </xf>
    <xf numFmtId="0" fontId="13" fillId="2" borderId="1" xfId="160" applyFont="1" applyFill="1" applyBorder="1" applyAlignment="1">
      <alignment horizontal="center" vertical="center" wrapText="1"/>
    </xf>
    <xf numFmtId="177" fontId="5" fillId="0" borderId="0" xfId="211" applyNumberFormat="1" applyFont="1" applyFill="1" applyBorder="1" applyAlignment="1">
      <alignment horizontal="center"/>
    </xf>
    <xf numFmtId="177" fontId="2" fillId="0" borderId="0" xfId="211" applyNumberFormat="1" applyFont="1" applyFill="1" applyBorder="1" applyAlignment="1">
      <alignment horizontal="left"/>
    </xf>
    <xf numFmtId="0" fontId="11" fillId="0" borderId="1" xfId="211" applyFont="1" applyFill="1" applyBorder="1" applyAlignment="1">
      <alignment horizontal="center" vertical="center"/>
    </xf>
    <xf numFmtId="0" fontId="11" fillId="0" borderId="1" xfId="211" applyFont="1" applyFill="1" applyBorder="1" applyAlignment="1">
      <alignment horizontal="center" vertical="center" wrapText="1"/>
    </xf>
    <xf numFmtId="0" fontId="11" fillId="0" borderId="1" xfId="16" applyFont="1" applyFill="1" applyBorder="1" applyAlignment="1">
      <alignment horizontal="center" vertical="center"/>
    </xf>
    <xf numFmtId="0" fontId="11" fillId="0" borderId="1" xfId="16" applyFont="1" applyFill="1" applyBorder="1" applyAlignment="1">
      <alignment vertical="center"/>
    </xf>
    <xf numFmtId="0" fontId="15" fillId="0" borderId="1" xfId="160" applyFont="1" applyFill="1" applyBorder="1" applyAlignment="1">
      <alignment horizontal="center" vertical="center"/>
    </xf>
    <xf numFmtId="0" fontId="15" fillId="0" borderId="1" xfId="160" applyFont="1" applyFill="1" applyBorder="1" applyAlignment="1">
      <alignment horizontal="center" vertical="center" wrapText="1"/>
    </xf>
    <xf numFmtId="0" fontId="15" fillId="0" borderId="2" xfId="160" applyFont="1" applyFill="1" applyBorder="1" applyAlignment="1">
      <alignment horizontal="center" vertical="center" wrapText="1"/>
    </xf>
    <xf numFmtId="0" fontId="15" fillId="0" borderId="12" xfId="160" applyFont="1" applyFill="1" applyBorder="1" applyAlignment="1">
      <alignment horizontal="center" vertical="center" wrapText="1"/>
    </xf>
    <xf numFmtId="0" fontId="15" fillId="0" borderId="8" xfId="160" applyFont="1" applyFill="1" applyBorder="1" applyAlignment="1">
      <alignment horizontal="center" vertical="center" wrapText="1"/>
    </xf>
    <xf numFmtId="0" fontId="66" fillId="0" borderId="9" xfId="160" applyFont="1" applyFill="1" applyBorder="1" applyAlignment="1">
      <alignment horizontal="center" vertical="center"/>
    </xf>
    <xf numFmtId="0" fontId="66" fillId="0" borderId="10" xfId="160" applyFont="1" applyFill="1" applyBorder="1" applyAlignment="1">
      <alignment horizontal="center" vertical="center"/>
    </xf>
    <xf numFmtId="0" fontId="12" fillId="0" borderId="0" xfId="160" applyFont="1" applyFill="1" applyAlignment="1">
      <alignment horizontal="center" vertical="center"/>
    </xf>
    <xf numFmtId="0" fontId="30" fillId="0" borderId="0" xfId="160" applyFont="1" applyFill="1" applyBorder="1" applyAlignment="1">
      <alignment horizontal="left" vertical="center"/>
    </xf>
    <xf numFmtId="177" fontId="5" fillId="3" borderId="5" xfId="211" applyNumberFormat="1" applyFont="1" applyFill="1" applyBorder="1" applyAlignment="1">
      <alignment horizontal="center"/>
    </xf>
    <xf numFmtId="177" fontId="5" fillId="3" borderId="4" xfId="211" applyNumberFormat="1" applyFont="1" applyFill="1" applyBorder="1" applyAlignment="1">
      <alignment horizontal="center"/>
    </xf>
    <xf numFmtId="177" fontId="5" fillId="3" borderId="6" xfId="211" applyNumberFormat="1" applyFont="1" applyFill="1" applyBorder="1" applyAlignment="1">
      <alignment horizontal="center"/>
    </xf>
    <xf numFmtId="177" fontId="31" fillId="3" borderId="7" xfId="211" applyNumberFormat="1" applyFont="1" applyFill="1" applyBorder="1" applyAlignment="1">
      <alignment horizontal="left"/>
    </xf>
    <xf numFmtId="177" fontId="31" fillId="3" borderId="0" xfId="211" applyNumberFormat="1" applyFont="1" applyFill="1" applyBorder="1" applyAlignment="1">
      <alignment horizontal="left"/>
    </xf>
    <xf numFmtId="177" fontId="31" fillId="3" borderId="3" xfId="211" applyNumberFormat="1" applyFont="1" applyFill="1" applyBorder="1" applyAlignment="1">
      <alignment horizontal="left"/>
    </xf>
    <xf numFmtId="0" fontId="3" fillId="3" borderId="1" xfId="211" applyFont="1" applyFill="1" applyBorder="1" applyAlignment="1">
      <alignment horizontal="center" vertical="center"/>
    </xf>
    <xf numFmtId="0" fontId="3" fillId="3" borderId="2" xfId="211" applyFont="1" applyFill="1" applyBorder="1" applyAlignment="1">
      <alignment horizontal="center" vertical="center" wrapText="1"/>
    </xf>
    <xf numFmtId="0" fontId="3" fillId="3" borderId="12" xfId="211" applyFont="1" applyFill="1" applyBorder="1" applyAlignment="1">
      <alignment horizontal="center" vertical="center" wrapText="1"/>
    </xf>
    <xf numFmtId="0" fontId="3" fillId="3" borderId="8" xfId="211" applyFont="1" applyFill="1" applyBorder="1" applyAlignment="1">
      <alignment horizontal="center" vertical="center" wrapText="1"/>
    </xf>
    <xf numFmtId="0" fontId="3" fillId="2" borderId="1" xfId="211" applyFont="1" applyFill="1" applyBorder="1" applyAlignment="1">
      <alignment horizontal="left" vertical="top" wrapText="1"/>
    </xf>
    <xf numFmtId="0" fontId="3" fillId="3" borderId="2" xfId="16" applyFont="1" applyFill="1" applyBorder="1" applyAlignment="1">
      <alignment horizontal="center" vertical="center"/>
    </xf>
    <xf numFmtId="0" fontId="3" fillId="3" borderId="12" xfId="16" applyFont="1" applyFill="1" applyBorder="1" applyAlignment="1">
      <alignment horizontal="center" vertical="center"/>
    </xf>
    <xf numFmtId="0" fontId="3" fillId="3" borderId="8" xfId="16" applyFont="1" applyFill="1" applyBorder="1" applyAlignment="1">
      <alignment horizontal="center" vertical="center"/>
    </xf>
    <xf numFmtId="0" fontId="8" fillId="3" borderId="1" xfId="211" applyFont="1" applyFill="1" applyBorder="1" applyAlignment="1">
      <alignment horizontal="center" vertical="center" wrapText="1"/>
    </xf>
    <xf numFmtId="0" fontId="3" fillId="3" borderId="1" xfId="16" applyFont="1" applyFill="1" applyBorder="1" applyAlignment="1">
      <alignment vertical="center"/>
    </xf>
    <xf numFmtId="0" fontId="62" fillId="3" borderId="9" xfId="211" applyFont="1" applyFill="1" applyBorder="1" applyAlignment="1">
      <alignment horizontal="center" vertical="center"/>
    </xf>
    <xf numFmtId="0" fontId="62" fillId="3" borderId="11" xfId="211" applyFont="1" applyFill="1" applyBorder="1" applyAlignment="1">
      <alignment horizontal="center" vertical="center"/>
    </xf>
    <xf numFmtId="0" fontId="62" fillId="3" borderId="10" xfId="211" applyFont="1" applyFill="1" applyBorder="1" applyAlignment="1">
      <alignment horizontal="center" vertical="center"/>
    </xf>
    <xf numFmtId="0" fontId="11" fillId="3" borderId="1" xfId="0" applyFont="1" applyFill="1" applyBorder="1" applyAlignment="1">
      <alignment horizontal="left" vertical="center" wrapText="1"/>
    </xf>
    <xf numFmtId="0" fontId="11" fillId="3" borderId="1" xfId="211" applyFont="1" applyFill="1" applyBorder="1" applyAlignment="1">
      <alignment horizontal="center" vertical="center" wrapText="1"/>
    </xf>
    <xf numFmtId="0" fontId="62" fillId="3" borderId="9" xfId="106" applyFont="1" applyFill="1" applyBorder="1" applyAlignment="1">
      <alignment horizontal="center" vertical="center" wrapText="1"/>
    </xf>
    <xf numFmtId="0" fontId="62" fillId="3" borderId="10" xfId="106" applyFont="1" applyFill="1" applyBorder="1" applyAlignment="1">
      <alignment horizontal="center" vertical="center" wrapText="1"/>
    </xf>
    <xf numFmtId="0" fontId="11" fillId="3" borderId="13" xfId="211" applyFont="1" applyFill="1" applyBorder="1" applyAlignment="1">
      <alignment horizontal="center" vertical="center" wrapText="1"/>
    </xf>
    <xf numFmtId="0" fontId="11" fillId="3" borderId="14" xfId="211" applyFont="1" applyFill="1" applyBorder="1" applyAlignment="1">
      <alignment horizontal="center" vertical="center" wrapText="1"/>
    </xf>
    <xf numFmtId="0" fontId="11" fillId="3" borderId="15" xfId="211" applyFont="1" applyFill="1" applyBorder="1" applyAlignment="1">
      <alignment horizontal="center" vertical="center" wrapText="1"/>
    </xf>
    <xf numFmtId="0" fontId="48" fillId="2" borderId="1" xfId="211" applyFont="1" applyFill="1" applyBorder="1" applyAlignment="1">
      <alignment horizontal="left" vertical="top" wrapText="1"/>
    </xf>
  </cellXfs>
  <cellStyles count="340">
    <cellStyle name="百分比" xfId="12" builtinId="5"/>
    <cellStyle name="百分比 2" xfId="15" xr:uid="{00000000-0005-0000-0000-000001000000}"/>
    <cellStyle name="差 2" xfId="53" xr:uid="{00000000-0005-0000-0000-000002000000}"/>
    <cellStyle name="常规" xfId="0" builtinId="0"/>
    <cellStyle name="常规 10" xfId="51" xr:uid="{00000000-0005-0000-0000-000004000000}"/>
    <cellStyle name="常规 10 2" xfId="52" xr:uid="{00000000-0005-0000-0000-000005000000}"/>
    <cellStyle name="常规 11" xfId="54" xr:uid="{00000000-0005-0000-0000-000006000000}"/>
    <cellStyle name="常规 11 2" xfId="56" xr:uid="{00000000-0005-0000-0000-000007000000}"/>
    <cellStyle name="常规 12" xfId="19" xr:uid="{00000000-0005-0000-0000-000008000000}"/>
    <cellStyle name="常规 13" xfId="55" xr:uid="{00000000-0005-0000-0000-000009000000}"/>
    <cellStyle name="常规 14" xfId="57" xr:uid="{00000000-0005-0000-0000-00000A000000}"/>
    <cellStyle name="常规 14 2" xfId="58" xr:uid="{00000000-0005-0000-0000-00000B000000}"/>
    <cellStyle name="常规 15" xfId="59" xr:uid="{00000000-0005-0000-0000-00000C000000}"/>
    <cellStyle name="常规 16" xfId="46" xr:uid="{00000000-0005-0000-0000-00000D000000}"/>
    <cellStyle name="常规 17" xfId="61" xr:uid="{00000000-0005-0000-0000-00000E000000}"/>
    <cellStyle name="常规 17 2" xfId="48" xr:uid="{00000000-0005-0000-0000-00000F000000}"/>
    <cellStyle name="常规 18" xfId="63" xr:uid="{00000000-0005-0000-0000-000010000000}"/>
    <cellStyle name="常规 19" xfId="65" xr:uid="{00000000-0005-0000-0000-000011000000}"/>
    <cellStyle name="常规 2" xfId="67" xr:uid="{00000000-0005-0000-0000-000012000000}"/>
    <cellStyle name="常规 2 2" xfId="68" xr:uid="{00000000-0005-0000-0000-000013000000}"/>
    <cellStyle name="常规 2 2 2" xfId="70" xr:uid="{00000000-0005-0000-0000-000014000000}"/>
    <cellStyle name="常规 2 2 4" xfId="3" xr:uid="{00000000-0005-0000-0000-000015000000}"/>
    <cellStyle name="常规 2 3" xfId="73" xr:uid="{00000000-0005-0000-0000-000016000000}"/>
    <cellStyle name="常规 20" xfId="60" xr:uid="{00000000-0005-0000-0000-000017000000}"/>
    <cellStyle name="常规 20 10" xfId="74" xr:uid="{00000000-0005-0000-0000-000018000000}"/>
    <cellStyle name="常规 20 11" xfId="76" xr:uid="{00000000-0005-0000-0000-000019000000}"/>
    <cellStyle name="常规 20 12" xfId="77" xr:uid="{00000000-0005-0000-0000-00001A000000}"/>
    <cellStyle name="常规 20 12 2" xfId="78" xr:uid="{00000000-0005-0000-0000-00001B000000}"/>
    <cellStyle name="常规 20 12 2 2" xfId="79" xr:uid="{00000000-0005-0000-0000-00001C000000}"/>
    <cellStyle name="常规 20 12 2 3" xfId="80" xr:uid="{00000000-0005-0000-0000-00001D000000}"/>
    <cellStyle name="常规 20 12 2 4" xfId="82" xr:uid="{00000000-0005-0000-0000-00001E000000}"/>
    <cellStyle name="常规 20 12 2 5" xfId="84" xr:uid="{00000000-0005-0000-0000-00001F000000}"/>
    <cellStyle name="常规 20 12 2 6" xfId="85" xr:uid="{00000000-0005-0000-0000-000020000000}"/>
    <cellStyle name="常规 20 12 2 7" xfId="86" xr:uid="{00000000-0005-0000-0000-000021000000}"/>
    <cellStyle name="常规 20 12 2 8" xfId="87" xr:uid="{00000000-0005-0000-0000-000022000000}"/>
    <cellStyle name="常规 20 12 2 8 2" xfId="88" xr:uid="{00000000-0005-0000-0000-000023000000}"/>
    <cellStyle name="常规 20 12 2 8 3" xfId="89" xr:uid="{00000000-0005-0000-0000-000024000000}"/>
    <cellStyle name="常规 20 12 3" xfId="69" xr:uid="{00000000-0005-0000-0000-000025000000}"/>
    <cellStyle name="常规 20 13" xfId="90" xr:uid="{00000000-0005-0000-0000-000026000000}"/>
    <cellStyle name="常规 20 14" xfId="91" xr:uid="{00000000-0005-0000-0000-000027000000}"/>
    <cellStyle name="常规 20 15" xfId="92" xr:uid="{00000000-0005-0000-0000-000028000000}"/>
    <cellStyle name="常规 20 16" xfId="94" xr:uid="{00000000-0005-0000-0000-000029000000}"/>
    <cellStyle name="常规 20 17" xfId="96" xr:uid="{00000000-0005-0000-0000-00002A000000}"/>
    <cellStyle name="常规 20 18" xfId="98" xr:uid="{00000000-0005-0000-0000-00002B000000}"/>
    <cellStyle name="常规 20 19" xfId="31" xr:uid="{00000000-0005-0000-0000-00002C000000}"/>
    <cellStyle name="常规 20 2" xfId="100" xr:uid="{00000000-0005-0000-0000-00002D000000}"/>
    <cellStyle name="常规 20 20" xfId="93" xr:uid="{00000000-0005-0000-0000-00002E000000}"/>
    <cellStyle name="常规 20 21" xfId="95" xr:uid="{00000000-0005-0000-0000-00002F000000}"/>
    <cellStyle name="常规 20 22" xfId="97" xr:uid="{00000000-0005-0000-0000-000030000000}"/>
    <cellStyle name="常规 20 23" xfId="99" xr:uid="{00000000-0005-0000-0000-000031000000}"/>
    <cellStyle name="常规 20 24" xfId="32" xr:uid="{00000000-0005-0000-0000-000032000000}"/>
    <cellStyle name="常规 20 24 2" xfId="102" xr:uid="{00000000-0005-0000-0000-000033000000}"/>
    <cellStyle name="常规 20 24 2 2" xfId="103" xr:uid="{00000000-0005-0000-0000-000034000000}"/>
    <cellStyle name="常规 20 24 3" xfId="104" xr:uid="{00000000-0005-0000-0000-000035000000}"/>
    <cellStyle name="常规 20 25" xfId="33" xr:uid="{00000000-0005-0000-0000-000036000000}"/>
    <cellStyle name="常规 20 26" xfId="7" xr:uid="{00000000-0005-0000-0000-000037000000}"/>
    <cellStyle name="常规 20 27" xfId="36" xr:uid="{00000000-0005-0000-0000-000038000000}"/>
    <cellStyle name="常规 20 27 2" xfId="26" xr:uid="{00000000-0005-0000-0000-000039000000}"/>
    <cellStyle name="常规 20 27 2 2" xfId="105" xr:uid="{00000000-0005-0000-0000-00003A000000}"/>
    <cellStyle name="常规 20 28" xfId="39" xr:uid="{00000000-0005-0000-0000-00003B000000}"/>
    <cellStyle name="常规 20 29" xfId="43" xr:uid="{00000000-0005-0000-0000-00003C000000}"/>
    <cellStyle name="常规 20 3" xfId="108" xr:uid="{00000000-0005-0000-0000-00003D000000}"/>
    <cellStyle name="常规 20 30" xfId="34" xr:uid="{00000000-0005-0000-0000-00003E000000}"/>
    <cellStyle name="常规 20 30 2" xfId="110" xr:uid="{00000000-0005-0000-0000-00003F000000}"/>
    <cellStyle name="常规 20 31" xfId="6" xr:uid="{00000000-0005-0000-0000-000040000000}"/>
    <cellStyle name="常规 20 32" xfId="37" xr:uid="{00000000-0005-0000-0000-000041000000}"/>
    <cellStyle name="常规 20 33" xfId="40" xr:uid="{00000000-0005-0000-0000-000042000000}"/>
    <cellStyle name="常规 20 34" xfId="44" xr:uid="{00000000-0005-0000-0000-000043000000}"/>
    <cellStyle name="常规 20 35" xfId="111" xr:uid="{00000000-0005-0000-0000-000044000000}"/>
    <cellStyle name="常规 20 36" xfId="112" xr:uid="{00000000-0005-0000-0000-000045000000}"/>
    <cellStyle name="常规 20 37" xfId="114" xr:uid="{00000000-0005-0000-0000-000046000000}"/>
    <cellStyle name="常规 20 37 2" xfId="116" xr:uid="{00000000-0005-0000-0000-000047000000}"/>
    <cellStyle name="常规 20 4" xfId="117" xr:uid="{00000000-0005-0000-0000-000048000000}"/>
    <cellStyle name="常规 20 4 2" xfId="4" xr:uid="{00000000-0005-0000-0000-000049000000}"/>
    <cellStyle name="常规 20 5" xfId="118" xr:uid="{00000000-0005-0000-0000-00004A000000}"/>
    <cellStyle name="常规 20 6" xfId="119" xr:uid="{00000000-0005-0000-0000-00004B000000}"/>
    <cellStyle name="常规 20 7" xfId="120" xr:uid="{00000000-0005-0000-0000-00004C000000}"/>
    <cellStyle name="常规 20 8" xfId="28" xr:uid="{00000000-0005-0000-0000-00004D000000}"/>
    <cellStyle name="常规 20 9" xfId="122" xr:uid="{00000000-0005-0000-0000-00004E000000}"/>
    <cellStyle name="常规 21" xfId="47" xr:uid="{00000000-0005-0000-0000-00004F000000}"/>
    <cellStyle name="常规 22" xfId="62" xr:uid="{00000000-0005-0000-0000-000050000000}"/>
    <cellStyle name="常规 23" xfId="64" xr:uid="{00000000-0005-0000-0000-000051000000}"/>
    <cellStyle name="常规 24" xfId="66" xr:uid="{00000000-0005-0000-0000-000052000000}"/>
    <cellStyle name="常规 25" xfId="124" xr:uid="{00000000-0005-0000-0000-000053000000}"/>
    <cellStyle name="常规 26" xfId="24" xr:uid="{00000000-0005-0000-0000-000054000000}"/>
    <cellStyle name="常规 27" xfId="126" xr:uid="{00000000-0005-0000-0000-000055000000}"/>
    <cellStyle name="常规 28" xfId="128" xr:uid="{00000000-0005-0000-0000-000056000000}"/>
    <cellStyle name="常规 29" xfId="130" xr:uid="{00000000-0005-0000-0000-000057000000}"/>
    <cellStyle name="常规 3" xfId="132" xr:uid="{00000000-0005-0000-0000-000058000000}"/>
    <cellStyle name="常规 30" xfId="125" xr:uid="{00000000-0005-0000-0000-000059000000}"/>
    <cellStyle name="常规 31" xfId="25" xr:uid="{00000000-0005-0000-0000-00005A000000}"/>
    <cellStyle name="常规 31 2" xfId="5" xr:uid="{00000000-0005-0000-0000-00005B000000}"/>
    <cellStyle name="常规 31 3" xfId="38" xr:uid="{00000000-0005-0000-0000-00005C000000}"/>
    <cellStyle name="常规 32" xfId="127" xr:uid="{00000000-0005-0000-0000-00005D000000}"/>
    <cellStyle name="常规 33" xfId="129" xr:uid="{00000000-0005-0000-0000-00005E000000}"/>
    <cellStyle name="常规 34" xfId="131" xr:uid="{00000000-0005-0000-0000-00005F000000}"/>
    <cellStyle name="常规 34 2" xfId="133" xr:uid="{00000000-0005-0000-0000-000060000000}"/>
    <cellStyle name="常规 34 2 10" xfId="41" xr:uid="{00000000-0005-0000-0000-000061000000}"/>
    <cellStyle name="常规 34 2 11" xfId="45" xr:uid="{00000000-0005-0000-0000-000062000000}"/>
    <cellStyle name="常规 34 2 12" xfId="134" xr:uid="{00000000-0005-0000-0000-000063000000}"/>
    <cellStyle name="常规 34 2 13" xfId="136" xr:uid="{00000000-0005-0000-0000-000064000000}"/>
    <cellStyle name="常规 34 2 13 2" xfId="137" xr:uid="{00000000-0005-0000-0000-000065000000}"/>
    <cellStyle name="常规 34 2 2" xfId="138" xr:uid="{00000000-0005-0000-0000-000066000000}"/>
    <cellStyle name="常规 34 2 3" xfId="139" xr:uid="{00000000-0005-0000-0000-000067000000}"/>
    <cellStyle name="常规 34 2 3 2" xfId="141" xr:uid="{00000000-0005-0000-0000-000068000000}"/>
    <cellStyle name="常规 34 2 4" xfId="143" xr:uid="{00000000-0005-0000-0000-000069000000}"/>
    <cellStyle name="常规 34 2 5" xfId="144" xr:uid="{00000000-0005-0000-0000-00006A000000}"/>
    <cellStyle name="常规 34 2 6" xfId="145" xr:uid="{00000000-0005-0000-0000-00006B000000}"/>
    <cellStyle name="常规 34 2 6 2" xfId="146" xr:uid="{00000000-0005-0000-0000-00006C000000}"/>
    <cellStyle name="常规 34 2 7" xfId="147" xr:uid="{00000000-0005-0000-0000-00006D000000}"/>
    <cellStyle name="常规 34 2 8" xfId="149" xr:uid="{00000000-0005-0000-0000-00006E000000}"/>
    <cellStyle name="常规 34 2 9" xfId="150" xr:uid="{00000000-0005-0000-0000-00006F000000}"/>
    <cellStyle name="常规 35" xfId="151" xr:uid="{00000000-0005-0000-0000-000070000000}"/>
    <cellStyle name="常规 36" xfId="153" xr:uid="{00000000-0005-0000-0000-000071000000}"/>
    <cellStyle name="常规 37" xfId="71" xr:uid="{00000000-0005-0000-0000-000072000000}"/>
    <cellStyle name="常规 37 2" xfId="155" xr:uid="{00000000-0005-0000-0000-000073000000}"/>
    <cellStyle name="常规 38" xfId="157" xr:uid="{00000000-0005-0000-0000-000074000000}"/>
    <cellStyle name="常规 39" xfId="2" xr:uid="{00000000-0005-0000-0000-000075000000}"/>
    <cellStyle name="常规 4" xfId="159" xr:uid="{00000000-0005-0000-0000-000076000000}"/>
    <cellStyle name="常规 4 2" xfId="161" xr:uid="{00000000-0005-0000-0000-000077000000}"/>
    <cellStyle name="常规 4 2 2" xfId="140" xr:uid="{00000000-0005-0000-0000-000078000000}"/>
    <cellStyle name="常规 40" xfId="152" xr:uid="{00000000-0005-0000-0000-000079000000}"/>
    <cellStyle name="常规 41" xfId="154" xr:uid="{00000000-0005-0000-0000-00007A000000}"/>
    <cellStyle name="常规 42" xfId="72" xr:uid="{00000000-0005-0000-0000-00007B000000}"/>
    <cellStyle name="常规 42 2" xfId="156" xr:uid="{00000000-0005-0000-0000-00007C000000}"/>
    <cellStyle name="常规 42 2 2" xfId="162" xr:uid="{00000000-0005-0000-0000-00007D000000}"/>
    <cellStyle name="常规 42 3" xfId="163" xr:uid="{00000000-0005-0000-0000-00007E000000}"/>
    <cellStyle name="常规 42 4" xfId="30" xr:uid="{00000000-0005-0000-0000-00007F000000}"/>
    <cellStyle name="常规 42 5" xfId="27" xr:uid="{00000000-0005-0000-0000-000080000000}"/>
    <cellStyle name="常规 42 5 2" xfId="164" xr:uid="{00000000-0005-0000-0000-000081000000}"/>
    <cellStyle name="常规 42 5 2 2" xfId="167" xr:uid="{00000000-0005-0000-0000-000082000000}"/>
    <cellStyle name="常规 43" xfId="158" xr:uid="{00000000-0005-0000-0000-000083000000}"/>
    <cellStyle name="常规 44" xfId="1" xr:uid="{00000000-0005-0000-0000-000084000000}"/>
    <cellStyle name="常规 45" xfId="168" xr:uid="{00000000-0005-0000-0000-000085000000}"/>
    <cellStyle name="常规 46" xfId="170" xr:uid="{00000000-0005-0000-0000-000086000000}"/>
    <cellStyle name="常规 46 2" xfId="172" xr:uid="{00000000-0005-0000-0000-000087000000}"/>
    <cellStyle name="常规 47" xfId="173" xr:uid="{00000000-0005-0000-0000-000088000000}"/>
    <cellStyle name="常规 48" xfId="175" xr:uid="{00000000-0005-0000-0000-000089000000}"/>
    <cellStyle name="常规 49" xfId="177" xr:uid="{00000000-0005-0000-0000-00008A000000}"/>
    <cellStyle name="常规 49 2" xfId="17" xr:uid="{00000000-0005-0000-0000-00008B000000}"/>
    <cellStyle name="常规 49 2 2" xfId="181" xr:uid="{00000000-0005-0000-0000-00008C000000}"/>
    <cellStyle name="常规 49 3" xfId="183" xr:uid="{00000000-0005-0000-0000-00008D000000}"/>
    <cellStyle name="常规 49 4" xfId="185" xr:uid="{00000000-0005-0000-0000-00008E000000}"/>
    <cellStyle name="常规 49 5" xfId="186" xr:uid="{00000000-0005-0000-0000-00008F000000}"/>
    <cellStyle name="常规 49 5 2" xfId="11" xr:uid="{00000000-0005-0000-0000-000090000000}"/>
    <cellStyle name="常规 49 5 2 2" xfId="187" xr:uid="{00000000-0005-0000-0000-000091000000}"/>
    <cellStyle name="常规 49 6" xfId="188" xr:uid="{00000000-0005-0000-0000-000092000000}"/>
    <cellStyle name="常规 49 6 2" xfId="189" xr:uid="{00000000-0005-0000-0000-000093000000}"/>
    <cellStyle name="常规 5" xfId="190" xr:uid="{00000000-0005-0000-0000-000094000000}"/>
    <cellStyle name="常规 5 2" xfId="16" xr:uid="{00000000-0005-0000-0000-000095000000}"/>
    <cellStyle name="常规 5 2 2" xfId="21" xr:uid="{00000000-0005-0000-0000-000096000000}"/>
    <cellStyle name="常规 5 2 3" xfId="22" xr:uid="{00000000-0005-0000-0000-000097000000}"/>
    <cellStyle name="常规 5 3" xfId="191" xr:uid="{00000000-0005-0000-0000-000098000000}"/>
    <cellStyle name="常规 50" xfId="169" xr:uid="{00000000-0005-0000-0000-000099000000}"/>
    <cellStyle name="常规 51" xfId="171" xr:uid="{00000000-0005-0000-0000-00009A000000}"/>
    <cellStyle name="常规 52" xfId="174" xr:uid="{00000000-0005-0000-0000-00009B000000}"/>
    <cellStyle name="常规 53" xfId="176" xr:uid="{00000000-0005-0000-0000-00009C000000}"/>
    <cellStyle name="常规 53 2" xfId="42" xr:uid="{00000000-0005-0000-0000-00009D000000}"/>
    <cellStyle name="常规 54" xfId="178" xr:uid="{00000000-0005-0000-0000-00009E000000}"/>
    <cellStyle name="常规 54 2" xfId="18" xr:uid="{00000000-0005-0000-0000-00009F000000}"/>
    <cellStyle name="常规 54 2 2" xfId="182" xr:uid="{00000000-0005-0000-0000-0000A0000000}"/>
    <cellStyle name="常规 54 3" xfId="184" xr:uid="{00000000-0005-0000-0000-0000A1000000}"/>
    <cellStyle name="常规 55" xfId="49" xr:uid="{00000000-0005-0000-0000-0000A2000000}"/>
    <cellStyle name="常规 55 2" xfId="192" xr:uid="{00000000-0005-0000-0000-0000A3000000}"/>
    <cellStyle name="常规 55 2 2" xfId="193" xr:uid="{00000000-0005-0000-0000-0000A4000000}"/>
    <cellStyle name="常规 55 3" xfId="194" xr:uid="{00000000-0005-0000-0000-0000A5000000}"/>
    <cellStyle name="常规 55 4" xfId="195" xr:uid="{00000000-0005-0000-0000-0000A6000000}"/>
    <cellStyle name="常规 55 5" xfId="196" xr:uid="{00000000-0005-0000-0000-0000A7000000}"/>
    <cellStyle name="常规 55 5 2" xfId="179" xr:uid="{00000000-0005-0000-0000-0000A8000000}"/>
    <cellStyle name="常规 55 5 3" xfId="50" xr:uid="{00000000-0005-0000-0000-0000A9000000}"/>
    <cellStyle name="常规 55 6" xfId="198" xr:uid="{00000000-0005-0000-0000-0000AA000000}"/>
    <cellStyle name="常规 56" xfId="200" xr:uid="{00000000-0005-0000-0000-0000AB000000}"/>
    <cellStyle name="常规 56 2" xfId="201" xr:uid="{00000000-0005-0000-0000-0000AC000000}"/>
    <cellStyle name="常规 57" xfId="202" xr:uid="{00000000-0005-0000-0000-0000AD000000}"/>
    <cellStyle name="常规 58" xfId="203" xr:uid="{00000000-0005-0000-0000-0000AE000000}"/>
    <cellStyle name="常规 58 2" xfId="204" xr:uid="{00000000-0005-0000-0000-0000AF000000}"/>
    <cellStyle name="常规 58 3" xfId="205" xr:uid="{00000000-0005-0000-0000-0000B0000000}"/>
    <cellStyle name="常规 59" xfId="206" xr:uid="{00000000-0005-0000-0000-0000B1000000}"/>
    <cellStyle name="常规 6" xfId="14" xr:uid="{00000000-0005-0000-0000-0000B2000000}"/>
    <cellStyle name="常规 7" xfId="207" xr:uid="{00000000-0005-0000-0000-0000B3000000}"/>
    <cellStyle name="常规 8" xfId="208" xr:uid="{00000000-0005-0000-0000-0000B4000000}"/>
    <cellStyle name="常规 9" xfId="209" xr:uid="{00000000-0005-0000-0000-0000B5000000}"/>
    <cellStyle name="常规_08年中标项目汇总 2 2" xfId="210" xr:uid="{00000000-0005-0000-0000-0000B6000000}"/>
    <cellStyle name="常规_2006各公司投标情况 2 2" xfId="211" xr:uid="{00000000-0005-0000-0000-0000B7000000}"/>
    <cellStyle name="常规_2006各公司投标情况 2 2 2" xfId="212" xr:uid="{00000000-0005-0000-0000-0000B8000000}"/>
    <cellStyle name="常规_2007各公司投标情况 2 2" xfId="213" xr:uid="{00000000-0005-0000-0000-0000B9000000}"/>
    <cellStyle name="常规_2007各公司投标情况 2 2 2" xfId="214" xr:uid="{00000000-0005-0000-0000-0000BA000000}"/>
    <cellStyle name="常规_2008各公司投标情况 2 2" xfId="106" xr:uid="{00000000-0005-0000-0000-0000BB000000}"/>
    <cellStyle name="常规_2009各公司投标情况" xfId="135" xr:uid="{00000000-0005-0000-0000-0000BC000000}"/>
    <cellStyle name="常规_2009各公司投标情况 2 2" xfId="215" xr:uid="{00000000-0005-0000-0000-0000BD000000}"/>
    <cellStyle name="常规_Sheet1" xfId="216" xr:uid="{00000000-0005-0000-0000-0000BE000000}"/>
    <cellStyle name="常规_局开发月报(1月） 2 2" xfId="217" xr:uid="{00000000-0005-0000-0000-0000BF000000}"/>
    <cellStyle name="常规_局开发月报(2010年12月) 2 2" xfId="219" xr:uid="{00000000-0005-0000-0000-0000C0000000}"/>
    <cellStyle name="常规_局开发月报(2010年7月报陆局)" xfId="220" xr:uid="{00000000-0005-0000-0000-0000C1000000}"/>
    <cellStyle name="常规_局开发月报12月(报陆局) 2 2" xfId="160" xr:uid="{00000000-0005-0000-0000-0000C2000000}"/>
    <cellStyle name="好 2" xfId="221" xr:uid="{00000000-0005-0000-0000-0000C3000000}"/>
    <cellStyle name="千位分隔" xfId="8" builtinId="3"/>
    <cellStyle name="千位分隔 10" xfId="222" xr:uid="{00000000-0005-0000-0000-0000C5000000}"/>
    <cellStyle name="千位分隔 10 2" xfId="224" xr:uid="{00000000-0005-0000-0000-0000C6000000}"/>
    <cellStyle name="千位分隔 10 3" xfId="142" xr:uid="{00000000-0005-0000-0000-0000C7000000}"/>
    <cellStyle name="千位分隔 11" xfId="225" xr:uid="{00000000-0005-0000-0000-0000C8000000}"/>
    <cellStyle name="千位分隔 12" xfId="226" xr:uid="{00000000-0005-0000-0000-0000C9000000}"/>
    <cellStyle name="千位分隔 13" xfId="227" xr:uid="{00000000-0005-0000-0000-0000CA000000}"/>
    <cellStyle name="千位分隔 14" xfId="228" xr:uid="{00000000-0005-0000-0000-0000CB000000}"/>
    <cellStyle name="千位分隔 15" xfId="229" xr:uid="{00000000-0005-0000-0000-0000CC000000}"/>
    <cellStyle name="千位分隔 16" xfId="231" xr:uid="{00000000-0005-0000-0000-0000CD000000}"/>
    <cellStyle name="千位分隔 17" xfId="233" xr:uid="{00000000-0005-0000-0000-0000CE000000}"/>
    <cellStyle name="千位分隔 18" xfId="235" xr:uid="{00000000-0005-0000-0000-0000CF000000}"/>
    <cellStyle name="千位分隔 18 10" xfId="237" xr:uid="{00000000-0005-0000-0000-0000D0000000}"/>
    <cellStyle name="千位分隔 18 11" xfId="238" xr:uid="{00000000-0005-0000-0000-0000D1000000}"/>
    <cellStyle name="千位分隔 18 12" xfId="239" xr:uid="{00000000-0005-0000-0000-0000D2000000}"/>
    <cellStyle name="千位分隔 18 12 2" xfId="240" xr:uid="{00000000-0005-0000-0000-0000D3000000}"/>
    <cellStyle name="千位分隔 18 12 3" xfId="241" xr:uid="{00000000-0005-0000-0000-0000D4000000}"/>
    <cellStyle name="千位分隔 18 13" xfId="242" xr:uid="{00000000-0005-0000-0000-0000D5000000}"/>
    <cellStyle name="千位分隔 18 14" xfId="13" xr:uid="{00000000-0005-0000-0000-0000D6000000}"/>
    <cellStyle name="千位分隔 18 15" xfId="165" xr:uid="{00000000-0005-0000-0000-0000D7000000}"/>
    <cellStyle name="千位分隔 18 16" xfId="243" xr:uid="{00000000-0005-0000-0000-0000D8000000}"/>
    <cellStyle name="千位分隔 18 17" xfId="245" xr:uid="{00000000-0005-0000-0000-0000D9000000}"/>
    <cellStyle name="千位分隔 18 18" xfId="247" xr:uid="{00000000-0005-0000-0000-0000DA000000}"/>
    <cellStyle name="千位分隔 18 19" xfId="249" xr:uid="{00000000-0005-0000-0000-0000DB000000}"/>
    <cellStyle name="千位分隔 18 2" xfId="121" xr:uid="{00000000-0005-0000-0000-0000DC000000}"/>
    <cellStyle name="千位分隔 18 20" xfId="166" xr:uid="{00000000-0005-0000-0000-0000DD000000}"/>
    <cellStyle name="千位分隔 18 21" xfId="244" xr:uid="{00000000-0005-0000-0000-0000DE000000}"/>
    <cellStyle name="千位分隔 18 22" xfId="246" xr:uid="{00000000-0005-0000-0000-0000DF000000}"/>
    <cellStyle name="千位分隔 18 23" xfId="248" xr:uid="{00000000-0005-0000-0000-0000E0000000}"/>
    <cellStyle name="千位分隔 18 24" xfId="250" xr:uid="{00000000-0005-0000-0000-0000E1000000}"/>
    <cellStyle name="千位分隔 18 24 2" xfId="197" xr:uid="{00000000-0005-0000-0000-0000E2000000}"/>
    <cellStyle name="千位分隔 18 24 2 2" xfId="180" xr:uid="{00000000-0005-0000-0000-0000E3000000}"/>
    <cellStyle name="千位分隔 18 24 3" xfId="199" xr:uid="{00000000-0005-0000-0000-0000E4000000}"/>
    <cellStyle name="千位分隔 18 3" xfId="29" xr:uid="{00000000-0005-0000-0000-0000E5000000}"/>
    <cellStyle name="千位分隔 18 4" xfId="123" xr:uid="{00000000-0005-0000-0000-0000E6000000}"/>
    <cellStyle name="千位分隔 18 4 2" xfId="23" xr:uid="{00000000-0005-0000-0000-0000E7000000}"/>
    <cellStyle name="千位分隔 18 5" xfId="251" xr:uid="{00000000-0005-0000-0000-0000E8000000}"/>
    <cellStyle name="千位分隔 18 6" xfId="252" xr:uid="{00000000-0005-0000-0000-0000E9000000}"/>
    <cellStyle name="千位分隔 18 7" xfId="253" xr:uid="{00000000-0005-0000-0000-0000EA000000}"/>
    <cellStyle name="千位分隔 18 8" xfId="254" xr:uid="{00000000-0005-0000-0000-0000EB000000}"/>
    <cellStyle name="千位分隔 18 9" xfId="255" xr:uid="{00000000-0005-0000-0000-0000EC000000}"/>
    <cellStyle name="千位分隔 19" xfId="256" xr:uid="{00000000-0005-0000-0000-0000ED000000}"/>
    <cellStyle name="千位分隔 2" xfId="258" xr:uid="{00000000-0005-0000-0000-0000EE000000}"/>
    <cellStyle name="千位分隔 2 2" xfId="259" xr:uid="{00000000-0005-0000-0000-0000EF000000}"/>
    <cellStyle name="千位分隔 2 2 2" xfId="260" xr:uid="{00000000-0005-0000-0000-0000F0000000}"/>
    <cellStyle name="千位分隔 2 3" xfId="261" xr:uid="{00000000-0005-0000-0000-0000F1000000}"/>
    <cellStyle name="千位分隔 20" xfId="230" xr:uid="{00000000-0005-0000-0000-0000F2000000}"/>
    <cellStyle name="千位分隔 21" xfId="232" xr:uid="{00000000-0005-0000-0000-0000F3000000}"/>
    <cellStyle name="千位分隔 22" xfId="234" xr:uid="{00000000-0005-0000-0000-0000F4000000}"/>
    <cellStyle name="千位分隔 23" xfId="236" xr:uid="{00000000-0005-0000-0000-0000F5000000}"/>
    <cellStyle name="千位分隔 24" xfId="257" xr:uid="{00000000-0005-0000-0000-0000F6000000}"/>
    <cellStyle name="千位分隔 25" xfId="262" xr:uid="{00000000-0005-0000-0000-0000F7000000}"/>
    <cellStyle name="千位分隔 26" xfId="264" xr:uid="{00000000-0005-0000-0000-0000F8000000}"/>
    <cellStyle name="千位分隔 27" xfId="266" xr:uid="{00000000-0005-0000-0000-0000F9000000}"/>
    <cellStyle name="千位分隔 28" xfId="268" xr:uid="{00000000-0005-0000-0000-0000FA000000}"/>
    <cellStyle name="千位分隔 29" xfId="270" xr:uid="{00000000-0005-0000-0000-0000FB000000}"/>
    <cellStyle name="千位分隔 29 2" xfId="113" xr:uid="{00000000-0005-0000-0000-0000FC000000}"/>
    <cellStyle name="千位分隔 29 3" xfId="115" xr:uid="{00000000-0005-0000-0000-0000FD000000}"/>
    <cellStyle name="千位分隔 3" xfId="272" xr:uid="{00000000-0005-0000-0000-0000FE000000}"/>
    <cellStyle name="千位分隔 3 2" xfId="223" xr:uid="{00000000-0005-0000-0000-0000FF000000}"/>
    <cellStyle name="千位分隔 30" xfId="263" xr:uid="{00000000-0005-0000-0000-000000010000}"/>
    <cellStyle name="千位分隔 31" xfId="265" xr:uid="{00000000-0005-0000-0000-000001010000}"/>
    <cellStyle name="千位分隔 32" xfId="267" xr:uid="{00000000-0005-0000-0000-000002010000}"/>
    <cellStyle name="千位分隔 33" xfId="269" xr:uid="{00000000-0005-0000-0000-000003010000}"/>
    <cellStyle name="千位分隔 34" xfId="271" xr:uid="{00000000-0005-0000-0000-000004010000}"/>
    <cellStyle name="千位分隔 35" xfId="273" xr:uid="{00000000-0005-0000-0000-000005010000}"/>
    <cellStyle name="千位分隔 36" xfId="275" xr:uid="{00000000-0005-0000-0000-000006010000}"/>
    <cellStyle name="千位分隔 37" xfId="277" xr:uid="{00000000-0005-0000-0000-000007010000}"/>
    <cellStyle name="千位分隔 38" xfId="279" xr:uid="{00000000-0005-0000-0000-000008010000}"/>
    <cellStyle name="千位分隔 39" xfId="281" xr:uid="{00000000-0005-0000-0000-000009010000}"/>
    <cellStyle name="千位分隔 4" xfId="283" xr:uid="{00000000-0005-0000-0000-00000A010000}"/>
    <cellStyle name="千位分隔 4 2" xfId="284" xr:uid="{00000000-0005-0000-0000-00000B010000}"/>
    <cellStyle name="千位分隔 4 2 2" xfId="287" xr:uid="{00000000-0005-0000-0000-00000C010000}"/>
    <cellStyle name="千位分隔 40" xfId="274" xr:uid="{00000000-0005-0000-0000-00000D010000}"/>
    <cellStyle name="千位分隔 41" xfId="276" xr:uid="{00000000-0005-0000-0000-00000E010000}"/>
    <cellStyle name="千位分隔 41 2" xfId="290" xr:uid="{00000000-0005-0000-0000-00000F010000}"/>
    <cellStyle name="千位分隔 41 2 10" xfId="291" xr:uid="{00000000-0005-0000-0000-000010010000}"/>
    <cellStyle name="千位分隔 41 2 11" xfId="292" xr:uid="{00000000-0005-0000-0000-000011010000}"/>
    <cellStyle name="千位分隔 41 2 12" xfId="101" xr:uid="{00000000-0005-0000-0000-000012010000}"/>
    <cellStyle name="千位分隔 41 2 13" xfId="109" xr:uid="{00000000-0005-0000-0000-000013010000}"/>
    <cellStyle name="千位分隔 41 2 13 2" xfId="293" xr:uid="{00000000-0005-0000-0000-000014010000}"/>
    <cellStyle name="千位分隔 41 2 2" xfId="294" xr:uid="{00000000-0005-0000-0000-000015010000}"/>
    <cellStyle name="千位分隔 41 2 3" xfId="295" xr:uid="{00000000-0005-0000-0000-000016010000}"/>
    <cellStyle name="千位分隔 41 2 3 2" xfId="297" xr:uid="{00000000-0005-0000-0000-000017010000}"/>
    <cellStyle name="千位分隔 41 2 4" xfId="298" xr:uid="{00000000-0005-0000-0000-000018010000}"/>
    <cellStyle name="千位分隔 41 2 5" xfId="299" xr:uid="{00000000-0005-0000-0000-000019010000}"/>
    <cellStyle name="千位分隔 41 2 6" xfId="300" xr:uid="{00000000-0005-0000-0000-00001A010000}"/>
    <cellStyle name="千位分隔 41 2 6 2" xfId="301" xr:uid="{00000000-0005-0000-0000-00001B010000}"/>
    <cellStyle name="千位分隔 41 2 7" xfId="302" xr:uid="{00000000-0005-0000-0000-00001C010000}"/>
    <cellStyle name="千位分隔 41 2 8" xfId="303" xr:uid="{00000000-0005-0000-0000-00001D010000}"/>
    <cellStyle name="千位分隔 41 2 9" xfId="304" xr:uid="{00000000-0005-0000-0000-00001E010000}"/>
    <cellStyle name="千位分隔 42" xfId="278" xr:uid="{00000000-0005-0000-0000-00001F010000}"/>
    <cellStyle name="千位分隔 43" xfId="280" xr:uid="{00000000-0005-0000-0000-000020010000}"/>
    <cellStyle name="千位分隔 44" xfId="282" xr:uid="{00000000-0005-0000-0000-000021010000}"/>
    <cellStyle name="千位分隔 44 2" xfId="296" xr:uid="{00000000-0005-0000-0000-000022010000}"/>
    <cellStyle name="千位分隔 45" xfId="305" xr:uid="{00000000-0005-0000-0000-000023010000}"/>
    <cellStyle name="千位分隔 46" xfId="307" xr:uid="{00000000-0005-0000-0000-000024010000}"/>
    <cellStyle name="千位分隔 47" xfId="309" xr:uid="{00000000-0005-0000-0000-000025010000}"/>
    <cellStyle name="千位分隔 48" xfId="311" xr:uid="{00000000-0005-0000-0000-000026010000}"/>
    <cellStyle name="千位分隔 48 2" xfId="20" xr:uid="{00000000-0005-0000-0000-000027010000}"/>
    <cellStyle name="千位分隔 49" xfId="313" xr:uid="{00000000-0005-0000-0000-000028010000}"/>
    <cellStyle name="千位分隔 5" xfId="107" xr:uid="{00000000-0005-0000-0000-000029010000}"/>
    <cellStyle name="千位分隔 5 2" xfId="315" xr:uid="{00000000-0005-0000-0000-00002A010000}"/>
    <cellStyle name="千位分隔 5 3" xfId="316" xr:uid="{00000000-0005-0000-0000-00002B010000}"/>
    <cellStyle name="千位分隔 50" xfId="306" xr:uid="{00000000-0005-0000-0000-00002C010000}"/>
    <cellStyle name="千位分隔 51" xfId="308" xr:uid="{00000000-0005-0000-0000-00002D010000}"/>
    <cellStyle name="千位分隔 52" xfId="310" xr:uid="{00000000-0005-0000-0000-00002E010000}"/>
    <cellStyle name="千位分隔 52 2" xfId="317" xr:uid="{00000000-0005-0000-0000-00002F010000}"/>
    <cellStyle name="千位分隔 53" xfId="312" xr:uid="{00000000-0005-0000-0000-000030010000}"/>
    <cellStyle name="千位分隔 54" xfId="314" xr:uid="{00000000-0005-0000-0000-000031010000}"/>
    <cellStyle name="千位分隔 55" xfId="285" xr:uid="{00000000-0005-0000-0000-000032010000}"/>
    <cellStyle name="千位分隔 55 2" xfId="288" xr:uid="{00000000-0005-0000-0000-000033010000}"/>
    <cellStyle name="千位分隔 55 2 2" xfId="148" xr:uid="{00000000-0005-0000-0000-000034010000}"/>
    <cellStyle name="千位分隔 55 3" xfId="318" xr:uid="{00000000-0005-0000-0000-000035010000}"/>
    <cellStyle name="千位分隔 55 4" xfId="319" xr:uid="{00000000-0005-0000-0000-000036010000}"/>
    <cellStyle name="千位分隔 55 5" xfId="320" xr:uid="{00000000-0005-0000-0000-000037010000}"/>
    <cellStyle name="千位分隔 55 5 2" xfId="218" xr:uid="{00000000-0005-0000-0000-000038010000}"/>
    <cellStyle name="千位分隔 55 6" xfId="321" xr:uid="{00000000-0005-0000-0000-000039010000}"/>
    <cellStyle name="千位分隔 55 6 2" xfId="322" xr:uid="{00000000-0005-0000-0000-00003A010000}"/>
    <cellStyle name="千位分隔 56" xfId="323" xr:uid="{00000000-0005-0000-0000-00003B010000}"/>
    <cellStyle name="千位分隔 57" xfId="325" xr:uid="{00000000-0005-0000-0000-00003C010000}"/>
    <cellStyle name="千位分隔 58" xfId="327" xr:uid="{00000000-0005-0000-0000-00003D010000}"/>
    <cellStyle name="千位分隔 59" xfId="10" xr:uid="{00000000-0005-0000-0000-00003E010000}"/>
    <cellStyle name="千位分隔 6" xfId="329" xr:uid="{00000000-0005-0000-0000-00003F010000}"/>
    <cellStyle name="千位分隔 60" xfId="286" xr:uid="{00000000-0005-0000-0000-000040010000}"/>
    <cellStyle name="千位分隔 60 2" xfId="289" xr:uid="{00000000-0005-0000-0000-000041010000}"/>
    <cellStyle name="千位分隔 61" xfId="324" xr:uid="{00000000-0005-0000-0000-000042010000}"/>
    <cellStyle name="千位分隔 61 2" xfId="330" xr:uid="{00000000-0005-0000-0000-000043010000}"/>
    <cellStyle name="千位分隔 61 3" xfId="331" xr:uid="{00000000-0005-0000-0000-000044010000}"/>
    <cellStyle name="千位分隔 61 4" xfId="332" xr:uid="{00000000-0005-0000-0000-000045010000}"/>
    <cellStyle name="千位分隔 62" xfId="326" xr:uid="{00000000-0005-0000-0000-000046010000}"/>
    <cellStyle name="千位分隔 62 2" xfId="333" xr:uid="{00000000-0005-0000-0000-000047010000}"/>
    <cellStyle name="千位分隔 63" xfId="328" xr:uid="{00000000-0005-0000-0000-000048010000}"/>
    <cellStyle name="千位分隔 64" xfId="9" xr:uid="{00000000-0005-0000-0000-000049010000}"/>
    <cellStyle name="千位分隔 64 2" xfId="81" xr:uid="{00000000-0005-0000-0000-00004A010000}"/>
    <cellStyle name="千位分隔 64 3" xfId="83" xr:uid="{00000000-0005-0000-0000-00004B010000}"/>
    <cellStyle name="千位分隔 65" xfId="334" xr:uid="{00000000-0005-0000-0000-00004C010000}"/>
    <cellStyle name="千位分隔 7" xfId="335" xr:uid="{00000000-0005-0000-0000-00004D010000}"/>
    <cellStyle name="千位分隔 8" xfId="336" xr:uid="{00000000-0005-0000-0000-00004E010000}"/>
    <cellStyle name="千位分隔 9" xfId="337" xr:uid="{00000000-0005-0000-0000-00004F010000}"/>
    <cellStyle name="千位分隔 9 2" xfId="338" xr:uid="{00000000-0005-0000-0000-000050010000}"/>
    <cellStyle name="千位分隔[0] 2" xfId="35" xr:uid="{00000000-0005-0000-0000-000051010000}"/>
    <cellStyle name="千位分隔[0] 2 2" xfId="339" xr:uid="{00000000-0005-0000-0000-000052010000}"/>
    <cellStyle name="样式 1" xfId="75" xr:uid="{00000000-0005-0000-0000-000053010000}"/>
  </cellStyles>
  <dxfs count="192">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ill>
        <patternFill patternType="solid">
          <fgColor indexed="64"/>
          <bgColor indexed="13"/>
        </patternFill>
      </fill>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ill>
        <patternFill patternType="solid">
          <bgColor indexed="13"/>
        </patternFill>
      </fill>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ill>
        <patternFill patternType="solid">
          <bgColor indexed="13"/>
        </patternFill>
      </fill>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ont>
        <color rgb="FFFFFF00"/>
      </font>
    </dxf>
    <dxf>
      <font>
        <color rgb="FFFF0000"/>
      </font>
    </dxf>
    <dxf>
      <font>
        <color rgb="FF00B0F0"/>
      </font>
    </dxf>
    <dxf>
      <fill>
        <patternFill patternType="solid">
          <bgColor indexed="13"/>
        </patternFill>
      </fill>
    </dxf>
    <dxf>
      <fill>
        <patternFill patternType="solid">
          <bgColor indexed="11"/>
        </patternFill>
      </fill>
    </dxf>
    <dxf>
      <font>
        <color rgb="FFFFFF00"/>
      </font>
    </dxf>
    <dxf>
      <font>
        <color rgb="FFFF0000"/>
      </font>
    </dxf>
    <dxf>
      <font>
        <color rgb="FF00B0F0"/>
      </font>
    </dxf>
    <dxf>
      <fill>
        <patternFill>
          <fgColor indexed="10"/>
          <bgColor indexed="13"/>
        </patternFill>
      </fill>
    </dxf>
    <dxf>
      <fill>
        <patternFill patternType="solid">
          <fgColor indexed="64"/>
          <bgColor indexed="13"/>
        </patternFill>
      </fill>
    </dxf>
    <dxf>
      <font>
        <color rgb="FFFFFF00"/>
      </font>
    </dxf>
    <dxf>
      <font>
        <color rgb="FFFF0000"/>
      </font>
    </dxf>
    <dxf>
      <font>
        <color rgb="FF00B0F0"/>
      </font>
    </dxf>
    <dxf>
      <fill>
        <patternFill patternType="solid">
          <bgColor indexed="13"/>
        </patternFill>
      </fill>
    </dxf>
    <dxf>
      <fill>
        <patternFill patternType="solid">
          <bgColor indexed="11"/>
        </patternFill>
      </fill>
    </dxf>
    <dxf>
      <font>
        <color rgb="FFFFFF00"/>
      </font>
    </dxf>
    <dxf>
      <font>
        <color rgb="FFFF0000"/>
      </font>
    </dxf>
    <dxf>
      <font>
        <color rgb="FF00B0F0"/>
      </font>
    </dxf>
  </dxfs>
  <tableStyles count="0" defaultTableStyle="TableStyleMedium9"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D86"/>
  <sheetViews>
    <sheetView topLeftCell="A4" workbookViewId="0">
      <selection activeCell="D4" sqref="D4"/>
    </sheetView>
  </sheetViews>
  <sheetFormatPr defaultColWidth="9" defaultRowHeight="15" x14ac:dyDescent="0.25"/>
  <cols>
    <col min="1" max="1" width="9" style="17"/>
    <col min="2" max="2" width="5.6328125" style="17" customWidth="1"/>
    <col min="3" max="3" width="12.26953125" style="17" customWidth="1"/>
    <col min="4" max="4" width="48.90625" style="17" customWidth="1"/>
    <col min="5" max="16384" width="9" style="17"/>
  </cols>
  <sheetData>
    <row r="2" spans="4:4" ht="117.75" customHeight="1" x14ac:dyDescent="0.25">
      <c r="D2" s="179" t="s">
        <v>125</v>
      </c>
    </row>
    <row r="3" spans="4:4" ht="29.25" customHeight="1" x14ac:dyDescent="0.25">
      <c r="D3" s="180" t="s">
        <v>363</v>
      </c>
    </row>
    <row r="4" spans="4:4" ht="29.25" customHeight="1" x14ac:dyDescent="0.25">
      <c r="D4" s="180" t="s">
        <v>127</v>
      </c>
    </row>
    <row r="5" spans="4:4" ht="20.149999999999999" customHeight="1" x14ac:dyDescent="0.25">
      <c r="D5" s="181" t="s">
        <v>0</v>
      </c>
    </row>
    <row r="6" spans="4:4" ht="20.149999999999999" customHeight="1" x14ac:dyDescent="0.25">
      <c r="D6" s="181" t="s">
        <v>1</v>
      </c>
    </row>
    <row r="7" spans="4:4" ht="20.149999999999999" customHeight="1" x14ac:dyDescent="0.25">
      <c r="D7" s="181" t="s">
        <v>2</v>
      </c>
    </row>
    <row r="8" spans="4:4" ht="20.149999999999999" customHeight="1" x14ac:dyDescent="0.25">
      <c r="D8" s="181" t="s">
        <v>3</v>
      </c>
    </row>
    <row r="9" spans="4:4" ht="20.149999999999999" customHeight="1" x14ac:dyDescent="0.25">
      <c r="D9" s="181" t="s">
        <v>4</v>
      </c>
    </row>
    <row r="10" spans="4:4" ht="20.149999999999999" customHeight="1" x14ac:dyDescent="0.25">
      <c r="D10" s="181" t="s">
        <v>5</v>
      </c>
    </row>
    <row r="11" spans="4:4" ht="20.149999999999999" customHeight="1" x14ac:dyDescent="0.25">
      <c r="D11" s="181" t="s">
        <v>6</v>
      </c>
    </row>
    <row r="12" spans="4:4" ht="20.149999999999999" customHeight="1" x14ac:dyDescent="0.25">
      <c r="D12" s="181" t="s">
        <v>7</v>
      </c>
    </row>
    <row r="13" spans="4:4" ht="20.149999999999999" customHeight="1" x14ac:dyDescent="0.25">
      <c r="D13" s="181" t="s">
        <v>8</v>
      </c>
    </row>
    <row r="14" spans="4:4" ht="19.5" customHeight="1" x14ac:dyDescent="0.25">
      <c r="D14" s="17" t="s">
        <v>9</v>
      </c>
    </row>
    <row r="15" spans="4:4" ht="19.5" customHeight="1" x14ac:dyDescent="0.25">
      <c r="D15" s="17" t="s">
        <v>10</v>
      </c>
    </row>
    <row r="16" spans="4:4" ht="20.25" customHeight="1" x14ac:dyDescent="0.25">
      <c r="D16" s="17" t="s">
        <v>142</v>
      </c>
    </row>
    <row r="17" spans="4:4" ht="20.25" customHeight="1" x14ac:dyDescent="0.25"/>
    <row r="18" spans="4:4" ht="20.25" customHeight="1" x14ac:dyDescent="0.25"/>
    <row r="19" spans="4:4" ht="20.25" customHeight="1" x14ac:dyDescent="0.25">
      <c r="D19" s="182" t="s">
        <v>126</v>
      </c>
    </row>
    <row r="20" spans="4:4" ht="20.149999999999999" customHeight="1" x14ac:dyDescent="0.25"/>
    <row r="21" spans="4:4" ht="20.149999999999999" customHeight="1" x14ac:dyDescent="0.25"/>
    <row r="86" spans="3:3" x14ac:dyDescent="0.25">
      <c r="C86" s="17" t="s">
        <v>11</v>
      </c>
    </row>
  </sheetData>
  <phoneticPr fontId="46" type="noConversion"/>
  <pageMargins left="0.27559055118110237" right="0.74803149606299213" top="0.98425196850393704" bottom="0.98425196850393704" header="0.51181102362204722" footer="0.51181102362204722"/>
  <pageSetup paperSize="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57"/>
  <sheetViews>
    <sheetView zoomScale="85" zoomScaleNormal="85" workbookViewId="0">
      <pane xSplit="1" ySplit="3" topLeftCell="B4" activePane="bottomRight" state="frozen"/>
      <selection pane="topRight"/>
      <selection pane="bottomLeft"/>
      <selection pane="bottomRight" activeCell="C35" sqref="C35"/>
    </sheetView>
  </sheetViews>
  <sheetFormatPr defaultColWidth="9" defaultRowHeight="15" x14ac:dyDescent="0.25"/>
  <cols>
    <col min="1" max="1" width="9.6328125" style="202" customWidth="1"/>
    <col min="2" max="2" width="41.7265625" style="248" customWidth="1"/>
    <col min="3" max="3" width="19.453125" style="203" customWidth="1"/>
    <col min="4" max="4" width="20.36328125" style="204" customWidth="1"/>
    <col min="5" max="5" width="10" style="205" customWidth="1"/>
    <col min="6" max="6" width="21.26953125" style="50" customWidth="1"/>
    <col min="7" max="16384" width="9" style="199"/>
  </cols>
  <sheetData>
    <row r="1" spans="1:6" ht="27.75" customHeight="1" x14ac:dyDescent="0.25">
      <c r="A1" s="578" t="s">
        <v>128</v>
      </c>
      <c r="B1" s="578"/>
      <c r="C1" s="578"/>
      <c r="D1" s="578"/>
      <c r="E1" s="578"/>
      <c r="F1" s="578"/>
    </row>
    <row r="2" spans="1:6" ht="27.75" customHeight="1" x14ac:dyDescent="0.25">
      <c r="A2" s="579" t="s">
        <v>379</v>
      </c>
      <c r="B2" s="579"/>
      <c r="C2" s="579"/>
      <c r="D2" s="579"/>
      <c r="E2" s="579"/>
      <c r="F2" s="579"/>
    </row>
    <row r="3" spans="1:6" s="48" customFormat="1" ht="20.149999999999999" customHeight="1" x14ac:dyDescent="0.25">
      <c r="A3" s="245" t="s">
        <v>55</v>
      </c>
      <c r="B3" s="246" t="s">
        <v>105</v>
      </c>
      <c r="C3" s="245" t="s">
        <v>106</v>
      </c>
      <c r="D3" s="135" t="s">
        <v>174</v>
      </c>
      <c r="E3" s="239" t="s">
        <v>108</v>
      </c>
      <c r="F3" s="55" t="s">
        <v>109</v>
      </c>
    </row>
    <row r="4" spans="1:6" s="48" customFormat="1" ht="20.149999999999999" customHeight="1" x14ac:dyDescent="0.25">
      <c r="A4" s="571" t="s">
        <v>40</v>
      </c>
      <c r="B4" s="249"/>
      <c r="C4" s="187"/>
      <c r="D4" s="223"/>
      <c r="E4" s="111"/>
      <c r="F4" s="57"/>
    </row>
    <row r="5" spans="1:6" s="48" customFormat="1" ht="20.149999999999999" customHeight="1" x14ac:dyDescent="0.25">
      <c r="A5" s="571"/>
      <c r="B5" s="249"/>
      <c r="C5" s="187"/>
      <c r="D5" s="223"/>
      <c r="E5" s="111"/>
      <c r="F5" s="57"/>
    </row>
    <row r="6" spans="1:6" s="48" customFormat="1" ht="20.149999999999999" customHeight="1" x14ac:dyDescent="0.25">
      <c r="A6" s="571"/>
      <c r="B6" s="452" t="s">
        <v>123</v>
      </c>
      <c r="C6" s="453"/>
      <c r="D6" s="454">
        <f>SUM(D4:D5)</f>
        <v>0</v>
      </c>
      <c r="E6" s="111"/>
      <c r="F6" s="57"/>
    </row>
    <row r="7" spans="1:6" s="48" customFormat="1" ht="20.149999999999999" customHeight="1" x14ac:dyDescent="0.25">
      <c r="A7" s="572" t="s">
        <v>41</v>
      </c>
      <c r="B7" s="249"/>
      <c r="C7" s="187"/>
      <c r="D7" s="223"/>
      <c r="E7" s="111"/>
      <c r="F7" s="57"/>
    </row>
    <row r="8" spans="1:6" s="48" customFormat="1" ht="20.149999999999999" customHeight="1" x14ac:dyDescent="0.25">
      <c r="A8" s="572"/>
      <c r="B8" s="59"/>
      <c r="C8" s="57"/>
      <c r="D8" s="233"/>
      <c r="E8" s="250"/>
      <c r="F8" s="58"/>
    </row>
    <row r="9" spans="1:6" s="48" customFormat="1" ht="20.149999999999999" customHeight="1" x14ac:dyDescent="0.25">
      <c r="A9" s="572"/>
      <c r="B9" s="59"/>
      <c r="C9" s="58"/>
      <c r="D9" s="233"/>
      <c r="E9" s="250"/>
      <c r="F9" s="58"/>
    </row>
    <row r="10" spans="1:6" s="48" customFormat="1" ht="20.149999999999999" customHeight="1" x14ac:dyDescent="0.25">
      <c r="A10" s="572"/>
      <c r="B10" s="251"/>
      <c r="C10" s="252"/>
      <c r="D10" s="253"/>
      <c r="E10" s="254"/>
      <c r="F10" s="255"/>
    </row>
    <row r="11" spans="1:6" s="48" customFormat="1" ht="20.149999999999999" customHeight="1" x14ac:dyDescent="0.25">
      <c r="A11" s="572"/>
      <c r="B11" s="452" t="s">
        <v>123</v>
      </c>
      <c r="C11" s="453"/>
      <c r="D11" s="454">
        <f>SUM(D7:D10)</f>
        <v>0</v>
      </c>
      <c r="E11" s="256"/>
      <c r="F11" s="257"/>
    </row>
    <row r="12" spans="1:6" s="48" customFormat="1" ht="20.149999999999999" customHeight="1" x14ac:dyDescent="0.25">
      <c r="A12" s="572" t="s">
        <v>42</v>
      </c>
      <c r="B12" s="249"/>
      <c r="C12" s="86"/>
      <c r="D12" s="102"/>
      <c r="E12" s="250"/>
      <c r="F12" s="258"/>
    </row>
    <row r="13" spans="1:6" s="48" customFormat="1" ht="20.149999999999999" customHeight="1" x14ac:dyDescent="0.25">
      <c r="A13" s="572"/>
      <c r="B13" s="32"/>
      <c r="C13" s="259"/>
      <c r="D13" s="200"/>
      <c r="E13" s="200"/>
      <c r="F13" s="200"/>
    </row>
    <row r="14" spans="1:6" s="48" customFormat="1" ht="20.149999999999999" customHeight="1" x14ac:dyDescent="0.25">
      <c r="A14" s="572"/>
      <c r="B14" s="452" t="s">
        <v>123</v>
      </c>
      <c r="C14" s="453"/>
      <c r="D14" s="454">
        <f>SUM(D12:D13)</f>
        <v>0</v>
      </c>
      <c r="E14" s="256"/>
      <c r="F14" s="263"/>
    </row>
    <row r="15" spans="1:6" s="48" customFormat="1" ht="20.149999999999999" customHeight="1" x14ac:dyDescent="0.25">
      <c r="A15" s="572" t="s">
        <v>43</v>
      </c>
      <c r="B15" s="59"/>
      <c r="C15" s="78"/>
      <c r="D15" s="233"/>
      <c r="E15" s="264"/>
      <c r="F15" s="258"/>
    </row>
    <row r="16" spans="1:6" s="48" customFormat="1" ht="20.149999999999999" customHeight="1" x14ac:dyDescent="0.25">
      <c r="A16" s="572"/>
      <c r="B16" s="59"/>
      <c r="C16" s="33"/>
      <c r="D16" s="233"/>
      <c r="E16" s="264"/>
      <c r="F16" s="258"/>
    </row>
    <row r="17" spans="1:6" s="48" customFormat="1" ht="20.149999999999999" customHeight="1" x14ac:dyDescent="0.25">
      <c r="A17" s="572"/>
      <c r="B17" s="452" t="s">
        <v>123</v>
      </c>
      <c r="C17" s="453"/>
      <c r="D17" s="454">
        <f>SUM(D15:D16)</f>
        <v>0</v>
      </c>
      <c r="E17" s="256"/>
      <c r="F17" s="263"/>
    </row>
    <row r="18" spans="1:6" s="48" customFormat="1" ht="20.149999999999999" customHeight="1" x14ac:dyDescent="0.25">
      <c r="A18" s="572" t="s">
        <v>44</v>
      </c>
      <c r="B18" s="265"/>
      <c r="C18" s="266"/>
      <c r="D18" s="233"/>
      <c r="E18" s="267"/>
      <c r="F18" s="258"/>
    </row>
    <row r="19" spans="1:6" s="48" customFormat="1" ht="20.149999999999999" customHeight="1" x14ac:dyDescent="0.25">
      <c r="A19" s="572"/>
      <c r="B19" s="265"/>
      <c r="C19" s="266"/>
      <c r="D19" s="233"/>
      <c r="E19" s="268"/>
      <c r="F19" s="258"/>
    </row>
    <row r="20" spans="1:6" s="48" customFormat="1" ht="20.149999999999999" customHeight="1" x14ac:dyDescent="0.25">
      <c r="A20" s="572"/>
      <c r="B20" s="83"/>
      <c r="C20" s="269"/>
      <c r="D20" s="270"/>
      <c r="E20" s="268"/>
      <c r="F20" s="58"/>
    </row>
    <row r="21" spans="1:6" s="48" customFormat="1" ht="20.149999999999999" customHeight="1" x14ac:dyDescent="0.25">
      <c r="A21" s="572"/>
      <c r="B21" s="452" t="s">
        <v>123</v>
      </c>
      <c r="C21" s="453"/>
      <c r="D21" s="454">
        <f>SUM(D18:D20)</f>
        <v>0</v>
      </c>
      <c r="E21" s="271"/>
      <c r="F21" s="258"/>
    </row>
    <row r="22" spans="1:6" s="48" customFormat="1" ht="20.149999999999999" customHeight="1" x14ac:dyDescent="0.25">
      <c r="A22" s="572" t="s">
        <v>45</v>
      </c>
      <c r="B22" s="59"/>
      <c r="C22" s="57"/>
      <c r="D22" s="272"/>
      <c r="E22" s="250"/>
      <c r="F22" s="258"/>
    </row>
    <row r="23" spans="1:6" s="48" customFormat="1" ht="20.149999999999999" customHeight="1" x14ac:dyDescent="0.25">
      <c r="A23" s="572"/>
      <c r="B23" s="59"/>
      <c r="C23" s="57"/>
      <c r="D23" s="272"/>
      <c r="E23" s="250"/>
      <c r="F23" s="258"/>
    </row>
    <row r="24" spans="1:6" s="48" customFormat="1" ht="20.149999999999999" customHeight="1" x14ac:dyDescent="0.25">
      <c r="A24" s="572"/>
      <c r="B24" s="452" t="s">
        <v>123</v>
      </c>
      <c r="C24" s="453"/>
      <c r="D24" s="454">
        <f>SUM(D22:D23)</f>
        <v>0</v>
      </c>
      <c r="E24" s="256"/>
      <c r="F24" s="258"/>
    </row>
    <row r="25" spans="1:6" s="48" customFormat="1" ht="20.149999999999999" customHeight="1" x14ac:dyDescent="0.25">
      <c r="A25" s="572" t="s">
        <v>46</v>
      </c>
      <c r="B25" s="265"/>
      <c r="C25" s="273"/>
      <c r="D25" s="233"/>
      <c r="E25" s="273"/>
      <c r="F25" s="258"/>
    </row>
    <row r="26" spans="1:6" s="48" customFormat="1" ht="20.149999999999999" customHeight="1" x14ac:dyDescent="0.25">
      <c r="A26" s="572"/>
      <c r="B26" s="274"/>
      <c r="C26" s="271"/>
      <c r="D26" s="271"/>
      <c r="E26" s="271"/>
      <c r="F26" s="275"/>
    </row>
    <row r="27" spans="1:6" s="48" customFormat="1" ht="20.149999999999999" customHeight="1" x14ac:dyDescent="0.25">
      <c r="A27" s="572"/>
      <c r="B27" s="83"/>
      <c r="C27" s="189"/>
      <c r="D27" s="272"/>
      <c r="E27" s="276"/>
      <c r="F27" s="275"/>
    </row>
    <row r="28" spans="1:6" s="48" customFormat="1" ht="20.149999999999999" customHeight="1" x14ac:dyDescent="0.25">
      <c r="A28" s="572"/>
      <c r="B28" s="452" t="s">
        <v>123</v>
      </c>
      <c r="C28" s="453"/>
      <c r="D28" s="454">
        <f>SUM(D25:D27)</f>
        <v>0</v>
      </c>
      <c r="E28" s="271"/>
      <c r="F28" s="275"/>
    </row>
    <row r="29" spans="1:6" s="48" customFormat="1" ht="20.149999999999999" customHeight="1" x14ac:dyDescent="0.25">
      <c r="A29" s="572" t="s">
        <v>47</v>
      </c>
      <c r="B29" s="88"/>
      <c r="C29" s="89"/>
      <c r="D29" s="224"/>
      <c r="E29" s="277"/>
      <c r="F29" s="258"/>
    </row>
    <row r="30" spans="1:6" s="48" customFormat="1" ht="20.149999999999999" customHeight="1" x14ac:dyDescent="0.25">
      <c r="A30" s="572"/>
      <c r="B30" s="88"/>
      <c r="C30" s="89"/>
      <c r="D30" s="224"/>
      <c r="E30" s="278"/>
      <c r="F30" s="258"/>
    </row>
    <row r="31" spans="1:6" s="48" customFormat="1" ht="20.149999999999999" customHeight="1" x14ac:dyDescent="0.25">
      <c r="A31" s="572"/>
      <c r="B31" s="452" t="s">
        <v>123</v>
      </c>
      <c r="C31" s="453"/>
      <c r="D31" s="454">
        <f>SUM(D29:D30)</f>
        <v>0</v>
      </c>
      <c r="E31" s="89"/>
      <c r="F31" s="89"/>
    </row>
    <row r="32" spans="1:6" s="48" customFormat="1" ht="20.149999999999999" customHeight="1" x14ac:dyDescent="0.25">
      <c r="A32" s="572" t="s">
        <v>48</v>
      </c>
      <c r="B32" s="265"/>
      <c r="C32" s="265"/>
      <c r="D32" s="233"/>
      <c r="E32" s="265"/>
      <c r="F32" s="273"/>
    </row>
    <row r="33" spans="1:6" s="48" customFormat="1" ht="20.149999999999999" customHeight="1" x14ac:dyDescent="0.25">
      <c r="A33" s="572"/>
      <c r="B33" s="249"/>
      <c r="C33" s="58"/>
      <c r="D33" s="229"/>
      <c r="E33" s="250"/>
      <c r="F33" s="58"/>
    </row>
    <row r="34" spans="1:6" s="48" customFormat="1" ht="20.149999999999999" customHeight="1" x14ac:dyDescent="0.25">
      <c r="A34" s="572"/>
      <c r="B34" s="279"/>
      <c r="C34" s="58"/>
      <c r="D34" s="280"/>
      <c r="E34" s="281"/>
      <c r="F34" s="282"/>
    </row>
    <row r="35" spans="1:6" s="48" customFormat="1" ht="20.149999999999999" customHeight="1" x14ac:dyDescent="0.25">
      <c r="A35" s="572"/>
      <c r="B35" s="452" t="s">
        <v>123</v>
      </c>
      <c r="C35" s="453"/>
      <c r="D35" s="454">
        <f>SUM(D32:D34)</f>
        <v>0</v>
      </c>
      <c r="E35" s="256"/>
      <c r="F35" s="283"/>
    </row>
    <row r="36" spans="1:6" s="48" customFormat="1" ht="20.149999999999999" customHeight="1" x14ac:dyDescent="0.25">
      <c r="A36" s="572" t="s">
        <v>179</v>
      </c>
      <c r="B36" s="265"/>
      <c r="C36" s="273"/>
      <c r="D36" s="233"/>
      <c r="E36" s="273"/>
      <c r="F36" s="273"/>
    </row>
    <row r="37" spans="1:6" s="48" customFormat="1" ht="20.149999999999999" customHeight="1" x14ac:dyDescent="0.25">
      <c r="A37" s="572"/>
      <c r="B37" s="59"/>
      <c r="C37" s="284"/>
      <c r="D37" s="285"/>
      <c r="E37" s="264"/>
      <c r="F37" s="286"/>
    </row>
    <row r="38" spans="1:6" s="48" customFormat="1" ht="20.149999999999999" customHeight="1" x14ac:dyDescent="0.25">
      <c r="A38" s="572"/>
      <c r="B38" s="59"/>
      <c r="C38" s="284"/>
      <c r="D38" s="285"/>
      <c r="E38" s="264"/>
      <c r="F38" s="286"/>
    </row>
    <row r="39" spans="1:6" s="48" customFormat="1" ht="20.149999999999999" customHeight="1" x14ac:dyDescent="0.25">
      <c r="A39" s="572"/>
      <c r="B39" s="452" t="s">
        <v>123</v>
      </c>
      <c r="C39" s="453"/>
      <c r="D39" s="454">
        <f>SUM(D36:D38)</f>
        <v>0</v>
      </c>
      <c r="E39" s="256"/>
      <c r="F39" s="287"/>
    </row>
    <row r="40" spans="1:6" s="48" customFormat="1" ht="20.149999999999999" customHeight="1" x14ac:dyDescent="0.25">
      <c r="A40" s="571" t="s">
        <v>49</v>
      </c>
      <c r="B40" s="265"/>
      <c r="C40" s="273"/>
      <c r="D40" s="233"/>
      <c r="E40" s="201"/>
      <c r="F40" s="273"/>
    </row>
    <row r="41" spans="1:6" s="48" customFormat="1" ht="20.149999999999999" customHeight="1" x14ac:dyDescent="0.25">
      <c r="A41" s="571"/>
      <c r="B41" s="265"/>
      <c r="C41" s="273"/>
      <c r="D41" s="233"/>
      <c r="E41" s="201"/>
      <c r="F41" s="273"/>
    </row>
    <row r="42" spans="1:6" s="48" customFormat="1" ht="20.149999999999999" customHeight="1" x14ac:dyDescent="0.25">
      <c r="A42" s="571"/>
      <c r="B42" s="452" t="s">
        <v>123</v>
      </c>
      <c r="C42" s="453"/>
      <c r="D42" s="454">
        <f>SUM(D40:D41)</f>
        <v>0</v>
      </c>
      <c r="E42" s="201"/>
      <c r="F42" s="257"/>
    </row>
    <row r="43" spans="1:6" s="48" customFormat="1" ht="20.149999999999999" customHeight="1" x14ac:dyDescent="0.25">
      <c r="A43" s="572" t="s">
        <v>115</v>
      </c>
      <c r="B43" s="265"/>
      <c r="C43" s="273"/>
      <c r="D43" s="233"/>
      <c r="E43" s="273"/>
      <c r="F43" s="273"/>
    </row>
    <row r="44" spans="1:6" s="48" customFormat="1" ht="20.149999999999999" customHeight="1" x14ac:dyDescent="0.25">
      <c r="A44" s="572"/>
      <c r="B44" s="265"/>
      <c r="C44" s="273"/>
      <c r="D44" s="233"/>
      <c r="E44" s="273"/>
      <c r="F44" s="273"/>
    </row>
    <row r="45" spans="1:6" s="48" customFormat="1" ht="18.75" customHeight="1" x14ac:dyDescent="0.25">
      <c r="A45" s="572"/>
      <c r="B45" s="452" t="s">
        <v>123</v>
      </c>
      <c r="C45" s="453"/>
      <c r="D45" s="454">
        <f>SUM(D43:D44)</f>
        <v>0</v>
      </c>
      <c r="E45" s="256"/>
      <c r="F45" s="257"/>
    </row>
    <row r="46" spans="1:6" s="48" customFormat="1" ht="20.149999999999999" customHeight="1" x14ac:dyDescent="0.25">
      <c r="A46" s="573" t="s">
        <v>180</v>
      </c>
      <c r="B46" s="260"/>
      <c r="C46" s="261"/>
      <c r="D46" s="262"/>
      <c r="E46" s="256"/>
      <c r="F46" s="257"/>
    </row>
    <row r="47" spans="1:6" s="48" customFormat="1" ht="20.149999999999999" customHeight="1" x14ac:dyDescent="0.25">
      <c r="A47" s="574"/>
      <c r="B47" s="260"/>
      <c r="C47" s="261"/>
      <c r="D47" s="262"/>
      <c r="E47" s="256"/>
      <c r="F47" s="257"/>
    </row>
    <row r="48" spans="1:6" s="48" customFormat="1" ht="20.149999999999999" customHeight="1" x14ac:dyDescent="0.25">
      <c r="A48" s="574"/>
      <c r="B48" s="260"/>
      <c r="C48" s="261"/>
      <c r="D48" s="262"/>
      <c r="E48" s="256"/>
      <c r="F48" s="257"/>
    </row>
    <row r="49" spans="1:6" s="48" customFormat="1" ht="20.149999999999999" customHeight="1" x14ac:dyDescent="0.25">
      <c r="A49" s="574"/>
      <c r="B49" s="260"/>
      <c r="C49" s="261"/>
      <c r="D49" s="262"/>
      <c r="E49" s="256"/>
      <c r="F49" s="257"/>
    </row>
    <row r="50" spans="1:6" s="48" customFormat="1" ht="20.149999999999999" customHeight="1" x14ac:dyDescent="0.25">
      <c r="A50" s="574"/>
      <c r="B50" s="260"/>
      <c r="C50" s="261"/>
      <c r="D50" s="262"/>
      <c r="E50" s="256"/>
      <c r="F50" s="257"/>
    </row>
    <row r="51" spans="1:6" s="48" customFormat="1" ht="20.149999999999999" customHeight="1" x14ac:dyDescent="0.25">
      <c r="A51" s="574"/>
      <c r="B51" s="260"/>
      <c r="C51" s="261"/>
      <c r="D51" s="262"/>
      <c r="E51" s="256"/>
      <c r="F51" s="257"/>
    </row>
    <row r="52" spans="1:6" s="48" customFormat="1" ht="20.149999999999999" customHeight="1" x14ac:dyDescent="0.25">
      <c r="A52" s="575"/>
      <c r="B52" s="452" t="s">
        <v>123</v>
      </c>
      <c r="C52" s="453"/>
      <c r="D52" s="454">
        <f>SUM(D46:D51)</f>
        <v>0</v>
      </c>
      <c r="E52" s="256"/>
      <c r="F52" s="257"/>
    </row>
    <row r="53" spans="1:6" s="48" customFormat="1" ht="20.149999999999999" hidden="1" customHeight="1" x14ac:dyDescent="0.25">
      <c r="A53" s="572" t="s">
        <v>11</v>
      </c>
      <c r="B53" s="279"/>
      <c r="C53" s="288"/>
      <c r="D53" s="223"/>
      <c r="E53" s="19"/>
      <c r="F53" s="289"/>
    </row>
    <row r="54" spans="1:6" s="48" customFormat="1" ht="20.149999999999999" hidden="1" customHeight="1" x14ac:dyDescent="0.25">
      <c r="A54" s="572"/>
      <c r="B54" s="265"/>
      <c r="C54" s="265"/>
      <c r="D54" s="265"/>
      <c r="E54" s="265"/>
      <c r="F54" s="265"/>
    </row>
    <row r="55" spans="1:6" s="48" customFormat="1" ht="20.149999999999999" hidden="1" customHeight="1" x14ac:dyDescent="0.25">
      <c r="A55" s="572"/>
      <c r="B55" s="452" t="s">
        <v>123</v>
      </c>
      <c r="C55" s="453"/>
      <c r="D55" s="454">
        <f>SUM(D53:D54)</f>
        <v>0</v>
      </c>
      <c r="E55" s="265"/>
      <c r="F55" s="273"/>
    </row>
    <row r="56" spans="1:6" s="48" customFormat="1" ht="20.149999999999999" customHeight="1" x14ac:dyDescent="0.25">
      <c r="A56" s="576" t="s">
        <v>248</v>
      </c>
      <c r="B56" s="577"/>
      <c r="C56" s="455"/>
      <c r="D56" s="456">
        <f>SUM(D55,D52,D45,D42,D39,D35,D31,D28,D24,D21,D17,D14,D11,D6)</f>
        <v>0</v>
      </c>
      <c r="E56" s="291"/>
      <c r="F56" s="292"/>
    </row>
    <row r="57" spans="1:6" x14ac:dyDescent="0.25">
      <c r="A57" s="306" t="s">
        <v>181</v>
      </c>
    </row>
  </sheetData>
  <mergeCells count="17">
    <mergeCell ref="A32:A35"/>
    <mergeCell ref="A36:A39"/>
    <mergeCell ref="A15:A17"/>
    <mergeCell ref="A18:A21"/>
    <mergeCell ref="A22:A24"/>
    <mergeCell ref="A25:A28"/>
    <mergeCell ref="A29:A31"/>
    <mergeCell ref="A1:F1"/>
    <mergeCell ref="A2:F2"/>
    <mergeCell ref="A4:A6"/>
    <mergeCell ref="A7:A11"/>
    <mergeCell ref="A12:A14"/>
    <mergeCell ref="A40:A42"/>
    <mergeCell ref="A43:A45"/>
    <mergeCell ref="A53:A55"/>
    <mergeCell ref="A46:A52"/>
    <mergeCell ref="A56:B56"/>
  </mergeCells>
  <phoneticPr fontId="46" type="noConversion"/>
  <conditionalFormatting sqref="F4:F5">
    <cfRule type="expression" dxfId="120" priority="187" stopIfTrue="1">
      <formula>$I4=3</formula>
    </cfRule>
    <cfRule type="expression" dxfId="119" priority="188" stopIfTrue="1">
      <formula>$I4=1</formula>
    </cfRule>
    <cfRule type="expression" dxfId="118" priority="189" stopIfTrue="1">
      <formula>$I4=2</formula>
    </cfRule>
    <cfRule type="expression" dxfId="117" priority="190" stopIfTrue="1">
      <formula>$J4=3</formula>
    </cfRule>
    <cfRule type="expression" dxfId="116" priority="191" stopIfTrue="1">
      <formula>$J4=1</formula>
    </cfRule>
    <cfRule type="expression" dxfId="115" priority="192" stopIfTrue="1">
      <formula>$J4=2</formula>
    </cfRule>
    <cfRule type="expression" dxfId="114" priority="193" stopIfTrue="1">
      <formula>$I4=3</formula>
    </cfRule>
    <cfRule type="expression" dxfId="113" priority="194" stopIfTrue="1">
      <formula>$I4=1</formula>
    </cfRule>
    <cfRule type="expression" dxfId="112" priority="195" stopIfTrue="1">
      <formula>$I4=2</formula>
    </cfRule>
    <cfRule type="expression" dxfId="111" priority="196" stopIfTrue="1">
      <formula>$J4=3</formula>
    </cfRule>
    <cfRule type="expression" dxfId="110" priority="197" stopIfTrue="1">
      <formula>$J4=1</formula>
    </cfRule>
    <cfRule type="expression" dxfId="109" priority="198" stopIfTrue="1">
      <formula>$J4=2</formula>
    </cfRule>
    <cfRule type="expression" dxfId="108" priority="199" stopIfTrue="1">
      <formula>$J4=3</formula>
    </cfRule>
    <cfRule type="expression" dxfId="107" priority="200" stopIfTrue="1">
      <formula>$J4=1</formula>
    </cfRule>
    <cfRule type="expression" dxfId="106" priority="201" stopIfTrue="1">
      <formula>$J4=2</formula>
    </cfRule>
    <cfRule type="expression" dxfId="105" priority="202" stopIfTrue="1">
      <formula>$K4=3</formula>
    </cfRule>
    <cfRule type="expression" dxfId="104" priority="203" stopIfTrue="1">
      <formula>$K4=1</formula>
    </cfRule>
    <cfRule type="expression" dxfId="103" priority="204" stopIfTrue="1">
      <formula>$K4=2</formula>
    </cfRule>
    <cfRule type="expression" dxfId="102" priority="232" stopIfTrue="1">
      <formula>$I4=3</formula>
    </cfRule>
    <cfRule type="expression" dxfId="101" priority="233" stopIfTrue="1">
      <formula>$I4=1</formula>
    </cfRule>
    <cfRule type="expression" dxfId="100" priority="234" stopIfTrue="1">
      <formula>$I4=2</formula>
    </cfRule>
    <cfRule type="expression" dxfId="99" priority="235" stopIfTrue="1">
      <formula>$J4=3</formula>
    </cfRule>
    <cfRule type="expression" dxfId="98" priority="236" stopIfTrue="1">
      <formula>$J4=1</formula>
    </cfRule>
    <cfRule type="expression" dxfId="97" priority="237" stopIfTrue="1">
      <formula>$J4=2</formula>
    </cfRule>
    <cfRule type="expression" dxfId="96" priority="238" stopIfTrue="1">
      <formula>$I4=3</formula>
    </cfRule>
    <cfRule type="expression" dxfId="95" priority="239" stopIfTrue="1">
      <formula>$I4=1</formula>
    </cfRule>
    <cfRule type="expression" dxfId="94" priority="240" stopIfTrue="1">
      <formula>$I4=2</formula>
    </cfRule>
    <cfRule type="expression" dxfId="93" priority="241" stopIfTrue="1">
      <formula>$J4=3</formula>
    </cfRule>
    <cfRule type="expression" dxfId="92" priority="242" stopIfTrue="1">
      <formula>$J4=1</formula>
    </cfRule>
    <cfRule type="expression" dxfId="91" priority="243" stopIfTrue="1">
      <formula>$J4=2</formula>
    </cfRule>
    <cfRule type="expression" dxfId="90" priority="244" stopIfTrue="1">
      <formula>$J4=3</formula>
    </cfRule>
    <cfRule type="expression" dxfId="89" priority="245" stopIfTrue="1">
      <formula>$J4=1</formula>
    </cfRule>
    <cfRule type="expression" dxfId="88" priority="246" stopIfTrue="1">
      <formula>$J4=2</formula>
    </cfRule>
    <cfRule type="expression" dxfId="87" priority="250" stopIfTrue="1">
      <formula>#REF!=3</formula>
    </cfRule>
    <cfRule type="expression" dxfId="86" priority="251" stopIfTrue="1">
      <formula>#REF!=1</formula>
    </cfRule>
    <cfRule type="expression" dxfId="85" priority="252" stopIfTrue="1">
      <formula>#REF!=2</formula>
    </cfRule>
  </conditionalFormatting>
  <conditionalFormatting sqref="F6">
    <cfRule type="expression" dxfId="84" priority="205" stopIfTrue="1">
      <formula>$I6=3</formula>
    </cfRule>
    <cfRule type="expression" dxfId="83" priority="206" stopIfTrue="1">
      <formula>$I6=1</formula>
    </cfRule>
    <cfRule type="expression" dxfId="82" priority="207" stopIfTrue="1">
      <formula>$I6=2</formula>
    </cfRule>
    <cfRule type="expression" dxfId="81" priority="208" stopIfTrue="1">
      <formula>$J6=3</formula>
    </cfRule>
    <cfRule type="expression" dxfId="80" priority="209" stopIfTrue="1">
      <formula>$J6=1</formula>
    </cfRule>
    <cfRule type="expression" dxfId="79" priority="210" stopIfTrue="1">
      <formula>$J6=2</formula>
    </cfRule>
    <cfRule type="expression" dxfId="78" priority="211" stopIfTrue="1">
      <formula>$I6=3</formula>
    </cfRule>
    <cfRule type="expression" dxfId="77" priority="212" stopIfTrue="1">
      <formula>$I6=1</formula>
    </cfRule>
    <cfRule type="expression" dxfId="76" priority="213" stopIfTrue="1">
      <formula>$I6=2</formula>
    </cfRule>
    <cfRule type="expression" dxfId="75" priority="214" stopIfTrue="1">
      <formula>$J6=3</formula>
    </cfRule>
    <cfRule type="expression" dxfId="74" priority="215" stopIfTrue="1">
      <formula>$J6=1</formula>
    </cfRule>
    <cfRule type="expression" dxfId="73" priority="216" stopIfTrue="1">
      <formula>$J6=2</formula>
    </cfRule>
    <cfRule type="expression" dxfId="72" priority="217" stopIfTrue="1">
      <formula>$J6=3</formula>
    </cfRule>
    <cfRule type="expression" dxfId="71" priority="218" stopIfTrue="1">
      <formula>$J6=1</formula>
    </cfRule>
    <cfRule type="expression" dxfId="70" priority="219" stopIfTrue="1">
      <formula>$J6=2</formula>
    </cfRule>
    <cfRule type="expression" dxfId="69" priority="220" stopIfTrue="1">
      <formula>$K6=3</formula>
    </cfRule>
    <cfRule type="expression" dxfId="68" priority="221" stopIfTrue="1">
      <formula>$K6=1</formula>
    </cfRule>
    <cfRule type="expression" dxfId="67" priority="222" stopIfTrue="1">
      <formula>$K6=2</formula>
    </cfRule>
  </conditionalFormatting>
  <conditionalFormatting sqref="F9:F10">
    <cfRule type="expression" dxfId="66" priority="253" stopIfTrue="1">
      <formula>$J9=3</formula>
    </cfRule>
    <cfRule type="expression" dxfId="65" priority="254" stopIfTrue="1">
      <formula>$J9=1</formula>
    </cfRule>
    <cfRule type="expression" dxfId="64" priority="255" stopIfTrue="1">
      <formula>$J9=2</formula>
    </cfRule>
    <cfRule type="expression" dxfId="63" priority="259" stopIfTrue="1">
      <formula>$I9=3</formula>
    </cfRule>
    <cfRule type="expression" dxfId="62" priority="260" stopIfTrue="1">
      <formula>$I9=1</formula>
    </cfRule>
    <cfRule type="expression" dxfId="61" priority="261" stopIfTrue="1">
      <formula>$I9=2</formula>
    </cfRule>
  </conditionalFormatting>
  <conditionalFormatting sqref="F9:F10 C7:C10 F4:F7">
    <cfRule type="expression" dxfId="60" priority="256" stopIfTrue="1">
      <formula>#REF!=3</formula>
    </cfRule>
    <cfRule type="expression" dxfId="59" priority="257" stopIfTrue="1">
      <formula>#REF!=1</formula>
    </cfRule>
    <cfRule type="expression" dxfId="58" priority="258" stopIfTrue="1">
      <formula>#REF!=2</formula>
    </cfRule>
  </conditionalFormatting>
  <conditionalFormatting sqref="F4:F5 F9:F10">
    <cfRule type="expression" dxfId="57" priority="247" stopIfTrue="1">
      <formula>$K4=3</formula>
    </cfRule>
    <cfRule type="expression" dxfId="56" priority="248" stopIfTrue="1">
      <formula>$K4=1</formula>
    </cfRule>
    <cfRule type="expression" dxfId="55" priority="249" stopIfTrue="1">
      <formula>$K4=2</formula>
    </cfRule>
  </conditionalFormatting>
  <conditionalFormatting sqref="F7">
    <cfRule type="expression" dxfId="54" priority="269" stopIfTrue="1">
      <formula>$J8=3</formula>
    </cfRule>
    <cfRule type="expression" dxfId="53" priority="270" stopIfTrue="1">
      <formula>$J8=1</formula>
    </cfRule>
    <cfRule type="expression" dxfId="52" priority="271" stopIfTrue="1">
      <formula>$J8=2</formula>
    </cfRule>
    <cfRule type="expression" dxfId="51" priority="272" stopIfTrue="1">
      <formula>$I8=3</formula>
    </cfRule>
    <cfRule type="expression" dxfId="50" priority="273" stopIfTrue="1">
      <formula>$I8=1</formula>
    </cfRule>
    <cfRule type="expression" dxfId="49" priority="274" stopIfTrue="1">
      <formula>$I8=2</formula>
    </cfRule>
  </conditionalFormatting>
  <conditionalFormatting sqref="F7">
    <cfRule type="expression" dxfId="48" priority="300" stopIfTrue="1">
      <formula>$K8=3</formula>
    </cfRule>
    <cfRule type="expression" dxfId="47" priority="301" stopIfTrue="1">
      <formula>$K8=1</formula>
    </cfRule>
    <cfRule type="expression" dxfId="46" priority="302" stopIfTrue="1">
      <formula>$K8=2</formula>
    </cfRule>
  </conditionalFormatting>
  <conditionalFormatting sqref="E7:E9">
    <cfRule type="cellIs" dxfId="45" priority="45" stopIfTrue="1" operator="between">
      <formula>"未通过"</formula>
      <formula>"未通过"</formula>
    </cfRule>
  </conditionalFormatting>
  <conditionalFormatting sqref="F7">
    <cfRule type="expression" dxfId="44" priority="4" stopIfTrue="1">
      <formula>$I7=3</formula>
    </cfRule>
    <cfRule type="expression" dxfId="43" priority="5" stopIfTrue="1">
      <formula>$I7=1</formula>
    </cfRule>
    <cfRule type="expression" dxfId="42" priority="6" stopIfTrue="1">
      <formula>$I7=2</formula>
    </cfRule>
    <cfRule type="expression" dxfId="41" priority="7" stopIfTrue="1">
      <formula>$J7=3</formula>
    </cfRule>
    <cfRule type="expression" dxfId="40" priority="8" stopIfTrue="1">
      <formula>$J7=1</formula>
    </cfRule>
    <cfRule type="expression" dxfId="39" priority="9" stopIfTrue="1">
      <formula>$J7=2</formula>
    </cfRule>
    <cfRule type="expression" dxfId="38" priority="10" stopIfTrue="1">
      <formula>$I7=3</formula>
    </cfRule>
    <cfRule type="expression" dxfId="37" priority="11" stopIfTrue="1">
      <formula>$I7=1</formula>
    </cfRule>
    <cfRule type="expression" dxfId="36" priority="12" stopIfTrue="1">
      <formula>$I7=2</formula>
    </cfRule>
    <cfRule type="expression" dxfId="35" priority="13" stopIfTrue="1">
      <formula>$J7=3</formula>
    </cfRule>
    <cfRule type="expression" dxfId="34" priority="14" stopIfTrue="1">
      <formula>$J7=1</formula>
    </cfRule>
    <cfRule type="expression" dxfId="33" priority="15" stopIfTrue="1">
      <formula>$J7=2</formula>
    </cfRule>
    <cfRule type="expression" dxfId="32" priority="16" stopIfTrue="1">
      <formula>$J7=3</formula>
    </cfRule>
    <cfRule type="expression" dxfId="31" priority="17" stopIfTrue="1">
      <formula>$J7=1</formula>
    </cfRule>
    <cfRule type="expression" dxfId="30" priority="18" stopIfTrue="1">
      <formula>$J7=2</formula>
    </cfRule>
    <cfRule type="expression" dxfId="29" priority="19" stopIfTrue="1">
      <formula>$K7=3</formula>
    </cfRule>
    <cfRule type="expression" dxfId="28" priority="20" stopIfTrue="1">
      <formula>$K7=1</formula>
    </cfRule>
    <cfRule type="expression" dxfId="27" priority="21" stopIfTrue="1">
      <formula>$K7=2</formula>
    </cfRule>
    <cfRule type="expression" dxfId="26" priority="22" stopIfTrue="1">
      <formula>$I7=3</formula>
    </cfRule>
    <cfRule type="expression" dxfId="25" priority="23" stopIfTrue="1">
      <formula>$I7=1</formula>
    </cfRule>
    <cfRule type="expression" dxfId="24" priority="24" stopIfTrue="1">
      <formula>$I7=2</formula>
    </cfRule>
    <cfRule type="expression" dxfId="23" priority="25" stopIfTrue="1">
      <formula>$J7=3</formula>
    </cfRule>
    <cfRule type="expression" dxfId="22" priority="26" stopIfTrue="1">
      <formula>$J7=1</formula>
    </cfRule>
    <cfRule type="expression" dxfId="21" priority="27" stopIfTrue="1">
      <formula>$J7=2</formula>
    </cfRule>
    <cfRule type="expression" dxfId="20" priority="28" stopIfTrue="1">
      <formula>$I7=3</formula>
    </cfRule>
    <cfRule type="expression" dxfId="19" priority="29" stopIfTrue="1">
      <formula>$I7=1</formula>
    </cfRule>
    <cfRule type="expression" dxfId="18" priority="30" stopIfTrue="1">
      <formula>$I7=2</formula>
    </cfRule>
    <cfRule type="expression" dxfId="17" priority="31" stopIfTrue="1">
      <formula>$J7=3</formula>
    </cfRule>
    <cfRule type="expression" dxfId="16" priority="32" stopIfTrue="1">
      <formula>$J7=1</formula>
    </cfRule>
    <cfRule type="expression" dxfId="15" priority="33" stopIfTrue="1">
      <formula>$J7=2</formula>
    </cfRule>
    <cfRule type="expression" dxfId="14" priority="34" stopIfTrue="1">
      <formula>$J7=3</formula>
    </cfRule>
    <cfRule type="expression" dxfId="13" priority="35" stopIfTrue="1">
      <formula>$J7=1</formula>
    </cfRule>
    <cfRule type="expression" dxfId="12" priority="36" stopIfTrue="1">
      <formula>$J7=2</formula>
    </cfRule>
    <cfRule type="expression" dxfId="11" priority="37" stopIfTrue="1">
      <formula>#REF!=3</formula>
    </cfRule>
    <cfRule type="expression" dxfId="10" priority="38" stopIfTrue="1">
      <formula>#REF!=1</formula>
    </cfRule>
    <cfRule type="expression" dxfId="9" priority="39" stopIfTrue="1">
      <formula>#REF!=2</formula>
    </cfRule>
  </conditionalFormatting>
  <conditionalFormatting sqref="F7">
    <cfRule type="expression" dxfId="8" priority="1" stopIfTrue="1">
      <formula>$K7=3</formula>
    </cfRule>
    <cfRule type="expression" dxfId="7" priority="2" stopIfTrue="1">
      <formula>$K7=1</formula>
    </cfRule>
    <cfRule type="expression" dxfId="6" priority="3" stopIfTrue="1">
      <formula>$K7=2</formula>
    </cfRule>
  </conditionalFormatting>
  <dataValidations count="1">
    <dataValidation type="list" allowBlank="1" showInputMessage="1" showErrorMessage="1" sqref="F4:F56" xr:uid="{00000000-0002-0000-0900-000000000000}">
      <formula1>"公示结束"</formula1>
    </dataValidation>
  </dataValidations>
  <pageMargins left="0.51181102362204722" right="0.15748031496062992" top="0.19685039370078741" bottom="0.15748031496062992" header="0.15748031496062992" footer="0.15748031496062992"/>
  <pageSetup paperSize="8" scale="11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0"/>
  <sheetViews>
    <sheetView view="pageBreakPreview" zoomScale="75" zoomScaleNormal="75" zoomScaleSheetLayoutView="75" workbookViewId="0">
      <pane xSplit="1" ySplit="3" topLeftCell="B34" activePane="bottomRight" state="frozen"/>
      <selection pane="topRight"/>
      <selection pane="bottomLeft"/>
      <selection pane="bottomRight" activeCell="D26" sqref="D26"/>
    </sheetView>
  </sheetViews>
  <sheetFormatPr defaultColWidth="9" defaultRowHeight="18" customHeight="1" x14ac:dyDescent="0.25"/>
  <cols>
    <col min="1" max="1" width="14.6328125" style="5" customWidth="1"/>
    <col min="2" max="2" width="46.26953125" style="6" customWidth="1"/>
    <col min="3" max="3" width="23.453125" style="7" customWidth="1"/>
    <col min="4" max="4" width="27.6328125" style="7" customWidth="1"/>
    <col min="5" max="5" width="23.6328125" style="3" customWidth="1"/>
    <col min="6" max="6" width="23.26953125" style="3" customWidth="1"/>
    <col min="7" max="7" width="17.6328125" style="3" customWidth="1"/>
    <col min="8" max="9" width="12.90625" style="3" customWidth="1"/>
    <col min="10" max="16384" width="9" style="3"/>
  </cols>
  <sheetData>
    <row r="1" spans="1:9" s="1" customFormat="1" ht="30" customHeight="1" x14ac:dyDescent="0.6">
      <c r="A1" s="580" t="s">
        <v>128</v>
      </c>
      <c r="B1" s="581"/>
      <c r="C1" s="581"/>
      <c r="D1" s="582"/>
    </row>
    <row r="2" spans="1:9" s="2" customFormat="1" ht="30" customHeight="1" x14ac:dyDescent="0.3">
      <c r="A2" s="583" t="s">
        <v>355</v>
      </c>
      <c r="B2" s="584"/>
      <c r="C2" s="584"/>
      <c r="D2" s="585"/>
    </row>
    <row r="3" spans="1:9" ht="25.9" customHeight="1" x14ac:dyDescent="0.25">
      <c r="A3" s="235" t="s">
        <v>110</v>
      </c>
      <c r="B3" s="236" t="s">
        <v>116</v>
      </c>
      <c r="C3" s="236" t="s">
        <v>14</v>
      </c>
      <c r="D3" s="236" t="s">
        <v>15</v>
      </c>
    </row>
    <row r="4" spans="1:9" ht="25.9" customHeight="1" x14ac:dyDescent="0.25">
      <c r="A4" s="586" t="s">
        <v>113</v>
      </c>
      <c r="B4" s="10" t="s">
        <v>17</v>
      </c>
      <c r="C4" s="237"/>
      <c r="D4" s="237">
        <f>C4</f>
        <v>0</v>
      </c>
      <c r="H4" s="196"/>
      <c r="I4" s="196"/>
    </row>
    <row r="5" spans="1:9" ht="25.9" customHeight="1" x14ac:dyDescent="0.25">
      <c r="A5" s="586"/>
      <c r="B5" s="10" t="s">
        <v>117</v>
      </c>
      <c r="C5" s="237"/>
      <c r="D5" s="237">
        <f>C5</f>
        <v>0</v>
      </c>
      <c r="H5" s="196"/>
      <c r="I5" s="196"/>
    </row>
    <row r="6" spans="1:9" ht="25.9" customHeight="1" x14ac:dyDescent="0.25">
      <c r="A6" s="586"/>
      <c r="B6" s="247" t="s">
        <v>222</v>
      </c>
      <c r="C6" s="237"/>
      <c r="D6" s="237"/>
      <c r="H6" s="196"/>
      <c r="I6" s="196"/>
    </row>
    <row r="7" spans="1:9" ht="25.9" customHeight="1" x14ac:dyDescent="0.25">
      <c r="A7" s="586"/>
      <c r="B7" s="18" t="s">
        <v>118</v>
      </c>
      <c r="C7" s="236"/>
      <c r="D7" s="237"/>
      <c r="F7" s="8"/>
      <c r="G7" s="8"/>
      <c r="H7" s="196"/>
      <c r="I7" s="196"/>
    </row>
    <row r="8" spans="1:9" ht="25.9" customHeight="1" x14ac:dyDescent="0.25">
      <c r="A8" s="586"/>
      <c r="B8" s="406" t="s">
        <v>32</v>
      </c>
      <c r="C8" s="407">
        <f>SUM(C4:C7)</f>
        <v>0</v>
      </c>
      <c r="D8" s="407">
        <f>SUM(D4:D7)</f>
        <v>0</v>
      </c>
      <c r="H8" s="196"/>
      <c r="I8" s="196"/>
    </row>
    <row r="9" spans="1:9" ht="25.9" customHeight="1" x14ac:dyDescent="0.25">
      <c r="A9" s="586" t="s">
        <v>207</v>
      </c>
      <c r="B9" s="10" t="s">
        <v>17</v>
      </c>
      <c r="C9" s="237"/>
      <c r="D9" s="237">
        <f>C9</f>
        <v>0</v>
      </c>
      <c r="H9" s="196"/>
      <c r="I9" s="196"/>
    </row>
    <row r="10" spans="1:9" ht="25.9" customHeight="1" x14ac:dyDescent="0.25">
      <c r="A10" s="586"/>
      <c r="B10" s="10" t="s">
        <v>117</v>
      </c>
      <c r="C10" s="237"/>
      <c r="D10" s="237">
        <f>C10</f>
        <v>0</v>
      </c>
      <c r="H10" s="196"/>
      <c r="I10" s="196"/>
    </row>
    <row r="11" spans="1:9" ht="25.9" customHeight="1" x14ac:dyDescent="0.25">
      <c r="A11" s="586"/>
      <c r="B11" s="247" t="s">
        <v>222</v>
      </c>
      <c r="C11" s="237"/>
      <c r="D11" s="237"/>
      <c r="H11" s="196"/>
      <c r="I11" s="196"/>
    </row>
    <row r="12" spans="1:9" ht="25.9" customHeight="1" x14ac:dyDescent="0.25">
      <c r="A12" s="586"/>
      <c r="B12" s="11" t="s">
        <v>118</v>
      </c>
      <c r="C12" s="237"/>
      <c r="D12" s="237"/>
      <c r="H12" s="196"/>
      <c r="I12" s="196"/>
    </row>
    <row r="13" spans="1:9" ht="25.9" customHeight="1" x14ac:dyDescent="0.25">
      <c r="A13" s="586"/>
      <c r="B13" s="406" t="s">
        <v>32</v>
      </c>
      <c r="C13" s="407">
        <f>SUM(C9:C12)</f>
        <v>0</v>
      </c>
      <c r="D13" s="407">
        <f>SUM(D9:D12)</f>
        <v>0</v>
      </c>
      <c r="H13" s="196"/>
      <c r="I13" s="196"/>
    </row>
    <row r="14" spans="1:9" ht="25.9" customHeight="1" x14ac:dyDescent="0.25">
      <c r="A14" s="587" t="s">
        <v>208</v>
      </c>
      <c r="B14" s="10" t="s">
        <v>17</v>
      </c>
      <c r="C14" s="237"/>
      <c r="D14" s="237">
        <f>C14</f>
        <v>0</v>
      </c>
      <c r="F14" s="9"/>
      <c r="H14" s="196"/>
      <c r="I14" s="196"/>
    </row>
    <row r="15" spans="1:9" ht="25.9" customHeight="1" x14ac:dyDescent="0.25">
      <c r="A15" s="588"/>
      <c r="B15" s="10" t="s">
        <v>117</v>
      </c>
      <c r="C15" s="237"/>
      <c r="D15" s="237">
        <f>C15</f>
        <v>0</v>
      </c>
      <c r="H15" s="196"/>
      <c r="I15" s="196"/>
    </row>
    <row r="16" spans="1:9" ht="25.9" customHeight="1" x14ac:dyDescent="0.25">
      <c r="A16" s="588"/>
      <c r="B16" s="247" t="s">
        <v>222</v>
      </c>
      <c r="C16" s="237"/>
      <c r="D16" s="237"/>
      <c r="H16" s="196"/>
      <c r="I16" s="196"/>
    </row>
    <row r="17" spans="1:9" ht="25.9" customHeight="1" x14ac:dyDescent="0.25">
      <c r="A17" s="588"/>
      <c r="B17" s="11" t="s">
        <v>118</v>
      </c>
      <c r="C17" s="237"/>
      <c r="D17" s="237"/>
      <c r="H17" s="196"/>
      <c r="I17" s="196"/>
    </row>
    <row r="18" spans="1:9" ht="25.9" customHeight="1" x14ac:dyDescent="0.25">
      <c r="A18" s="589"/>
      <c r="B18" s="406" t="s">
        <v>32</v>
      </c>
      <c r="C18" s="407">
        <f>SUM(C14:C17)</f>
        <v>0</v>
      </c>
      <c r="D18" s="407">
        <f>SUM(D14:D17)</f>
        <v>0</v>
      </c>
      <c r="H18" s="196"/>
      <c r="I18" s="196"/>
    </row>
    <row r="19" spans="1:9" s="4" customFormat="1" ht="25.9" customHeight="1" x14ac:dyDescent="0.25">
      <c r="A19" s="587" t="s">
        <v>209</v>
      </c>
      <c r="B19" s="10" t="s">
        <v>17</v>
      </c>
      <c r="C19" s="237"/>
      <c r="D19" s="237">
        <f>C19</f>
        <v>0</v>
      </c>
      <c r="H19" s="196"/>
      <c r="I19" s="196"/>
    </row>
    <row r="20" spans="1:9" s="4" customFormat="1" ht="25.9" customHeight="1" x14ac:dyDescent="0.25">
      <c r="A20" s="588"/>
      <c r="B20" s="10" t="s">
        <v>117</v>
      </c>
      <c r="C20" s="237"/>
      <c r="D20" s="237">
        <f>C20</f>
        <v>0</v>
      </c>
      <c r="H20" s="196"/>
      <c r="I20" s="196"/>
    </row>
    <row r="21" spans="1:9" s="4" customFormat="1" ht="25.9" customHeight="1" x14ac:dyDescent="0.25">
      <c r="A21" s="588"/>
      <c r="B21" s="247" t="s">
        <v>222</v>
      </c>
      <c r="C21" s="237"/>
      <c r="D21" s="237"/>
      <c r="H21" s="196"/>
      <c r="I21" s="196"/>
    </row>
    <row r="22" spans="1:9" s="4" customFormat="1" ht="25.9" customHeight="1" x14ac:dyDescent="0.25">
      <c r="A22" s="588"/>
      <c r="B22" s="11" t="s">
        <v>118</v>
      </c>
      <c r="C22" s="237"/>
      <c r="D22" s="237"/>
      <c r="H22" s="196"/>
      <c r="I22" s="196"/>
    </row>
    <row r="23" spans="1:9" s="4" customFormat="1" ht="25.9" customHeight="1" x14ac:dyDescent="0.25">
      <c r="A23" s="589"/>
      <c r="B23" s="406" t="s">
        <v>32</v>
      </c>
      <c r="C23" s="407">
        <f>SUM(C19:C22)</f>
        <v>0</v>
      </c>
      <c r="D23" s="407">
        <f>SUM(D19:D22)</f>
        <v>0</v>
      </c>
      <c r="H23" s="196"/>
      <c r="I23" s="196"/>
    </row>
    <row r="24" spans="1:9" s="4" customFormat="1" ht="25.9" customHeight="1" x14ac:dyDescent="0.25">
      <c r="A24" s="587" t="s">
        <v>235</v>
      </c>
      <c r="B24" s="10" t="s">
        <v>17</v>
      </c>
      <c r="C24" s="237"/>
      <c r="D24" s="237">
        <f>C24</f>
        <v>0</v>
      </c>
      <c r="H24" s="196"/>
      <c r="I24" s="196"/>
    </row>
    <row r="25" spans="1:9" s="4" customFormat="1" ht="25.9" customHeight="1" x14ac:dyDescent="0.25">
      <c r="A25" s="588"/>
      <c r="B25" s="10" t="s">
        <v>117</v>
      </c>
      <c r="C25" s="237"/>
      <c r="D25" s="237">
        <f>C25</f>
        <v>0</v>
      </c>
      <c r="H25" s="196"/>
      <c r="I25" s="196"/>
    </row>
    <row r="26" spans="1:9" s="4" customFormat="1" ht="25.9" customHeight="1" x14ac:dyDescent="0.25">
      <c r="A26" s="588"/>
      <c r="B26" s="247" t="s">
        <v>222</v>
      </c>
      <c r="C26" s="237"/>
      <c r="D26" s="237"/>
      <c r="H26" s="196"/>
      <c r="I26" s="196"/>
    </row>
    <row r="27" spans="1:9" s="4" customFormat="1" ht="25.9" customHeight="1" x14ac:dyDescent="0.25">
      <c r="A27" s="588"/>
      <c r="B27" s="11" t="s">
        <v>118</v>
      </c>
      <c r="C27" s="237"/>
      <c r="D27" s="237"/>
      <c r="H27" s="196"/>
      <c r="I27" s="196"/>
    </row>
    <row r="28" spans="1:9" s="4" customFormat="1" ht="25.9" customHeight="1" x14ac:dyDescent="0.25">
      <c r="A28" s="589"/>
      <c r="B28" s="406" t="s">
        <v>32</v>
      </c>
      <c r="C28" s="407">
        <f>SUM(C24:C27)</f>
        <v>0</v>
      </c>
      <c r="D28" s="407">
        <f>SUM(D24:D27)</f>
        <v>0</v>
      </c>
      <c r="H28" s="196"/>
      <c r="I28" s="196"/>
    </row>
    <row r="29" spans="1:9" s="4" customFormat="1" ht="25.9" customHeight="1" x14ac:dyDescent="0.25">
      <c r="A29" s="591" t="s">
        <v>236</v>
      </c>
      <c r="B29" s="10" t="s">
        <v>17</v>
      </c>
      <c r="C29" s="237"/>
      <c r="D29" s="237">
        <f>C29</f>
        <v>0</v>
      </c>
      <c r="H29" s="196"/>
      <c r="I29" s="196"/>
    </row>
    <row r="30" spans="1:9" s="4" customFormat="1" ht="25.9" customHeight="1" x14ac:dyDescent="0.25">
      <c r="A30" s="592"/>
      <c r="B30" s="10" t="s">
        <v>117</v>
      </c>
      <c r="C30" s="237"/>
      <c r="D30" s="237">
        <f>C30</f>
        <v>0</v>
      </c>
      <c r="H30" s="196"/>
      <c r="I30" s="196"/>
    </row>
    <row r="31" spans="1:9" s="4" customFormat="1" ht="25.9" customHeight="1" x14ac:dyDescent="0.25">
      <c r="A31" s="592"/>
      <c r="B31" s="247" t="s">
        <v>222</v>
      </c>
      <c r="C31" s="237"/>
      <c r="D31" s="237"/>
      <c r="H31" s="196"/>
      <c r="I31" s="196"/>
    </row>
    <row r="32" spans="1:9" s="4" customFormat="1" ht="25.5" customHeight="1" x14ac:dyDescent="0.25">
      <c r="A32" s="592"/>
      <c r="B32" s="11" t="s">
        <v>118</v>
      </c>
      <c r="C32" s="237"/>
      <c r="D32" s="237"/>
      <c r="H32" s="196"/>
      <c r="I32" s="196"/>
    </row>
    <row r="33" spans="1:9" ht="25.9" customHeight="1" x14ac:dyDescent="0.25">
      <c r="A33" s="593"/>
      <c r="B33" s="406" t="s">
        <v>32</v>
      </c>
      <c r="C33" s="407">
        <f>SUM(C29:C32)</f>
        <v>0</v>
      </c>
      <c r="D33" s="407">
        <f>SUM(D29:D32)</f>
        <v>0</v>
      </c>
      <c r="H33" s="196"/>
      <c r="I33" s="196"/>
    </row>
    <row r="34" spans="1:9" ht="25.9" customHeight="1" x14ac:dyDescent="0.25">
      <c r="A34" s="587" t="s">
        <v>218</v>
      </c>
      <c r="B34" s="10" t="s">
        <v>17</v>
      </c>
      <c r="C34" s="237"/>
      <c r="D34" s="237">
        <f>C34</f>
        <v>0</v>
      </c>
      <c r="H34" s="196"/>
      <c r="I34" s="196"/>
    </row>
    <row r="35" spans="1:9" ht="25.9" customHeight="1" x14ac:dyDescent="0.25">
      <c r="A35" s="588"/>
      <c r="B35" s="10" t="s">
        <v>117</v>
      </c>
      <c r="C35" s="237"/>
      <c r="D35" s="237">
        <f>C35</f>
        <v>0</v>
      </c>
      <c r="H35" s="196"/>
      <c r="I35" s="196"/>
    </row>
    <row r="36" spans="1:9" ht="25.9" customHeight="1" x14ac:dyDescent="0.25">
      <c r="A36" s="588"/>
      <c r="B36" s="247" t="s">
        <v>222</v>
      </c>
      <c r="C36" s="237"/>
      <c r="D36" s="237"/>
      <c r="H36" s="196"/>
      <c r="I36" s="196"/>
    </row>
    <row r="37" spans="1:9" ht="25.9" customHeight="1" x14ac:dyDescent="0.25">
      <c r="A37" s="588"/>
      <c r="B37" s="11" t="s">
        <v>119</v>
      </c>
      <c r="C37" s="237"/>
      <c r="D37" s="237"/>
      <c r="H37" s="196"/>
      <c r="I37" s="196"/>
    </row>
    <row r="38" spans="1:9" ht="25.9" customHeight="1" x14ac:dyDescent="0.25">
      <c r="A38" s="589"/>
      <c r="B38" s="406" t="s">
        <v>32</v>
      </c>
      <c r="C38" s="407">
        <f>SUM(C34:C37)</f>
        <v>0</v>
      </c>
      <c r="D38" s="407">
        <f>SUM(D34:D37)</f>
        <v>0</v>
      </c>
      <c r="H38" s="196"/>
      <c r="I38" s="196"/>
    </row>
    <row r="39" spans="1:9" s="4" customFormat="1" ht="25.9" customHeight="1" x14ac:dyDescent="0.25">
      <c r="A39" s="594" t="s">
        <v>242</v>
      </c>
      <c r="B39" s="10" t="s">
        <v>17</v>
      </c>
      <c r="C39" s="237"/>
      <c r="D39" s="237">
        <f>C39</f>
        <v>0</v>
      </c>
      <c r="H39" s="196"/>
      <c r="I39" s="196"/>
    </row>
    <row r="40" spans="1:9" s="4" customFormat="1" ht="25.9" customHeight="1" x14ac:dyDescent="0.25">
      <c r="A40" s="594"/>
      <c r="B40" s="10" t="s">
        <v>117</v>
      </c>
      <c r="C40" s="237"/>
      <c r="D40" s="237">
        <f>C40</f>
        <v>0</v>
      </c>
      <c r="H40" s="196"/>
      <c r="I40" s="196"/>
    </row>
    <row r="41" spans="1:9" s="4" customFormat="1" ht="25.9" customHeight="1" x14ac:dyDescent="0.25">
      <c r="A41" s="594"/>
      <c r="B41" s="247" t="s">
        <v>222</v>
      </c>
      <c r="C41" s="237"/>
      <c r="D41" s="237"/>
      <c r="H41" s="196"/>
      <c r="I41" s="196"/>
    </row>
    <row r="42" spans="1:9" s="4" customFormat="1" ht="25.9" customHeight="1" x14ac:dyDescent="0.25">
      <c r="A42" s="594"/>
      <c r="B42" s="11" t="s">
        <v>118</v>
      </c>
      <c r="C42" s="237"/>
      <c r="D42" s="237"/>
      <c r="H42" s="196"/>
      <c r="I42" s="196"/>
    </row>
    <row r="43" spans="1:9" s="4" customFormat="1" ht="25.9" customHeight="1" x14ac:dyDescent="0.25">
      <c r="A43" s="595"/>
      <c r="B43" s="406" t="s">
        <v>32</v>
      </c>
      <c r="C43" s="407">
        <f>SUM(C39:C42)</f>
        <v>0</v>
      </c>
      <c r="D43" s="407">
        <f>SUM(D39:D42)</f>
        <v>0</v>
      </c>
      <c r="H43" s="196"/>
      <c r="I43" s="196"/>
    </row>
    <row r="44" spans="1:9" ht="25.9" customHeight="1" x14ac:dyDescent="0.25">
      <c r="A44" s="238" t="s">
        <v>62</v>
      </c>
      <c r="B44" s="408" t="s">
        <v>114</v>
      </c>
      <c r="C44" s="446">
        <f>C43+C38+C33+C28+C23+C18+C13+C8</f>
        <v>0</v>
      </c>
      <c r="D44" s="446">
        <f>D33+D28+D23+D18+D43+D38+D13+D8</f>
        <v>0</v>
      </c>
      <c r="E44" s="8"/>
      <c r="H44" s="196"/>
      <c r="I44" s="196"/>
    </row>
    <row r="45" spans="1:9" ht="36" customHeight="1" x14ac:dyDescent="0.25">
      <c r="A45" s="590" t="s">
        <v>251</v>
      </c>
      <c r="B45" s="590"/>
      <c r="C45" s="590"/>
      <c r="D45" s="590"/>
    </row>
    <row r="46" spans="1:9" ht="18" customHeight="1" x14ac:dyDescent="0.25">
      <c r="A46" s="12"/>
      <c r="B46" s="13"/>
      <c r="C46" s="15"/>
      <c r="D46" s="14"/>
    </row>
    <row r="47" spans="1:9" ht="18" customHeight="1" x14ac:dyDescent="0.25">
      <c r="A47" s="12"/>
      <c r="B47" s="13"/>
      <c r="C47" s="14"/>
      <c r="D47" s="14"/>
    </row>
    <row r="48" spans="1:9" ht="18" customHeight="1" x14ac:dyDescent="0.25">
      <c r="A48" s="12"/>
      <c r="B48" s="13"/>
      <c r="C48" s="14"/>
      <c r="D48" s="14"/>
    </row>
    <row r="49" spans="1:4" ht="18" customHeight="1" x14ac:dyDescent="0.25">
      <c r="A49" s="12"/>
      <c r="B49" s="13"/>
      <c r="C49" s="14"/>
      <c r="D49" s="14"/>
    </row>
    <row r="50" spans="1:4" ht="18" customHeight="1" x14ac:dyDescent="0.25">
      <c r="A50" s="12"/>
      <c r="B50" s="13"/>
      <c r="C50" s="14"/>
      <c r="D50" s="14"/>
    </row>
  </sheetData>
  <mergeCells count="11">
    <mergeCell ref="A45:D45"/>
    <mergeCell ref="A19:A23"/>
    <mergeCell ref="A24:A28"/>
    <mergeCell ref="A29:A33"/>
    <mergeCell ref="A34:A38"/>
    <mergeCell ref="A39:A43"/>
    <mergeCell ref="A1:D1"/>
    <mergeCell ref="A2:D2"/>
    <mergeCell ref="A4:A8"/>
    <mergeCell ref="A9:A13"/>
    <mergeCell ref="A14:A18"/>
  </mergeCells>
  <phoneticPr fontId="46" type="noConversion"/>
  <pageMargins left="0.43307086614173229" right="0.23622047244094491" top="0.27559055118110237" bottom="0.27559055118110237" header="0.47244094488188981" footer="0.19685039370078741"/>
  <pageSetup paperSize="8" scale="10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4"/>
  <sheetViews>
    <sheetView view="pageBreakPreview" zoomScale="75" zoomScaleNormal="75" zoomScaleSheetLayoutView="75" workbookViewId="0">
      <pane xSplit="1" ySplit="3" topLeftCell="B77" activePane="bottomRight" state="frozen"/>
      <selection pane="topRight"/>
      <selection pane="bottomLeft"/>
      <selection pane="bottomRight" activeCell="E86" sqref="E86"/>
    </sheetView>
  </sheetViews>
  <sheetFormatPr defaultColWidth="9" defaultRowHeight="18" customHeight="1" x14ac:dyDescent="0.25"/>
  <cols>
    <col min="1" max="1" width="13.453125" style="5" customWidth="1"/>
    <col min="2" max="2" width="14.90625" style="6" customWidth="1"/>
    <col min="3" max="3" width="46.26953125" style="6" customWidth="1"/>
    <col min="4" max="4" width="10.7265625" style="211" customWidth="1"/>
    <col min="5" max="6" width="20.08984375" style="7" customWidth="1"/>
    <col min="7" max="7" width="23.6328125" style="3" customWidth="1"/>
    <col min="8" max="8" width="23.26953125" style="3" customWidth="1"/>
    <col min="9" max="9" width="17.6328125" style="3" customWidth="1"/>
    <col min="10" max="11" width="12.90625" style="3" customWidth="1"/>
    <col min="12" max="16384" width="9" style="3"/>
  </cols>
  <sheetData>
    <row r="1" spans="1:6" s="1" customFormat="1" ht="30" customHeight="1" x14ac:dyDescent="0.6">
      <c r="A1" s="580" t="s">
        <v>128</v>
      </c>
      <c r="B1" s="581"/>
      <c r="C1" s="581"/>
      <c r="D1" s="581"/>
      <c r="E1" s="581"/>
      <c r="F1" s="582"/>
    </row>
    <row r="2" spans="1:6" s="2" customFormat="1" ht="30" customHeight="1" x14ac:dyDescent="0.3">
      <c r="A2" s="583" t="s">
        <v>356</v>
      </c>
      <c r="B2" s="584"/>
      <c r="C2" s="584"/>
      <c r="D2" s="584"/>
      <c r="E2" s="584"/>
      <c r="F2" s="585"/>
    </row>
    <row r="3" spans="1:6" ht="25.9" customHeight="1" x14ac:dyDescent="0.25">
      <c r="A3" s="293" t="s">
        <v>131</v>
      </c>
      <c r="B3" s="294" t="s">
        <v>116</v>
      </c>
      <c r="C3" s="294" t="s">
        <v>139</v>
      </c>
      <c r="D3" s="294" t="s">
        <v>244</v>
      </c>
      <c r="E3" s="294" t="s">
        <v>14</v>
      </c>
      <c r="F3" s="294" t="s">
        <v>15</v>
      </c>
    </row>
    <row r="4" spans="1:6" ht="25.9" hidden="1" customHeight="1" x14ac:dyDescent="0.25">
      <c r="A4" s="600" t="s">
        <v>130</v>
      </c>
      <c r="B4" s="599" t="s">
        <v>137</v>
      </c>
      <c r="C4" s="479" t="s">
        <v>254</v>
      </c>
      <c r="D4" s="296" t="s">
        <v>140</v>
      </c>
      <c r="E4" s="297"/>
      <c r="F4" s="297">
        <f>E4</f>
        <v>0</v>
      </c>
    </row>
    <row r="5" spans="1:6" ht="25.9" hidden="1" customHeight="1" x14ac:dyDescent="0.25">
      <c r="A5" s="600"/>
      <c r="B5" s="599"/>
      <c r="C5" s="479"/>
      <c r="D5" s="296"/>
      <c r="E5" s="297"/>
      <c r="F5" s="297"/>
    </row>
    <row r="6" spans="1:6" ht="25.9" hidden="1" customHeight="1" x14ac:dyDescent="0.25">
      <c r="A6" s="600"/>
      <c r="B6" s="599"/>
      <c r="C6" s="479"/>
      <c r="D6" s="296"/>
      <c r="E6" s="297"/>
      <c r="F6" s="297"/>
    </row>
    <row r="7" spans="1:6" ht="25.9" hidden="1" customHeight="1" x14ac:dyDescent="0.25">
      <c r="A7" s="600"/>
      <c r="B7" s="599"/>
      <c r="C7" s="479"/>
      <c r="D7" s="296"/>
      <c r="E7" s="297"/>
      <c r="F7" s="297"/>
    </row>
    <row r="8" spans="1:6" ht="25.9" hidden="1" customHeight="1" x14ac:dyDescent="0.25">
      <c r="A8" s="600"/>
      <c r="B8" s="599"/>
      <c r="C8" s="479"/>
      <c r="D8" s="296"/>
      <c r="E8" s="297"/>
      <c r="F8" s="297"/>
    </row>
    <row r="9" spans="1:6" ht="25.9" hidden="1" customHeight="1" x14ac:dyDescent="0.25">
      <c r="A9" s="600"/>
      <c r="B9" s="599"/>
      <c r="C9" s="479"/>
      <c r="D9" s="296"/>
      <c r="E9" s="297"/>
      <c r="F9" s="297"/>
    </row>
    <row r="10" spans="1:6" ht="25.9" hidden="1" customHeight="1" x14ac:dyDescent="0.25">
      <c r="A10" s="600"/>
      <c r="B10" s="599"/>
      <c r="C10" s="295"/>
      <c r="D10" s="296"/>
      <c r="E10" s="297"/>
      <c r="F10" s="297"/>
    </row>
    <row r="11" spans="1:6" ht="25.9" hidden="1" customHeight="1" x14ac:dyDescent="0.25">
      <c r="A11" s="600"/>
      <c r="B11" s="599"/>
      <c r="C11" s="480" t="s">
        <v>141</v>
      </c>
      <c r="D11" s="481"/>
      <c r="E11" s="482">
        <f>SUM(E4:E10)</f>
        <v>0</v>
      </c>
      <c r="F11" s="482">
        <f>SUM(F4:F10)</f>
        <v>0</v>
      </c>
    </row>
    <row r="12" spans="1:6" ht="25.9" hidden="1" customHeight="1" x14ac:dyDescent="0.25">
      <c r="A12" s="600"/>
      <c r="B12" s="599" t="s">
        <v>138</v>
      </c>
      <c r="C12" s="479" t="s">
        <v>254</v>
      </c>
      <c r="D12" s="296" t="s">
        <v>140</v>
      </c>
      <c r="E12" s="297"/>
      <c r="F12" s="297"/>
    </row>
    <row r="13" spans="1:6" ht="25.9" hidden="1" customHeight="1" x14ac:dyDescent="0.25">
      <c r="A13" s="600"/>
      <c r="B13" s="599"/>
      <c r="C13" s="479"/>
      <c r="D13" s="296"/>
      <c r="E13" s="297"/>
      <c r="F13" s="298"/>
    </row>
    <row r="14" spans="1:6" ht="25.9" hidden="1" customHeight="1" x14ac:dyDescent="0.25">
      <c r="A14" s="600"/>
      <c r="B14" s="599"/>
      <c r="C14" s="479"/>
      <c r="D14" s="296"/>
      <c r="E14" s="297"/>
      <c r="F14" s="298"/>
    </row>
    <row r="15" spans="1:6" ht="25.9" hidden="1" customHeight="1" x14ac:dyDescent="0.25">
      <c r="A15" s="600"/>
      <c r="B15" s="599"/>
      <c r="C15" s="295"/>
      <c r="D15" s="296"/>
      <c r="E15" s="297"/>
      <c r="F15" s="298"/>
    </row>
    <row r="16" spans="1:6" ht="25.9" hidden="1" customHeight="1" x14ac:dyDescent="0.25">
      <c r="A16" s="600"/>
      <c r="B16" s="599"/>
      <c r="C16" s="480" t="s">
        <v>141</v>
      </c>
      <c r="D16" s="481"/>
      <c r="E16" s="482">
        <f>SUM(E12:E15)</f>
        <v>0</v>
      </c>
      <c r="F16" s="482">
        <f>SUM(F12:F15)</f>
        <v>0</v>
      </c>
    </row>
    <row r="17" spans="1:11" ht="25.9" hidden="1" customHeight="1" x14ac:dyDescent="0.25">
      <c r="A17" s="600"/>
      <c r="B17" s="599" t="s">
        <v>136</v>
      </c>
      <c r="C17" s="299"/>
      <c r="D17" s="296"/>
      <c r="E17" s="294"/>
      <c r="F17" s="294"/>
    </row>
    <row r="18" spans="1:11" ht="25.9" hidden="1" customHeight="1" x14ac:dyDescent="0.25">
      <c r="A18" s="600"/>
      <c r="B18" s="599"/>
      <c r="C18" s="299"/>
      <c r="D18" s="296"/>
      <c r="E18" s="294"/>
      <c r="F18" s="294"/>
    </row>
    <row r="19" spans="1:11" ht="25.9" hidden="1" customHeight="1" x14ac:dyDescent="0.25">
      <c r="A19" s="600"/>
      <c r="B19" s="599"/>
      <c r="C19" s="480" t="s">
        <v>141</v>
      </c>
      <c r="D19" s="481"/>
      <c r="E19" s="482">
        <f>SUM(E17:E18)</f>
        <v>0</v>
      </c>
      <c r="F19" s="482">
        <f>SUM(F17:F18)</f>
        <v>0</v>
      </c>
    </row>
    <row r="20" spans="1:11" ht="25.9" hidden="1" customHeight="1" x14ac:dyDescent="0.25">
      <c r="A20" s="600"/>
      <c r="B20" s="601" t="s">
        <v>177</v>
      </c>
      <c r="C20" s="602"/>
      <c r="D20" s="483"/>
      <c r="E20" s="484">
        <f>SUM(E19,E16,E11)</f>
        <v>0</v>
      </c>
      <c r="F20" s="484">
        <f>SUM(F19,F16,F11)</f>
        <v>0</v>
      </c>
    </row>
    <row r="21" spans="1:11" ht="25.9" hidden="1" customHeight="1" x14ac:dyDescent="0.25">
      <c r="A21" s="600" t="s">
        <v>132</v>
      </c>
      <c r="B21" s="599" t="s">
        <v>137</v>
      </c>
      <c r="C21" s="295"/>
      <c r="D21" s="296"/>
      <c r="E21" s="297"/>
      <c r="F21" s="297"/>
    </row>
    <row r="22" spans="1:11" ht="25.9" hidden="1" customHeight="1" x14ac:dyDescent="0.25">
      <c r="A22" s="600"/>
      <c r="B22" s="599"/>
      <c r="C22" s="295"/>
      <c r="D22" s="296"/>
      <c r="E22" s="297"/>
      <c r="F22" s="297"/>
    </row>
    <row r="23" spans="1:11" ht="25.9" hidden="1" customHeight="1" x14ac:dyDescent="0.25">
      <c r="A23" s="600"/>
      <c r="B23" s="599"/>
      <c r="C23" s="480" t="s">
        <v>141</v>
      </c>
      <c r="D23" s="480"/>
      <c r="E23" s="482">
        <f>SUM(E21:E22)</f>
        <v>0</v>
      </c>
      <c r="F23" s="482">
        <f>SUM(F21:F22)</f>
        <v>0</v>
      </c>
    </row>
    <row r="24" spans="1:11" ht="25.9" hidden="1" customHeight="1" x14ac:dyDescent="0.25">
      <c r="A24" s="600"/>
      <c r="B24" s="599" t="s">
        <v>138</v>
      </c>
      <c r="C24" s="295"/>
      <c r="D24" s="296"/>
      <c r="E24" s="297"/>
      <c r="F24" s="298"/>
    </row>
    <row r="25" spans="1:11" ht="25.9" hidden="1" customHeight="1" x14ac:dyDescent="0.25">
      <c r="A25" s="600"/>
      <c r="B25" s="599"/>
      <c r="C25" s="295"/>
      <c r="D25" s="296"/>
      <c r="E25" s="297"/>
      <c r="F25" s="298"/>
    </row>
    <row r="26" spans="1:11" ht="25.9" hidden="1" customHeight="1" x14ac:dyDescent="0.25">
      <c r="A26" s="600"/>
      <c r="B26" s="599"/>
      <c r="C26" s="480" t="s">
        <v>141</v>
      </c>
      <c r="D26" s="480"/>
      <c r="E26" s="482">
        <f>SUM(E24:E25)</f>
        <v>0</v>
      </c>
      <c r="F26" s="482">
        <f>SUM(F24:F25)</f>
        <v>0</v>
      </c>
    </row>
    <row r="27" spans="1:11" ht="25.9" hidden="1" customHeight="1" x14ac:dyDescent="0.25">
      <c r="A27" s="600"/>
      <c r="B27" s="599" t="s">
        <v>136</v>
      </c>
      <c r="C27" s="299"/>
      <c r="D27" s="296"/>
      <c r="E27" s="294"/>
      <c r="F27" s="294"/>
    </row>
    <row r="28" spans="1:11" ht="25.9" hidden="1" customHeight="1" x14ac:dyDescent="0.25">
      <c r="A28" s="600"/>
      <c r="B28" s="599"/>
      <c r="C28" s="299"/>
      <c r="D28" s="296"/>
      <c r="E28" s="294"/>
      <c r="F28" s="294"/>
    </row>
    <row r="29" spans="1:11" ht="25.9" hidden="1" customHeight="1" x14ac:dyDescent="0.25">
      <c r="A29" s="600"/>
      <c r="B29" s="599"/>
      <c r="C29" s="480" t="s">
        <v>141</v>
      </c>
      <c r="D29" s="480"/>
      <c r="E29" s="482">
        <f>SUM(E27:E28)</f>
        <v>0</v>
      </c>
      <c r="F29" s="482">
        <f>SUM(F27:F28)</f>
        <v>0</v>
      </c>
    </row>
    <row r="30" spans="1:11" ht="25.9" hidden="1" customHeight="1" x14ac:dyDescent="0.25">
      <c r="A30" s="600"/>
      <c r="B30" s="601" t="s">
        <v>177</v>
      </c>
      <c r="C30" s="602"/>
      <c r="D30" s="485"/>
      <c r="E30" s="486">
        <f>SUM(E29,E26,E23)</f>
        <v>0</v>
      </c>
      <c r="F30" s="486">
        <f>SUM(F29,F26,F23)</f>
        <v>0</v>
      </c>
    </row>
    <row r="31" spans="1:11" ht="25.9" hidden="1" customHeight="1" x14ac:dyDescent="0.25">
      <c r="A31" s="600" t="s">
        <v>134</v>
      </c>
      <c r="B31" s="599" t="s">
        <v>137</v>
      </c>
      <c r="C31" s="295"/>
      <c r="D31" s="296"/>
      <c r="E31" s="297"/>
      <c r="F31" s="297"/>
      <c r="J31" s="196"/>
      <c r="K31" s="196"/>
    </row>
    <row r="32" spans="1:11" ht="25.9" hidden="1" customHeight="1" x14ac:dyDescent="0.25">
      <c r="A32" s="600"/>
      <c r="B32" s="599"/>
      <c r="C32" s="295"/>
      <c r="D32" s="296"/>
      <c r="E32" s="297"/>
      <c r="F32" s="297"/>
      <c r="J32" s="196"/>
      <c r="K32" s="196"/>
    </row>
    <row r="33" spans="1:11" ht="25.9" hidden="1" customHeight="1" x14ac:dyDescent="0.25">
      <c r="A33" s="600"/>
      <c r="B33" s="599"/>
      <c r="C33" s="480" t="s">
        <v>141</v>
      </c>
      <c r="D33" s="480"/>
      <c r="E33" s="482">
        <f>SUM(E31:E32)</f>
        <v>0</v>
      </c>
      <c r="F33" s="482">
        <f>SUM(F31:F32)</f>
        <v>0</v>
      </c>
      <c r="J33" s="196"/>
      <c r="K33" s="196"/>
    </row>
    <row r="34" spans="1:11" ht="25.9" hidden="1" customHeight="1" x14ac:dyDescent="0.25">
      <c r="A34" s="600"/>
      <c r="B34" s="599" t="s">
        <v>138</v>
      </c>
      <c r="C34" s="295"/>
      <c r="D34" s="296"/>
      <c r="E34" s="297"/>
      <c r="F34" s="297"/>
      <c r="J34" s="196"/>
      <c r="K34" s="196"/>
    </row>
    <row r="35" spans="1:11" ht="25.9" hidden="1" customHeight="1" x14ac:dyDescent="0.25">
      <c r="A35" s="600"/>
      <c r="B35" s="599"/>
      <c r="C35" s="295"/>
      <c r="D35" s="296"/>
      <c r="E35" s="297"/>
      <c r="F35" s="297"/>
      <c r="J35" s="196"/>
      <c r="K35" s="196"/>
    </row>
    <row r="36" spans="1:11" ht="25.9" hidden="1" customHeight="1" x14ac:dyDescent="0.25">
      <c r="A36" s="600"/>
      <c r="B36" s="599"/>
      <c r="C36" s="480" t="s">
        <v>141</v>
      </c>
      <c r="D36" s="480"/>
      <c r="E36" s="482">
        <f>SUM(E34:E35)</f>
        <v>0</v>
      </c>
      <c r="F36" s="482">
        <f>SUM(F34:F35)</f>
        <v>0</v>
      </c>
      <c r="J36" s="196"/>
      <c r="K36" s="196"/>
    </row>
    <row r="37" spans="1:11" ht="25.9" hidden="1" customHeight="1" x14ac:dyDescent="0.25">
      <c r="A37" s="600"/>
      <c r="B37" s="599" t="s">
        <v>136</v>
      </c>
      <c r="C37" s="299"/>
      <c r="D37" s="296"/>
      <c r="E37" s="294"/>
      <c r="F37" s="478"/>
      <c r="H37" s="8"/>
      <c r="I37" s="8"/>
      <c r="J37" s="196"/>
      <c r="K37" s="196"/>
    </row>
    <row r="38" spans="1:11" ht="25.9" hidden="1" customHeight="1" x14ac:dyDescent="0.25">
      <c r="A38" s="600"/>
      <c r="B38" s="599"/>
      <c r="C38" s="299"/>
      <c r="D38" s="296"/>
      <c r="E38" s="294"/>
      <c r="F38" s="478"/>
      <c r="H38" s="8"/>
      <c r="I38" s="8"/>
      <c r="J38" s="196"/>
      <c r="K38" s="196"/>
    </row>
    <row r="39" spans="1:11" ht="25.9" hidden="1" customHeight="1" x14ac:dyDescent="0.25">
      <c r="A39" s="600"/>
      <c r="B39" s="599"/>
      <c r="C39" s="480" t="s">
        <v>141</v>
      </c>
      <c r="D39" s="480"/>
      <c r="E39" s="482">
        <f>SUM(E37:E38)</f>
        <v>0</v>
      </c>
      <c r="F39" s="482">
        <f>SUM(F37:F38)</f>
        <v>0</v>
      </c>
      <c r="H39" s="8"/>
      <c r="I39" s="8"/>
      <c r="J39" s="196"/>
      <c r="K39" s="196"/>
    </row>
    <row r="40" spans="1:11" ht="25.9" hidden="1" customHeight="1" x14ac:dyDescent="0.25">
      <c r="A40" s="600"/>
      <c r="B40" s="601" t="s">
        <v>177</v>
      </c>
      <c r="C40" s="602"/>
      <c r="D40" s="485"/>
      <c r="E40" s="486">
        <f>SUM(E39,E36,E33)</f>
        <v>0</v>
      </c>
      <c r="F40" s="486">
        <f>SUM(F39,F36,F33)</f>
        <v>0</v>
      </c>
      <c r="J40" s="196"/>
      <c r="K40" s="196"/>
    </row>
    <row r="41" spans="1:11" ht="25.9" customHeight="1" x14ac:dyDescent="0.25">
      <c r="A41" s="600" t="s">
        <v>135</v>
      </c>
      <c r="B41" s="599" t="s">
        <v>137</v>
      </c>
      <c r="C41" s="295" t="s">
        <v>256</v>
      </c>
      <c r="D41" s="296" t="s">
        <v>311</v>
      </c>
      <c r="E41" s="297">
        <v>8614199.2827000003</v>
      </c>
      <c r="F41" s="297">
        <v>8614199.2827000003</v>
      </c>
      <c r="H41" s="8"/>
      <c r="J41" s="196"/>
      <c r="K41" s="196"/>
    </row>
    <row r="42" spans="1:11" ht="25.9" customHeight="1" x14ac:dyDescent="0.25">
      <c r="A42" s="600"/>
      <c r="B42" s="599"/>
      <c r="C42" s="492" t="s">
        <v>257</v>
      </c>
      <c r="D42" s="296" t="s">
        <v>311</v>
      </c>
      <c r="E42" s="297">
        <v>9175886.3305999991</v>
      </c>
      <c r="F42" s="297">
        <v>9175886.3305999991</v>
      </c>
      <c r="H42" s="8"/>
      <c r="J42" s="196"/>
      <c r="K42" s="196"/>
    </row>
    <row r="43" spans="1:11" ht="25.9" customHeight="1" x14ac:dyDescent="0.25">
      <c r="A43" s="600"/>
      <c r="B43" s="599"/>
      <c r="C43" s="492" t="s">
        <v>258</v>
      </c>
      <c r="D43" s="296" t="s">
        <v>311</v>
      </c>
      <c r="E43" s="297">
        <v>60997464.6127</v>
      </c>
      <c r="F43" s="297">
        <v>60997464.6127</v>
      </c>
      <c r="H43" s="8"/>
      <c r="J43" s="196"/>
      <c r="K43" s="196"/>
    </row>
    <row r="44" spans="1:11" ht="25.9" customHeight="1" x14ac:dyDescent="0.25">
      <c r="A44" s="600"/>
      <c r="B44" s="599"/>
      <c r="C44" s="492" t="s">
        <v>259</v>
      </c>
      <c r="D44" s="296" t="s">
        <v>311</v>
      </c>
      <c r="E44" s="297">
        <v>40395467.264195994</v>
      </c>
      <c r="F44" s="297">
        <v>40395467.264195994</v>
      </c>
      <c r="H44" s="8"/>
      <c r="J44" s="196"/>
      <c r="K44" s="196"/>
    </row>
    <row r="45" spans="1:11" ht="25.9" customHeight="1" x14ac:dyDescent="0.25">
      <c r="A45" s="600"/>
      <c r="B45" s="599"/>
      <c r="C45" s="492" t="s">
        <v>260</v>
      </c>
      <c r="D45" s="296" t="s">
        <v>311</v>
      </c>
      <c r="E45" s="297">
        <v>28807825.625138998</v>
      </c>
      <c r="F45" s="297">
        <v>28807825.625138998</v>
      </c>
      <c r="H45" s="8"/>
      <c r="J45" s="196"/>
      <c r="K45" s="196"/>
    </row>
    <row r="46" spans="1:11" ht="25.9" customHeight="1" x14ac:dyDescent="0.25">
      <c r="A46" s="600"/>
      <c r="B46" s="599"/>
      <c r="C46" s="492" t="s">
        <v>261</v>
      </c>
      <c r="D46" s="296" t="s">
        <v>311</v>
      </c>
      <c r="E46" s="297">
        <v>52629201.790890999</v>
      </c>
      <c r="F46" s="297">
        <v>52629201.790890999</v>
      </c>
      <c r="H46" s="8"/>
      <c r="J46" s="196"/>
      <c r="K46" s="196"/>
    </row>
    <row r="47" spans="1:11" ht="25.9" customHeight="1" x14ac:dyDescent="0.25">
      <c r="A47" s="600"/>
      <c r="B47" s="599"/>
      <c r="C47" s="492" t="s">
        <v>262</v>
      </c>
      <c r="D47" s="296" t="s">
        <v>311</v>
      </c>
      <c r="E47" s="297">
        <v>4544142.0764079997</v>
      </c>
      <c r="F47" s="297">
        <v>4544142.0764079997</v>
      </c>
      <c r="H47" s="8"/>
      <c r="J47" s="196"/>
      <c r="K47" s="196"/>
    </row>
    <row r="48" spans="1:11" ht="25.9" customHeight="1" x14ac:dyDescent="0.25">
      <c r="A48" s="600"/>
      <c r="B48" s="599"/>
      <c r="C48" s="492" t="s">
        <v>263</v>
      </c>
      <c r="D48" s="296" t="s">
        <v>311</v>
      </c>
      <c r="E48" s="297">
        <v>8982191.0290199984</v>
      </c>
      <c r="F48" s="297">
        <v>8982191.0290199984</v>
      </c>
      <c r="H48" s="8"/>
      <c r="J48" s="196"/>
      <c r="K48" s="196"/>
    </row>
    <row r="49" spans="1:11" ht="25.9" customHeight="1" x14ac:dyDescent="0.25">
      <c r="A49" s="600"/>
      <c r="B49" s="599"/>
      <c r="C49" s="492" t="s">
        <v>264</v>
      </c>
      <c r="D49" s="296" t="s">
        <v>311</v>
      </c>
      <c r="E49" s="297">
        <v>12525373.17526</v>
      </c>
      <c r="F49" s="297">
        <v>12525373.17526</v>
      </c>
      <c r="H49" s="8"/>
      <c r="J49" s="196"/>
      <c r="K49" s="196"/>
    </row>
    <row r="50" spans="1:11" ht="25.9" customHeight="1" x14ac:dyDescent="0.25">
      <c r="A50" s="600"/>
      <c r="B50" s="599"/>
      <c r="C50" s="492" t="s">
        <v>265</v>
      </c>
      <c r="D50" s="296" t="s">
        <v>311</v>
      </c>
      <c r="E50" s="297">
        <v>29221720.859099999</v>
      </c>
      <c r="F50" s="297">
        <v>29221720.859099999</v>
      </c>
      <c r="H50" s="8"/>
      <c r="J50" s="196"/>
      <c r="K50" s="196"/>
    </row>
    <row r="51" spans="1:11" ht="25.9" customHeight="1" x14ac:dyDescent="0.25">
      <c r="A51" s="600"/>
      <c r="B51" s="599"/>
      <c r="C51" s="492" t="s">
        <v>266</v>
      </c>
      <c r="D51" s="296" t="s">
        <v>311</v>
      </c>
      <c r="E51" s="297">
        <v>341960329.23799998</v>
      </c>
      <c r="F51" s="297">
        <v>341960329.23799998</v>
      </c>
      <c r="H51" s="8"/>
      <c r="J51" s="196"/>
      <c r="K51" s="196"/>
    </row>
    <row r="52" spans="1:11" ht="25.9" customHeight="1" x14ac:dyDescent="0.25">
      <c r="A52" s="600"/>
      <c r="B52" s="599"/>
      <c r="C52" s="492" t="s">
        <v>267</v>
      </c>
      <c r="D52" s="296" t="s">
        <v>311</v>
      </c>
      <c r="E52" s="297">
        <v>69148371.670000002</v>
      </c>
      <c r="F52" s="297">
        <v>69148371.670000002</v>
      </c>
      <c r="H52" s="8"/>
      <c r="J52" s="196"/>
      <c r="K52" s="196"/>
    </row>
    <row r="53" spans="1:11" ht="25.9" customHeight="1" x14ac:dyDescent="0.25">
      <c r="A53" s="600"/>
      <c r="B53" s="599"/>
      <c r="C53" s="492" t="s">
        <v>268</v>
      </c>
      <c r="D53" s="296" t="s">
        <v>311</v>
      </c>
      <c r="E53" s="297">
        <v>8578635.6128000002</v>
      </c>
      <c r="F53" s="297">
        <v>8578635.6128000002</v>
      </c>
      <c r="H53" s="8"/>
      <c r="J53" s="196"/>
      <c r="K53" s="196"/>
    </row>
    <row r="54" spans="1:11" ht="25.9" customHeight="1" x14ac:dyDescent="0.25">
      <c r="A54" s="600"/>
      <c r="B54" s="599"/>
      <c r="C54" s="492" t="s">
        <v>269</v>
      </c>
      <c r="D54" s="296" t="s">
        <v>311</v>
      </c>
      <c r="E54" s="297">
        <v>8729780.8720100001</v>
      </c>
      <c r="F54" s="297">
        <v>8729780.8720100001</v>
      </c>
      <c r="H54" s="8"/>
      <c r="J54" s="196"/>
      <c r="K54" s="196"/>
    </row>
    <row r="55" spans="1:11" ht="25.9" customHeight="1" x14ac:dyDescent="0.25">
      <c r="A55" s="600"/>
      <c r="B55" s="599"/>
      <c r="C55" s="492" t="s">
        <v>270</v>
      </c>
      <c r="D55" s="296" t="s">
        <v>311</v>
      </c>
      <c r="E55" s="297">
        <v>161532020.18439201</v>
      </c>
      <c r="F55" s="297">
        <v>161532020.18439201</v>
      </c>
      <c r="H55" s="8"/>
      <c r="J55" s="196"/>
      <c r="K55" s="196"/>
    </row>
    <row r="56" spans="1:11" ht="25.9" customHeight="1" x14ac:dyDescent="0.25">
      <c r="A56" s="600"/>
      <c r="B56" s="599"/>
      <c r="C56" s="492" t="s">
        <v>271</v>
      </c>
      <c r="D56" s="296" t="s">
        <v>311</v>
      </c>
      <c r="E56" s="297">
        <v>383742328.64609402</v>
      </c>
      <c r="F56" s="297">
        <v>383742328.64609402</v>
      </c>
      <c r="H56" s="8"/>
      <c r="J56" s="196"/>
      <c r="K56" s="196"/>
    </row>
    <row r="57" spans="1:11" ht="25.9" customHeight="1" x14ac:dyDescent="0.25">
      <c r="A57" s="600"/>
      <c r="B57" s="599"/>
      <c r="C57" s="492" t="s">
        <v>272</v>
      </c>
      <c r="D57" s="296" t="s">
        <v>311</v>
      </c>
      <c r="E57" s="297">
        <v>102152779.51778899</v>
      </c>
      <c r="F57" s="297">
        <v>102152779.51778899</v>
      </c>
      <c r="H57" s="8"/>
      <c r="J57" s="196"/>
      <c r="K57" s="196"/>
    </row>
    <row r="58" spans="1:11" ht="25.9" customHeight="1" x14ac:dyDescent="0.25">
      <c r="A58" s="600"/>
      <c r="B58" s="599"/>
      <c r="C58" s="492" t="s">
        <v>273</v>
      </c>
      <c r="D58" s="296" t="s">
        <v>311</v>
      </c>
      <c r="E58" s="297">
        <v>24264719.442821</v>
      </c>
      <c r="F58" s="297">
        <v>24264719.442821</v>
      </c>
      <c r="H58" s="8"/>
      <c r="J58" s="196"/>
      <c r="K58" s="196"/>
    </row>
    <row r="59" spans="1:11" ht="25.9" customHeight="1" x14ac:dyDescent="0.25">
      <c r="A59" s="600"/>
      <c r="B59" s="599"/>
      <c r="C59" s="492" t="s">
        <v>274</v>
      </c>
      <c r="D59" s="296" t="s">
        <v>311</v>
      </c>
      <c r="E59" s="297">
        <v>199517729.12499997</v>
      </c>
      <c r="F59" s="297">
        <v>199517729.12499997</v>
      </c>
      <c r="H59" s="8"/>
      <c r="J59" s="196"/>
      <c r="K59" s="196"/>
    </row>
    <row r="60" spans="1:11" ht="25.9" customHeight="1" x14ac:dyDescent="0.25">
      <c r="A60" s="600"/>
      <c r="B60" s="599"/>
      <c r="C60" s="492" t="s">
        <v>275</v>
      </c>
      <c r="D60" s="296" t="s">
        <v>311</v>
      </c>
      <c r="E60" s="297">
        <v>379404815.81999999</v>
      </c>
      <c r="F60" s="297">
        <v>379404815.81999999</v>
      </c>
      <c r="H60" s="8"/>
      <c r="J60" s="196"/>
      <c r="K60" s="196"/>
    </row>
    <row r="61" spans="1:11" ht="25.9" customHeight="1" x14ac:dyDescent="0.25">
      <c r="A61" s="600"/>
      <c r="B61" s="599"/>
      <c r="C61" s="492" t="s">
        <v>276</v>
      </c>
      <c r="D61" s="296" t="s">
        <v>311</v>
      </c>
      <c r="E61" s="297">
        <v>73570111.96989055</v>
      </c>
      <c r="F61" s="297">
        <v>73570111.96989055</v>
      </c>
      <c r="H61" s="8"/>
      <c r="J61" s="196"/>
      <c r="K61" s="196"/>
    </row>
    <row r="62" spans="1:11" ht="25.9" customHeight="1" x14ac:dyDescent="0.25">
      <c r="A62" s="600"/>
      <c r="B62" s="599"/>
      <c r="C62" s="492" t="s">
        <v>277</v>
      </c>
      <c r="D62" s="296" t="s">
        <v>311</v>
      </c>
      <c r="E62" s="297">
        <v>273644443.43370199</v>
      </c>
      <c r="F62" s="297">
        <v>273644443.43370199</v>
      </c>
      <c r="H62" s="8"/>
      <c r="J62" s="196"/>
      <c r="K62" s="196"/>
    </row>
    <row r="63" spans="1:11" ht="25.9" customHeight="1" x14ac:dyDescent="0.25">
      <c r="A63" s="600"/>
      <c r="B63" s="599"/>
      <c r="C63" s="492" t="s">
        <v>278</v>
      </c>
      <c r="D63" s="296" t="s">
        <v>311</v>
      </c>
      <c r="E63" s="297">
        <v>4044587.1856940002</v>
      </c>
      <c r="F63" s="297">
        <v>4044587.1856940002</v>
      </c>
      <c r="H63" s="8"/>
      <c r="J63" s="196"/>
      <c r="K63" s="196"/>
    </row>
    <row r="64" spans="1:11" ht="25.9" customHeight="1" x14ac:dyDescent="0.25">
      <c r="A64" s="600"/>
      <c r="B64" s="599"/>
      <c r="C64" s="492" t="s">
        <v>279</v>
      </c>
      <c r="D64" s="296" t="s">
        <v>311</v>
      </c>
      <c r="E64" s="297">
        <v>9019388.7492059991</v>
      </c>
      <c r="F64" s="297">
        <v>9019388.7492059991</v>
      </c>
      <c r="H64" s="8"/>
      <c r="J64" s="196"/>
      <c r="K64" s="196"/>
    </row>
    <row r="65" spans="1:11" ht="25.9" customHeight="1" x14ac:dyDescent="0.25">
      <c r="A65" s="600"/>
      <c r="B65" s="599"/>
      <c r="C65" s="492" t="s">
        <v>280</v>
      </c>
      <c r="D65" s="296" t="s">
        <v>311</v>
      </c>
      <c r="E65" s="297">
        <v>1203688093.0668001</v>
      </c>
      <c r="F65" s="297">
        <v>1203688093.0668001</v>
      </c>
      <c r="H65" s="8"/>
      <c r="J65" s="196"/>
      <c r="K65" s="196"/>
    </row>
    <row r="66" spans="1:11" ht="25.9" customHeight="1" x14ac:dyDescent="0.25">
      <c r="A66" s="600"/>
      <c r="B66" s="599"/>
      <c r="C66" s="492" t="s">
        <v>281</v>
      </c>
      <c r="D66" s="296" t="s">
        <v>311</v>
      </c>
      <c r="E66" s="297">
        <v>1090346717.8917968</v>
      </c>
      <c r="F66" s="297">
        <v>1090346717.8917968</v>
      </c>
      <c r="H66" s="8"/>
      <c r="J66" s="196"/>
      <c r="K66" s="196"/>
    </row>
    <row r="67" spans="1:11" ht="25.9" customHeight="1" x14ac:dyDescent="0.25">
      <c r="A67" s="600"/>
      <c r="B67" s="599"/>
      <c r="C67" s="492" t="s">
        <v>282</v>
      </c>
      <c r="D67" s="296" t="s">
        <v>311</v>
      </c>
      <c r="E67" s="297">
        <v>141574869.52450076</v>
      </c>
      <c r="F67" s="297">
        <v>141574869.52450076</v>
      </c>
      <c r="H67" s="8"/>
      <c r="J67" s="196"/>
      <c r="K67" s="196"/>
    </row>
    <row r="68" spans="1:11" ht="25.9" customHeight="1" x14ac:dyDescent="0.25">
      <c r="A68" s="600"/>
      <c r="B68" s="599"/>
      <c r="C68" s="524" t="s">
        <v>338</v>
      </c>
      <c r="D68" s="296" t="s">
        <v>311</v>
      </c>
      <c r="E68" s="297">
        <v>201583312.76570958</v>
      </c>
      <c r="F68" s="297">
        <v>201583312.76570958</v>
      </c>
      <c r="H68" s="8"/>
      <c r="J68" s="196"/>
      <c r="K68" s="196"/>
    </row>
    <row r="69" spans="1:11" ht="25.9" customHeight="1" x14ac:dyDescent="0.25">
      <c r="A69" s="600"/>
      <c r="B69" s="599"/>
      <c r="C69" s="524" t="s">
        <v>330</v>
      </c>
      <c r="D69" s="296" t="s">
        <v>311</v>
      </c>
      <c r="E69" s="297">
        <v>528769035.76135105</v>
      </c>
      <c r="F69" s="297">
        <v>528769035.76135105</v>
      </c>
      <c r="H69" s="8"/>
      <c r="J69" s="196"/>
      <c r="K69" s="196"/>
    </row>
    <row r="70" spans="1:11" ht="25.9" customHeight="1" x14ac:dyDescent="0.25">
      <c r="A70" s="600"/>
      <c r="B70" s="599"/>
      <c r="C70" s="524" t="s">
        <v>334</v>
      </c>
      <c r="D70" s="296" t="s">
        <v>311</v>
      </c>
      <c r="E70" s="297">
        <v>472781604.59863293</v>
      </c>
      <c r="F70" s="297">
        <v>472781604.59863293</v>
      </c>
      <c r="H70" s="8"/>
      <c r="J70" s="196"/>
      <c r="K70" s="196"/>
    </row>
    <row r="71" spans="1:11" ht="25.9" customHeight="1" x14ac:dyDescent="0.25">
      <c r="A71" s="600"/>
      <c r="B71" s="599"/>
      <c r="C71" s="528" t="s">
        <v>342</v>
      </c>
      <c r="D71" s="296" t="s">
        <v>311</v>
      </c>
      <c r="E71" s="436">
        <f>(783.098906)*6.7573*10000</f>
        <v>52916342.375138</v>
      </c>
      <c r="F71" s="436">
        <f>(783.098906)*6.7573*10000</f>
        <v>52916342.375138</v>
      </c>
      <c r="H71" s="8"/>
      <c r="J71" s="196"/>
      <c r="K71" s="196"/>
    </row>
    <row r="72" spans="1:11" ht="25.9" customHeight="1" x14ac:dyDescent="0.25">
      <c r="A72" s="600"/>
      <c r="B72" s="599"/>
      <c r="C72" s="528" t="s">
        <v>343</v>
      </c>
      <c r="D72" s="296" t="s">
        <v>311</v>
      </c>
      <c r="E72" s="436">
        <f>(45.44985)*6.7573*10000</f>
        <v>3071182.7140499996</v>
      </c>
      <c r="F72" s="436">
        <f>(45.44985)*6.7573*10000</f>
        <v>3071182.7140499996</v>
      </c>
      <c r="H72" s="8"/>
      <c r="J72" s="196"/>
      <c r="K72" s="196"/>
    </row>
    <row r="73" spans="1:11" ht="25.9" customHeight="1" x14ac:dyDescent="0.25">
      <c r="A73" s="600"/>
      <c r="B73" s="599"/>
      <c r="C73" s="528" t="s">
        <v>344</v>
      </c>
      <c r="D73" s="296" t="s">
        <v>311</v>
      </c>
      <c r="E73" s="436">
        <f>277.564949*6.7573*10000</f>
        <v>18755896.298776999</v>
      </c>
      <c r="F73" s="436">
        <f>277.564949*6.7573*10000</f>
        <v>18755896.298776999</v>
      </c>
      <c r="H73" s="8"/>
      <c r="J73" s="196"/>
      <c r="K73" s="196"/>
    </row>
    <row r="74" spans="1:11" ht="25.9" customHeight="1" x14ac:dyDescent="0.25">
      <c r="A74" s="600"/>
      <c r="B74" s="599"/>
      <c r="C74" s="528" t="s">
        <v>345</v>
      </c>
      <c r="D74" s="296" t="s">
        <v>311</v>
      </c>
      <c r="E74" s="436">
        <f>370.318791*6.7573*10000</f>
        <v>25023551.664242994</v>
      </c>
      <c r="F74" s="436">
        <f>370.318791*6.7573*10000</f>
        <v>25023551.664242994</v>
      </c>
      <c r="H74" s="8"/>
      <c r="J74" s="196"/>
      <c r="K74" s="196"/>
    </row>
    <row r="75" spans="1:11" ht="25.9" customHeight="1" x14ac:dyDescent="0.25">
      <c r="A75" s="600"/>
      <c r="B75" s="599"/>
      <c r="C75" s="528" t="s">
        <v>346</v>
      </c>
      <c r="D75" s="296" t="s">
        <v>311</v>
      </c>
      <c r="E75" s="436">
        <f>34.653483*6.7573*10000</f>
        <v>2341639.8067590003</v>
      </c>
      <c r="F75" s="436">
        <f>34.653483*6.7573*10000</f>
        <v>2341639.8067590003</v>
      </c>
      <c r="H75" s="8"/>
      <c r="J75" s="196"/>
      <c r="K75" s="196"/>
    </row>
    <row r="76" spans="1:11" ht="25.9" customHeight="1" x14ac:dyDescent="0.25">
      <c r="A76" s="600"/>
      <c r="B76" s="599"/>
      <c r="C76" s="528" t="s">
        <v>347</v>
      </c>
      <c r="D76" s="296" t="s">
        <v>311</v>
      </c>
      <c r="E76" s="436">
        <f>277.773932*6.7573*10000</f>
        <v>18770017.907035999</v>
      </c>
      <c r="F76" s="436">
        <f>277.773932*6.7573*10000</f>
        <v>18770017.907035999</v>
      </c>
      <c r="H76" s="8"/>
      <c r="J76" s="196"/>
      <c r="K76" s="196"/>
    </row>
    <row r="77" spans="1:11" ht="25.9" customHeight="1" x14ac:dyDescent="0.25">
      <c r="A77" s="600"/>
      <c r="B77" s="599"/>
      <c r="C77" s="528"/>
      <c r="D77" s="296"/>
      <c r="E77" s="297"/>
      <c r="F77" s="297"/>
      <c r="H77" s="8"/>
      <c r="J77" s="196"/>
      <c r="K77" s="196"/>
    </row>
    <row r="78" spans="1:11" ht="25.9" customHeight="1" x14ac:dyDescent="0.25">
      <c r="A78" s="600"/>
      <c r="B78" s="599"/>
      <c r="C78" s="492"/>
      <c r="D78" s="296"/>
      <c r="E78" s="297"/>
      <c r="F78" s="297"/>
      <c r="H78" s="8"/>
      <c r="J78" s="196"/>
      <c r="K78" s="196"/>
    </row>
    <row r="79" spans="1:11" ht="25.9" customHeight="1" x14ac:dyDescent="0.25">
      <c r="A79" s="600"/>
      <c r="B79" s="599"/>
      <c r="C79" s="480" t="s">
        <v>141</v>
      </c>
      <c r="D79" s="480"/>
      <c r="E79" s="482">
        <f>SUM(E41:E78)</f>
        <v>6054825777.8882065</v>
      </c>
      <c r="F79" s="482">
        <f>SUM(F41:F78)</f>
        <v>6054825777.8882065</v>
      </c>
      <c r="H79" s="8"/>
      <c r="J79" s="196"/>
      <c r="K79" s="196"/>
    </row>
    <row r="80" spans="1:11" ht="25.9" customHeight="1" x14ac:dyDescent="0.25">
      <c r="A80" s="600"/>
      <c r="B80" s="599" t="s">
        <v>138</v>
      </c>
      <c r="C80" s="295" t="s">
        <v>316</v>
      </c>
      <c r="D80" s="296" t="s">
        <v>311</v>
      </c>
      <c r="E80" s="297">
        <v>1479095385.38432</v>
      </c>
      <c r="F80" s="297">
        <v>1479095385.38432</v>
      </c>
      <c r="H80" s="8"/>
      <c r="J80" s="196"/>
      <c r="K80" s="196"/>
    </row>
    <row r="81" spans="1:11" ht="25.9" customHeight="1" x14ac:dyDescent="0.25">
      <c r="A81" s="600"/>
      <c r="B81" s="599"/>
      <c r="C81" s="295" t="s">
        <v>318</v>
      </c>
      <c r="D81" s="296" t="s">
        <v>311</v>
      </c>
      <c r="E81" s="297">
        <v>5297723200</v>
      </c>
      <c r="F81" s="297">
        <v>5297723200</v>
      </c>
      <c r="H81" s="8"/>
      <c r="J81" s="196"/>
      <c r="K81" s="196"/>
    </row>
    <row r="82" spans="1:11" ht="25.9" customHeight="1" x14ac:dyDescent="0.25">
      <c r="A82" s="600"/>
      <c r="B82" s="599"/>
      <c r="C82" s="480" t="s">
        <v>141</v>
      </c>
      <c r="D82" s="480"/>
      <c r="E82" s="482">
        <f>SUM(E80:E81)</f>
        <v>6776818585.3843203</v>
      </c>
      <c r="F82" s="482">
        <f>SUM(F80:F81)</f>
        <v>6776818585.3843203</v>
      </c>
      <c r="H82" s="8"/>
      <c r="J82" s="196"/>
      <c r="K82" s="196"/>
    </row>
    <row r="83" spans="1:11" ht="25.9" customHeight="1" x14ac:dyDescent="0.25">
      <c r="A83" s="600"/>
      <c r="B83" s="599" t="s">
        <v>136</v>
      </c>
      <c r="C83" s="299"/>
      <c r="D83" s="296"/>
      <c r="E83" s="478"/>
      <c r="F83" s="478"/>
      <c r="H83" s="8"/>
      <c r="I83" s="8"/>
      <c r="J83" s="196"/>
      <c r="K83" s="196"/>
    </row>
    <row r="84" spans="1:11" ht="25.9" customHeight="1" x14ac:dyDescent="0.25">
      <c r="A84" s="600"/>
      <c r="B84" s="599"/>
      <c r="C84" s="299"/>
      <c r="D84" s="296"/>
      <c r="E84" s="478"/>
      <c r="F84" s="478"/>
      <c r="H84" s="8"/>
      <c r="I84" s="8"/>
      <c r="J84" s="196"/>
      <c r="K84" s="196"/>
    </row>
    <row r="85" spans="1:11" ht="25.9" customHeight="1" x14ac:dyDescent="0.25">
      <c r="A85" s="600"/>
      <c r="B85" s="599"/>
      <c r="C85" s="480" t="s">
        <v>141</v>
      </c>
      <c r="D85" s="480"/>
      <c r="E85" s="482">
        <f>SUM(E83:E84)</f>
        <v>0</v>
      </c>
      <c r="F85" s="482">
        <f>SUM(F83:F84)</f>
        <v>0</v>
      </c>
      <c r="H85" s="8"/>
      <c r="I85" s="8"/>
      <c r="J85" s="196"/>
      <c r="K85" s="196"/>
    </row>
    <row r="86" spans="1:11" ht="25.9" customHeight="1" x14ac:dyDescent="0.25">
      <c r="A86" s="600"/>
      <c r="B86" s="601" t="s">
        <v>177</v>
      </c>
      <c r="C86" s="602"/>
      <c r="D86" s="485"/>
      <c r="E86" s="486">
        <f>SUM(E85,E82,E79)</f>
        <v>12831644363.272526</v>
      </c>
      <c r="F86" s="486">
        <f>SUM(F85,F82,F79)</f>
        <v>12831644363.272526</v>
      </c>
      <c r="H86" s="8"/>
      <c r="J86" s="196"/>
      <c r="K86" s="196"/>
    </row>
    <row r="87" spans="1:11" ht="25.9" hidden="1" customHeight="1" x14ac:dyDescent="0.25">
      <c r="A87" s="600" t="s">
        <v>133</v>
      </c>
      <c r="B87" s="599" t="s">
        <v>136</v>
      </c>
      <c r="C87" s="300"/>
      <c r="D87" s="296"/>
      <c r="E87" s="301"/>
      <c r="F87" s="301"/>
      <c r="H87" s="8"/>
      <c r="J87" s="196"/>
      <c r="K87" s="196"/>
    </row>
    <row r="88" spans="1:11" ht="25.9" hidden="1" customHeight="1" x14ac:dyDescent="0.25">
      <c r="A88" s="600"/>
      <c r="B88" s="599"/>
      <c r="C88" s="300"/>
      <c r="D88" s="302"/>
      <c r="E88" s="301"/>
      <c r="F88" s="301"/>
      <c r="H88" s="8"/>
      <c r="J88" s="196"/>
      <c r="K88" s="196"/>
    </row>
    <row r="89" spans="1:11" ht="25.9" hidden="1" customHeight="1" x14ac:dyDescent="0.25">
      <c r="A89" s="600"/>
      <c r="B89" s="599"/>
      <c r="C89" s="480" t="s">
        <v>141</v>
      </c>
      <c r="D89" s="480"/>
      <c r="E89" s="482">
        <f>SUM(E87:E88)</f>
        <v>0</v>
      </c>
      <c r="F89" s="482">
        <f>SUM(F87:F88)</f>
        <v>0</v>
      </c>
      <c r="H89" s="8"/>
      <c r="J89" s="196"/>
      <c r="K89" s="196"/>
    </row>
    <row r="90" spans="1:11" ht="25.9" hidden="1" customHeight="1" x14ac:dyDescent="0.25">
      <c r="A90" s="600"/>
      <c r="B90" s="601" t="s">
        <v>177</v>
      </c>
      <c r="C90" s="602"/>
      <c r="D90" s="485"/>
      <c r="E90" s="486">
        <f>E89</f>
        <v>0</v>
      </c>
      <c r="F90" s="486">
        <f>F89</f>
        <v>0</v>
      </c>
      <c r="H90" s="8"/>
      <c r="J90" s="196"/>
      <c r="K90" s="196"/>
    </row>
    <row r="91" spans="1:11" ht="25.9" hidden="1" customHeight="1" x14ac:dyDescent="0.25">
      <c r="A91" s="603" t="s">
        <v>243</v>
      </c>
      <c r="B91" s="599" t="s">
        <v>252</v>
      </c>
      <c r="C91" s="479"/>
      <c r="D91" s="303"/>
      <c r="E91" s="487"/>
      <c r="F91" s="304"/>
      <c r="H91" s="8"/>
      <c r="J91" s="196"/>
      <c r="K91" s="196"/>
    </row>
    <row r="92" spans="1:11" ht="25.9" hidden="1" customHeight="1" x14ac:dyDescent="0.25">
      <c r="A92" s="604"/>
      <c r="B92" s="599"/>
      <c r="C92" s="479"/>
      <c r="D92" s="303"/>
      <c r="E92" s="304"/>
      <c r="F92" s="304"/>
      <c r="H92" s="8"/>
      <c r="J92" s="196"/>
      <c r="K92" s="196"/>
    </row>
    <row r="93" spans="1:11" ht="25.9" hidden="1" customHeight="1" x14ac:dyDescent="0.25">
      <c r="A93" s="604"/>
      <c r="B93" s="599"/>
      <c r="C93" s="480" t="s">
        <v>141</v>
      </c>
      <c r="D93" s="480"/>
      <c r="E93" s="482">
        <f>SUM(E91:E92)</f>
        <v>0</v>
      </c>
      <c r="F93" s="482">
        <f>SUM(F91:F92)</f>
        <v>0</v>
      </c>
      <c r="H93" s="8"/>
      <c r="J93" s="196"/>
      <c r="K93" s="196"/>
    </row>
    <row r="94" spans="1:11" ht="25.9" hidden="1" customHeight="1" x14ac:dyDescent="0.25">
      <c r="A94" s="604"/>
      <c r="B94" s="599" t="s">
        <v>253</v>
      </c>
      <c r="C94" s="299"/>
      <c r="D94" s="303"/>
      <c r="E94" s="487"/>
      <c r="F94" s="478"/>
      <c r="H94" s="8"/>
      <c r="J94" s="196"/>
      <c r="K94" s="196"/>
    </row>
    <row r="95" spans="1:11" ht="25.9" hidden="1" customHeight="1" x14ac:dyDescent="0.25">
      <c r="A95" s="604"/>
      <c r="B95" s="599"/>
      <c r="C95" s="299"/>
      <c r="D95" s="299"/>
      <c r="E95" s="478"/>
      <c r="F95" s="478"/>
      <c r="H95" s="8"/>
      <c r="J95" s="196"/>
      <c r="K95" s="196"/>
    </row>
    <row r="96" spans="1:11" ht="25.9" hidden="1" customHeight="1" x14ac:dyDescent="0.25">
      <c r="A96" s="604"/>
      <c r="B96" s="599"/>
      <c r="C96" s="480" t="s">
        <v>141</v>
      </c>
      <c r="D96" s="480"/>
      <c r="E96" s="482">
        <f>SUM(E94:E95)</f>
        <v>0</v>
      </c>
      <c r="F96" s="482">
        <f>SUM(F94:F95)</f>
        <v>0</v>
      </c>
      <c r="H96" s="8"/>
      <c r="J96" s="196"/>
      <c r="K96" s="196"/>
    </row>
    <row r="97" spans="1:11" ht="25.9" hidden="1" customHeight="1" x14ac:dyDescent="0.25">
      <c r="A97" s="605"/>
      <c r="B97" s="601" t="s">
        <v>177</v>
      </c>
      <c r="C97" s="602"/>
      <c r="D97" s="303"/>
      <c r="E97" s="484">
        <f>SUM(E93,E96)</f>
        <v>0</v>
      </c>
      <c r="F97" s="484">
        <f>SUM(F93,F96)</f>
        <v>0</v>
      </c>
      <c r="H97" s="8"/>
      <c r="J97" s="196"/>
      <c r="K97" s="196"/>
    </row>
    <row r="98" spans="1:11" ht="25.9" customHeight="1" x14ac:dyDescent="0.25">
      <c r="A98" s="596" t="s">
        <v>176</v>
      </c>
      <c r="B98" s="597"/>
      <c r="C98" s="598"/>
      <c r="D98" s="305"/>
      <c r="E98" s="484">
        <f>E97+E90+E86+E40+E30+E20</f>
        <v>12831644363.272526</v>
      </c>
      <c r="F98" s="484">
        <f>F97+F90+F86+F40+F30+F20</f>
        <v>12831644363.272526</v>
      </c>
      <c r="G98" s="8"/>
      <c r="H98" s="8"/>
      <c r="J98" s="196"/>
      <c r="K98" s="196"/>
    </row>
    <row r="99" spans="1:11" ht="36" customHeight="1" x14ac:dyDescent="0.25">
      <c r="A99" s="606"/>
      <c r="B99" s="590"/>
      <c r="C99" s="590"/>
      <c r="D99" s="590"/>
      <c r="E99" s="590"/>
      <c r="F99" s="590"/>
    </row>
    <row r="100" spans="1:11" ht="18" customHeight="1" x14ac:dyDescent="0.25">
      <c r="A100" s="12"/>
      <c r="B100" s="13"/>
      <c r="C100" s="13"/>
      <c r="D100" s="210"/>
      <c r="E100" s="15"/>
      <c r="F100" s="14"/>
    </row>
    <row r="101" spans="1:11" ht="18" customHeight="1" x14ac:dyDescent="0.25">
      <c r="A101" s="12"/>
      <c r="B101" s="13"/>
      <c r="C101" s="13"/>
      <c r="D101" s="210"/>
      <c r="E101" s="14"/>
      <c r="F101" s="14"/>
    </row>
    <row r="102" spans="1:11" ht="18" customHeight="1" x14ac:dyDescent="0.25">
      <c r="A102" s="12"/>
      <c r="B102" s="13"/>
      <c r="C102" s="13"/>
      <c r="D102" s="210"/>
      <c r="E102" s="14"/>
      <c r="F102" s="14"/>
    </row>
    <row r="103" spans="1:11" ht="18" customHeight="1" x14ac:dyDescent="0.25">
      <c r="A103" s="12"/>
      <c r="B103" s="13"/>
      <c r="C103" s="13"/>
      <c r="D103" s="210"/>
      <c r="E103" s="14"/>
      <c r="F103" s="14"/>
    </row>
    <row r="104" spans="1:11" ht="18" customHeight="1" x14ac:dyDescent="0.25">
      <c r="A104" s="12"/>
      <c r="B104" s="13"/>
      <c r="C104" s="13"/>
      <c r="D104" s="210"/>
      <c r="E104" s="14"/>
      <c r="F104" s="14"/>
    </row>
  </sheetData>
  <mergeCells count="31">
    <mergeCell ref="A99:F99"/>
    <mergeCell ref="A1:F1"/>
    <mergeCell ref="A2:F2"/>
    <mergeCell ref="A41:A86"/>
    <mergeCell ref="A87:A90"/>
    <mergeCell ref="B41:B79"/>
    <mergeCell ref="B80:B82"/>
    <mergeCell ref="B83:B85"/>
    <mergeCell ref="A31:A40"/>
    <mergeCell ref="B31:B33"/>
    <mergeCell ref="B34:B36"/>
    <mergeCell ref="B37:B39"/>
    <mergeCell ref="A4:A20"/>
    <mergeCell ref="B87:B89"/>
    <mergeCell ref="B4:B11"/>
    <mergeCell ref="B12:B16"/>
    <mergeCell ref="A98:C98"/>
    <mergeCell ref="B17:B19"/>
    <mergeCell ref="A21:A30"/>
    <mergeCell ref="B21:B23"/>
    <mergeCell ref="B24:B26"/>
    <mergeCell ref="B27:B29"/>
    <mergeCell ref="B20:C20"/>
    <mergeCell ref="B30:C30"/>
    <mergeCell ref="B40:C40"/>
    <mergeCell ref="B86:C86"/>
    <mergeCell ref="B90:C90"/>
    <mergeCell ref="A91:A97"/>
    <mergeCell ref="B97:C97"/>
    <mergeCell ref="B91:B93"/>
    <mergeCell ref="B94:B96"/>
  </mergeCells>
  <phoneticPr fontId="51" type="noConversion"/>
  <conditionalFormatting sqref="E71:E76">
    <cfRule type="expression" dxfId="5" priority="4" stopIfTrue="1">
      <formula>#REF!=3</formula>
    </cfRule>
    <cfRule type="expression" dxfId="4" priority="5" stopIfTrue="1">
      <formula>#REF!=1</formula>
    </cfRule>
    <cfRule type="expression" dxfId="3" priority="6" stopIfTrue="1">
      <formula>#REF!=2</formula>
    </cfRule>
  </conditionalFormatting>
  <conditionalFormatting sqref="F71:F76">
    <cfRule type="expression" dxfId="2" priority="1" stopIfTrue="1">
      <formula>#REF!=3</formula>
    </cfRule>
    <cfRule type="expression" dxfId="1" priority="2" stopIfTrue="1">
      <formula>#REF!=1</formula>
    </cfRule>
    <cfRule type="expression" dxfId="0" priority="3" stopIfTrue="1">
      <formula>#REF!=2</formula>
    </cfRule>
  </conditionalFormatting>
  <pageMargins left="0.43307086614173229" right="0.23622047244094491" top="0.27559055118110237" bottom="0.27559055118110237" header="0.47244094488188981" footer="0.19685039370078741"/>
  <pageSetup paperSize="8" scale="10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abSelected="1" zoomScaleNormal="100" workbookViewId="0">
      <selection activeCell="F6" sqref="F6"/>
    </sheetView>
  </sheetViews>
  <sheetFormatPr defaultColWidth="9" defaultRowHeight="14" x14ac:dyDescent="0.25"/>
  <cols>
    <col min="1" max="1" width="29.7265625" customWidth="1"/>
    <col min="2" max="4" width="27.36328125" customWidth="1"/>
  </cols>
  <sheetData>
    <row r="1" spans="1:4" ht="36.65" customHeight="1" x14ac:dyDescent="0.25">
      <c r="A1" s="531" t="s">
        <v>128</v>
      </c>
      <c r="B1" s="531"/>
      <c r="C1" s="531"/>
      <c r="D1" s="531"/>
    </row>
    <row r="2" spans="1:4" ht="23.5" customHeight="1" x14ac:dyDescent="0.25">
      <c r="A2" s="174" t="s">
        <v>372</v>
      </c>
      <c r="B2" s="175"/>
      <c r="C2" s="175"/>
      <c r="D2" s="175"/>
    </row>
    <row r="3" spans="1:4" ht="28.15" customHeight="1" x14ac:dyDescent="0.25">
      <c r="A3" s="472" t="s">
        <v>12</v>
      </c>
      <c r="B3" s="472" t="s">
        <v>13</v>
      </c>
      <c r="C3" s="472" t="s">
        <v>14</v>
      </c>
      <c r="D3" s="472" t="s">
        <v>15</v>
      </c>
    </row>
    <row r="4" spans="1:4" ht="28.15" customHeight="1" x14ac:dyDescent="0.25">
      <c r="A4" s="472" t="s">
        <v>16</v>
      </c>
      <c r="B4" s="476">
        <f>'八、投资、垫资项目中标明细'!C43</f>
        <v>2</v>
      </c>
      <c r="C4" s="177">
        <f>'二、投资垫资项目中标汇总表'!E18</f>
        <v>677681.85853843193</v>
      </c>
      <c r="D4" s="177">
        <f>'二、投资垫资项目中标汇总表'!F18</f>
        <v>677681.85853843193</v>
      </c>
    </row>
    <row r="5" spans="1:4" ht="28.15" customHeight="1" x14ac:dyDescent="0.25">
      <c r="A5" s="472" t="s">
        <v>17</v>
      </c>
      <c r="B5" s="176">
        <f>'四、现汇项目分公司中标明细'!C113</f>
        <v>39</v>
      </c>
      <c r="C5" s="177">
        <f>D5</f>
        <v>660920.29605081095</v>
      </c>
      <c r="D5" s="177">
        <f>'三、现汇项目中标汇总表'!CO24</f>
        <v>660920.29605081095</v>
      </c>
    </row>
    <row r="6" spans="1:4" ht="28.15" customHeight="1" x14ac:dyDescent="0.25">
      <c r="A6" s="472" t="s">
        <v>220</v>
      </c>
      <c r="B6" s="176"/>
      <c r="C6" s="177"/>
      <c r="D6" s="177">
        <f>C6</f>
        <v>0</v>
      </c>
    </row>
    <row r="7" spans="1:4" ht="28.15" customHeight="1" x14ac:dyDescent="0.25">
      <c r="A7" s="473" t="s">
        <v>18</v>
      </c>
      <c r="B7" s="474">
        <f>SUM(B4:B5)</f>
        <v>41</v>
      </c>
      <c r="C7" s="475">
        <f>SUM(C4:C5)</f>
        <v>1338602.1545892428</v>
      </c>
      <c r="D7" s="475">
        <f>SUM(D4:D5)</f>
        <v>1338602.1545892428</v>
      </c>
    </row>
    <row r="8" spans="1:4" ht="25.15" customHeight="1" x14ac:dyDescent="0.25"/>
    <row r="9" spans="1:4" ht="22.5" customHeight="1" x14ac:dyDescent="0.25"/>
    <row r="10" spans="1:4" ht="22.5" customHeight="1" x14ac:dyDescent="0.25">
      <c r="A10" s="178"/>
      <c r="B10" s="178"/>
      <c r="C10" s="526">
        <f>C7/6.7573</f>
        <v>198097.19186498199</v>
      </c>
      <c r="D10" s="178"/>
    </row>
    <row r="11" spans="1:4" ht="22.5" customHeight="1" x14ac:dyDescent="0.25">
      <c r="A11" s="178"/>
      <c r="B11" s="178"/>
      <c r="C11" s="178"/>
      <c r="D11" s="178"/>
    </row>
    <row r="12" spans="1:4" ht="22.5" customHeight="1" x14ac:dyDescent="0.25">
      <c r="A12" s="178"/>
      <c r="B12" s="197"/>
      <c r="C12" s="197"/>
      <c r="D12" s="197"/>
    </row>
    <row r="13" spans="1:4" ht="22.5" customHeight="1" x14ac:dyDescent="0.25">
      <c r="A13" s="178"/>
      <c r="B13" s="197"/>
      <c r="C13" s="197"/>
      <c r="D13" s="197"/>
    </row>
    <row r="14" spans="1:4" ht="22.5" customHeight="1" x14ac:dyDescent="0.25">
      <c r="A14" s="178"/>
      <c r="B14" s="178"/>
      <c r="C14" s="178"/>
      <c r="D14" s="178"/>
    </row>
    <row r="15" spans="1:4" ht="22.5" customHeight="1" x14ac:dyDescent="0.25">
      <c r="A15" s="178"/>
      <c r="B15" s="178"/>
      <c r="C15" s="178"/>
      <c r="D15" s="178"/>
    </row>
    <row r="16" spans="1:4" ht="22.5" customHeight="1" x14ac:dyDescent="0.25">
      <c r="A16" s="178"/>
      <c r="B16" s="178"/>
      <c r="C16" s="178"/>
      <c r="D16" s="178"/>
    </row>
    <row r="17" spans="1:4" ht="22.5" customHeight="1" x14ac:dyDescent="0.25">
      <c r="A17" s="178"/>
      <c r="B17" s="178"/>
      <c r="C17" s="178"/>
      <c r="D17" s="178"/>
    </row>
    <row r="18" spans="1:4" ht="22.5" customHeight="1" x14ac:dyDescent="0.25">
      <c r="A18" s="178"/>
      <c r="B18" s="178"/>
      <c r="C18" s="178"/>
      <c r="D18" s="178"/>
    </row>
    <row r="19" spans="1:4" ht="22.5" customHeight="1" x14ac:dyDescent="0.25">
      <c r="A19" s="178"/>
      <c r="B19" s="178"/>
      <c r="C19" s="178"/>
      <c r="D19" s="178"/>
    </row>
    <row r="20" spans="1:4" ht="22.5" customHeight="1" x14ac:dyDescent="0.25">
      <c r="A20" s="178"/>
      <c r="B20" s="178"/>
      <c r="C20" s="178"/>
      <c r="D20" s="178"/>
    </row>
    <row r="21" spans="1:4" ht="22.5" customHeight="1" x14ac:dyDescent="0.25">
      <c r="A21" s="178"/>
      <c r="B21" s="178"/>
      <c r="C21" s="178"/>
      <c r="D21" s="178"/>
    </row>
    <row r="22" spans="1:4" ht="22.5" customHeight="1" x14ac:dyDescent="0.25"/>
    <row r="23" spans="1:4" ht="22.5" customHeight="1" x14ac:dyDescent="0.25"/>
    <row r="24" spans="1:4" ht="22.5" customHeight="1" x14ac:dyDescent="0.25"/>
    <row r="25" spans="1:4" ht="22.5" customHeight="1" x14ac:dyDescent="0.25"/>
    <row r="26" spans="1:4" ht="22.5" customHeight="1" x14ac:dyDescent="0.25"/>
    <row r="27" spans="1:4" ht="22.5" customHeight="1" x14ac:dyDescent="0.25"/>
    <row r="28" spans="1:4" ht="22.5" customHeight="1" x14ac:dyDescent="0.25"/>
    <row r="29" spans="1:4" ht="22.5" customHeight="1" x14ac:dyDescent="0.25"/>
    <row r="30" spans="1:4" ht="22.5" customHeight="1" x14ac:dyDescent="0.25"/>
    <row r="31" spans="1:4" ht="22.5" customHeight="1" x14ac:dyDescent="0.25"/>
    <row r="32" spans="1:4" ht="22.5" customHeight="1" x14ac:dyDescent="0.25"/>
    <row r="33" ht="22.5" customHeight="1" x14ac:dyDescent="0.25"/>
    <row r="34" ht="22.5" customHeight="1" x14ac:dyDescent="0.25"/>
    <row r="35" ht="22.5" customHeight="1" x14ac:dyDescent="0.25"/>
    <row r="36" ht="22.5" customHeight="1" x14ac:dyDescent="0.25"/>
    <row r="37" ht="22.5" customHeight="1" x14ac:dyDescent="0.25"/>
    <row r="38" ht="22.5" customHeight="1" x14ac:dyDescent="0.25"/>
    <row r="39" ht="22.5" customHeight="1" x14ac:dyDescent="0.25"/>
    <row r="40" ht="22.5" customHeight="1" x14ac:dyDescent="0.25"/>
    <row r="41" ht="22.5" customHeight="1" x14ac:dyDescent="0.25"/>
    <row r="42" ht="22.5" customHeight="1" x14ac:dyDescent="0.25"/>
    <row r="43" ht="22.5" customHeight="1" x14ac:dyDescent="0.25"/>
  </sheetData>
  <mergeCells count="1">
    <mergeCell ref="A1:D1"/>
  </mergeCells>
  <phoneticPr fontId="46" type="noConversion"/>
  <pageMargins left="0.27559055118110237" right="0.27559055118110237" top="0.23622047244094491" bottom="0.74803149606299213"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4"/>
  <sheetViews>
    <sheetView showZeros="0" zoomScale="85" zoomScaleNormal="85" workbookViewId="0">
      <pane ySplit="3" topLeftCell="A7" activePane="bottomLeft" state="frozen"/>
      <selection pane="bottomLeft" activeCell="I11" sqref="I11"/>
    </sheetView>
  </sheetViews>
  <sheetFormatPr defaultColWidth="9" defaultRowHeight="15" x14ac:dyDescent="0.25"/>
  <cols>
    <col min="1" max="1" width="13.90625" style="149" customWidth="1"/>
    <col min="2" max="2" width="15.26953125" style="149" customWidth="1"/>
    <col min="3" max="3" width="29" style="149" customWidth="1"/>
    <col min="4" max="4" width="16.36328125" style="149" customWidth="1"/>
    <col min="5" max="5" width="18.453125" style="149" customWidth="1"/>
    <col min="6" max="6" width="21.6328125" style="150" customWidth="1"/>
    <col min="7" max="7" width="18.90625" style="149" customWidth="1"/>
    <col min="8" max="8" width="9" style="149"/>
    <col min="9" max="9" width="15.90625" style="149" bestFit="1" customWidth="1"/>
    <col min="10" max="16384" width="9" style="149"/>
  </cols>
  <sheetData>
    <row r="1" spans="1:14" s="1" customFormat="1" ht="26.5" customHeight="1" x14ac:dyDescent="0.6">
      <c r="A1" s="532" t="s">
        <v>128</v>
      </c>
      <c r="B1" s="532"/>
      <c r="C1" s="532"/>
      <c r="D1" s="532"/>
      <c r="E1" s="532"/>
      <c r="F1" s="532"/>
      <c r="G1" s="532"/>
    </row>
    <row r="2" spans="1:14" s="3" customFormat="1" ht="19.899999999999999" customHeight="1" x14ac:dyDescent="0.3">
      <c r="A2" s="462" t="s">
        <v>371</v>
      </c>
      <c r="B2" s="463"/>
      <c r="C2" s="463"/>
      <c r="D2" s="463"/>
      <c r="E2" s="463"/>
      <c r="F2" s="463"/>
      <c r="G2" s="166"/>
    </row>
    <row r="3" spans="1:14" ht="25" customHeight="1" x14ac:dyDescent="0.25">
      <c r="A3" s="240" t="s">
        <v>19</v>
      </c>
      <c r="B3" s="240" t="s">
        <v>20</v>
      </c>
      <c r="C3" s="240" t="s">
        <v>12</v>
      </c>
      <c r="D3" s="240" t="s">
        <v>21</v>
      </c>
      <c r="E3" s="240" t="s">
        <v>14</v>
      </c>
      <c r="F3" s="469" t="s">
        <v>15</v>
      </c>
      <c r="G3" s="464" t="s">
        <v>22</v>
      </c>
      <c r="H3" s="533"/>
      <c r="I3" s="533"/>
      <c r="J3" s="533"/>
    </row>
    <row r="4" spans="1:14" s="146" customFormat="1" ht="25" customHeight="1" x14ac:dyDescent="0.25">
      <c r="A4" s="536" t="s">
        <v>172</v>
      </c>
      <c r="B4" s="537" t="s">
        <v>23</v>
      </c>
      <c r="C4" s="240" t="s">
        <v>24</v>
      </c>
      <c r="D4" s="240"/>
      <c r="E4" s="136"/>
      <c r="F4" s="136"/>
      <c r="G4" s="465" t="e">
        <f>E4/F4</f>
        <v>#DIV/0!</v>
      </c>
      <c r="L4" s="198"/>
      <c r="M4" s="198"/>
      <c r="N4" s="198"/>
    </row>
    <row r="5" spans="1:14" s="146" customFormat="1" ht="25" customHeight="1" x14ac:dyDescent="0.25">
      <c r="A5" s="536"/>
      <c r="B5" s="537"/>
      <c r="C5" s="240" t="s">
        <v>25</v>
      </c>
      <c r="D5" s="240"/>
      <c r="E5" s="136"/>
      <c r="F5" s="136"/>
      <c r="G5" s="465"/>
      <c r="L5" s="198"/>
      <c r="M5" s="198"/>
      <c r="N5" s="198"/>
    </row>
    <row r="6" spans="1:14" s="146" customFormat="1" ht="25" customHeight="1" x14ac:dyDescent="0.25">
      <c r="A6" s="536"/>
      <c r="B6" s="537" t="s">
        <v>26</v>
      </c>
      <c r="C6" s="240" t="s">
        <v>27</v>
      </c>
      <c r="D6" s="240"/>
      <c r="E6" s="136"/>
      <c r="F6" s="136"/>
      <c r="G6" s="465"/>
      <c r="L6" s="198"/>
      <c r="M6" s="198"/>
      <c r="N6" s="198"/>
    </row>
    <row r="7" spans="1:14" s="146" customFormat="1" ht="25" customHeight="1" x14ac:dyDescent="0.25">
      <c r="A7" s="536"/>
      <c r="B7" s="537"/>
      <c r="C7" s="240" t="s">
        <v>28</v>
      </c>
      <c r="D7" s="240"/>
      <c r="E7" s="136"/>
      <c r="F7" s="136"/>
      <c r="G7" s="465"/>
      <c r="L7" s="198"/>
      <c r="M7" s="198"/>
      <c r="N7" s="198"/>
    </row>
    <row r="8" spans="1:14" s="146" customFormat="1" ht="25" customHeight="1" x14ac:dyDescent="0.25">
      <c r="A8" s="536"/>
      <c r="B8" s="537" t="s">
        <v>29</v>
      </c>
      <c r="C8" s="240" t="s">
        <v>30</v>
      </c>
      <c r="D8" s="240"/>
      <c r="E8" s="136"/>
      <c r="F8" s="136"/>
      <c r="G8" s="465"/>
      <c r="L8" s="198"/>
      <c r="M8" s="198"/>
      <c r="N8" s="198"/>
    </row>
    <row r="9" spans="1:14" s="146" customFormat="1" ht="25" customHeight="1" x14ac:dyDescent="0.25">
      <c r="A9" s="536"/>
      <c r="B9" s="537"/>
      <c r="C9" s="240" t="s">
        <v>31</v>
      </c>
      <c r="D9" s="240"/>
      <c r="E9" s="136"/>
      <c r="F9" s="136"/>
      <c r="G9" s="465"/>
      <c r="L9" s="198"/>
      <c r="M9" s="198"/>
      <c r="N9" s="198"/>
    </row>
    <row r="10" spans="1:14" s="146" customFormat="1" ht="25" customHeight="1" x14ac:dyDescent="0.25">
      <c r="A10" s="536"/>
      <c r="B10" s="534" t="s">
        <v>32</v>
      </c>
      <c r="C10" s="534"/>
      <c r="D10" s="461">
        <f>SUM(D4:D9)</f>
        <v>0</v>
      </c>
      <c r="E10" s="470">
        <f t="shared" ref="E10:F10" si="0">SUM(E4:E9)</f>
        <v>0</v>
      </c>
      <c r="F10" s="470">
        <f t="shared" si="0"/>
        <v>0</v>
      </c>
      <c r="G10" s="461"/>
      <c r="L10" s="198"/>
      <c r="M10" s="198"/>
      <c r="N10" s="198"/>
    </row>
    <row r="11" spans="1:14" s="146" customFormat="1" ht="25" customHeight="1" x14ac:dyDescent="0.25">
      <c r="A11" s="537" t="s">
        <v>222</v>
      </c>
      <c r="B11" s="537" t="s">
        <v>23</v>
      </c>
      <c r="C11" s="240" t="s">
        <v>24</v>
      </c>
      <c r="D11" s="240">
        <v>1</v>
      </c>
      <c r="E11" s="136">
        <v>147909.53853843201</v>
      </c>
      <c r="F11" s="136">
        <v>147909.53853843201</v>
      </c>
      <c r="G11" s="464"/>
      <c r="L11" s="198"/>
      <c r="M11" s="198"/>
      <c r="N11" s="198"/>
    </row>
    <row r="12" spans="1:14" s="146" customFormat="1" ht="25" customHeight="1" x14ac:dyDescent="0.25">
      <c r="A12" s="537"/>
      <c r="B12" s="537"/>
      <c r="C12" s="240" t="s">
        <v>25</v>
      </c>
      <c r="D12" s="240"/>
      <c r="E12" s="136"/>
      <c r="F12" s="136"/>
      <c r="G12" s="464"/>
      <c r="L12" s="198"/>
      <c r="M12" s="198"/>
      <c r="N12" s="198"/>
    </row>
    <row r="13" spans="1:14" s="146" customFormat="1" ht="25" customHeight="1" x14ac:dyDescent="0.25">
      <c r="A13" s="537"/>
      <c r="B13" s="537" t="s">
        <v>26</v>
      </c>
      <c r="C13" s="240" t="s">
        <v>27</v>
      </c>
      <c r="D13" s="240"/>
      <c r="E13" s="136"/>
      <c r="F13" s="136"/>
      <c r="G13" s="464"/>
      <c r="L13" s="198"/>
      <c r="M13" s="198"/>
      <c r="N13" s="198"/>
    </row>
    <row r="14" spans="1:14" s="146" customFormat="1" ht="25" customHeight="1" x14ac:dyDescent="0.25">
      <c r="A14" s="537"/>
      <c r="B14" s="537"/>
      <c r="C14" s="240" t="s">
        <v>28</v>
      </c>
      <c r="D14" s="240"/>
      <c r="E14" s="136"/>
      <c r="F14" s="136"/>
      <c r="G14" s="464"/>
      <c r="L14" s="198"/>
      <c r="M14" s="198"/>
      <c r="N14" s="198"/>
    </row>
    <row r="15" spans="1:14" s="146" customFormat="1" ht="25" customHeight="1" x14ac:dyDescent="0.25">
      <c r="A15" s="537"/>
      <c r="B15" s="537" t="s">
        <v>29</v>
      </c>
      <c r="C15" s="240" t="s">
        <v>30</v>
      </c>
      <c r="D15" s="240"/>
      <c r="E15" s="136"/>
      <c r="F15" s="136"/>
      <c r="G15" s="464"/>
      <c r="L15" s="198"/>
      <c r="M15" s="198"/>
      <c r="N15" s="198"/>
    </row>
    <row r="16" spans="1:14" s="146" customFormat="1" ht="25" customHeight="1" x14ac:dyDescent="0.25">
      <c r="A16" s="537"/>
      <c r="B16" s="537"/>
      <c r="C16" s="240" t="s">
        <v>31</v>
      </c>
      <c r="D16" s="240">
        <v>1</v>
      </c>
      <c r="E16" s="136">
        <v>529772.31999999995</v>
      </c>
      <c r="F16" s="136">
        <v>529772.31999999995</v>
      </c>
      <c r="G16" s="464"/>
      <c r="I16" s="525"/>
      <c r="L16" s="198"/>
      <c r="M16" s="198"/>
      <c r="N16" s="198"/>
    </row>
    <row r="17" spans="1:14" s="146" customFormat="1" ht="25" customHeight="1" x14ac:dyDescent="0.25">
      <c r="A17" s="537"/>
      <c r="B17" s="534" t="s">
        <v>32</v>
      </c>
      <c r="C17" s="534"/>
      <c r="D17" s="461">
        <f>SUM(D11:D16)</f>
        <v>2</v>
      </c>
      <c r="E17" s="470">
        <f t="shared" ref="E17" si="1">SUM(E11:E16)</f>
        <v>677681.85853843193</v>
      </c>
      <c r="F17" s="470">
        <f t="shared" ref="F17" si="2">SUM(F11:F16)</f>
        <v>677681.85853843193</v>
      </c>
      <c r="G17" s="466"/>
      <c r="L17" s="198"/>
      <c r="M17" s="198"/>
      <c r="N17" s="198"/>
    </row>
    <row r="18" spans="1:14" s="146" customFormat="1" ht="25" customHeight="1" x14ac:dyDescent="0.25">
      <c r="A18" s="535" t="s">
        <v>33</v>
      </c>
      <c r="B18" s="535"/>
      <c r="C18" s="535"/>
      <c r="D18" s="467">
        <f>SUM(D17,D10)</f>
        <v>2</v>
      </c>
      <c r="E18" s="471">
        <f t="shared" ref="E18:F18" si="3">SUM(E17,E10)</f>
        <v>677681.85853843193</v>
      </c>
      <c r="F18" s="471">
        <f t="shared" si="3"/>
        <v>677681.85853843193</v>
      </c>
      <c r="G18" s="468"/>
      <c r="L18" s="198"/>
      <c r="M18" s="198"/>
      <c r="N18" s="198"/>
    </row>
    <row r="19" spans="1:14" s="146" customFormat="1" ht="20.149999999999999" customHeight="1" x14ac:dyDescent="0.25">
      <c r="A19" s="157"/>
      <c r="B19" s="157"/>
      <c r="C19" s="157"/>
      <c r="D19" s="157"/>
      <c r="E19" s="157"/>
      <c r="F19" s="167"/>
    </row>
    <row r="20" spans="1:14" ht="20.149999999999999" customHeight="1" x14ac:dyDescent="0.25">
      <c r="C20" s="168"/>
      <c r="D20" s="168"/>
      <c r="E20" s="169"/>
      <c r="G20" s="161"/>
    </row>
    <row r="21" spans="1:14" ht="20.149999999999999" customHeight="1" x14ac:dyDescent="0.25">
      <c r="F21" s="170"/>
      <c r="G21" s="171"/>
    </row>
    <row r="22" spans="1:14" ht="20.149999999999999" customHeight="1" x14ac:dyDescent="0.25">
      <c r="F22" s="172"/>
      <c r="G22" s="172"/>
    </row>
    <row r="23" spans="1:14" ht="20.149999999999999" customHeight="1" x14ac:dyDescent="0.25">
      <c r="F23" s="163"/>
      <c r="G23" s="173"/>
    </row>
    <row r="24" spans="1:14" ht="20.149999999999999" customHeight="1" x14ac:dyDescent="0.25">
      <c r="F24" s="148"/>
      <c r="G24" s="148"/>
    </row>
    <row r="25" spans="1:14" ht="20.149999999999999" customHeight="1" x14ac:dyDescent="0.25">
      <c r="F25" s="148"/>
      <c r="G25" s="148"/>
    </row>
    <row r="26" spans="1:14" x14ac:dyDescent="0.25">
      <c r="F26" s="148"/>
      <c r="G26" s="148"/>
    </row>
    <row r="27" spans="1:14" x14ac:dyDescent="0.25">
      <c r="F27" s="148"/>
      <c r="G27" s="148"/>
    </row>
    <row r="28" spans="1:14" x14ac:dyDescent="0.25">
      <c r="F28" s="148"/>
      <c r="G28" s="148"/>
    </row>
    <row r="29" spans="1:14" x14ac:dyDescent="0.25">
      <c r="F29" s="148"/>
      <c r="G29" s="148"/>
    </row>
    <row r="30" spans="1:14" x14ac:dyDescent="0.25">
      <c r="F30" s="148"/>
      <c r="G30" s="148"/>
    </row>
    <row r="31" spans="1:14" x14ac:dyDescent="0.25">
      <c r="F31" s="148"/>
      <c r="G31" s="148"/>
    </row>
    <row r="74" spans="1:7" s="148" customFormat="1" x14ac:dyDescent="0.25">
      <c r="A74" s="149"/>
      <c r="B74" s="149"/>
      <c r="C74" s="149"/>
      <c r="D74" s="149"/>
      <c r="E74" s="149"/>
      <c r="F74" s="150"/>
      <c r="G74" s="149"/>
    </row>
  </sheetData>
  <mergeCells count="13">
    <mergeCell ref="A1:G1"/>
    <mergeCell ref="H3:J3"/>
    <mergeCell ref="B10:C10"/>
    <mergeCell ref="B17:C17"/>
    <mergeCell ref="A18:C18"/>
    <mergeCell ref="A4:A10"/>
    <mergeCell ref="A11:A17"/>
    <mergeCell ref="B4:B5"/>
    <mergeCell ref="B6:B7"/>
    <mergeCell ref="B8:B9"/>
    <mergeCell ref="B11:B12"/>
    <mergeCell ref="B13:B14"/>
    <mergeCell ref="B15:B16"/>
  </mergeCells>
  <phoneticPr fontId="46" type="noConversion"/>
  <printOptions horizontalCentered="1" verticalCentered="1"/>
  <pageMargins left="0.39370078740157483" right="0.39370078740157483" top="0.19685039370078741" bottom="0.19685039370078741" header="0.19685039370078741" footer="0.39370078740157483"/>
  <pageSetup paperSize="8" scale="15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77"/>
  <sheetViews>
    <sheetView zoomScale="85" zoomScaleNormal="85" workbookViewId="0">
      <pane xSplit="2" ySplit="5" topLeftCell="CB6" activePane="bottomRight" state="frozen"/>
      <selection pane="topRight" activeCell="C1" sqref="C1"/>
      <selection pane="bottomLeft" activeCell="A6" sqref="A6"/>
      <selection pane="bottomRight" activeCell="CJ28" sqref="CJ28"/>
    </sheetView>
  </sheetViews>
  <sheetFormatPr defaultColWidth="9" defaultRowHeight="15" x14ac:dyDescent="0.25"/>
  <cols>
    <col min="1" max="1" width="8.453125" style="149" customWidth="1"/>
    <col min="2" max="2" width="7.36328125" style="149" customWidth="1"/>
    <col min="3" max="51" width="9.6328125" style="148" customWidth="1"/>
    <col min="52" max="53" width="11.08984375" style="148" bestFit="1" customWidth="1"/>
    <col min="54" max="57" width="9.6328125" style="148" customWidth="1"/>
    <col min="58" max="58" width="11.08984375" style="148" bestFit="1" customWidth="1"/>
    <col min="59" max="63" width="9.6328125" style="148" customWidth="1"/>
    <col min="64" max="64" width="12.7265625" style="148" bestFit="1" customWidth="1"/>
    <col min="65" max="66" width="11.08984375" style="148" bestFit="1" customWidth="1"/>
    <col min="67" max="71" width="9.6328125" style="148" customWidth="1"/>
    <col min="72" max="72" width="11.08984375" style="148" bestFit="1" customWidth="1"/>
    <col min="73" max="86" width="9.6328125" style="148" customWidth="1"/>
    <col min="87" max="87" width="18.1796875" style="148" bestFit="1" customWidth="1"/>
    <col min="88" max="93" width="10.6328125" style="148" customWidth="1"/>
    <col min="94" max="94" width="9.453125" style="150" customWidth="1"/>
    <col min="95" max="95" width="13.7265625" style="151" customWidth="1"/>
    <col min="96" max="96" width="15" style="149" customWidth="1"/>
    <col min="97" max="97" width="13.453125" style="149" customWidth="1"/>
    <col min="98" max="98" width="13.6328125" style="149" customWidth="1"/>
    <col min="99" max="16384" width="9" style="149"/>
  </cols>
  <sheetData>
    <row r="1" spans="1:95" s="1" customFormat="1" ht="26.5" customHeight="1" x14ac:dyDescent="0.6">
      <c r="A1" s="532" t="s">
        <v>128</v>
      </c>
      <c r="B1" s="532"/>
      <c r="C1" s="532"/>
      <c r="D1" s="532"/>
      <c r="E1" s="532"/>
      <c r="F1" s="532"/>
      <c r="G1" s="532"/>
      <c r="H1" s="532"/>
      <c r="I1" s="532"/>
      <c r="J1" s="532"/>
      <c r="K1" s="532"/>
      <c r="L1" s="532"/>
      <c r="M1" s="532"/>
      <c r="N1" s="532"/>
      <c r="O1" s="532"/>
      <c r="P1" s="532"/>
      <c r="Q1" s="532"/>
      <c r="R1" s="532"/>
      <c r="S1" s="532"/>
      <c r="T1" s="532"/>
      <c r="U1" s="532"/>
      <c r="V1" s="532"/>
      <c r="W1" s="532"/>
      <c r="X1" s="532"/>
      <c r="Y1" s="532"/>
      <c r="Z1" s="532"/>
      <c r="AA1" s="532"/>
      <c r="AB1" s="532"/>
      <c r="AC1" s="532"/>
      <c r="AD1" s="532"/>
      <c r="AE1" s="532"/>
      <c r="AF1" s="532"/>
      <c r="AG1" s="532"/>
      <c r="AH1" s="532"/>
      <c r="AI1" s="532"/>
      <c r="AJ1" s="532"/>
      <c r="AK1" s="532"/>
      <c r="AL1" s="532"/>
      <c r="AM1" s="532"/>
      <c r="AN1" s="532"/>
      <c r="AO1" s="532"/>
      <c r="AP1" s="532"/>
      <c r="AQ1" s="532"/>
      <c r="AR1" s="532"/>
      <c r="AS1" s="532"/>
      <c r="AT1" s="532"/>
      <c r="AU1" s="532"/>
      <c r="AV1" s="532"/>
      <c r="AW1" s="532"/>
      <c r="AX1" s="532"/>
      <c r="AY1" s="532"/>
      <c r="AZ1" s="532"/>
      <c r="BA1" s="532"/>
      <c r="BB1" s="532"/>
      <c r="BC1" s="532"/>
      <c r="BD1" s="532"/>
      <c r="BE1" s="532"/>
      <c r="BF1" s="532"/>
      <c r="BG1" s="532"/>
      <c r="BH1" s="532"/>
      <c r="BI1" s="532"/>
      <c r="BJ1" s="532"/>
      <c r="BK1" s="532"/>
      <c r="BL1" s="532"/>
      <c r="BM1" s="532"/>
      <c r="BN1" s="532"/>
      <c r="BO1" s="532"/>
      <c r="BP1" s="532"/>
      <c r="BQ1" s="532"/>
      <c r="BR1" s="532"/>
      <c r="BS1" s="532"/>
      <c r="BT1" s="532"/>
      <c r="BU1" s="532"/>
      <c r="BV1" s="532"/>
      <c r="BW1" s="532"/>
      <c r="BX1" s="532"/>
      <c r="BY1" s="532"/>
      <c r="BZ1" s="532"/>
      <c r="CA1" s="532"/>
      <c r="CB1" s="532"/>
      <c r="CC1" s="532"/>
      <c r="CD1" s="532"/>
      <c r="CE1" s="532"/>
      <c r="CF1" s="532"/>
      <c r="CG1" s="532"/>
      <c r="CH1" s="532"/>
      <c r="CI1" s="532"/>
      <c r="CJ1" s="532"/>
      <c r="CK1" s="532"/>
      <c r="CL1" s="532"/>
      <c r="CM1" s="532"/>
      <c r="CN1" s="532"/>
      <c r="CO1" s="532"/>
      <c r="CP1" s="532"/>
      <c r="CQ1" s="532"/>
    </row>
    <row r="2" spans="1:95" s="3" customFormat="1" ht="19.899999999999999" customHeight="1" x14ac:dyDescent="0.25">
      <c r="A2" s="538" t="s">
        <v>255</v>
      </c>
      <c r="B2" s="538"/>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538"/>
      <c r="BE2" s="538"/>
      <c r="BF2" s="538"/>
      <c r="BG2" s="538"/>
      <c r="BH2" s="538"/>
      <c r="BI2" s="538"/>
      <c r="BJ2" s="538"/>
      <c r="BK2" s="538"/>
      <c r="BL2" s="538"/>
      <c r="BM2" s="538"/>
      <c r="BN2" s="538"/>
      <c r="BO2" s="538"/>
      <c r="BP2" s="538"/>
      <c r="BQ2" s="538"/>
      <c r="BR2" s="538"/>
      <c r="BS2" s="538"/>
      <c r="BT2" s="538"/>
      <c r="BU2" s="538"/>
      <c r="BV2" s="538"/>
      <c r="BW2" s="538"/>
      <c r="BX2" s="538"/>
      <c r="BY2" s="538"/>
      <c r="BZ2" s="538"/>
      <c r="CA2" s="538"/>
      <c r="CB2" s="538"/>
      <c r="CC2" s="538"/>
      <c r="CD2" s="538"/>
      <c r="CE2" s="538"/>
      <c r="CF2" s="538"/>
      <c r="CG2" s="538"/>
      <c r="CH2" s="538"/>
      <c r="CI2" s="538"/>
      <c r="CJ2" s="538"/>
      <c r="CK2" s="538"/>
      <c r="CL2" s="538"/>
      <c r="CM2" s="538"/>
      <c r="CN2" s="538"/>
      <c r="CO2" s="538"/>
      <c r="CP2" s="538"/>
      <c r="CQ2" s="538"/>
    </row>
    <row r="3" spans="1:95" ht="25" customHeight="1" x14ac:dyDescent="0.25">
      <c r="A3" s="537" t="s">
        <v>34</v>
      </c>
      <c r="B3" s="542" t="s">
        <v>35</v>
      </c>
      <c r="C3" s="539" t="s">
        <v>146</v>
      </c>
      <c r="D3" s="539"/>
      <c r="E3" s="539"/>
      <c r="F3" s="539"/>
      <c r="G3" s="539"/>
      <c r="H3" s="539"/>
      <c r="I3" s="539"/>
      <c r="J3" s="539" t="s">
        <v>148</v>
      </c>
      <c r="K3" s="539"/>
      <c r="L3" s="539"/>
      <c r="M3" s="539"/>
      <c r="N3" s="539"/>
      <c r="O3" s="539"/>
      <c r="P3" s="539"/>
      <c r="Q3" s="539" t="s">
        <v>150</v>
      </c>
      <c r="R3" s="539"/>
      <c r="S3" s="539"/>
      <c r="T3" s="539"/>
      <c r="U3" s="539"/>
      <c r="V3" s="539"/>
      <c r="W3" s="539"/>
      <c r="X3" s="539" t="s">
        <v>152</v>
      </c>
      <c r="Y3" s="539"/>
      <c r="Z3" s="539"/>
      <c r="AA3" s="539"/>
      <c r="AB3" s="539"/>
      <c r="AC3" s="539"/>
      <c r="AD3" s="539"/>
      <c r="AE3" s="539" t="s">
        <v>154</v>
      </c>
      <c r="AF3" s="539"/>
      <c r="AG3" s="539"/>
      <c r="AH3" s="539"/>
      <c r="AI3" s="539"/>
      <c r="AJ3" s="539"/>
      <c r="AK3" s="539"/>
      <c r="AL3" s="539" t="s">
        <v>156</v>
      </c>
      <c r="AM3" s="539"/>
      <c r="AN3" s="539"/>
      <c r="AO3" s="539"/>
      <c r="AP3" s="539"/>
      <c r="AQ3" s="539"/>
      <c r="AR3" s="539"/>
      <c r="AS3" s="539" t="s">
        <v>158</v>
      </c>
      <c r="AT3" s="539"/>
      <c r="AU3" s="539"/>
      <c r="AV3" s="539"/>
      <c r="AW3" s="539"/>
      <c r="AX3" s="539"/>
      <c r="AY3" s="539"/>
      <c r="AZ3" s="539" t="s">
        <v>160</v>
      </c>
      <c r="BA3" s="539"/>
      <c r="BB3" s="539"/>
      <c r="BC3" s="539"/>
      <c r="BD3" s="539"/>
      <c r="BE3" s="539"/>
      <c r="BF3" s="539"/>
      <c r="BG3" s="539" t="s">
        <v>168</v>
      </c>
      <c r="BH3" s="539"/>
      <c r="BI3" s="539"/>
      <c r="BJ3" s="539"/>
      <c r="BK3" s="539"/>
      <c r="BL3" s="539"/>
      <c r="BM3" s="539"/>
      <c r="BN3" s="539" t="s">
        <v>166</v>
      </c>
      <c r="BO3" s="539"/>
      <c r="BP3" s="539"/>
      <c r="BQ3" s="539"/>
      <c r="BR3" s="539"/>
      <c r="BS3" s="539"/>
      <c r="BT3" s="539"/>
      <c r="BU3" s="539" t="s">
        <v>164</v>
      </c>
      <c r="BV3" s="539"/>
      <c r="BW3" s="539"/>
      <c r="BX3" s="539"/>
      <c r="BY3" s="539"/>
      <c r="BZ3" s="539"/>
      <c r="CA3" s="539"/>
      <c r="CB3" s="539" t="s">
        <v>162</v>
      </c>
      <c r="CC3" s="539"/>
      <c r="CD3" s="539"/>
      <c r="CE3" s="539"/>
      <c r="CF3" s="539"/>
      <c r="CG3" s="539"/>
      <c r="CH3" s="539"/>
      <c r="CI3" s="539" t="s">
        <v>36</v>
      </c>
      <c r="CJ3" s="539"/>
      <c r="CK3" s="539"/>
      <c r="CL3" s="539"/>
      <c r="CM3" s="539"/>
      <c r="CN3" s="539"/>
      <c r="CO3" s="539"/>
      <c r="CP3" s="539" t="s">
        <v>37</v>
      </c>
      <c r="CQ3" s="543" t="s">
        <v>38</v>
      </c>
    </row>
    <row r="4" spans="1:95" ht="25" customHeight="1" x14ac:dyDescent="0.25">
      <c r="A4" s="537"/>
      <c r="B4" s="542"/>
      <c r="C4" s="539" t="s">
        <v>23</v>
      </c>
      <c r="D4" s="539"/>
      <c r="E4" s="539" t="s">
        <v>26</v>
      </c>
      <c r="F4" s="539"/>
      <c r="G4" s="539" t="s">
        <v>29</v>
      </c>
      <c r="H4" s="539"/>
      <c r="I4" s="540" t="s">
        <v>147</v>
      </c>
      <c r="J4" s="539" t="s">
        <v>23</v>
      </c>
      <c r="K4" s="539"/>
      <c r="L4" s="539" t="s">
        <v>26</v>
      </c>
      <c r="M4" s="539"/>
      <c r="N4" s="539" t="s">
        <v>29</v>
      </c>
      <c r="O4" s="539"/>
      <c r="P4" s="540" t="s">
        <v>149</v>
      </c>
      <c r="Q4" s="539" t="s">
        <v>23</v>
      </c>
      <c r="R4" s="539"/>
      <c r="S4" s="539" t="s">
        <v>26</v>
      </c>
      <c r="T4" s="539"/>
      <c r="U4" s="539" t="s">
        <v>29</v>
      </c>
      <c r="V4" s="539"/>
      <c r="W4" s="540" t="s">
        <v>151</v>
      </c>
      <c r="X4" s="539" t="s">
        <v>23</v>
      </c>
      <c r="Y4" s="539"/>
      <c r="Z4" s="539" t="s">
        <v>26</v>
      </c>
      <c r="AA4" s="539"/>
      <c r="AB4" s="539" t="s">
        <v>29</v>
      </c>
      <c r="AC4" s="539"/>
      <c r="AD4" s="540" t="s">
        <v>153</v>
      </c>
      <c r="AE4" s="539" t="s">
        <v>23</v>
      </c>
      <c r="AF4" s="539"/>
      <c r="AG4" s="539" t="s">
        <v>26</v>
      </c>
      <c r="AH4" s="539"/>
      <c r="AI4" s="539" t="s">
        <v>29</v>
      </c>
      <c r="AJ4" s="539"/>
      <c r="AK4" s="540" t="s">
        <v>155</v>
      </c>
      <c r="AL4" s="539" t="s">
        <v>23</v>
      </c>
      <c r="AM4" s="539"/>
      <c r="AN4" s="539" t="s">
        <v>26</v>
      </c>
      <c r="AO4" s="539"/>
      <c r="AP4" s="539" t="s">
        <v>29</v>
      </c>
      <c r="AQ4" s="539"/>
      <c r="AR4" s="540" t="s">
        <v>157</v>
      </c>
      <c r="AS4" s="539" t="s">
        <v>23</v>
      </c>
      <c r="AT4" s="539"/>
      <c r="AU4" s="539" t="s">
        <v>26</v>
      </c>
      <c r="AV4" s="539"/>
      <c r="AW4" s="539" t="s">
        <v>29</v>
      </c>
      <c r="AX4" s="539"/>
      <c r="AY4" s="540" t="s">
        <v>159</v>
      </c>
      <c r="AZ4" s="539" t="s">
        <v>23</v>
      </c>
      <c r="BA4" s="539"/>
      <c r="BB4" s="539" t="s">
        <v>26</v>
      </c>
      <c r="BC4" s="539"/>
      <c r="BD4" s="539" t="s">
        <v>29</v>
      </c>
      <c r="BE4" s="539"/>
      <c r="BF4" s="540" t="s">
        <v>161</v>
      </c>
      <c r="BG4" s="539" t="s">
        <v>23</v>
      </c>
      <c r="BH4" s="539"/>
      <c r="BI4" s="539" t="s">
        <v>26</v>
      </c>
      <c r="BJ4" s="539"/>
      <c r="BK4" s="539" t="s">
        <v>29</v>
      </c>
      <c r="BL4" s="539"/>
      <c r="BM4" s="540" t="s">
        <v>169</v>
      </c>
      <c r="BN4" s="539" t="s">
        <v>23</v>
      </c>
      <c r="BO4" s="539"/>
      <c r="BP4" s="539" t="s">
        <v>26</v>
      </c>
      <c r="BQ4" s="539"/>
      <c r="BR4" s="539" t="s">
        <v>29</v>
      </c>
      <c r="BS4" s="539"/>
      <c r="BT4" s="540" t="s">
        <v>167</v>
      </c>
      <c r="BU4" s="539" t="s">
        <v>23</v>
      </c>
      <c r="BV4" s="539"/>
      <c r="BW4" s="539" t="s">
        <v>26</v>
      </c>
      <c r="BX4" s="539"/>
      <c r="BY4" s="539" t="s">
        <v>29</v>
      </c>
      <c r="BZ4" s="539"/>
      <c r="CA4" s="540" t="s">
        <v>165</v>
      </c>
      <c r="CB4" s="539" t="s">
        <v>23</v>
      </c>
      <c r="CC4" s="539"/>
      <c r="CD4" s="539" t="s">
        <v>26</v>
      </c>
      <c r="CE4" s="539"/>
      <c r="CF4" s="539" t="s">
        <v>29</v>
      </c>
      <c r="CG4" s="539"/>
      <c r="CH4" s="540" t="s">
        <v>163</v>
      </c>
      <c r="CI4" s="539" t="s">
        <v>23</v>
      </c>
      <c r="CJ4" s="539"/>
      <c r="CK4" s="539" t="s">
        <v>26</v>
      </c>
      <c r="CL4" s="539"/>
      <c r="CM4" s="539" t="s">
        <v>29</v>
      </c>
      <c r="CN4" s="539"/>
      <c r="CO4" s="540" t="s">
        <v>39</v>
      </c>
      <c r="CP4" s="539"/>
      <c r="CQ4" s="543"/>
    </row>
    <row r="5" spans="1:95" ht="25" customHeight="1" x14ac:dyDescent="0.25">
      <c r="A5" s="537"/>
      <c r="B5" s="542"/>
      <c r="C5" s="207" t="s">
        <v>24</v>
      </c>
      <c r="D5" s="207" t="s">
        <v>25</v>
      </c>
      <c r="E5" s="207" t="s">
        <v>27</v>
      </c>
      <c r="F5" s="207" t="s">
        <v>28</v>
      </c>
      <c r="G5" s="207" t="s">
        <v>30</v>
      </c>
      <c r="H5" s="207" t="s">
        <v>31</v>
      </c>
      <c r="I5" s="540"/>
      <c r="J5" s="207" t="s">
        <v>24</v>
      </c>
      <c r="K5" s="207" t="s">
        <v>25</v>
      </c>
      <c r="L5" s="207" t="s">
        <v>27</v>
      </c>
      <c r="M5" s="207" t="s">
        <v>28</v>
      </c>
      <c r="N5" s="207" t="s">
        <v>30</v>
      </c>
      <c r="O5" s="207" t="s">
        <v>31</v>
      </c>
      <c r="P5" s="540"/>
      <c r="Q5" s="207" t="s">
        <v>24</v>
      </c>
      <c r="R5" s="207" t="s">
        <v>25</v>
      </c>
      <c r="S5" s="207" t="s">
        <v>27</v>
      </c>
      <c r="T5" s="207" t="s">
        <v>28</v>
      </c>
      <c r="U5" s="207" t="s">
        <v>30</v>
      </c>
      <c r="V5" s="207" t="s">
        <v>31</v>
      </c>
      <c r="W5" s="540"/>
      <c r="X5" s="207" t="s">
        <v>24</v>
      </c>
      <c r="Y5" s="207" t="s">
        <v>25</v>
      </c>
      <c r="Z5" s="207" t="s">
        <v>27</v>
      </c>
      <c r="AA5" s="207" t="s">
        <v>28</v>
      </c>
      <c r="AB5" s="207" t="s">
        <v>30</v>
      </c>
      <c r="AC5" s="207" t="s">
        <v>31</v>
      </c>
      <c r="AD5" s="540"/>
      <c r="AE5" s="207" t="s">
        <v>24</v>
      </c>
      <c r="AF5" s="207" t="s">
        <v>25</v>
      </c>
      <c r="AG5" s="207" t="s">
        <v>27</v>
      </c>
      <c r="AH5" s="207" t="s">
        <v>28</v>
      </c>
      <c r="AI5" s="207" t="s">
        <v>30</v>
      </c>
      <c r="AJ5" s="207" t="s">
        <v>31</v>
      </c>
      <c r="AK5" s="540"/>
      <c r="AL5" s="207" t="s">
        <v>24</v>
      </c>
      <c r="AM5" s="207" t="s">
        <v>25</v>
      </c>
      <c r="AN5" s="207" t="s">
        <v>27</v>
      </c>
      <c r="AO5" s="207" t="s">
        <v>28</v>
      </c>
      <c r="AP5" s="207" t="s">
        <v>30</v>
      </c>
      <c r="AQ5" s="207" t="s">
        <v>31</v>
      </c>
      <c r="AR5" s="540"/>
      <c r="AS5" s="207" t="s">
        <v>24</v>
      </c>
      <c r="AT5" s="207" t="s">
        <v>25</v>
      </c>
      <c r="AU5" s="207" t="s">
        <v>27</v>
      </c>
      <c r="AV5" s="207" t="s">
        <v>28</v>
      </c>
      <c r="AW5" s="207" t="s">
        <v>30</v>
      </c>
      <c r="AX5" s="207" t="s">
        <v>31</v>
      </c>
      <c r="AY5" s="540"/>
      <c r="AZ5" s="207" t="s">
        <v>24</v>
      </c>
      <c r="BA5" s="207" t="s">
        <v>25</v>
      </c>
      <c r="BB5" s="207" t="s">
        <v>27</v>
      </c>
      <c r="BC5" s="207" t="s">
        <v>28</v>
      </c>
      <c r="BD5" s="207" t="s">
        <v>30</v>
      </c>
      <c r="BE5" s="207" t="s">
        <v>31</v>
      </c>
      <c r="BF5" s="540"/>
      <c r="BG5" s="207" t="s">
        <v>24</v>
      </c>
      <c r="BH5" s="207" t="s">
        <v>25</v>
      </c>
      <c r="BI5" s="207" t="s">
        <v>27</v>
      </c>
      <c r="BJ5" s="207" t="s">
        <v>28</v>
      </c>
      <c r="BK5" s="207" t="s">
        <v>30</v>
      </c>
      <c r="BL5" s="207" t="s">
        <v>31</v>
      </c>
      <c r="BM5" s="540"/>
      <c r="BN5" s="207" t="s">
        <v>24</v>
      </c>
      <c r="BO5" s="207" t="s">
        <v>25</v>
      </c>
      <c r="BP5" s="207" t="s">
        <v>27</v>
      </c>
      <c r="BQ5" s="207" t="s">
        <v>28</v>
      </c>
      <c r="BR5" s="207" t="s">
        <v>30</v>
      </c>
      <c r="BS5" s="207" t="s">
        <v>31</v>
      </c>
      <c r="BT5" s="540"/>
      <c r="BU5" s="207" t="s">
        <v>24</v>
      </c>
      <c r="BV5" s="207" t="s">
        <v>25</v>
      </c>
      <c r="BW5" s="207" t="s">
        <v>27</v>
      </c>
      <c r="BX5" s="207" t="s">
        <v>28</v>
      </c>
      <c r="BY5" s="207" t="s">
        <v>30</v>
      </c>
      <c r="BZ5" s="207" t="s">
        <v>31</v>
      </c>
      <c r="CA5" s="540"/>
      <c r="CB5" s="207" t="s">
        <v>24</v>
      </c>
      <c r="CC5" s="207" t="s">
        <v>25</v>
      </c>
      <c r="CD5" s="207" t="s">
        <v>27</v>
      </c>
      <c r="CE5" s="207" t="s">
        <v>28</v>
      </c>
      <c r="CF5" s="207" t="s">
        <v>30</v>
      </c>
      <c r="CG5" s="207" t="s">
        <v>31</v>
      </c>
      <c r="CH5" s="540"/>
      <c r="CI5" s="207" t="s">
        <v>24</v>
      </c>
      <c r="CJ5" s="207" t="s">
        <v>25</v>
      </c>
      <c r="CK5" s="207" t="s">
        <v>27</v>
      </c>
      <c r="CL5" s="207" t="s">
        <v>28</v>
      </c>
      <c r="CM5" s="207" t="s">
        <v>30</v>
      </c>
      <c r="CN5" s="207" t="s">
        <v>31</v>
      </c>
      <c r="CO5" s="540"/>
      <c r="CP5" s="539"/>
      <c r="CQ5" s="543"/>
    </row>
    <row r="6" spans="1:95" s="146" customFormat="1" ht="25" hidden="1" customHeight="1" x14ac:dyDescent="0.25">
      <c r="A6" s="206" t="s">
        <v>40</v>
      </c>
      <c r="B6" s="152">
        <v>65</v>
      </c>
      <c r="C6" s="207"/>
      <c r="D6" s="153"/>
      <c r="E6" s="207"/>
      <c r="F6" s="207"/>
      <c r="G6" s="207"/>
      <c r="H6" s="207"/>
      <c r="I6" s="207">
        <f>SUM(C6:H6)</f>
        <v>0</v>
      </c>
      <c r="J6" s="207"/>
      <c r="K6" s="153"/>
      <c r="L6" s="207"/>
      <c r="M6" s="207"/>
      <c r="N6" s="207"/>
      <c r="O6" s="207"/>
      <c r="P6" s="241">
        <f>SUM(J6:O6)</f>
        <v>0</v>
      </c>
      <c r="Q6" s="207"/>
      <c r="R6" s="153"/>
      <c r="S6" s="207"/>
      <c r="T6" s="207"/>
      <c r="U6" s="207"/>
      <c r="V6" s="207"/>
      <c r="W6" s="241">
        <f>SUM(Q6:V6)</f>
        <v>0</v>
      </c>
      <c r="X6" s="207"/>
      <c r="Y6" s="153"/>
      <c r="Z6" s="207"/>
      <c r="AA6" s="207"/>
      <c r="AB6" s="207"/>
      <c r="AC6" s="207"/>
      <c r="AD6" s="241">
        <f>SUM(X6:AC6)</f>
        <v>0</v>
      </c>
      <c r="AE6" s="207"/>
      <c r="AF6" s="153"/>
      <c r="AG6" s="207"/>
      <c r="AH6" s="207"/>
      <c r="AI6" s="207"/>
      <c r="AJ6" s="207"/>
      <c r="AK6" s="241">
        <f>SUM(AE6:AJ6)</f>
        <v>0</v>
      </c>
      <c r="AL6" s="207"/>
      <c r="AM6" s="153"/>
      <c r="AN6" s="207"/>
      <c r="AO6" s="207"/>
      <c r="AP6" s="207"/>
      <c r="AQ6" s="207"/>
      <c r="AR6" s="241">
        <f>SUM(AL6:AQ6)</f>
        <v>0</v>
      </c>
      <c r="AS6" s="207"/>
      <c r="AT6" s="153"/>
      <c r="AU6" s="207"/>
      <c r="AV6" s="207"/>
      <c r="AW6" s="207"/>
      <c r="AX6" s="207"/>
      <c r="AY6" s="241">
        <f>SUM(AS6:AX6)</f>
        <v>0</v>
      </c>
      <c r="AZ6" s="207"/>
      <c r="BA6" s="153"/>
      <c r="BB6" s="207"/>
      <c r="BC6" s="207"/>
      <c r="BD6" s="207"/>
      <c r="BE6" s="207"/>
      <c r="BF6" s="241">
        <f>SUM(AZ6:BE6)</f>
        <v>0</v>
      </c>
      <c r="BG6" s="207"/>
      <c r="BH6" s="153"/>
      <c r="BI6" s="207"/>
      <c r="BJ6" s="207"/>
      <c r="BK6" s="207"/>
      <c r="BL6" s="207"/>
      <c r="BM6" s="241">
        <f>SUM(BG6:BL6)</f>
        <v>0</v>
      </c>
      <c r="BN6" s="207"/>
      <c r="BO6" s="153"/>
      <c r="BP6" s="207"/>
      <c r="BQ6" s="207"/>
      <c r="BR6" s="207"/>
      <c r="BS6" s="207"/>
      <c r="BT6" s="241">
        <f>SUM(BN6:BS6)</f>
        <v>0</v>
      </c>
      <c r="BU6" s="207"/>
      <c r="BV6" s="153"/>
      <c r="BW6" s="207"/>
      <c r="BX6" s="207"/>
      <c r="BY6" s="207"/>
      <c r="BZ6" s="207"/>
      <c r="CA6" s="241">
        <f>SUM(BU6:BZ6)</f>
        <v>0</v>
      </c>
      <c r="CB6" s="207"/>
      <c r="CC6" s="153"/>
      <c r="CD6" s="207"/>
      <c r="CE6" s="207"/>
      <c r="CF6" s="207"/>
      <c r="CG6" s="207"/>
      <c r="CH6" s="241">
        <f>SUM(CB6:CG6)</f>
        <v>0</v>
      </c>
      <c r="CI6" s="207">
        <f>C6+J6+Q6+X6+AE6+AL6+AS6+AZ6+BG6+BN6+BU6+CB6</f>
        <v>0</v>
      </c>
      <c r="CJ6" s="207">
        <f t="shared" ref="CJ6:CN6" si="0">D6+K6+R6+Y6+AF6+AM6+AT6+BA6+BH6+BO6+BV6+CC6</f>
        <v>0</v>
      </c>
      <c r="CK6" s="207">
        <f t="shared" si="0"/>
        <v>0</v>
      </c>
      <c r="CL6" s="207">
        <f t="shared" si="0"/>
        <v>0</v>
      </c>
      <c r="CM6" s="207">
        <f t="shared" si="0"/>
        <v>0</v>
      </c>
      <c r="CN6" s="207">
        <f t="shared" si="0"/>
        <v>0</v>
      </c>
      <c r="CO6" s="207">
        <f>CI6+CJ6+CK6+CL6+CM6+CN6</f>
        <v>0</v>
      </c>
      <c r="CP6" s="208">
        <f>ROUND(CO6/B6/100,2)</f>
        <v>0</v>
      </c>
      <c r="CQ6" s="214">
        <v>1268951</v>
      </c>
    </row>
    <row r="7" spans="1:95" s="146" customFormat="1" ht="25" hidden="1" customHeight="1" x14ac:dyDescent="0.25">
      <c r="A7" s="206" t="s">
        <v>41</v>
      </c>
      <c r="B7" s="152">
        <v>80</v>
      </c>
      <c r="C7" s="154"/>
      <c r="D7" s="153"/>
      <c r="E7" s="153"/>
      <c r="F7" s="153"/>
      <c r="G7" s="155"/>
      <c r="H7" s="153"/>
      <c r="I7" s="241">
        <f t="shared" ref="I7:I23" si="1">SUM(C7:H7)</f>
        <v>0</v>
      </c>
      <c r="J7" s="154"/>
      <c r="K7" s="153"/>
      <c r="L7" s="153"/>
      <c r="M7" s="153"/>
      <c r="N7" s="155"/>
      <c r="O7" s="153"/>
      <c r="P7" s="241">
        <f t="shared" ref="P7:P23" si="2">SUM(J7:O7)</f>
        <v>0</v>
      </c>
      <c r="Q7" s="241"/>
      <c r="R7" s="153"/>
      <c r="S7" s="241"/>
      <c r="T7" s="241"/>
      <c r="U7" s="241"/>
      <c r="V7" s="241"/>
      <c r="W7" s="241">
        <f t="shared" ref="W7:W23" si="3">SUM(Q7:V7)</f>
        <v>0</v>
      </c>
      <c r="X7" s="241"/>
      <c r="Y7" s="153"/>
      <c r="Z7" s="241"/>
      <c r="AA7" s="241"/>
      <c r="AB7" s="241"/>
      <c r="AC7" s="241"/>
      <c r="AD7" s="241">
        <f t="shared" ref="AD7:AD23" si="4">SUM(X7:AC7)</f>
        <v>0</v>
      </c>
      <c r="AE7" s="154"/>
      <c r="AF7" s="153"/>
      <c r="AG7" s="153"/>
      <c r="AH7" s="153"/>
      <c r="AI7" s="155"/>
      <c r="AJ7" s="153"/>
      <c r="AK7" s="241">
        <f t="shared" ref="AK7:AK23" si="5">SUM(AE7:AJ7)</f>
        <v>0</v>
      </c>
      <c r="AL7" s="241"/>
      <c r="AM7" s="153"/>
      <c r="AN7" s="241"/>
      <c r="AO7" s="241"/>
      <c r="AP7" s="241"/>
      <c r="AQ7" s="241"/>
      <c r="AR7" s="241">
        <f t="shared" ref="AR7:AR23" si="6">SUM(AL7:AQ7)</f>
        <v>0</v>
      </c>
      <c r="AS7" s="241"/>
      <c r="AT7" s="153"/>
      <c r="AU7" s="241"/>
      <c r="AV7" s="241"/>
      <c r="AW7" s="241"/>
      <c r="AX7" s="241"/>
      <c r="AY7" s="241">
        <f t="shared" ref="AY7:AY23" si="7">SUM(AS7:AX7)</f>
        <v>0</v>
      </c>
      <c r="AZ7" s="241"/>
      <c r="BA7" s="153"/>
      <c r="BB7" s="241"/>
      <c r="BC7" s="241"/>
      <c r="BD7" s="241"/>
      <c r="BE7" s="241"/>
      <c r="BF7" s="241">
        <f t="shared" ref="BF7:BF23" si="8">SUM(AZ7:BE7)</f>
        <v>0</v>
      </c>
      <c r="BG7" s="154"/>
      <c r="BH7" s="153"/>
      <c r="BI7" s="153"/>
      <c r="BJ7" s="153"/>
      <c r="BK7" s="155"/>
      <c r="BL7" s="153"/>
      <c r="BM7" s="241">
        <f t="shared" ref="BM7:BM23" si="9">SUM(BG7:BL7)</f>
        <v>0</v>
      </c>
      <c r="BN7" s="241"/>
      <c r="BO7" s="153"/>
      <c r="BP7" s="241"/>
      <c r="BQ7" s="241"/>
      <c r="BR7" s="241"/>
      <c r="BS7" s="241"/>
      <c r="BT7" s="241">
        <f t="shared" ref="BT7:BT23" si="10">SUM(BN7:BS7)</f>
        <v>0</v>
      </c>
      <c r="BU7" s="241"/>
      <c r="BV7" s="153"/>
      <c r="BW7" s="241"/>
      <c r="BX7" s="241"/>
      <c r="BY7" s="241"/>
      <c r="BZ7" s="241"/>
      <c r="CA7" s="241">
        <f t="shared" ref="CA7:CA23" si="11">SUM(BU7:BZ7)</f>
        <v>0</v>
      </c>
      <c r="CB7" s="241"/>
      <c r="CC7" s="153"/>
      <c r="CD7" s="241"/>
      <c r="CE7" s="241"/>
      <c r="CF7" s="241"/>
      <c r="CG7" s="241"/>
      <c r="CH7" s="241">
        <f t="shared" ref="CH7:CH23" si="12">SUM(CB7:CG7)</f>
        <v>0</v>
      </c>
      <c r="CI7" s="207">
        <f t="shared" ref="CI7:CI23" si="13">C7+J7+Q7+X7+AE7+AL7+AS7+AZ7+BG7+BN7+BU7+CB7</f>
        <v>0</v>
      </c>
      <c r="CJ7" s="207">
        <f t="shared" ref="CJ7:CJ23" si="14">D7+K7+R7+Y7+AF7+AM7+AT7+BA7+BH7+BO7+BV7+CC7</f>
        <v>0</v>
      </c>
      <c r="CK7" s="207">
        <f t="shared" ref="CK7:CK23" si="15">E7+L7+S7+Z7+AG7+AN7+AU7+BB7+BI7+BP7+BW7+CD7</f>
        <v>0</v>
      </c>
      <c r="CL7" s="207">
        <f t="shared" ref="CL7:CL23" si="16">F7+M7+T7+AA7+AH7+AO7+AV7+BC7+BJ7+BQ7+BX7+CE7</f>
        <v>0</v>
      </c>
      <c r="CM7" s="207">
        <f t="shared" ref="CM7:CM23" si="17">G7+N7+U7+AB7+AI7+AP7+AW7+BD7+BK7+BR7+BY7+CF7</f>
        <v>0</v>
      </c>
      <c r="CN7" s="207">
        <f t="shared" ref="CN7:CN23" si="18">H7+O7+V7+AC7+AJ7+AQ7+AX7+BE7+BL7+BS7+BZ7+CG7</f>
        <v>0</v>
      </c>
      <c r="CO7" s="207">
        <f t="shared" ref="CO7:CO23" si="19">CI7+CJ7+CK7+CL7+CM7+CN7</f>
        <v>0</v>
      </c>
      <c r="CP7" s="208"/>
      <c r="CQ7" s="214">
        <v>1169947</v>
      </c>
    </row>
    <row r="8" spans="1:95" s="147" customFormat="1" ht="25" hidden="1" customHeight="1" x14ac:dyDescent="0.25">
      <c r="A8" s="215" t="s">
        <v>42</v>
      </c>
      <c r="B8" s="152">
        <v>80</v>
      </c>
      <c r="C8" s="155"/>
      <c r="D8" s="155"/>
      <c r="E8" s="156"/>
      <c r="F8" s="156"/>
      <c r="G8" s="156"/>
      <c r="H8" s="156"/>
      <c r="I8" s="241">
        <f t="shared" si="1"/>
        <v>0</v>
      </c>
      <c r="J8" s="155"/>
      <c r="K8" s="155"/>
      <c r="L8" s="156"/>
      <c r="M8" s="156"/>
      <c r="N8" s="156"/>
      <c r="O8" s="156"/>
      <c r="P8" s="241">
        <f t="shared" si="2"/>
        <v>0</v>
      </c>
      <c r="Q8" s="241"/>
      <c r="R8" s="153"/>
      <c r="S8" s="241"/>
      <c r="T8" s="241"/>
      <c r="U8" s="241"/>
      <c r="V8" s="241"/>
      <c r="W8" s="241">
        <f t="shared" si="3"/>
        <v>0</v>
      </c>
      <c r="X8" s="241"/>
      <c r="Y8" s="153"/>
      <c r="Z8" s="241"/>
      <c r="AA8" s="241"/>
      <c r="AB8" s="241"/>
      <c r="AC8" s="241"/>
      <c r="AD8" s="241">
        <f t="shared" si="4"/>
        <v>0</v>
      </c>
      <c r="AE8" s="155"/>
      <c r="AF8" s="155"/>
      <c r="AG8" s="156"/>
      <c r="AH8" s="156"/>
      <c r="AI8" s="156"/>
      <c r="AJ8" s="156"/>
      <c r="AK8" s="241">
        <f t="shared" si="5"/>
        <v>0</v>
      </c>
      <c r="AL8" s="241"/>
      <c r="AM8" s="153"/>
      <c r="AN8" s="241"/>
      <c r="AO8" s="241"/>
      <c r="AP8" s="241"/>
      <c r="AQ8" s="241"/>
      <c r="AR8" s="241">
        <f t="shared" si="6"/>
        <v>0</v>
      </c>
      <c r="AS8" s="241"/>
      <c r="AT8" s="153"/>
      <c r="AU8" s="241"/>
      <c r="AV8" s="241"/>
      <c r="AW8" s="241"/>
      <c r="AX8" s="241"/>
      <c r="AY8" s="241">
        <f t="shared" si="7"/>
        <v>0</v>
      </c>
      <c r="AZ8" s="241"/>
      <c r="BA8" s="153"/>
      <c r="BB8" s="241"/>
      <c r="BC8" s="241"/>
      <c r="BD8" s="241"/>
      <c r="BE8" s="241"/>
      <c r="BF8" s="241">
        <f t="shared" si="8"/>
        <v>0</v>
      </c>
      <c r="BG8" s="155"/>
      <c r="BH8" s="155"/>
      <c r="BI8" s="156"/>
      <c r="BJ8" s="156"/>
      <c r="BK8" s="156"/>
      <c r="BL8" s="156"/>
      <c r="BM8" s="241">
        <f t="shared" si="9"/>
        <v>0</v>
      </c>
      <c r="BN8" s="241"/>
      <c r="BO8" s="153"/>
      <c r="BP8" s="241"/>
      <c r="BQ8" s="241"/>
      <c r="BR8" s="241"/>
      <c r="BS8" s="241"/>
      <c r="BT8" s="241">
        <f t="shared" si="10"/>
        <v>0</v>
      </c>
      <c r="BU8" s="241"/>
      <c r="BV8" s="153"/>
      <c r="BW8" s="241"/>
      <c r="BX8" s="241"/>
      <c r="BY8" s="241"/>
      <c r="BZ8" s="241"/>
      <c r="CA8" s="241">
        <f t="shared" si="11"/>
        <v>0</v>
      </c>
      <c r="CB8" s="241"/>
      <c r="CC8" s="153"/>
      <c r="CD8" s="241"/>
      <c r="CE8" s="241"/>
      <c r="CF8" s="241"/>
      <c r="CG8" s="241"/>
      <c r="CH8" s="241">
        <f t="shared" si="12"/>
        <v>0</v>
      </c>
      <c r="CI8" s="207">
        <f t="shared" si="13"/>
        <v>0</v>
      </c>
      <c r="CJ8" s="207">
        <f t="shared" si="14"/>
        <v>0</v>
      </c>
      <c r="CK8" s="207">
        <f t="shared" si="15"/>
        <v>0</v>
      </c>
      <c r="CL8" s="207">
        <f t="shared" si="16"/>
        <v>0</v>
      </c>
      <c r="CM8" s="207">
        <f t="shared" si="17"/>
        <v>0</v>
      </c>
      <c r="CN8" s="207">
        <f t="shared" si="18"/>
        <v>0</v>
      </c>
      <c r="CO8" s="207">
        <f t="shared" si="19"/>
        <v>0</v>
      </c>
      <c r="CP8" s="156"/>
      <c r="CQ8" s="216">
        <v>857290</v>
      </c>
    </row>
    <row r="9" spans="1:95" s="146" customFormat="1" ht="25" hidden="1" customHeight="1" x14ac:dyDescent="0.25">
      <c r="A9" s="206" t="s">
        <v>43</v>
      </c>
      <c r="B9" s="152">
        <v>80</v>
      </c>
      <c r="C9" s="153"/>
      <c r="D9" s="153"/>
      <c r="E9" s="153"/>
      <c r="F9" s="153"/>
      <c r="G9" s="153"/>
      <c r="H9" s="153"/>
      <c r="I9" s="241">
        <f t="shared" si="1"/>
        <v>0</v>
      </c>
      <c r="J9" s="153"/>
      <c r="K9" s="153"/>
      <c r="L9" s="153"/>
      <c r="M9" s="153"/>
      <c r="N9" s="153"/>
      <c r="O9" s="153"/>
      <c r="P9" s="241">
        <f t="shared" si="2"/>
        <v>0</v>
      </c>
      <c r="Q9" s="241"/>
      <c r="R9" s="153"/>
      <c r="S9" s="241"/>
      <c r="T9" s="241"/>
      <c r="U9" s="241"/>
      <c r="V9" s="241"/>
      <c r="W9" s="241">
        <f t="shared" si="3"/>
        <v>0</v>
      </c>
      <c r="X9" s="241"/>
      <c r="Y9" s="153"/>
      <c r="Z9" s="241"/>
      <c r="AA9" s="241"/>
      <c r="AB9" s="241"/>
      <c r="AC9" s="241"/>
      <c r="AD9" s="241">
        <f t="shared" si="4"/>
        <v>0</v>
      </c>
      <c r="AE9" s="153"/>
      <c r="AF9" s="153"/>
      <c r="AG9" s="153"/>
      <c r="AH9" s="153"/>
      <c r="AI9" s="153"/>
      <c r="AJ9" s="153"/>
      <c r="AK9" s="241">
        <f t="shared" si="5"/>
        <v>0</v>
      </c>
      <c r="AL9" s="241"/>
      <c r="AM9" s="153"/>
      <c r="AN9" s="241"/>
      <c r="AO9" s="241"/>
      <c r="AP9" s="241"/>
      <c r="AQ9" s="241"/>
      <c r="AR9" s="241">
        <f t="shared" si="6"/>
        <v>0</v>
      </c>
      <c r="AS9" s="241"/>
      <c r="AT9" s="153"/>
      <c r="AU9" s="241"/>
      <c r="AV9" s="241"/>
      <c r="AW9" s="241"/>
      <c r="AX9" s="241"/>
      <c r="AY9" s="241">
        <f t="shared" si="7"/>
        <v>0</v>
      </c>
      <c r="AZ9" s="241"/>
      <c r="BA9" s="153"/>
      <c r="BB9" s="241"/>
      <c r="BC9" s="241"/>
      <c r="BD9" s="241"/>
      <c r="BE9" s="241"/>
      <c r="BF9" s="241">
        <f t="shared" si="8"/>
        <v>0</v>
      </c>
      <c r="BG9" s="153"/>
      <c r="BH9" s="153"/>
      <c r="BI9" s="153"/>
      <c r="BJ9" s="153"/>
      <c r="BK9" s="153"/>
      <c r="BL9" s="153"/>
      <c r="BM9" s="241">
        <f t="shared" si="9"/>
        <v>0</v>
      </c>
      <c r="BN9" s="241"/>
      <c r="BO9" s="153"/>
      <c r="BP9" s="241"/>
      <c r="BQ9" s="241"/>
      <c r="BR9" s="241"/>
      <c r="BS9" s="241"/>
      <c r="BT9" s="241">
        <f t="shared" si="10"/>
        <v>0</v>
      </c>
      <c r="BU9" s="241"/>
      <c r="BV9" s="153"/>
      <c r="BW9" s="241"/>
      <c r="BX9" s="241"/>
      <c r="BY9" s="241"/>
      <c r="BZ9" s="241"/>
      <c r="CA9" s="241">
        <f t="shared" si="11"/>
        <v>0</v>
      </c>
      <c r="CB9" s="241"/>
      <c r="CC9" s="153"/>
      <c r="CD9" s="241"/>
      <c r="CE9" s="241"/>
      <c r="CF9" s="241"/>
      <c r="CG9" s="241"/>
      <c r="CH9" s="241">
        <f t="shared" si="12"/>
        <v>0</v>
      </c>
      <c r="CI9" s="207">
        <f t="shared" si="13"/>
        <v>0</v>
      </c>
      <c r="CJ9" s="207">
        <f t="shared" si="14"/>
        <v>0</v>
      </c>
      <c r="CK9" s="207">
        <f t="shared" si="15"/>
        <v>0</v>
      </c>
      <c r="CL9" s="207">
        <f t="shared" si="16"/>
        <v>0</v>
      </c>
      <c r="CM9" s="207">
        <f t="shared" si="17"/>
        <v>0</v>
      </c>
      <c r="CN9" s="207">
        <f t="shared" si="18"/>
        <v>0</v>
      </c>
      <c r="CO9" s="207">
        <f t="shared" si="19"/>
        <v>0</v>
      </c>
      <c r="CP9" s="208"/>
      <c r="CQ9" s="214">
        <v>881436</v>
      </c>
    </row>
    <row r="10" spans="1:95" s="146" customFormat="1" ht="25" hidden="1" customHeight="1" x14ac:dyDescent="0.25">
      <c r="A10" s="206" t="s">
        <v>44</v>
      </c>
      <c r="B10" s="152">
        <v>65</v>
      </c>
      <c r="C10" s="207"/>
      <c r="D10" s="207"/>
      <c r="E10" s="207"/>
      <c r="F10" s="207"/>
      <c r="G10" s="207"/>
      <c r="H10" s="207"/>
      <c r="I10" s="241">
        <f t="shared" si="1"/>
        <v>0</v>
      </c>
      <c r="J10" s="207"/>
      <c r="K10" s="207"/>
      <c r="L10" s="207"/>
      <c r="M10" s="207"/>
      <c r="N10" s="207"/>
      <c r="O10" s="207"/>
      <c r="P10" s="241">
        <f t="shared" si="2"/>
        <v>0</v>
      </c>
      <c r="Q10" s="241"/>
      <c r="R10" s="153"/>
      <c r="S10" s="241"/>
      <c r="T10" s="241"/>
      <c r="U10" s="241"/>
      <c r="V10" s="241"/>
      <c r="W10" s="241">
        <f t="shared" si="3"/>
        <v>0</v>
      </c>
      <c r="X10" s="241"/>
      <c r="Y10" s="153"/>
      <c r="Z10" s="241"/>
      <c r="AA10" s="241"/>
      <c r="AB10" s="241"/>
      <c r="AC10" s="241"/>
      <c r="AD10" s="241">
        <f t="shared" si="4"/>
        <v>0</v>
      </c>
      <c r="AE10" s="207"/>
      <c r="AF10" s="207"/>
      <c r="AG10" s="207"/>
      <c r="AH10" s="207"/>
      <c r="AI10" s="207"/>
      <c r="AJ10" s="207"/>
      <c r="AK10" s="241">
        <f t="shared" si="5"/>
        <v>0</v>
      </c>
      <c r="AL10" s="241"/>
      <c r="AM10" s="153"/>
      <c r="AN10" s="241"/>
      <c r="AO10" s="241"/>
      <c r="AP10" s="241"/>
      <c r="AQ10" s="241"/>
      <c r="AR10" s="241">
        <f t="shared" si="6"/>
        <v>0</v>
      </c>
      <c r="AS10" s="241"/>
      <c r="AT10" s="153"/>
      <c r="AU10" s="241"/>
      <c r="AV10" s="241"/>
      <c r="AW10" s="241"/>
      <c r="AX10" s="241"/>
      <c r="AY10" s="241">
        <f t="shared" si="7"/>
        <v>0</v>
      </c>
      <c r="AZ10" s="241"/>
      <c r="BA10" s="153"/>
      <c r="BB10" s="241"/>
      <c r="BC10" s="241"/>
      <c r="BD10" s="241"/>
      <c r="BE10" s="241"/>
      <c r="BF10" s="241">
        <f t="shared" si="8"/>
        <v>0</v>
      </c>
      <c r="BG10" s="207"/>
      <c r="BH10" s="207"/>
      <c r="BI10" s="207"/>
      <c r="BJ10" s="207"/>
      <c r="BK10" s="207"/>
      <c r="BL10" s="207"/>
      <c r="BM10" s="241">
        <f t="shared" si="9"/>
        <v>0</v>
      </c>
      <c r="BN10" s="241"/>
      <c r="BO10" s="153"/>
      <c r="BP10" s="241"/>
      <c r="BQ10" s="241"/>
      <c r="BR10" s="241"/>
      <c r="BS10" s="241"/>
      <c r="BT10" s="241">
        <f t="shared" si="10"/>
        <v>0</v>
      </c>
      <c r="BU10" s="241"/>
      <c r="BV10" s="153"/>
      <c r="BW10" s="241"/>
      <c r="BX10" s="241"/>
      <c r="BY10" s="241"/>
      <c r="BZ10" s="241"/>
      <c r="CA10" s="241">
        <f t="shared" si="11"/>
        <v>0</v>
      </c>
      <c r="CB10" s="241"/>
      <c r="CC10" s="153"/>
      <c r="CD10" s="241"/>
      <c r="CE10" s="241"/>
      <c r="CF10" s="241"/>
      <c r="CG10" s="241"/>
      <c r="CH10" s="241">
        <f t="shared" si="12"/>
        <v>0</v>
      </c>
      <c r="CI10" s="207">
        <f t="shared" si="13"/>
        <v>0</v>
      </c>
      <c r="CJ10" s="207">
        <f t="shared" si="14"/>
        <v>0</v>
      </c>
      <c r="CK10" s="207">
        <f t="shared" si="15"/>
        <v>0</v>
      </c>
      <c r="CL10" s="207">
        <f t="shared" si="16"/>
        <v>0</v>
      </c>
      <c r="CM10" s="207">
        <f t="shared" si="17"/>
        <v>0</v>
      </c>
      <c r="CN10" s="207">
        <f t="shared" si="18"/>
        <v>0</v>
      </c>
      <c r="CO10" s="207">
        <f t="shared" si="19"/>
        <v>0</v>
      </c>
      <c r="CP10" s="208"/>
      <c r="CQ10" s="214">
        <v>1263447</v>
      </c>
    </row>
    <row r="11" spans="1:95" s="146" customFormat="1" ht="25" hidden="1" customHeight="1" x14ac:dyDescent="0.25">
      <c r="A11" s="206" t="s">
        <v>45</v>
      </c>
      <c r="B11" s="152">
        <v>65</v>
      </c>
      <c r="C11" s="207"/>
      <c r="D11" s="207"/>
      <c r="E11" s="207"/>
      <c r="F11" s="207"/>
      <c r="G11" s="207"/>
      <c r="H11" s="207"/>
      <c r="I11" s="241">
        <f t="shared" si="1"/>
        <v>0</v>
      </c>
      <c r="J11" s="207"/>
      <c r="K11" s="207"/>
      <c r="L11" s="207"/>
      <c r="M11" s="207"/>
      <c r="N11" s="207"/>
      <c r="O11" s="207"/>
      <c r="P11" s="241">
        <f t="shared" si="2"/>
        <v>0</v>
      </c>
      <c r="Q11" s="241"/>
      <c r="R11" s="153"/>
      <c r="S11" s="241"/>
      <c r="T11" s="241"/>
      <c r="U11" s="241"/>
      <c r="V11" s="241"/>
      <c r="W11" s="241">
        <f t="shared" si="3"/>
        <v>0</v>
      </c>
      <c r="X11" s="241"/>
      <c r="Y11" s="153"/>
      <c r="Z11" s="241"/>
      <c r="AA11" s="241"/>
      <c r="AB11" s="241"/>
      <c r="AC11" s="241"/>
      <c r="AD11" s="241">
        <f t="shared" si="4"/>
        <v>0</v>
      </c>
      <c r="AE11" s="207"/>
      <c r="AF11" s="207"/>
      <c r="AG11" s="207"/>
      <c r="AH11" s="207"/>
      <c r="AI11" s="207"/>
      <c r="AJ11" s="207"/>
      <c r="AK11" s="241">
        <f t="shared" si="5"/>
        <v>0</v>
      </c>
      <c r="AL11" s="241"/>
      <c r="AM11" s="153"/>
      <c r="AN11" s="241"/>
      <c r="AO11" s="241"/>
      <c r="AP11" s="241"/>
      <c r="AQ11" s="241"/>
      <c r="AR11" s="241">
        <f t="shared" si="6"/>
        <v>0</v>
      </c>
      <c r="AS11" s="241"/>
      <c r="AT11" s="153"/>
      <c r="AU11" s="241"/>
      <c r="AV11" s="241"/>
      <c r="AW11" s="241"/>
      <c r="AX11" s="241"/>
      <c r="AY11" s="241">
        <f t="shared" si="7"/>
        <v>0</v>
      </c>
      <c r="AZ11" s="241"/>
      <c r="BA11" s="153"/>
      <c r="BB11" s="241"/>
      <c r="BC11" s="241"/>
      <c r="BD11" s="241"/>
      <c r="BE11" s="241"/>
      <c r="BF11" s="241">
        <f t="shared" si="8"/>
        <v>0</v>
      </c>
      <c r="BG11" s="207"/>
      <c r="BH11" s="207"/>
      <c r="BI11" s="207"/>
      <c r="BJ11" s="207"/>
      <c r="BK11" s="207"/>
      <c r="BL11" s="207"/>
      <c r="BM11" s="241">
        <f t="shared" si="9"/>
        <v>0</v>
      </c>
      <c r="BN11" s="241"/>
      <c r="BO11" s="153"/>
      <c r="BP11" s="241"/>
      <c r="BQ11" s="241"/>
      <c r="BR11" s="241"/>
      <c r="BS11" s="241"/>
      <c r="BT11" s="241">
        <f t="shared" si="10"/>
        <v>0</v>
      </c>
      <c r="BU11" s="241"/>
      <c r="BV11" s="153"/>
      <c r="BW11" s="241"/>
      <c r="BX11" s="241"/>
      <c r="BY11" s="241"/>
      <c r="BZ11" s="241"/>
      <c r="CA11" s="241">
        <f t="shared" si="11"/>
        <v>0</v>
      </c>
      <c r="CB11" s="241"/>
      <c r="CC11" s="153"/>
      <c r="CD11" s="241"/>
      <c r="CE11" s="241"/>
      <c r="CF11" s="241"/>
      <c r="CG11" s="241"/>
      <c r="CH11" s="241">
        <f t="shared" si="12"/>
        <v>0</v>
      </c>
      <c r="CI11" s="207">
        <f t="shared" si="13"/>
        <v>0</v>
      </c>
      <c r="CJ11" s="207">
        <f t="shared" si="14"/>
        <v>0</v>
      </c>
      <c r="CK11" s="207">
        <f t="shared" si="15"/>
        <v>0</v>
      </c>
      <c r="CL11" s="207">
        <f t="shared" si="16"/>
        <v>0</v>
      </c>
      <c r="CM11" s="207">
        <f t="shared" si="17"/>
        <v>0</v>
      </c>
      <c r="CN11" s="207">
        <f t="shared" si="18"/>
        <v>0</v>
      </c>
      <c r="CO11" s="207">
        <f t="shared" si="19"/>
        <v>0</v>
      </c>
      <c r="CP11" s="208"/>
      <c r="CQ11" s="214">
        <v>626814</v>
      </c>
    </row>
    <row r="12" spans="1:95" s="213" customFormat="1" ht="25" hidden="1" customHeight="1" x14ac:dyDescent="0.25">
      <c r="A12" s="217" t="s">
        <v>120</v>
      </c>
      <c r="B12" s="212">
        <v>50</v>
      </c>
      <c r="C12" s="207"/>
      <c r="D12" s="207"/>
      <c r="E12" s="153"/>
      <c r="F12" s="153"/>
      <c r="G12" s="207"/>
      <c r="H12" s="207"/>
      <c r="I12" s="241">
        <f t="shared" si="1"/>
        <v>0</v>
      </c>
      <c r="J12" s="207"/>
      <c r="K12" s="207"/>
      <c r="L12" s="153"/>
      <c r="M12" s="153"/>
      <c r="N12" s="207"/>
      <c r="O12" s="207"/>
      <c r="P12" s="241">
        <f t="shared" si="2"/>
        <v>0</v>
      </c>
      <c r="Q12" s="241"/>
      <c r="R12" s="153"/>
      <c r="S12" s="241"/>
      <c r="T12" s="241"/>
      <c r="U12" s="241"/>
      <c r="V12" s="241"/>
      <c r="W12" s="241">
        <f t="shared" si="3"/>
        <v>0</v>
      </c>
      <c r="X12" s="241"/>
      <c r="Y12" s="153"/>
      <c r="Z12" s="241"/>
      <c r="AA12" s="241"/>
      <c r="AB12" s="241"/>
      <c r="AC12" s="241"/>
      <c r="AD12" s="241">
        <f t="shared" si="4"/>
        <v>0</v>
      </c>
      <c r="AE12" s="207"/>
      <c r="AF12" s="207"/>
      <c r="AG12" s="153"/>
      <c r="AH12" s="153"/>
      <c r="AI12" s="207"/>
      <c r="AJ12" s="207"/>
      <c r="AK12" s="241">
        <f t="shared" si="5"/>
        <v>0</v>
      </c>
      <c r="AL12" s="241"/>
      <c r="AM12" s="153"/>
      <c r="AN12" s="241"/>
      <c r="AO12" s="241"/>
      <c r="AP12" s="241"/>
      <c r="AQ12" s="241"/>
      <c r="AR12" s="241">
        <f t="shared" si="6"/>
        <v>0</v>
      </c>
      <c r="AS12" s="241"/>
      <c r="AT12" s="153"/>
      <c r="AU12" s="241"/>
      <c r="AV12" s="241"/>
      <c r="AW12" s="241"/>
      <c r="AX12" s="241"/>
      <c r="AY12" s="241">
        <f t="shared" si="7"/>
        <v>0</v>
      </c>
      <c r="AZ12" s="241"/>
      <c r="BA12" s="153"/>
      <c r="BB12" s="241"/>
      <c r="BC12" s="241"/>
      <c r="BD12" s="241"/>
      <c r="BE12" s="241"/>
      <c r="BF12" s="241">
        <f t="shared" si="8"/>
        <v>0</v>
      </c>
      <c r="BG12" s="207"/>
      <c r="BH12" s="207"/>
      <c r="BI12" s="153"/>
      <c r="BJ12" s="153"/>
      <c r="BK12" s="207"/>
      <c r="BL12" s="207"/>
      <c r="BM12" s="241">
        <f t="shared" si="9"/>
        <v>0</v>
      </c>
      <c r="BN12" s="241"/>
      <c r="BO12" s="153"/>
      <c r="BP12" s="241"/>
      <c r="BQ12" s="241"/>
      <c r="BR12" s="241"/>
      <c r="BS12" s="241"/>
      <c r="BT12" s="241">
        <f t="shared" si="10"/>
        <v>0</v>
      </c>
      <c r="BU12" s="241"/>
      <c r="BV12" s="153"/>
      <c r="BW12" s="241"/>
      <c r="BX12" s="241"/>
      <c r="BY12" s="241"/>
      <c r="BZ12" s="241"/>
      <c r="CA12" s="241">
        <f t="shared" si="11"/>
        <v>0</v>
      </c>
      <c r="CB12" s="241"/>
      <c r="CC12" s="153"/>
      <c r="CD12" s="241"/>
      <c r="CE12" s="241"/>
      <c r="CF12" s="241"/>
      <c r="CG12" s="241"/>
      <c r="CH12" s="241">
        <f t="shared" si="12"/>
        <v>0</v>
      </c>
      <c r="CI12" s="207">
        <f t="shared" si="13"/>
        <v>0</v>
      </c>
      <c r="CJ12" s="207">
        <f t="shared" si="14"/>
        <v>0</v>
      </c>
      <c r="CK12" s="207">
        <f t="shared" si="15"/>
        <v>0</v>
      </c>
      <c r="CL12" s="207">
        <f t="shared" si="16"/>
        <v>0</v>
      </c>
      <c r="CM12" s="207">
        <f t="shared" si="17"/>
        <v>0</v>
      </c>
      <c r="CN12" s="207">
        <f t="shared" si="18"/>
        <v>0</v>
      </c>
      <c r="CO12" s="207">
        <f t="shared" si="19"/>
        <v>0</v>
      </c>
      <c r="CP12" s="153"/>
      <c r="CQ12" s="218">
        <v>368335</v>
      </c>
    </row>
    <row r="13" spans="1:95" s="213" customFormat="1" ht="25" hidden="1" customHeight="1" x14ac:dyDescent="0.25">
      <c r="A13" s="219" t="s">
        <v>46</v>
      </c>
      <c r="B13" s="152">
        <v>100</v>
      </c>
      <c r="C13" s="153"/>
      <c r="D13" s="153"/>
      <c r="E13" s="153"/>
      <c r="F13" s="153"/>
      <c r="G13" s="153"/>
      <c r="H13" s="153"/>
      <c r="I13" s="241">
        <f t="shared" si="1"/>
        <v>0</v>
      </c>
      <c r="J13" s="153"/>
      <c r="K13" s="153"/>
      <c r="L13" s="153"/>
      <c r="M13" s="153"/>
      <c r="N13" s="153"/>
      <c r="O13" s="153"/>
      <c r="P13" s="241">
        <f t="shared" si="2"/>
        <v>0</v>
      </c>
      <c r="Q13" s="241"/>
      <c r="R13" s="153"/>
      <c r="S13" s="241"/>
      <c r="T13" s="241"/>
      <c r="U13" s="241"/>
      <c r="V13" s="241"/>
      <c r="W13" s="241">
        <f t="shared" si="3"/>
        <v>0</v>
      </c>
      <c r="X13" s="241"/>
      <c r="Y13" s="153"/>
      <c r="Z13" s="241"/>
      <c r="AA13" s="241"/>
      <c r="AB13" s="241"/>
      <c r="AC13" s="241"/>
      <c r="AD13" s="241">
        <f t="shared" si="4"/>
        <v>0</v>
      </c>
      <c r="AE13" s="153"/>
      <c r="AF13" s="153"/>
      <c r="AG13" s="153"/>
      <c r="AH13" s="153"/>
      <c r="AI13" s="153"/>
      <c r="AJ13" s="153"/>
      <c r="AK13" s="241">
        <f t="shared" si="5"/>
        <v>0</v>
      </c>
      <c r="AL13" s="241"/>
      <c r="AM13" s="153"/>
      <c r="AN13" s="241"/>
      <c r="AO13" s="241"/>
      <c r="AP13" s="241"/>
      <c r="AQ13" s="241"/>
      <c r="AR13" s="241">
        <f t="shared" si="6"/>
        <v>0</v>
      </c>
      <c r="AS13" s="241"/>
      <c r="AT13" s="153"/>
      <c r="AU13" s="241"/>
      <c r="AV13" s="241"/>
      <c r="AW13" s="241"/>
      <c r="AX13" s="241"/>
      <c r="AY13" s="241">
        <f t="shared" si="7"/>
        <v>0</v>
      </c>
      <c r="AZ13" s="241"/>
      <c r="BA13" s="153"/>
      <c r="BB13" s="241"/>
      <c r="BC13" s="241"/>
      <c r="BD13" s="241"/>
      <c r="BE13" s="241"/>
      <c r="BF13" s="241">
        <f t="shared" si="8"/>
        <v>0</v>
      </c>
      <c r="BG13" s="153"/>
      <c r="BH13" s="153"/>
      <c r="BI13" s="153"/>
      <c r="BJ13" s="153"/>
      <c r="BK13" s="153"/>
      <c r="BL13" s="153"/>
      <c r="BM13" s="241">
        <f t="shared" si="9"/>
        <v>0</v>
      </c>
      <c r="BN13" s="241"/>
      <c r="BO13" s="153"/>
      <c r="BP13" s="241"/>
      <c r="BQ13" s="241"/>
      <c r="BR13" s="241"/>
      <c r="BS13" s="241"/>
      <c r="BT13" s="241">
        <f t="shared" si="10"/>
        <v>0</v>
      </c>
      <c r="BU13" s="241"/>
      <c r="BV13" s="153"/>
      <c r="BW13" s="241"/>
      <c r="BX13" s="241"/>
      <c r="BY13" s="241"/>
      <c r="BZ13" s="241"/>
      <c r="CA13" s="241">
        <f t="shared" si="11"/>
        <v>0</v>
      </c>
      <c r="CB13" s="241"/>
      <c r="CC13" s="153"/>
      <c r="CD13" s="241"/>
      <c r="CE13" s="241"/>
      <c r="CF13" s="241"/>
      <c r="CG13" s="241"/>
      <c r="CH13" s="241">
        <f t="shared" si="12"/>
        <v>0</v>
      </c>
      <c r="CI13" s="207">
        <f t="shared" si="13"/>
        <v>0</v>
      </c>
      <c r="CJ13" s="207">
        <f t="shared" si="14"/>
        <v>0</v>
      </c>
      <c r="CK13" s="207">
        <f t="shared" si="15"/>
        <v>0</v>
      </c>
      <c r="CL13" s="207">
        <f t="shared" si="16"/>
        <v>0</v>
      </c>
      <c r="CM13" s="207">
        <f t="shared" si="17"/>
        <v>0</v>
      </c>
      <c r="CN13" s="207">
        <f t="shared" si="18"/>
        <v>0</v>
      </c>
      <c r="CO13" s="207">
        <f t="shared" si="19"/>
        <v>0</v>
      </c>
      <c r="CP13" s="153"/>
      <c r="CQ13" s="214">
        <v>1218782</v>
      </c>
    </row>
    <row r="14" spans="1:95" s="213" customFormat="1" ht="25" hidden="1" customHeight="1" x14ac:dyDescent="0.25">
      <c r="A14" s="219" t="s">
        <v>47</v>
      </c>
      <c r="B14" s="152">
        <v>55</v>
      </c>
      <c r="C14" s="153"/>
      <c r="D14" s="153"/>
      <c r="E14" s="153"/>
      <c r="F14" s="153"/>
      <c r="G14" s="153"/>
      <c r="H14" s="207"/>
      <c r="I14" s="241">
        <f t="shared" si="1"/>
        <v>0</v>
      </c>
      <c r="J14" s="153"/>
      <c r="K14" s="153"/>
      <c r="L14" s="153"/>
      <c r="M14" s="153"/>
      <c r="N14" s="153"/>
      <c r="O14" s="207"/>
      <c r="P14" s="241">
        <f t="shared" si="2"/>
        <v>0</v>
      </c>
      <c r="Q14" s="241"/>
      <c r="R14" s="153"/>
      <c r="S14" s="241"/>
      <c r="T14" s="241"/>
      <c r="U14" s="241"/>
      <c r="V14" s="241"/>
      <c r="W14" s="241">
        <f t="shared" si="3"/>
        <v>0</v>
      </c>
      <c r="X14" s="241"/>
      <c r="Y14" s="153"/>
      <c r="Z14" s="241"/>
      <c r="AA14" s="241"/>
      <c r="AB14" s="241"/>
      <c r="AC14" s="241"/>
      <c r="AD14" s="241">
        <f t="shared" si="4"/>
        <v>0</v>
      </c>
      <c r="AE14" s="153"/>
      <c r="AF14" s="153"/>
      <c r="AG14" s="153"/>
      <c r="AH14" s="153"/>
      <c r="AI14" s="153"/>
      <c r="AJ14" s="207"/>
      <c r="AK14" s="241">
        <f t="shared" si="5"/>
        <v>0</v>
      </c>
      <c r="AL14" s="241"/>
      <c r="AM14" s="153"/>
      <c r="AN14" s="241"/>
      <c r="AO14" s="241"/>
      <c r="AP14" s="241"/>
      <c r="AQ14" s="241"/>
      <c r="AR14" s="241">
        <f t="shared" si="6"/>
        <v>0</v>
      </c>
      <c r="AS14" s="241"/>
      <c r="AT14" s="153"/>
      <c r="AU14" s="241"/>
      <c r="AV14" s="241"/>
      <c r="AW14" s="241"/>
      <c r="AX14" s="241"/>
      <c r="AY14" s="241">
        <f t="shared" si="7"/>
        <v>0</v>
      </c>
      <c r="AZ14" s="241"/>
      <c r="BA14" s="153"/>
      <c r="BB14" s="241"/>
      <c r="BC14" s="241"/>
      <c r="BD14" s="241"/>
      <c r="BE14" s="241"/>
      <c r="BF14" s="241">
        <f t="shared" si="8"/>
        <v>0</v>
      </c>
      <c r="BG14" s="153"/>
      <c r="BH14" s="153"/>
      <c r="BI14" s="153"/>
      <c r="BJ14" s="153"/>
      <c r="BK14" s="153"/>
      <c r="BL14" s="207"/>
      <c r="BM14" s="241">
        <f t="shared" si="9"/>
        <v>0</v>
      </c>
      <c r="BN14" s="241"/>
      <c r="BO14" s="153"/>
      <c r="BP14" s="241"/>
      <c r="BQ14" s="241"/>
      <c r="BR14" s="241"/>
      <c r="BS14" s="241"/>
      <c r="BT14" s="241">
        <f t="shared" si="10"/>
        <v>0</v>
      </c>
      <c r="BU14" s="241"/>
      <c r="BV14" s="153"/>
      <c r="BW14" s="241"/>
      <c r="BX14" s="241"/>
      <c r="BY14" s="241"/>
      <c r="BZ14" s="241"/>
      <c r="CA14" s="241">
        <f t="shared" si="11"/>
        <v>0</v>
      </c>
      <c r="CB14" s="241"/>
      <c r="CC14" s="153"/>
      <c r="CD14" s="241"/>
      <c r="CE14" s="241"/>
      <c r="CF14" s="241"/>
      <c r="CG14" s="241"/>
      <c r="CH14" s="241">
        <f t="shared" si="12"/>
        <v>0</v>
      </c>
      <c r="CI14" s="207">
        <f t="shared" si="13"/>
        <v>0</v>
      </c>
      <c r="CJ14" s="207">
        <f t="shared" si="14"/>
        <v>0</v>
      </c>
      <c r="CK14" s="207">
        <f t="shared" si="15"/>
        <v>0</v>
      </c>
      <c r="CL14" s="207">
        <f t="shared" si="16"/>
        <v>0</v>
      </c>
      <c r="CM14" s="207">
        <f t="shared" si="17"/>
        <v>0</v>
      </c>
      <c r="CN14" s="207">
        <f t="shared" si="18"/>
        <v>0</v>
      </c>
      <c r="CO14" s="207">
        <f t="shared" si="19"/>
        <v>0</v>
      </c>
      <c r="CP14" s="153"/>
      <c r="CQ14" s="214">
        <v>567500</v>
      </c>
    </row>
    <row r="15" spans="1:95" s="213" customFormat="1" ht="25" hidden="1" customHeight="1" x14ac:dyDescent="0.25">
      <c r="A15" s="219" t="s">
        <v>48</v>
      </c>
      <c r="B15" s="212">
        <v>70</v>
      </c>
      <c r="C15" s="207"/>
      <c r="D15" s="207"/>
      <c r="E15" s="207"/>
      <c r="F15" s="207"/>
      <c r="G15" s="207"/>
      <c r="H15" s="207"/>
      <c r="I15" s="241">
        <f t="shared" si="1"/>
        <v>0</v>
      </c>
      <c r="J15" s="207"/>
      <c r="K15" s="207"/>
      <c r="L15" s="207"/>
      <c r="M15" s="207"/>
      <c r="N15" s="207"/>
      <c r="O15" s="207"/>
      <c r="P15" s="241">
        <f t="shared" si="2"/>
        <v>0</v>
      </c>
      <c r="Q15" s="241"/>
      <c r="R15" s="153"/>
      <c r="S15" s="241"/>
      <c r="T15" s="241"/>
      <c r="U15" s="241"/>
      <c r="V15" s="241"/>
      <c r="W15" s="241">
        <f t="shared" si="3"/>
        <v>0</v>
      </c>
      <c r="X15" s="241"/>
      <c r="Y15" s="153"/>
      <c r="Z15" s="241"/>
      <c r="AA15" s="241"/>
      <c r="AB15" s="241"/>
      <c r="AC15" s="241"/>
      <c r="AD15" s="241">
        <f t="shared" si="4"/>
        <v>0</v>
      </c>
      <c r="AE15" s="207"/>
      <c r="AF15" s="207"/>
      <c r="AG15" s="207"/>
      <c r="AH15" s="207"/>
      <c r="AI15" s="207"/>
      <c r="AJ15" s="207"/>
      <c r="AK15" s="241">
        <f t="shared" si="5"/>
        <v>0</v>
      </c>
      <c r="AL15" s="241"/>
      <c r="AM15" s="153"/>
      <c r="AN15" s="241"/>
      <c r="AO15" s="241"/>
      <c r="AP15" s="241"/>
      <c r="AQ15" s="241"/>
      <c r="AR15" s="241">
        <f t="shared" si="6"/>
        <v>0</v>
      </c>
      <c r="AS15" s="241"/>
      <c r="AT15" s="153"/>
      <c r="AU15" s="241"/>
      <c r="AV15" s="241"/>
      <c r="AW15" s="241"/>
      <c r="AX15" s="241"/>
      <c r="AY15" s="241">
        <f t="shared" si="7"/>
        <v>0</v>
      </c>
      <c r="AZ15" s="241"/>
      <c r="BA15" s="153"/>
      <c r="BB15" s="241"/>
      <c r="BC15" s="241"/>
      <c r="BD15" s="241"/>
      <c r="BE15" s="241"/>
      <c r="BF15" s="241">
        <f t="shared" si="8"/>
        <v>0</v>
      </c>
      <c r="BG15" s="207"/>
      <c r="BH15" s="207"/>
      <c r="BI15" s="207"/>
      <c r="BJ15" s="207"/>
      <c r="BK15" s="207"/>
      <c r="BL15" s="207"/>
      <c r="BM15" s="241">
        <f t="shared" si="9"/>
        <v>0</v>
      </c>
      <c r="BN15" s="241"/>
      <c r="BO15" s="153"/>
      <c r="BP15" s="241"/>
      <c r="BQ15" s="241"/>
      <c r="BR15" s="241"/>
      <c r="BS15" s="241"/>
      <c r="BT15" s="241">
        <f t="shared" si="10"/>
        <v>0</v>
      </c>
      <c r="BU15" s="241"/>
      <c r="BV15" s="153"/>
      <c r="BW15" s="241"/>
      <c r="BX15" s="241"/>
      <c r="BY15" s="241"/>
      <c r="BZ15" s="241"/>
      <c r="CA15" s="241">
        <f t="shared" si="11"/>
        <v>0</v>
      </c>
      <c r="CB15" s="241"/>
      <c r="CC15" s="153"/>
      <c r="CD15" s="241"/>
      <c r="CE15" s="241"/>
      <c r="CF15" s="241"/>
      <c r="CG15" s="241"/>
      <c r="CH15" s="241">
        <f t="shared" si="12"/>
        <v>0</v>
      </c>
      <c r="CI15" s="207">
        <f t="shared" si="13"/>
        <v>0</v>
      </c>
      <c r="CJ15" s="207">
        <f t="shared" si="14"/>
        <v>0</v>
      </c>
      <c r="CK15" s="207">
        <f t="shared" si="15"/>
        <v>0</v>
      </c>
      <c r="CL15" s="207">
        <f t="shared" si="16"/>
        <v>0</v>
      </c>
      <c r="CM15" s="207">
        <f t="shared" si="17"/>
        <v>0</v>
      </c>
      <c r="CN15" s="207">
        <f t="shared" si="18"/>
        <v>0</v>
      </c>
      <c r="CO15" s="207">
        <f t="shared" si="19"/>
        <v>0</v>
      </c>
      <c r="CP15" s="153"/>
      <c r="CQ15" s="218">
        <v>663395</v>
      </c>
    </row>
    <row r="16" spans="1:95" s="213" customFormat="1" ht="25" hidden="1" customHeight="1" x14ac:dyDescent="0.25">
      <c r="A16" s="219" t="s">
        <v>49</v>
      </c>
      <c r="B16" s="152">
        <v>50</v>
      </c>
      <c r="C16" s="153"/>
      <c r="D16" s="153"/>
      <c r="E16" s="153"/>
      <c r="F16" s="153"/>
      <c r="G16" s="153"/>
      <c r="H16" s="153"/>
      <c r="I16" s="241">
        <f t="shared" si="1"/>
        <v>0</v>
      </c>
      <c r="J16" s="153"/>
      <c r="K16" s="153"/>
      <c r="L16" s="153"/>
      <c r="M16" s="153"/>
      <c r="N16" s="153"/>
      <c r="O16" s="153"/>
      <c r="P16" s="241">
        <f t="shared" si="2"/>
        <v>0</v>
      </c>
      <c r="Q16" s="241"/>
      <c r="R16" s="153"/>
      <c r="S16" s="241"/>
      <c r="T16" s="241"/>
      <c r="U16" s="241"/>
      <c r="V16" s="241"/>
      <c r="W16" s="241">
        <f t="shared" si="3"/>
        <v>0</v>
      </c>
      <c r="X16" s="241"/>
      <c r="Y16" s="153"/>
      <c r="Z16" s="241"/>
      <c r="AA16" s="241"/>
      <c r="AB16" s="241"/>
      <c r="AC16" s="241"/>
      <c r="AD16" s="241">
        <f t="shared" si="4"/>
        <v>0</v>
      </c>
      <c r="AE16" s="153"/>
      <c r="AF16" s="153"/>
      <c r="AG16" s="153"/>
      <c r="AH16" s="153"/>
      <c r="AI16" s="153"/>
      <c r="AJ16" s="153"/>
      <c r="AK16" s="241">
        <f t="shared" si="5"/>
        <v>0</v>
      </c>
      <c r="AL16" s="241"/>
      <c r="AM16" s="153"/>
      <c r="AN16" s="241"/>
      <c r="AO16" s="241"/>
      <c r="AP16" s="241"/>
      <c r="AQ16" s="241"/>
      <c r="AR16" s="241">
        <f t="shared" si="6"/>
        <v>0</v>
      </c>
      <c r="AS16" s="241"/>
      <c r="AT16" s="153"/>
      <c r="AU16" s="241"/>
      <c r="AV16" s="241"/>
      <c r="AW16" s="241"/>
      <c r="AX16" s="241"/>
      <c r="AY16" s="241">
        <f t="shared" si="7"/>
        <v>0</v>
      </c>
      <c r="AZ16" s="241"/>
      <c r="BA16" s="153"/>
      <c r="BB16" s="241"/>
      <c r="BC16" s="241"/>
      <c r="BD16" s="241"/>
      <c r="BE16" s="241"/>
      <c r="BF16" s="241">
        <f t="shared" si="8"/>
        <v>0</v>
      </c>
      <c r="BG16" s="153"/>
      <c r="BH16" s="153"/>
      <c r="BI16" s="153"/>
      <c r="BJ16" s="153"/>
      <c r="BK16" s="153"/>
      <c r="BL16" s="153"/>
      <c r="BM16" s="241">
        <f t="shared" si="9"/>
        <v>0</v>
      </c>
      <c r="BN16" s="241"/>
      <c r="BO16" s="153"/>
      <c r="BP16" s="241"/>
      <c r="BQ16" s="241"/>
      <c r="BR16" s="241"/>
      <c r="BS16" s="241"/>
      <c r="BT16" s="241">
        <f t="shared" si="10"/>
        <v>0</v>
      </c>
      <c r="BU16" s="241"/>
      <c r="BV16" s="153"/>
      <c r="BW16" s="241"/>
      <c r="BX16" s="241"/>
      <c r="BY16" s="241"/>
      <c r="BZ16" s="241"/>
      <c r="CA16" s="241">
        <f t="shared" si="11"/>
        <v>0</v>
      </c>
      <c r="CB16" s="241"/>
      <c r="CC16" s="153"/>
      <c r="CD16" s="241"/>
      <c r="CE16" s="241"/>
      <c r="CF16" s="241"/>
      <c r="CG16" s="241"/>
      <c r="CH16" s="241">
        <f t="shared" si="12"/>
        <v>0</v>
      </c>
      <c r="CI16" s="207">
        <f t="shared" si="13"/>
        <v>0</v>
      </c>
      <c r="CJ16" s="207">
        <f t="shared" si="14"/>
        <v>0</v>
      </c>
      <c r="CK16" s="207">
        <f t="shared" si="15"/>
        <v>0</v>
      </c>
      <c r="CL16" s="207">
        <f t="shared" si="16"/>
        <v>0</v>
      </c>
      <c r="CM16" s="207">
        <f t="shared" si="17"/>
        <v>0</v>
      </c>
      <c r="CN16" s="207">
        <f t="shared" si="18"/>
        <v>0</v>
      </c>
      <c r="CO16" s="207">
        <f t="shared" si="19"/>
        <v>0</v>
      </c>
      <c r="CP16" s="153"/>
      <c r="CQ16" s="214">
        <v>615438</v>
      </c>
    </row>
    <row r="17" spans="1:98" s="146" customFormat="1" ht="25" hidden="1" customHeight="1" x14ac:dyDescent="0.25">
      <c r="A17" s="206" t="s">
        <v>50</v>
      </c>
      <c r="B17" s="152">
        <v>35</v>
      </c>
      <c r="C17" s="56"/>
      <c r="D17" s="56"/>
      <c r="E17" s="153"/>
      <c r="F17" s="153"/>
      <c r="G17" s="208"/>
      <c r="H17" s="208"/>
      <c r="I17" s="241">
        <f t="shared" si="1"/>
        <v>0</v>
      </c>
      <c r="J17" s="56"/>
      <c r="K17" s="56"/>
      <c r="L17" s="153"/>
      <c r="M17" s="153"/>
      <c r="N17" s="208"/>
      <c r="O17" s="208"/>
      <c r="P17" s="241">
        <f t="shared" si="2"/>
        <v>0</v>
      </c>
      <c r="Q17" s="241"/>
      <c r="R17" s="153"/>
      <c r="S17" s="241"/>
      <c r="T17" s="241"/>
      <c r="U17" s="241"/>
      <c r="V17" s="241"/>
      <c r="W17" s="241">
        <f t="shared" si="3"/>
        <v>0</v>
      </c>
      <c r="X17" s="241"/>
      <c r="Y17" s="153"/>
      <c r="Z17" s="241"/>
      <c r="AA17" s="241"/>
      <c r="AB17" s="241"/>
      <c r="AC17" s="241"/>
      <c r="AD17" s="241">
        <f t="shared" si="4"/>
        <v>0</v>
      </c>
      <c r="AE17" s="56"/>
      <c r="AF17" s="56"/>
      <c r="AG17" s="153"/>
      <c r="AH17" s="153"/>
      <c r="AI17" s="208"/>
      <c r="AJ17" s="208"/>
      <c r="AK17" s="241">
        <f t="shared" si="5"/>
        <v>0</v>
      </c>
      <c r="AL17" s="241"/>
      <c r="AM17" s="153"/>
      <c r="AN17" s="241"/>
      <c r="AO17" s="241"/>
      <c r="AP17" s="241"/>
      <c r="AQ17" s="241"/>
      <c r="AR17" s="241">
        <f t="shared" si="6"/>
        <v>0</v>
      </c>
      <c r="AS17" s="241"/>
      <c r="AT17" s="153"/>
      <c r="AU17" s="241"/>
      <c r="AV17" s="241"/>
      <c r="AW17" s="241"/>
      <c r="AX17" s="241"/>
      <c r="AY17" s="241">
        <f t="shared" si="7"/>
        <v>0</v>
      </c>
      <c r="AZ17" s="241"/>
      <c r="BA17" s="153"/>
      <c r="BB17" s="241"/>
      <c r="BC17" s="241"/>
      <c r="BD17" s="241"/>
      <c r="BE17" s="241"/>
      <c r="BF17" s="241">
        <f t="shared" si="8"/>
        <v>0</v>
      </c>
      <c r="BG17" s="56"/>
      <c r="BH17" s="56"/>
      <c r="BI17" s="153"/>
      <c r="BJ17" s="153"/>
      <c r="BK17" s="208"/>
      <c r="BL17" s="208"/>
      <c r="BM17" s="241">
        <f t="shared" si="9"/>
        <v>0</v>
      </c>
      <c r="BN17" s="241"/>
      <c r="BO17" s="153"/>
      <c r="BP17" s="241"/>
      <c r="BQ17" s="241"/>
      <c r="BR17" s="241"/>
      <c r="BS17" s="241"/>
      <c r="BT17" s="241">
        <f t="shared" si="10"/>
        <v>0</v>
      </c>
      <c r="BU17" s="241"/>
      <c r="BV17" s="153"/>
      <c r="BW17" s="241"/>
      <c r="BX17" s="241"/>
      <c r="BY17" s="241"/>
      <c r="BZ17" s="241"/>
      <c r="CA17" s="241">
        <f t="shared" si="11"/>
        <v>0</v>
      </c>
      <c r="CB17" s="241"/>
      <c r="CC17" s="153"/>
      <c r="CD17" s="241"/>
      <c r="CE17" s="241"/>
      <c r="CF17" s="241"/>
      <c r="CG17" s="241"/>
      <c r="CH17" s="241">
        <f t="shared" si="12"/>
        <v>0</v>
      </c>
      <c r="CI17" s="207">
        <f t="shared" si="13"/>
        <v>0</v>
      </c>
      <c r="CJ17" s="207">
        <f t="shared" si="14"/>
        <v>0</v>
      </c>
      <c r="CK17" s="207">
        <f t="shared" si="15"/>
        <v>0</v>
      </c>
      <c r="CL17" s="207">
        <f t="shared" si="16"/>
        <v>0</v>
      </c>
      <c r="CM17" s="207">
        <f t="shared" si="17"/>
        <v>0</v>
      </c>
      <c r="CN17" s="207">
        <f t="shared" si="18"/>
        <v>0</v>
      </c>
      <c r="CO17" s="207">
        <f t="shared" si="19"/>
        <v>0</v>
      </c>
      <c r="CP17" s="208"/>
      <c r="CQ17" s="214">
        <v>660567</v>
      </c>
    </row>
    <row r="18" spans="1:98" s="146" customFormat="1" ht="25" customHeight="1" x14ac:dyDescent="0.25">
      <c r="A18" s="206" t="s">
        <v>51</v>
      </c>
      <c r="B18" s="152">
        <v>100</v>
      </c>
      <c r="C18" s="207"/>
      <c r="D18" s="207"/>
      <c r="E18" s="110"/>
      <c r="F18" s="110"/>
      <c r="G18" s="110"/>
      <c r="H18" s="110"/>
      <c r="I18" s="241">
        <f t="shared" si="1"/>
        <v>0</v>
      </c>
      <c r="J18" s="207">
        <v>1779.00856133</v>
      </c>
      <c r="K18" s="207"/>
      <c r="L18" s="110"/>
      <c r="M18" s="110"/>
      <c r="N18" s="110">
        <f>60997464.6127/10000</f>
        <v>6099.7464612699996</v>
      </c>
      <c r="O18" s="110"/>
      <c r="P18" s="241">
        <f t="shared" si="2"/>
        <v>7878.7550225999994</v>
      </c>
      <c r="Q18" s="241">
        <v>2922.17</v>
      </c>
      <c r="R18" s="153">
        <v>42794.149873043803</v>
      </c>
      <c r="S18" s="241"/>
      <c r="T18" s="241"/>
      <c r="U18" s="241">
        <v>4039.5467264196</v>
      </c>
      <c r="V18" s="241">
        <v>2150.7564204280002</v>
      </c>
      <c r="W18" s="241">
        <f t="shared" si="3"/>
        <v>51906.623019891398</v>
      </c>
      <c r="X18" s="241">
        <v>46162.048118810402</v>
      </c>
      <c r="Y18" s="153">
        <v>857.86356128</v>
      </c>
      <c r="Z18" s="241"/>
      <c r="AA18" s="241"/>
      <c r="AB18" s="241"/>
      <c r="AC18" s="241">
        <v>16153.2020184392</v>
      </c>
      <c r="AD18" s="241">
        <f t="shared" si="4"/>
        <v>63173.113698529603</v>
      </c>
      <c r="AE18" s="207">
        <v>37940.481582</v>
      </c>
      <c r="AF18" s="207">
        <v>22378.244856782097</v>
      </c>
      <c r="AG18" s="110"/>
      <c r="AH18" s="110"/>
      <c r="AI18" s="110">
        <v>10215.277951778899</v>
      </c>
      <c r="AJ18" s="110"/>
      <c r="AK18" s="241">
        <f t="shared" si="5"/>
        <v>70534.004390560993</v>
      </c>
      <c r="AL18" s="241"/>
      <c r="AM18" s="153"/>
      <c r="AN18" s="241"/>
      <c r="AO18" s="241"/>
      <c r="AP18" s="241">
        <v>7357.0111969890504</v>
      </c>
      <c r="AQ18" s="241">
        <v>27364.4443433702</v>
      </c>
      <c r="AR18" s="241">
        <f t="shared" si="6"/>
        <v>34721.455540359253</v>
      </c>
      <c r="AS18" s="241"/>
      <c r="AT18" s="153"/>
      <c r="AU18" s="241"/>
      <c r="AV18" s="241"/>
      <c r="AW18" s="241"/>
      <c r="AX18" s="241">
        <v>1306.39759349</v>
      </c>
      <c r="AY18" s="241">
        <f t="shared" si="7"/>
        <v>1306.39759349</v>
      </c>
      <c r="AZ18" s="241">
        <v>109034.67178918001</v>
      </c>
      <c r="BA18" s="153">
        <v>120368.80930668001</v>
      </c>
      <c r="BB18" s="241"/>
      <c r="BC18" s="241"/>
      <c r="BD18" s="241"/>
      <c r="BE18" s="241"/>
      <c r="BF18" s="241">
        <f t="shared" si="8"/>
        <v>229403.48109586001</v>
      </c>
      <c r="BG18" s="207"/>
      <c r="BH18" s="207">
        <v>14157.486952450099</v>
      </c>
      <c r="BI18" s="110"/>
      <c r="BJ18" s="110"/>
      <c r="BK18" s="110"/>
      <c r="BL18" s="110"/>
      <c r="BM18" s="241">
        <f t="shared" si="9"/>
        <v>14157.486952450099</v>
      </c>
      <c r="BN18" s="241">
        <f>(69966052.21+78251525.87)*6.7573/10000</f>
        <v>100155.0640359984</v>
      </c>
      <c r="BO18" s="153"/>
      <c r="BP18" s="241"/>
      <c r="BQ18" s="241"/>
      <c r="BR18" s="241">
        <f>201583312.76571/10000</f>
        <v>20158.331276571</v>
      </c>
      <c r="BS18" s="241"/>
      <c r="BT18" s="241">
        <f t="shared" si="10"/>
        <v>120313.3953125694</v>
      </c>
      <c r="BU18" s="241"/>
      <c r="BV18" s="153">
        <f>(783.098906+45.44985+277.564949+370.318791+34.653483+277.773932)*6.7573</f>
        <v>12087.863076600301</v>
      </c>
      <c r="BW18" s="241"/>
      <c r="BX18" s="241"/>
      <c r="BY18" s="241"/>
      <c r="BZ18" s="241"/>
      <c r="CA18" s="241">
        <f t="shared" si="11"/>
        <v>12087.863076600301</v>
      </c>
      <c r="CB18" s="241">
        <f>(472710300.15+69917718.22992)/10000</f>
        <v>54262.801837992003</v>
      </c>
      <c r="CC18" s="153"/>
      <c r="CD18" s="241"/>
      <c r="CE18" s="241"/>
      <c r="CF18" s="241">
        <f>11749185.09908/10000</f>
        <v>1174.918509908</v>
      </c>
      <c r="CG18" s="241"/>
      <c r="CH18" s="241">
        <f t="shared" si="12"/>
        <v>55437.720347900002</v>
      </c>
      <c r="CI18" s="207">
        <f t="shared" si="13"/>
        <v>352256.24592531082</v>
      </c>
      <c r="CJ18" s="207">
        <f t="shared" si="14"/>
        <v>212644.41762683631</v>
      </c>
      <c r="CK18" s="207">
        <f t="shared" si="15"/>
        <v>0</v>
      </c>
      <c r="CL18" s="207">
        <f t="shared" si="16"/>
        <v>0</v>
      </c>
      <c r="CM18" s="207">
        <f t="shared" si="17"/>
        <v>49044.832122936547</v>
      </c>
      <c r="CN18" s="207">
        <f t="shared" si="18"/>
        <v>46974.800375727405</v>
      </c>
      <c r="CO18" s="207">
        <f t="shared" si="19"/>
        <v>660920.29605081095</v>
      </c>
      <c r="CP18" s="208"/>
      <c r="CQ18" s="214">
        <v>1092742</v>
      </c>
      <c r="CR18" s="162"/>
    </row>
    <row r="19" spans="1:98" s="146" customFormat="1" ht="25" hidden="1" customHeight="1" x14ac:dyDescent="0.25">
      <c r="A19" s="220" t="s">
        <v>121</v>
      </c>
      <c r="B19" s="152">
        <v>9</v>
      </c>
      <c r="C19" s="153"/>
      <c r="D19" s="153"/>
      <c r="E19" s="153"/>
      <c r="F19" s="153"/>
      <c r="G19" s="153"/>
      <c r="H19" s="153"/>
      <c r="I19" s="241">
        <f t="shared" si="1"/>
        <v>0</v>
      </c>
      <c r="J19" s="153"/>
      <c r="K19" s="153"/>
      <c r="L19" s="153"/>
      <c r="M19" s="153"/>
      <c r="N19" s="153"/>
      <c r="O19" s="153"/>
      <c r="P19" s="241">
        <f t="shared" si="2"/>
        <v>0</v>
      </c>
      <c r="Q19" s="241"/>
      <c r="R19" s="153"/>
      <c r="S19" s="241"/>
      <c r="T19" s="241"/>
      <c r="U19" s="241"/>
      <c r="V19" s="241"/>
      <c r="W19" s="241">
        <f t="shared" si="3"/>
        <v>0</v>
      </c>
      <c r="X19" s="241"/>
      <c r="Y19" s="153"/>
      <c r="Z19" s="241"/>
      <c r="AA19" s="241"/>
      <c r="AB19" s="241"/>
      <c r="AC19" s="241"/>
      <c r="AD19" s="241">
        <f t="shared" si="4"/>
        <v>0</v>
      </c>
      <c r="AE19" s="153"/>
      <c r="AF19" s="153"/>
      <c r="AG19" s="153"/>
      <c r="AH19" s="153"/>
      <c r="AI19" s="153"/>
      <c r="AJ19" s="153"/>
      <c r="AK19" s="241">
        <f t="shared" si="5"/>
        <v>0</v>
      </c>
      <c r="AL19" s="241"/>
      <c r="AM19" s="153"/>
      <c r="AN19" s="241"/>
      <c r="AO19" s="241"/>
      <c r="AP19" s="241"/>
      <c r="AQ19" s="241"/>
      <c r="AR19" s="241">
        <f t="shared" si="6"/>
        <v>0</v>
      </c>
      <c r="AS19" s="241"/>
      <c r="AT19" s="153"/>
      <c r="AU19" s="241"/>
      <c r="AV19" s="241"/>
      <c r="AW19" s="241"/>
      <c r="AX19" s="241"/>
      <c r="AY19" s="241">
        <f t="shared" si="7"/>
        <v>0</v>
      </c>
      <c r="AZ19" s="241"/>
      <c r="BA19" s="153"/>
      <c r="BB19" s="241"/>
      <c r="BC19" s="241"/>
      <c r="BD19" s="241"/>
      <c r="BE19" s="241"/>
      <c r="BF19" s="241">
        <f t="shared" si="8"/>
        <v>0</v>
      </c>
      <c r="BG19" s="153"/>
      <c r="BH19" s="153"/>
      <c r="BI19" s="153"/>
      <c r="BJ19" s="153"/>
      <c r="BK19" s="153"/>
      <c r="BL19" s="153"/>
      <c r="BM19" s="241">
        <f t="shared" si="9"/>
        <v>0</v>
      </c>
      <c r="BN19" s="241"/>
      <c r="BO19" s="153"/>
      <c r="BP19" s="241"/>
      <c r="BQ19" s="241"/>
      <c r="BR19" s="241"/>
      <c r="BS19" s="241"/>
      <c r="BT19" s="241">
        <f t="shared" si="10"/>
        <v>0</v>
      </c>
      <c r="BU19" s="241"/>
      <c r="BV19" s="153"/>
      <c r="BW19" s="241"/>
      <c r="BX19" s="241"/>
      <c r="BY19" s="241"/>
      <c r="BZ19" s="241"/>
      <c r="CA19" s="241">
        <f t="shared" si="11"/>
        <v>0</v>
      </c>
      <c r="CB19" s="241"/>
      <c r="CC19" s="153"/>
      <c r="CD19" s="241"/>
      <c r="CE19" s="241"/>
      <c r="CF19" s="241"/>
      <c r="CG19" s="241"/>
      <c r="CH19" s="241">
        <f t="shared" si="12"/>
        <v>0</v>
      </c>
      <c r="CI19" s="207">
        <f t="shared" si="13"/>
        <v>0</v>
      </c>
      <c r="CJ19" s="207">
        <f t="shared" si="14"/>
        <v>0</v>
      </c>
      <c r="CK19" s="207">
        <f t="shared" si="15"/>
        <v>0</v>
      </c>
      <c r="CL19" s="207">
        <f t="shared" si="16"/>
        <v>0</v>
      </c>
      <c r="CM19" s="207">
        <f t="shared" si="17"/>
        <v>0</v>
      </c>
      <c r="CN19" s="207">
        <f t="shared" si="18"/>
        <v>0</v>
      </c>
      <c r="CO19" s="207">
        <f t="shared" si="19"/>
        <v>0</v>
      </c>
      <c r="CP19" s="208"/>
      <c r="CQ19" s="214">
        <v>61741</v>
      </c>
    </row>
    <row r="20" spans="1:98" s="146" customFormat="1" ht="25" hidden="1" customHeight="1" x14ac:dyDescent="0.25">
      <c r="A20" s="206" t="s">
        <v>52</v>
      </c>
      <c r="B20" s="242">
        <v>2.2000000000000002</v>
      </c>
      <c r="C20" s="153"/>
      <c r="D20" s="153"/>
      <c r="E20" s="153"/>
      <c r="F20" s="153"/>
      <c r="G20" s="153"/>
      <c r="H20" s="153"/>
      <c r="I20" s="241">
        <f t="shared" si="1"/>
        <v>0</v>
      </c>
      <c r="J20" s="153"/>
      <c r="K20" s="153"/>
      <c r="L20" s="153"/>
      <c r="M20" s="153"/>
      <c r="N20" s="153"/>
      <c r="O20" s="153"/>
      <c r="P20" s="241">
        <f t="shared" si="2"/>
        <v>0</v>
      </c>
      <c r="Q20" s="241"/>
      <c r="R20" s="153"/>
      <c r="S20" s="241"/>
      <c r="T20" s="241"/>
      <c r="U20" s="241"/>
      <c r="V20" s="241"/>
      <c r="W20" s="241">
        <f t="shared" si="3"/>
        <v>0</v>
      </c>
      <c r="X20" s="241"/>
      <c r="Y20" s="153"/>
      <c r="Z20" s="241"/>
      <c r="AA20" s="241"/>
      <c r="AB20" s="241"/>
      <c r="AC20" s="241"/>
      <c r="AD20" s="241">
        <f t="shared" si="4"/>
        <v>0</v>
      </c>
      <c r="AE20" s="153"/>
      <c r="AF20" s="153"/>
      <c r="AG20" s="153"/>
      <c r="AH20" s="153"/>
      <c r="AI20" s="153"/>
      <c r="AJ20" s="153"/>
      <c r="AK20" s="241">
        <f t="shared" si="5"/>
        <v>0</v>
      </c>
      <c r="AL20" s="241"/>
      <c r="AM20" s="153"/>
      <c r="AN20" s="241"/>
      <c r="AO20" s="241"/>
      <c r="AP20" s="241"/>
      <c r="AQ20" s="241"/>
      <c r="AR20" s="241">
        <f t="shared" si="6"/>
        <v>0</v>
      </c>
      <c r="AS20" s="241"/>
      <c r="AT20" s="153"/>
      <c r="AU20" s="241"/>
      <c r="AV20" s="241"/>
      <c r="AW20" s="241"/>
      <c r="AX20" s="241"/>
      <c r="AY20" s="241">
        <f t="shared" si="7"/>
        <v>0</v>
      </c>
      <c r="AZ20" s="241"/>
      <c r="BA20" s="153"/>
      <c r="BB20" s="241"/>
      <c r="BC20" s="241"/>
      <c r="BD20" s="241"/>
      <c r="BE20" s="241"/>
      <c r="BF20" s="241">
        <f t="shared" si="8"/>
        <v>0</v>
      </c>
      <c r="BG20" s="153"/>
      <c r="BH20" s="153"/>
      <c r="BI20" s="153"/>
      <c r="BJ20" s="153"/>
      <c r="BK20" s="153"/>
      <c r="BL20" s="153"/>
      <c r="BM20" s="241">
        <f t="shared" si="9"/>
        <v>0</v>
      </c>
      <c r="BN20" s="241"/>
      <c r="BO20" s="153"/>
      <c r="BP20" s="241"/>
      <c r="BQ20" s="241"/>
      <c r="BR20" s="241"/>
      <c r="BS20" s="241"/>
      <c r="BT20" s="241">
        <f t="shared" si="10"/>
        <v>0</v>
      </c>
      <c r="BU20" s="241"/>
      <c r="BV20" s="153"/>
      <c r="BW20" s="241"/>
      <c r="BX20" s="241"/>
      <c r="BY20" s="241"/>
      <c r="BZ20" s="241"/>
      <c r="CA20" s="241">
        <f t="shared" si="11"/>
        <v>0</v>
      </c>
      <c r="CB20" s="241"/>
      <c r="CC20" s="153"/>
      <c r="CD20" s="241"/>
      <c r="CE20" s="241"/>
      <c r="CF20" s="241"/>
      <c r="CG20" s="241"/>
      <c r="CH20" s="241">
        <f t="shared" si="12"/>
        <v>0</v>
      </c>
      <c r="CI20" s="207">
        <f t="shared" si="13"/>
        <v>0</v>
      </c>
      <c r="CJ20" s="207">
        <f t="shared" si="14"/>
        <v>0</v>
      </c>
      <c r="CK20" s="207">
        <f t="shared" si="15"/>
        <v>0</v>
      </c>
      <c r="CL20" s="207">
        <f t="shared" si="16"/>
        <v>0</v>
      </c>
      <c r="CM20" s="207">
        <f t="shared" si="17"/>
        <v>0</v>
      </c>
      <c r="CN20" s="207">
        <f t="shared" si="18"/>
        <v>0</v>
      </c>
      <c r="CO20" s="207">
        <f t="shared" si="19"/>
        <v>0</v>
      </c>
      <c r="CP20" s="208"/>
      <c r="CQ20" s="214">
        <v>19985</v>
      </c>
    </row>
    <row r="21" spans="1:98" s="146" customFormat="1" ht="25" hidden="1" customHeight="1" x14ac:dyDescent="0.25">
      <c r="A21" s="206" t="s">
        <v>53</v>
      </c>
      <c r="B21" s="242">
        <v>1.8</v>
      </c>
      <c r="C21" s="153"/>
      <c r="D21" s="153"/>
      <c r="E21" s="153"/>
      <c r="F21" s="153"/>
      <c r="G21" s="153"/>
      <c r="H21" s="153"/>
      <c r="I21" s="241">
        <f t="shared" si="1"/>
        <v>0</v>
      </c>
      <c r="J21" s="153"/>
      <c r="K21" s="153"/>
      <c r="L21" s="153"/>
      <c r="M21" s="153"/>
      <c r="N21" s="153"/>
      <c r="O21" s="153"/>
      <c r="P21" s="241">
        <f t="shared" si="2"/>
        <v>0</v>
      </c>
      <c r="Q21" s="241"/>
      <c r="R21" s="153"/>
      <c r="S21" s="241"/>
      <c r="T21" s="241"/>
      <c r="U21" s="241"/>
      <c r="V21" s="241"/>
      <c r="W21" s="241">
        <f t="shared" si="3"/>
        <v>0</v>
      </c>
      <c r="X21" s="241"/>
      <c r="Y21" s="153"/>
      <c r="Z21" s="241"/>
      <c r="AA21" s="241"/>
      <c r="AB21" s="241"/>
      <c r="AC21" s="241"/>
      <c r="AD21" s="241">
        <f t="shared" si="4"/>
        <v>0</v>
      </c>
      <c r="AE21" s="153"/>
      <c r="AF21" s="153"/>
      <c r="AG21" s="153"/>
      <c r="AH21" s="153"/>
      <c r="AI21" s="153"/>
      <c r="AJ21" s="153"/>
      <c r="AK21" s="241">
        <f t="shared" si="5"/>
        <v>0</v>
      </c>
      <c r="AL21" s="241"/>
      <c r="AM21" s="153"/>
      <c r="AN21" s="241"/>
      <c r="AO21" s="241"/>
      <c r="AP21" s="241"/>
      <c r="AQ21" s="241"/>
      <c r="AR21" s="241">
        <f t="shared" si="6"/>
        <v>0</v>
      </c>
      <c r="AS21" s="241"/>
      <c r="AT21" s="153"/>
      <c r="AU21" s="241"/>
      <c r="AV21" s="241"/>
      <c r="AW21" s="241"/>
      <c r="AX21" s="241"/>
      <c r="AY21" s="241">
        <f t="shared" si="7"/>
        <v>0</v>
      </c>
      <c r="AZ21" s="241"/>
      <c r="BA21" s="153"/>
      <c r="BB21" s="241"/>
      <c r="BC21" s="241"/>
      <c r="BD21" s="241"/>
      <c r="BE21" s="241"/>
      <c r="BF21" s="241">
        <f t="shared" si="8"/>
        <v>0</v>
      </c>
      <c r="BG21" s="153"/>
      <c r="BH21" s="153"/>
      <c r="BI21" s="153"/>
      <c r="BJ21" s="153"/>
      <c r="BK21" s="153"/>
      <c r="BL21" s="153"/>
      <c r="BM21" s="241">
        <f t="shared" si="9"/>
        <v>0</v>
      </c>
      <c r="BN21" s="241"/>
      <c r="BO21" s="153"/>
      <c r="BP21" s="241"/>
      <c r="BQ21" s="241"/>
      <c r="BR21" s="241"/>
      <c r="BS21" s="241"/>
      <c r="BT21" s="241">
        <f t="shared" si="10"/>
        <v>0</v>
      </c>
      <c r="BU21" s="241"/>
      <c r="BV21" s="153"/>
      <c r="BW21" s="241"/>
      <c r="BX21" s="241"/>
      <c r="BY21" s="241"/>
      <c r="BZ21" s="241"/>
      <c r="CA21" s="241">
        <f t="shared" si="11"/>
        <v>0</v>
      </c>
      <c r="CB21" s="241"/>
      <c r="CC21" s="153"/>
      <c r="CD21" s="241"/>
      <c r="CE21" s="241"/>
      <c r="CF21" s="241"/>
      <c r="CG21" s="241"/>
      <c r="CH21" s="241">
        <f t="shared" si="12"/>
        <v>0</v>
      </c>
      <c r="CI21" s="207">
        <f t="shared" si="13"/>
        <v>0</v>
      </c>
      <c r="CJ21" s="207">
        <f t="shared" si="14"/>
        <v>0</v>
      </c>
      <c r="CK21" s="207">
        <f t="shared" si="15"/>
        <v>0</v>
      </c>
      <c r="CL21" s="207">
        <f t="shared" si="16"/>
        <v>0</v>
      </c>
      <c r="CM21" s="207">
        <f t="shared" si="17"/>
        <v>0</v>
      </c>
      <c r="CN21" s="207">
        <f t="shared" si="18"/>
        <v>0</v>
      </c>
      <c r="CO21" s="207">
        <f t="shared" si="19"/>
        <v>0</v>
      </c>
      <c r="CP21" s="208"/>
      <c r="CQ21" s="214">
        <v>13762</v>
      </c>
    </row>
    <row r="22" spans="1:98" s="146" customFormat="1" ht="25" hidden="1" customHeight="1" x14ac:dyDescent="0.25">
      <c r="A22" s="477" t="s">
        <v>250</v>
      </c>
      <c r="B22" s="242">
        <v>1.3</v>
      </c>
      <c r="C22" s="153"/>
      <c r="D22" s="153"/>
      <c r="E22" s="153"/>
      <c r="F22" s="153"/>
      <c r="G22" s="153"/>
      <c r="H22" s="153"/>
      <c r="I22" s="241">
        <f t="shared" si="1"/>
        <v>0</v>
      </c>
      <c r="J22" s="153"/>
      <c r="K22" s="153"/>
      <c r="L22" s="153"/>
      <c r="M22" s="153"/>
      <c r="N22" s="153"/>
      <c r="O22" s="153"/>
      <c r="P22" s="241">
        <f t="shared" si="2"/>
        <v>0</v>
      </c>
      <c r="Q22" s="241"/>
      <c r="R22" s="153"/>
      <c r="S22" s="241"/>
      <c r="T22" s="241"/>
      <c r="U22" s="241"/>
      <c r="V22" s="241"/>
      <c r="W22" s="241">
        <f t="shared" si="3"/>
        <v>0</v>
      </c>
      <c r="X22" s="241"/>
      <c r="Y22" s="153"/>
      <c r="Z22" s="241"/>
      <c r="AA22" s="241"/>
      <c r="AB22" s="241"/>
      <c r="AC22" s="241"/>
      <c r="AD22" s="241">
        <f t="shared" si="4"/>
        <v>0</v>
      </c>
      <c r="AE22" s="153"/>
      <c r="AF22" s="153"/>
      <c r="AG22" s="153"/>
      <c r="AH22" s="153"/>
      <c r="AI22" s="153"/>
      <c r="AJ22" s="153"/>
      <c r="AK22" s="241">
        <f t="shared" si="5"/>
        <v>0</v>
      </c>
      <c r="AL22" s="241"/>
      <c r="AM22" s="153"/>
      <c r="AN22" s="241"/>
      <c r="AO22" s="241"/>
      <c r="AP22" s="241"/>
      <c r="AQ22" s="241"/>
      <c r="AR22" s="241">
        <f t="shared" si="6"/>
        <v>0</v>
      </c>
      <c r="AS22" s="241"/>
      <c r="AT22" s="153"/>
      <c r="AU22" s="241"/>
      <c r="AV22" s="241"/>
      <c r="AW22" s="241"/>
      <c r="AX22" s="241"/>
      <c r="AY22" s="241">
        <f t="shared" si="7"/>
        <v>0</v>
      </c>
      <c r="AZ22" s="241"/>
      <c r="BA22" s="153"/>
      <c r="BB22" s="241"/>
      <c r="BC22" s="241"/>
      <c r="BD22" s="241"/>
      <c r="BE22" s="241"/>
      <c r="BF22" s="241">
        <f t="shared" si="8"/>
        <v>0</v>
      </c>
      <c r="BG22" s="153"/>
      <c r="BH22" s="153"/>
      <c r="BI22" s="153"/>
      <c r="BJ22" s="153"/>
      <c r="BK22" s="153"/>
      <c r="BL22" s="153"/>
      <c r="BM22" s="241">
        <f t="shared" si="9"/>
        <v>0</v>
      </c>
      <c r="BN22" s="241"/>
      <c r="BO22" s="153"/>
      <c r="BP22" s="241"/>
      <c r="BQ22" s="241"/>
      <c r="BR22" s="241"/>
      <c r="BS22" s="241"/>
      <c r="BT22" s="241">
        <f t="shared" si="10"/>
        <v>0</v>
      </c>
      <c r="BU22" s="241"/>
      <c r="BV22" s="153"/>
      <c r="BW22" s="241"/>
      <c r="BX22" s="241"/>
      <c r="BY22" s="241"/>
      <c r="BZ22" s="241"/>
      <c r="CA22" s="241">
        <f t="shared" si="11"/>
        <v>0</v>
      </c>
      <c r="CB22" s="241"/>
      <c r="CC22" s="153"/>
      <c r="CD22" s="241"/>
      <c r="CE22" s="241"/>
      <c r="CF22" s="241"/>
      <c r="CG22" s="241"/>
      <c r="CH22" s="241">
        <f t="shared" si="12"/>
        <v>0</v>
      </c>
      <c r="CI22" s="207">
        <f t="shared" si="13"/>
        <v>0</v>
      </c>
      <c r="CJ22" s="207">
        <f t="shared" si="14"/>
        <v>0</v>
      </c>
      <c r="CK22" s="207">
        <f t="shared" si="15"/>
        <v>0</v>
      </c>
      <c r="CL22" s="207">
        <f t="shared" si="16"/>
        <v>0</v>
      </c>
      <c r="CM22" s="207">
        <f t="shared" si="17"/>
        <v>0</v>
      </c>
      <c r="CN22" s="207">
        <f t="shared" si="18"/>
        <v>0</v>
      </c>
      <c r="CO22" s="207">
        <f t="shared" si="19"/>
        <v>0</v>
      </c>
      <c r="CP22" s="208"/>
      <c r="CQ22" s="214">
        <v>10176</v>
      </c>
    </row>
    <row r="23" spans="1:98" s="146" customFormat="1" ht="25" hidden="1" customHeight="1" x14ac:dyDescent="0.25">
      <c r="A23" s="206" t="s">
        <v>11</v>
      </c>
      <c r="B23" s="152">
        <v>91</v>
      </c>
      <c r="C23" s="153"/>
      <c r="D23" s="153"/>
      <c r="E23" s="153"/>
      <c r="F23" s="153"/>
      <c r="G23" s="153"/>
      <c r="H23" s="153"/>
      <c r="I23" s="241">
        <f t="shared" si="1"/>
        <v>0</v>
      </c>
      <c r="J23" s="153"/>
      <c r="K23" s="153"/>
      <c r="L23" s="153"/>
      <c r="M23" s="153"/>
      <c r="N23" s="153"/>
      <c r="O23" s="153"/>
      <c r="P23" s="241">
        <f t="shared" si="2"/>
        <v>0</v>
      </c>
      <c r="Q23" s="241"/>
      <c r="R23" s="153"/>
      <c r="S23" s="241"/>
      <c r="T23" s="241"/>
      <c r="U23" s="241"/>
      <c r="V23" s="241"/>
      <c r="W23" s="241">
        <f t="shared" si="3"/>
        <v>0</v>
      </c>
      <c r="X23" s="241"/>
      <c r="Y23" s="153"/>
      <c r="Z23" s="241"/>
      <c r="AA23" s="241"/>
      <c r="AB23" s="241"/>
      <c r="AC23" s="241"/>
      <c r="AD23" s="241">
        <f t="shared" si="4"/>
        <v>0</v>
      </c>
      <c r="AE23" s="153"/>
      <c r="AF23" s="153"/>
      <c r="AG23" s="153"/>
      <c r="AH23" s="153"/>
      <c r="AI23" s="153"/>
      <c r="AJ23" s="153"/>
      <c r="AK23" s="241">
        <f t="shared" si="5"/>
        <v>0</v>
      </c>
      <c r="AL23" s="241"/>
      <c r="AM23" s="153"/>
      <c r="AN23" s="241"/>
      <c r="AO23" s="241"/>
      <c r="AP23" s="241"/>
      <c r="AQ23" s="241"/>
      <c r="AR23" s="241">
        <f t="shared" si="6"/>
        <v>0</v>
      </c>
      <c r="AS23" s="241"/>
      <c r="AT23" s="153"/>
      <c r="AU23" s="241"/>
      <c r="AV23" s="241"/>
      <c r="AW23" s="241"/>
      <c r="AX23" s="241"/>
      <c r="AY23" s="241">
        <f t="shared" si="7"/>
        <v>0</v>
      </c>
      <c r="AZ23" s="241"/>
      <c r="BA23" s="153"/>
      <c r="BB23" s="241"/>
      <c r="BC23" s="241"/>
      <c r="BD23" s="241"/>
      <c r="BE23" s="241"/>
      <c r="BF23" s="241">
        <f t="shared" si="8"/>
        <v>0</v>
      </c>
      <c r="BG23" s="153"/>
      <c r="BH23" s="153"/>
      <c r="BI23" s="153"/>
      <c r="BJ23" s="153"/>
      <c r="BK23" s="153"/>
      <c r="BL23" s="153"/>
      <c r="BM23" s="241">
        <f t="shared" si="9"/>
        <v>0</v>
      </c>
      <c r="BN23" s="241"/>
      <c r="BO23" s="153"/>
      <c r="BP23" s="241"/>
      <c r="BQ23" s="241"/>
      <c r="BR23" s="241"/>
      <c r="BS23" s="241"/>
      <c r="BT23" s="241">
        <f t="shared" si="10"/>
        <v>0</v>
      </c>
      <c r="BU23" s="241"/>
      <c r="BV23" s="153"/>
      <c r="BW23" s="241"/>
      <c r="BX23" s="241"/>
      <c r="BY23" s="241"/>
      <c r="BZ23" s="241"/>
      <c r="CA23" s="241">
        <f t="shared" si="11"/>
        <v>0</v>
      </c>
      <c r="CB23" s="241"/>
      <c r="CC23" s="153"/>
      <c r="CD23" s="241"/>
      <c r="CE23" s="241"/>
      <c r="CF23" s="241"/>
      <c r="CG23" s="241"/>
      <c r="CH23" s="241">
        <f t="shared" si="12"/>
        <v>0</v>
      </c>
      <c r="CI23" s="207">
        <f t="shared" si="13"/>
        <v>0</v>
      </c>
      <c r="CJ23" s="207">
        <f t="shared" si="14"/>
        <v>0</v>
      </c>
      <c r="CK23" s="207">
        <f t="shared" si="15"/>
        <v>0</v>
      </c>
      <c r="CL23" s="207">
        <f t="shared" si="16"/>
        <v>0</v>
      </c>
      <c r="CM23" s="207">
        <f t="shared" si="17"/>
        <v>0</v>
      </c>
      <c r="CN23" s="207">
        <f t="shared" si="18"/>
        <v>0</v>
      </c>
      <c r="CO23" s="207">
        <f t="shared" si="19"/>
        <v>0</v>
      </c>
      <c r="CP23" s="208"/>
      <c r="CQ23" s="243">
        <v>8067592</v>
      </c>
    </row>
    <row r="24" spans="1:98" s="146" customFormat="1" ht="25" customHeight="1" x14ac:dyDescent="0.25">
      <c r="A24" s="460" t="s">
        <v>54</v>
      </c>
      <c r="B24" s="221"/>
      <c r="C24" s="405">
        <f t="shared" ref="C24:H24" si="20">SUM(C6:C23)</f>
        <v>0</v>
      </c>
      <c r="D24" s="405">
        <f t="shared" si="20"/>
        <v>0</v>
      </c>
      <c r="E24" s="405">
        <f t="shared" si="20"/>
        <v>0</v>
      </c>
      <c r="F24" s="405">
        <f t="shared" si="20"/>
        <v>0</v>
      </c>
      <c r="G24" s="405">
        <f t="shared" si="20"/>
        <v>0</v>
      </c>
      <c r="H24" s="405">
        <f t="shared" si="20"/>
        <v>0</v>
      </c>
      <c r="I24" s="405">
        <f>SUM(I6:I23)</f>
        <v>0</v>
      </c>
      <c r="J24" s="405">
        <f t="shared" ref="J24" si="21">SUM(J6:J23)</f>
        <v>1779.00856133</v>
      </c>
      <c r="K24" s="405">
        <f t="shared" ref="K24" si="22">SUM(K6:K23)</f>
        <v>0</v>
      </c>
      <c r="L24" s="405">
        <f t="shared" ref="L24" si="23">SUM(L6:L23)</f>
        <v>0</v>
      </c>
      <c r="M24" s="405">
        <f t="shared" ref="M24" si="24">SUM(M6:M23)</f>
        <v>0</v>
      </c>
      <c r="N24" s="405">
        <f t="shared" ref="N24" si="25">SUM(N6:N23)</f>
        <v>6099.7464612699996</v>
      </c>
      <c r="O24" s="405">
        <f t="shared" ref="O24:P24" si="26">SUM(O6:O23)</f>
        <v>0</v>
      </c>
      <c r="P24" s="405">
        <f t="shared" si="26"/>
        <v>7878.7550225999994</v>
      </c>
      <c r="Q24" s="405">
        <f t="shared" ref="Q24" si="27">SUM(Q6:Q23)</f>
        <v>2922.17</v>
      </c>
      <c r="R24" s="405">
        <f t="shared" ref="R24" si="28">SUM(R6:R23)</f>
        <v>42794.149873043803</v>
      </c>
      <c r="S24" s="405">
        <f t="shared" ref="S24" si="29">SUM(S6:S23)</f>
        <v>0</v>
      </c>
      <c r="T24" s="405">
        <f t="shared" ref="T24" si="30">SUM(T6:T23)</f>
        <v>0</v>
      </c>
      <c r="U24" s="405">
        <f t="shared" ref="U24" si="31">SUM(U6:U23)</f>
        <v>4039.5467264196</v>
      </c>
      <c r="V24" s="405">
        <f t="shared" ref="V24:W24" si="32">SUM(V6:V23)</f>
        <v>2150.7564204280002</v>
      </c>
      <c r="W24" s="405">
        <f t="shared" si="32"/>
        <v>51906.623019891398</v>
      </c>
      <c r="X24" s="405">
        <f t="shared" ref="X24" si="33">SUM(X6:X23)</f>
        <v>46162.048118810402</v>
      </c>
      <c r="Y24" s="405">
        <f t="shared" ref="Y24" si="34">SUM(Y6:Y23)</f>
        <v>857.86356128</v>
      </c>
      <c r="Z24" s="405">
        <f t="shared" ref="Z24" si="35">SUM(Z6:Z23)</f>
        <v>0</v>
      </c>
      <c r="AA24" s="405">
        <f t="shared" ref="AA24" si="36">SUM(AA6:AA23)</f>
        <v>0</v>
      </c>
      <c r="AB24" s="405">
        <f t="shared" ref="AB24" si="37">SUM(AB6:AB23)</f>
        <v>0</v>
      </c>
      <c r="AC24" s="405">
        <f t="shared" ref="AC24:AD24" si="38">SUM(AC6:AC23)</f>
        <v>16153.2020184392</v>
      </c>
      <c r="AD24" s="405">
        <f t="shared" si="38"/>
        <v>63173.113698529603</v>
      </c>
      <c r="AE24" s="405">
        <f t="shared" ref="AE24" si="39">SUM(AE6:AE23)</f>
        <v>37940.481582</v>
      </c>
      <c r="AF24" s="405">
        <f t="shared" ref="AF24" si="40">SUM(AF6:AF23)</f>
        <v>22378.244856782097</v>
      </c>
      <c r="AG24" s="405">
        <f t="shared" ref="AG24" si="41">SUM(AG6:AG23)</f>
        <v>0</v>
      </c>
      <c r="AH24" s="405">
        <f t="shared" ref="AH24" si="42">SUM(AH6:AH23)</f>
        <v>0</v>
      </c>
      <c r="AI24" s="405">
        <f t="shared" ref="AI24" si="43">SUM(AI6:AI23)</f>
        <v>10215.277951778899</v>
      </c>
      <c r="AJ24" s="405">
        <f t="shared" ref="AJ24:AK24" si="44">SUM(AJ6:AJ23)</f>
        <v>0</v>
      </c>
      <c r="AK24" s="405">
        <f t="shared" si="44"/>
        <v>70534.004390560993</v>
      </c>
      <c r="AL24" s="405">
        <f t="shared" ref="AL24" si="45">SUM(AL6:AL23)</f>
        <v>0</v>
      </c>
      <c r="AM24" s="405">
        <f t="shared" ref="AM24" si="46">SUM(AM6:AM23)</f>
        <v>0</v>
      </c>
      <c r="AN24" s="405">
        <f t="shared" ref="AN24" si="47">SUM(AN6:AN23)</f>
        <v>0</v>
      </c>
      <c r="AO24" s="405">
        <f t="shared" ref="AO24" si="48">SUM(AO6:AO23)</f>
        <v>0</v>
      </c>
      <c r="AP24" s="405">
        <f t="shared" ref="AP24" si="49">SUM(AP6:AP23)</f>
        <v>7357.0111969890504</v>
      </c>
      <c r="AQ24" s="405">
        <f t="shared" ref="AQ24:AR24" si="50">SUM(AQ6:AQ23)</f>
        <v>27364.4443433702</v>
      </c>
      <c r="AR24" s="405">
        <f t="shared" si="50"/>
        <v>34721.455540359253</v>
      </c>
      <c r="AS24" s="405">
        <f t="shared" ref="AS24" si="51">SUM(AS6:AS23)</f>
        <v>0</v>
      </c>
      <c r="AT24" s="405">
        <f t="shared" ref="AT24" si="52">SUM(AT6:AT23)</f>
        <v>0</v>
      </c>
      <c r="AU24" s="405">
        <f t="shared" ref="AU24" si="53">SUM(AU6:AU23)</f>
        <v>0</v>
      </c>
      <c r="AV24" s="405">
        <f t="shared" ref="AV24" si="54">SUM(AV6:AV23)</f>
        <v>0</v>
      </c>
      <c r="AW24" s="405">
        <f t="shared" ref="AW24" si="55">SUM(AW6:AW23)</f>
        <v>0</v>
      </c>
      <c r="AX24" s="405">
        <f t="shared" ref="AX24:AY24" si="56">SUM(AX6:AX23)</f>
        <v>1306.39759349</v>
      </c>
      <c r="AY24" s="405">
        <f t="shared" si="56"/>
        <v>1306.39759349</v>
      </c>
      <c r="AZ24" s="405">
        <f t="shared" ref="AZ24" si="57">SUM(AZ6:AZ23)</f>
        <v>109034.67178918001</v>
      </c>
      <c r="BA24" s="405">
        <f t="shared" ref="BA24" si="58">SUM(BA6:BA23)</f>
        <v>120368.80930668001</v>
      </c>
      <c r="BB24" s="405">
        <f t="shared" ref="BB24" si="59">SUM(BB6:BB23)</f>
        <v>0</v>
      </c>
      <c r="BC24" s="405">
        <f t="shared" ref="BC24" si="60">SUM(BC6:BC23)</f>
        <v>0</v>
      </c>
      <c r="BD24" s="405">
        <f t="shared" ref="BD24" si="61">SUM(BD6:BD23)</f>
        <v>0</v>
      </c>
      <c r="BE24" s="405">
        <f t="shared" ref="BE24:BF24" si="62">SUM(BE6:BE23)</f>
        <v>0</v>
      </c>
      <c r="BF24" s="405">
        <f t="shared" si="62"/>
        <v>229403.48109586001</v>
      </c>
      <c r="BG24" s="405">
        <f t="shared" ref="BG24" si="63">SUM(BG6:BG23)</f>
        <v>0</v>
      </c>
      <c r="BH24" s="405">
        <f t="shared" ref="BH24" si="64">SUM(BH6:BH23)</f>
        <v>14157.486952450099</v>
      </c>
      <c r="BI24" s="405">
        <f t="shared" ref="BI24" si="65">SUM(BI6:BI23)</f>
        <v>0</v>
      </c>
      <c r="BJ24" s="405">
        <f t="shared" ref="BJ24" si="66">SUM(BJ6:BJ23)</f>
        <v>0</v>
      </c>
      <c r="BK24" s="405">
        <f t="shared" ref="BK24" si="67">SUM(BK6:BK23)</f>
        <v>0</v>
      </c>
      <c r="BL24" s="405">
        <f t="shared" ref="BL24:BM24" si="68">SUM(BL6:BL23)</f>
        <v>0</v>
      </c>
      <c r="BM24" s="405">
        <f t="shared" si="68"/>
        <v>14157.486952450099</v>
      </c>
      <c r="BN24" s="405">
        <f t="shared" ref="BN24" si="69">SUM(BN6:BN23)</f>
        <v>100155.0640359984</v>
      </c>
      <c r="BO24" s="405">
        <f t="shared" ref="BO24" si="70">SUM(BO6:BO23)</f>
        <v>0</v>
      </c>
      <c r="BP24" s="405">
        <f t="shared" ref="BP24" si="71">SUM(BP6:BP23)</f>
        <v>0</v>
      </c>
      <c r="BQ24" s="405">
        <f t="shared" ref="BQ24" si="72">SUM(BQ6:BQ23)</f>
        <v>0</v>
      </c>
      <c r="BR24" s="405">
        <f t="shared" ref="BR24" si="73">SUM(BR6:BR23)</f>
        <v>20158.331276571</v>
      </c>
      <c r="BS24" s="405">
        <f t="shared" ref="BS24:BT24" si="74">SUM(BS6:BS23)</f>
        <v>0</v>
      </c>
      <c r="BT24" s="405">
        <f t="shared" si="74"/>
        <v>120313.3953125694</v>
      </c>
      <c r="BU24" s="405">
        <f t="shared" ref="BU24" si="75">SUM(BU6:BU23)</f>
        <v>0</v>
      </c>
      <c r="BV24" s="405">
        <f t="shared" ref="BV24" si="76">SUM(BV6:BV23)</f>
        <v>12087.863076600301</v>
      </c>
      <c r="BW24" s="405">
        <f t="shared" ref="BW24" si="77">SUM(BW6:BW23)</f>
        <v>0</v>
      </c>
      <c r="BX24" s="405">
        <f t="shared" ref="BX24" si="78">SUM(BX6:BX23)</f>
        <v>0</v>
      </c>
      <c r="BY24" s="405">
        <f t="shared" ref="BY24" si="79">SUM(BY6:BY23)</f>
        <v>0</v>
      </c>
      <c r="BZ24" s="405">
        <f t="shared" ref="BZ24:CA24" si="80">SUM(BZ6:BZ23)</f>
        <v>0</v>
      </c>
      <c r="CA24" s="405">
        <f t="shared" si="80"/>
        <v>12087.863076600301</v>
      </c>
      <c r="CB24" s="405">
        <f t="shared" ref="CB24" si="81">SUM(CB6:CB23)</f>
        <v>54262.801837992003</v>
      </c>
      <c r="CC24" s="405">
        <f t="shared" ref="CC24" si="82">SUM(CC6:CC23)</f>
        <v>0</v>
      </c>
      <c r="CD24" s="405">
        <f t="shared" ref="CD24" si="83">SUM(CD6:CD23)</f>
        <v>0</v>
      </c>
      <c r="CE24" s="405">
        <f t="shared" ref="CE24" si="84">SUM(CE6:CE23)</f>
        <v>0</v>
      </c>
      <c r="CF24" s="405">
        <f t="shared" ref="CF24" si="85">SUM(CF6:CF23)</f>
        <v>1174.918509908</v>
      </c>
      <c r="CG24" s="405">
        <f t="shared" ref="CG24:CH24" si="86">SUM(CG6:CG23)</f>
        <v>0</v>
      </c>
      <c r="CH24" s="405">
        <f t="shared" si="86"/>
        <v>55437.720347900002</v>
      </c>
      <c r="CI24" s="405">
        <f t="shared" ref="CI24" si="87">SUM(CI6:CI23)</f>
        <v>352256.24592531082</v>
      </c>
      <c r="CJ24" s="405">
        <f t="shared" ref="CJ24" si="88">SUM(CJ6:CJ23)</f>
        <v>212644.41762683631</v>
      </c>
      <c r="CK24" s="405">
        <f t="shared" ref="CK24" si="89">SUM(CK6:CK23)</f>
        <v>0</v>
      </c>
      <c r="CL24" s="405">
        <f t="shared" ref="CL24" si="90">SUM(CL6:CL23)</f>
        <v>0</v>
      </c>
      <c r="CM24" s="405">
        <f t="shared" ref="CM24" si="91">SUM(CM6:CM23)</f>
        <v>49044.832122936547</v>
      </c>
      <c r="CN24" s="405">
        <f t="shared" ref="CN24:CO24" si="92">SUM(CN6:CN23)</f>
        <v>46974.800375727405</v>
      </c>
      <c r="CO24" s="405">
        <f t="shared" si="92"/>
        <v>660920.29605081095</v>
      </c>
      <c r="CP24" s="405">
        <f t="shared" ref="CP24" si="93">SUM(CP6:CP23)</f>
        <v>0</v>
      </c>
      <c r="CQ24" s="405">
        <f t="shared" ref="CQ24" si="94">SUM(CQ6:CQ23)</f>
        <v>19427900</v>
      </c>
    </row>
    <row r="25" spans="1:98" s="146" customFormat="1" ht="19.899999999999999" customHeight="1" x14ac:dyDescent="0.25">
      <c r="A25" s="541"/>
      <c r="B25" s="541"/>
      <c r="C25" s="541"/>
      <c r="D25" s="541"/>
      <c r="E25" s="541"/>
      <c r="F25" s="541"/>
      <c r="G25" s="541"/>
      <c r="H25" s="541"/>
      <c r="I25" s="541"/>
      <c r="J25" s="541"/>
      <c r="K25" s="541"/>
      <c r="L25" s="541"/>
      <c r="M25" s="541"/>
      <c r="N25" s="541"/>
      <c r="O25" s="541"/>
      <c r="P25" s="541"/>
      <c r="Q25" s="541"/>
      <c r="R25" s="541"/>
      <c r="S25" s="541"/>
      <c r="T25" s="541"/>
      <c r="U25" s="541"/>
      <c r="V25" s="541"/>
      <c r="W25" s="541"/>
      <c r="X25" s="541"/>
      <c r="Y25" s="541"/>
      <c r="Z25" s="541"/>
      <c r="AA25" s="541"/>
      <c r="AB25" s="541"/>
      <c r="AC25" s="541"/>
      <c r="AD25" s="541"/>
      <c r="AE25" s="541"/>
      <c r="AF25" s="541"/>
      <c r="AG25" s="541"/>
      <c r="AH25" s="541"/>
      <c r="AI25" s="541"/>
      <c r="AJ25" s="541"/>
      <c r="AK25" s="541"/>
      <c r="AL25" s="541"/>
      <c r="AM25" s="541"/>
      <c r="AN25" s="541"/>
      <c r="AO25" s="541"/>
      <c r="AP25" s="541"/>
      <c r="AQ25" s="541"/>
      <c r="AR25" s="541"/>
      <c r="AS25" s="541"/>
      <c r="AT25" s="541"/>
      <c r="AU25" s="541"/>
      <c r="AV25" s="541"/>
      <c r="AW25" s="541"/>
      <c r="AX25" s="541"/>
      <c r="AY25" s="541"/>
      <c r="AZ25" s="541"/>
      <c r="BA25" s="541"/>
      <c r="BB25" s="541"/>
      <c r="BC25" s="541"/>
      <c r="BD25" s="541"/>
      <c r="BE25" s="541"/>
      <c r="BF25" s="541"/>
      <c r="BG25" s="541"/>
      <c r="BH25" s="541"/>
      <c r="BI25" s="541"/>
      <c r="BJ25" s="541"/>
      <c r="BK25" s="541"/>
      <c r="BL25" s="541"/>
      <c r="BM25" s="541"/>
      <c r="BN25" s="541"/>
      <c r="BO25" s="541"/>
      <c r="BP25" s="541"/>
      <c r="BQ25" s="541"/>
      <c r="BR25" s="541"/>
      <c r="BS25" s="541"/>
      <c r="BT25" s="541"/>
      <c r="BU25" s="541"/>
      <c r="BV25" s="541"/>
      <c r="BW25" s="541"/>
      <c r="BX25" s="541"/>
      <c r="BY25" s="541"/>
      <c r="BZ25" s="541"/>
      <c r="CA25" s="541"/>
      <c r="CB25" s="541"/>
      <c r="CC25" s="541"/>
      <c r="CD25" s="541"/>
      <c r="CE25" s="541"/>
      <c r="CF25" s="541"/>
      <c r="CG25" s="541"/>
      <c r="CH25" s="541"/>
      <c r="CI25" s="541"/>
      <c r="CJ25" s="541"/>
      <c r="CK25" s="541"/>
      <c r="CL25" s="541"/>
      <c r="CM25" s="541"/>
      <c r="CN25" s="541"/>
      <c r="CO25" s="541"/>
      <c r="CP25" s="541"/>
      <c r="CQ25" s="541"/>
    </row>
    <row r="26" spans="1:98" ht="20.149999999999999" customHeight="1" x14ac:dyDescent="0.25">
      <c r="CP26" s="163"/>
      <c r="CQ26" s="164"/>
      <c r="CR26" s="163"/>
    </row>
    <row r="27" spans="1:98" ht="20.149999999999999" customHeight="1" x14ac:dyDescent="0.25">
      <c r="CO27" s="150"/>
      <c r="CP27" s="148"/>
      <c r="CQ27" s="165"/>
      <c r="CR27" s="148"/>
      <c r="CS27" s="148"/>
      <c r="CT27" s="148"/>
    </row>
    <row r="28" spans="1:98" ht="20.149999999999999" customHeight="1" x14ac:dyDescent="0.25">
      <c r="CO28" s="150"/>
      <c r="CP28" s="148"/>
      <c r="CQ28" s="165"/>
      <c r="CR28" s="148"/>
      <c r="CS28" s="148"/>
      <c r="CT28" s="148"/>
    </row>
    <row r="29" spans="1:98" x14ac:dyDescent="0.25">
      <c r="CO29" s="150"/>
      <c r="CP29" s="148"/>
      <c r="CQ29" s="165"/>
      <c r="CR29" s="148"/>
      <c r="CS29" s="148"/>
      <c r="CT29" s="148"/>
    </row>
    <row r="30" spans="1:98" x14ac:dyDescent="0.25">
      <c r="CI30" s="159"/>
      <c r="CJ30" s="159"/>
      <c r="CK30" s="159"/>
      <c r="CL30" s="159"/>
      <c r="CM30" s="159"/>
      <c r="CN30" s="159"/>
      <c r="CO30" s="150"/>
      <c r="CP30" s="148"/>
      <c r="CQ30" s="165"/>
      <c r="CR30" s="148"/>
      <c r="CS30" s="148"/>
      <c r="CT30" s="148"/>
    </row>
    <row r="31" spans="1:98" x14ac:dyDescent="0.25">
      <c r="CI31" s="161"/>
      <c r="CO31" s="150"/>
      <c r="CP31" s="148"/>
      <c r="CQ31" s="165"/>
      <c r="CR31" s="148"/>
      <c r="CS31" s="148"/>
      <c r="CT31" s="148"/>
    </row>
    <row r="32" spans="1:98" x14ac:dyDescent="0.25">
      <c r="CI32" s="161"/>
      <c r="CO32" s="150"/>
      <c r="CP32" s="148"/>
      <c r="CQ32" s="165"/>
      <c r="CR32" s="148"/>
      <c r="CS32" s="148"/>
      <c r="CT32" s="148"/>
    </row>
    <row r="33" spans="94:98" x14ac:dyDescent="0.25">
      <c r="CP33" s="148"/>
      <c r="CQ33" s="165"/>
      <c r="CR33" s="148"/>
      <c r="CS33" s="148"/>
      <c r="CT33" s="148"/>
    </row>
    <row r="34" spans="94:98" x14ac:dyDescent="0.25">
      <c r="CP34" s="148"/>
      <c r="CQ34" s="165"/>
      <c r="CR34" s="148"/>
      <c r="CS34" s="160"/>
      <c r="CT34" s="148"/>
    </row>
    <row r="77" spans="1:98" s="148" customFormat="1" x14ac:dyDescent="0.25">
      <c r="A77" s="149"/>
      <c r="B77" s="149"/>
      <c r="CP77" s="150"/>
      <c r="CQ77" s="151"/>
      <c r="CR77" s="149"/>
      <c r="CS77" s="149"/>
      <c r="CT77" s="149"/>
    </row>
  </sheetData>
  <mergeCells count="72">
    <mergeCell ref="BB4:BC4"/>
    <mergeCell ref="BD4:BE4"/>
    <mergeCell ref="BF4:BF5"/>
    <mergeCell ref="AS4:AT4"/>
    <mergeCell ref="AU4:AV4"/>
    <mergeCell ref="AW4:AX4"/>
    <mergeCell ref="AY4:AY5"/>
    <mergeCell ref="AZ4:BA4"/>
    <mergeCell ref="CB4:CC4"/>
    <mergeCell ref="CD4:CE4"/>
    <mergeCell ref="CF4:CG4"/>
    <mergeCell ref="CH4:CH5"/>
    <mergeCell ref="AE3:AK3"/>
    <mergeCell ref="AL3:AR3"/>
    <mergeCell ref="AS3:AY3"/>
    <mergeCell ref="AZ3:BF3"/>
    <mergeCell ref="AE4:AF4"/>
    <mergeCell ref="AG4:AH4"/>
    <mergeCell ref="AI4:AJ4"/>
    <mergeCell ref="AK4:AK5"/>
    <mergeCell ref="AL4:AM4"/>
    <mergeCell ref="AN4:AO4"/>
    <mergeCell ref="AP4:AQ4"/>
    <mergeCell ref="AR4:AR5"/>
    <mergeCell ref="BG3:BM3"/>
    <mergeCell ref="BN3:BT3"/>
    <mergeCell ref="BU3:CA3"/>
    <mergeCell ref="CB3:CH3"/>
    <mergeCell ref="BG4:BH4"/>
    <mergeCell ref="BI4:BJ4"/>
    <mergeCell ref="BK4:BL4"/>
    <mergeCell ref="BM4:BM5"/>
    <mergeCell ref="BN4:BO4"/>
    <mergeCell ref="BP4:BQ4"/>
    <mergeCell ref="BR4:BS4"/>
    <mergeCell ref="BT4:BT5"/>
    <mergeCell ref="BU4:BV4"/>
    <mergeCell ref="BW4:BX4"/>
    <mergeCell ref="BY4:BZ4"/>
    <mergeCell ref="CA4:CA5"/>
    <mergeCell ref="A25:CQ25"/>
    <mergeCell ref="A3:A5"/>
    <mergeCell ref="B3:B5"/>
    <mergeCell ref="P4:P5"/>
    <mergeCell ref="CO4:CO5"/>
    <mergeCell ref="CP3:CP5"/>
    <mergeCell ref="CQ3:CQ5"/>
    <mergeCell ref="C3:I3"/>
    <mergeCell ref="C4:D4"/>
    <mergeCell ref="E4:F4"/>
    <mergeCell ref="G4:H4"/>
    <mergeCell ref="I4:I5"/>
    <mergeCell ref="Q3:W3"/>
    <mergeCell ref="X3:AD3"/>
    <mergeCell ref="Q4:R4"/>
    <mergeCell ref="S4:T4"/>
    <mergeCell ref="A1:CQ1"/>
    <mergeCell ref="A2:CQ2"/>
    <mergeCell ref="J3:P3"/>
    <mergeCell ref="CI3:CO3"/>
    <mergeCell ref="J4:K4"/>
    <mergeCell ref="L4:M4"/>
    <mergeCell ref="N4:O4"/>
    <mergeCell ref="CI4:CJ4"/>
    <mergeCell ref="CK4:CL4"/>
    <mergeCell ref="CM4:CN4"/>
    <mergeCell ref="U4:V4"/>
    <mergeCell ref="W4:W5"/>
    <mergeCell ref="X4:Y4"/>
    <mergeCell ref="Z4:AA4"/>
    <mergeCell ref="AB4:AC4"/>
    <mergeCell ref="AD4:AD5"/>
  </mergeCells>
  <phoneticPr fontId="46" type="noConversion"/>
  <printOptions horizontalCentered="1" verticalCentered="1"/>
  <pageMargins left="0.15748031496062992" right="0.27559055118110237" top="0.15748031496062992" bottom="0" header="3.937007874015748E-2" footer="0.19685039370078741"/>
  <pageSetup paperSize="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K132"/>
  <sheetViews>
    <sheetView view="pageBreakPreview" zoomScale="85" zoomScaleNormal="75" zoomScaleSheetLayoutView="85" workbookViewId="0">
      <pane xSplit="1" ySplit="51" topLeftCell="B86" activePane="bottomRight" state="frozen"/>
      <selection pane="topRight" activeCell="B1" sqref="B1"/>
      <selection pane="bottomLeft" activeCell="A52" sqref="A52"/>
      <selection pane="bottomRight" activeCell="B114" sqref="B114"/>
    </sheetView>
  </sheetViews>
  <sheetFormatPr defaultColWidth="9" defaultRowHeight="18" customHeight="1" x14ac:dyDescent="0.25"/>
  <cols>
    <col min="1" max="1" width="10.6328125" style="128" customWidth="1"/>
    <col min="2" max="2" width="49.90625" style="129" customWidth="1"/>
    <col min="3" max="3" width="53.08984375" style="130" customWidth="1"/>
    <col min="4" max="5" width="10.453125" style="404" customWidth="1"/>
    <col min="6" max="6" width="12" style="404" customWidth="1"/>
    <col min="7" max="8" width="9.36328125" style="131" customWidth="1"/>
    <col min="9" max="9" width="15" style="518" bestFit="1" customWidth="1"/>
    <col min="10" max="10" width="16.36328125" style="132" customWidth="1"/>
    <col min="11" max="11" width="18.7265625" style="133" customWidth="1"/>
    <col min="12" max="12" width="13.08984375" style="134" customWidth="1"/>
    <col min="13" max="13" width="19.90625" style="134" customWidth="1"/>
    <col min="14" max="14" width="9" style="134"/>
    <col min="15" max="15" width="21" style="134" customWidth="1"/>
    <col min="16" max="16384" width="9" style="134"/>
  </cols>
  <sheetData>
    <row r="1" spans="1:11" s="126" customFormat="1" ht="30" customHeight="1" x14ac:dyDescent="0.6">
      <c r="A1" s="550" t="s">
        <v>128</v>
      </c>
      <c r="B1" s="550"/>
      <c r="C1" s="550"/>
      <c r="D1" s="550"/>
      <c r="E1" s="550"/>
      <c r="F1" s="550"/>
      <c r="G1" s="550"/>
      <c r="H1" s="550"/>
      <c r="I1" s="550"/>
      <c r="J1" s="550"/>
      <c r="K1" s="550"/>
    </row>
    <row r="2" spans="1:11" s="127" customFormat="1" ht="29.25" customHeight="1" x14ac:dyDescent="0.75">
      <c r="A2" s="551" t="s">
        <v>373</v>
      </c>
      <c r="B2" s="551"/>
      <c r="C2" s="551"/>
      <c r="D2" s="551"/>
      <c r="E2" s="551"/>
      <c r="F2" s="551"/>
      <c r="G2" s="551"/>
      <c r="H2" s="551"/>
      <c r="I2" s="551"/>
      <c r="J2" s="551"/>
      <c r="K2" s="551"/>
    </row>
    <row r="3" spans="1:11" s="424" customFormat="1" ht="25.5" customHeight="1" x14ac:dyDescent="0.25">
      <c r="A3" s="420" t="s">
        <v>55</v>
      </c>
      <c r="B3" s="421" t="s">
        <v>56</v>
      </c>
      <c r="C3" s="421" t="s">
        <v>57</v>
      </c>
      <c r="D3" s="421" t="s">
        <v>224</v>
      </c>
      <c r="E3" s="421" t="s">
        <v>145</v>
      </c>
      <c r="F3" s="421" t="s">
        <v>206</v>
      </c>
      <c r="G3" s="421" t="s">
        <v>143</v>
      </c>
      <c r="H3" s="421" t="s">
        <v>144</v>
      </c>
      <c r="I3" s="510" t="s">
        <v>58</v>
      </c>
      <c r="J3" s="422" t="s">
        <v>59</v>
      </c>
      <c r="K3" s="423" t="s">
        <v>60</v>
      </c>
    </row>
    <row r="4" spans="1:11" s="424" customFormat="1" ht="35.15" hidden="1" customHeight="1" x14ac:dyDescent="0.25">
      <c r="A4" s="548" t="s">
        <v>40</v>
      </c>
      <c r="B4" s="425"/>
      <c r="C4" s="426"/>
      <c r="D4" s="421"/>
      <c r="E4" s="421"/>
      <c r="F4" s="421"/>
      <c r="G4" s="421"/>
      <c r="H4" s="421"/>
      <c r="I4" s="510"/>
      <c r="J4" s="422"/>
      <c r="K4" s="549">
        <f>SUM(J4:J7)</f>
        <v>0</v>
      </c>
    </row>
    <row r="5" spans="1:11" s="424" customFormat="1" ht="35.15" hidden="1" customHeight="1" x14ac:dyDescent="0.25">
      <c r="A5" s="548"/>
      <c r="B5" s="425"/>
      <c r="C5" s="426"/>
      <c r="D5" s="421"/>
      <c r="E5" s="427"/>
      <c r="F5" s="421"/>
      <c r="G5" s="421"/>
      <c r="H5" s="421"/>
      <c r="I5" s="510"/>
      <c r="J5" s="422"/>
      <c r="K5" s="549"/>
    </row>
    <row r="6" spans="1:11" s="424" customFormat="1" ht="35.15" hidden="1" customHeight="1" x14ac:dyDescent="0.25">
      <c r="A6" s="548"/>
      <c r="B6" s="188"/>
      <c r="C6" s="32"/>
      <c r="D6" s="33"/>
      <c r="E6" s="427"/>
      <c r="F6" s="33"/>
      <c r="G6" s="428"/>
      <c r="H6" s="428"/>
      <c r="I6" s="511"/>
      <c r="J6" s="74"/>
      <c r="K6" s="549"/>
    </row>
    <row r="7" spans="1:11" s="424" customFormat="1" ht="35.15" hidden="1" customHeight="1" x14ac:dyDescent="0.25">
      <c r="A7" s="548"/>
      <c r="B7" s="429" t="s">
        <v>226</v>
      </c>
      <c r="C7" s="430">
        <f>COUNTA(B4:B6)</f>
        <v>0</v>
      </c>
      <c r="D7" s="431"/>
      <c r="E7" s="427"/>
      <c r="F7" s="431"/>
      <c r="G7" s="432"/>
      <c r="H7" s="432"/>
      <c r="I7" s="512"/>
      <c r="J7" s="433"/>
      <c r="K7" s="549"/>
    </row>
    <row r="8" spans="1:11" s="424" customFormat="1" ht="35.15" hidden="1" customHeight="1" x14ac:dyDescent="0.25">
      <c r="A8" s="544" t="s">
        <v>41</v>
      </c>
      <c r="B8" s="426"/>
      <c r="C8" s="426"/>
      <c r="D8" s="421"/>
      <c r="E8" s="427"/>
      <c r="F8" s="421"/>
      <c r="G8" s="434"/>
      <c r="H8" s="434"/>
      <c r="I8" s="510"/>
      <c r="J8" s="365"/>
      <c r="K8" s="546">
        <f>SUM(J8:J11)</f>
        <v>0</v>
      </c>
    </row>
    <row r="9" spans="1:11" s="424" customFormat="1" ht="35.15" hidden="1" customHeight="1" x14ac:dyDescent="0.25">
      <c r="A9" s="544"/>
      <c r="B9" s="426"/>
      <c r="C9" s="426"/>
      <c r="D9" s="421"/>
      <c r="E9" s="427"/>
      <c r="F9" s="421"/>
      <c r="G9" s="434"/>
      <c r="H9" s="434"/>
      <c r="I9" s="510"/>
      <c r="J9" s="365"/>
      <c r="K9" s="546"/>
    </row>
    <row r="10" spans="1:11" s="424" customFormat="1" ht="35.15" hidden="1" customHeight="1" x14ac:dyDescent="0.25">
      <c r="A10" s="545"/>
      <c r="B10" s="435"/>
      <c r="C10" s="435"/>
      <c r="D10" s="284"/>
      <c r="E10" s="427"/>
      <c r="F10" s="284"/>
      <c r="G10" s="255"/>
      <c r="H10" s="255"/>
      <c r="I10" s="513"/>
      <c r="J10" s="436"/>
      <c r="K10" s="547"/>
    </row>
    <row r="11" spans="1:11" s="424" customFormat="1" ht="35.15" hidden="1" customHeight="1" x14ac:dyDescent="0.25">
      <c r="A11" s="545"/>
      <c r="B11" s="429" t="s">
        <v>226</v>
      </c>
      <c r="C11" s="430">
        <f>COUNTA(B8:B10)</f>
        <v>0</v>
      </c>
      <c r="D11" s="431"/>
      <c r="E11" s="427"/>
      <c r="F11" s="431"/>
      <c r="G11" s="432"/>
      <c r="H11" s="432"/>
      <c r="I11" s="512"/>
      <c r="J11" s="422"/>
      <c r="K11" s="547"/>
    </row>
    <row r="12" spans="1:11" s="424" customFormat="1" ht="35.15" hidden="1" customHeight="1" x14ac:dyDescent="0.25">
      <c r="A12" s="548" t="s">
        <v>187</v>
      </c>
      <c r="B12" s="425"/>
      <c r="C12" s="426"/>
      <c r="D12" s="421"/>
      <c r="E12" s="427"/>
      <c r="F12" s="421"/>
      <c r="G12" s="421"/>
      <c r="H12" s="421"/>
      <c r="I12" s="510"/>
      <c r="J12" s="422"/>
      <c r="K12" s="549">
        <f>SUM(J12:J15)</f>
        <v>0</v>
      </c>
    </row>
    <row r="13" spans="1:11" s="424" customFormat="1" ht="35.15" hidden="1" customHeight="1" x14ac:dyDescent="0.25">
      <c r="A13" s="548"/>
      <c r="B13" s="425"/>
      <c r="C13" s="426"/>
      <c r="D13" s="421"/>
      <c r="E13" s="427"/>
      <c r="F13" s="421"/>
      <c r="G13" s="421"/>
      <c r="H13" s="421"/>
      <c r="I13" s="510"/>
      <c r="J13" s="422"/>
      <c r="K13" s="549"/>
    </row>
    <row r="14" spans="1:11" s="424" customFormat="1" ht="35.15" hidden="1" customHeight="1" x14ac:dyDescent="0.25">
      <c r="A14" s="548"/>
      <c r="B14" s="188"/>
      <c r="C14" s="32"/>
      <c r="D14" s="33"/>
      <c r="E14" s="427"/>
      <c r="F14" s="33"/>
      <c r="G14" s="428"/>
      <c r="H14" s="428"/>
      <c r="I14" s="511"/>
      <c r="J14" s="74"/>
      <c r="K14" s="549"/>
    </row>
    <row r="15" spans="1:11" s="424" customFormat="1" ht="35.15" hidden="1" customHeight="1" x14ac:dyDescent="0.25">
      <c r="A15" s="548"/>
      <c r="B15" s="429" t="s">
        <v>226</v>
      </c>
      <c r="C15" s="430">
        <f>COUNTA(B12:B14)</f>
        <v>0</v>
      </c>
      <c r="D15" s="431"/>
      <c r="E15" s="427"/>
      <c r="F15" s="431"/>
      <c r="G15" s="432"/>
      <c r="H15" s="432"/>
      <c r="I15" s="512"/>
      <c r="J15" s="433"/>
      <c r="K15" s="549"/>
    </row>
    <row r="16" spans="1:11" s="424" customFormat="1" ht="35.15" hidden="1" customHeight="1" x14ac:dyDescent="0.25">
      <c r="A16" s="544" t="s">
        <v>188</v>
      </c>
      <c r="B16" s="426"/>
      <c r="C16" s="426"/>
      <c r="D16" s="421"/>
      <c r="E16" s="427"/>
      <c r="F16" s="421"/>
      <c r="G16" s="434"/>
      <c r="H16" s="434"/>
      <c r="I16" s="510"/>
      <c r="J16" s="365"/>
      <c r="K16" s="546">
        <f>SUM(J16:J19)</f>
        <v>0</v>
      </c>
    </row>
    <row r="17" spans="1:11" s="424" customFormat="1" ht="35.15" hidden="1" customHeight="1" x14ac:dyDescent="0.25">
      <c r="A17" s="544"/>
      <c r="B17" s="426"/>
      <c r="C17" s="426"/>
      <c r="D17" s="421"/>
      <c r="E17" s="427"/>
      <c r="F17" s="421"/>
      <c r="G17" s="434"/>
      <c r="H17" s="434"/>
      <c r="I17" s="510"/>
      <c r="J17" s="365"/>
      <c r="K17" s="546"/>
    </row>
    <row r="18" spans="1:11" s="424" customFormat="1" ht="35.15" hidden="1" customHeight="1" x14ac:dyDescent="0.25">
      <c r="A18" s="545"/>
      <c r="B18" s="435"/>
      <c r="C18" s="435"/>
      <c r="D18" s="284"/>
      <c r="E18" s="427"/>
      <c r="F18" s="284"/>
      <c r="G18" s="255"/>
      <c r="H18" s="255"/>
      <c r="I18" s="513"/>
      <c r="J18" s="436"/>
      <c r="K18" s="547"/>
    </row>
    <row r="19" spans="1:11" s="424" customFormat="1" ht="35.15" hidden="1" customHeight="1" x14ac:dyDescent="0.25">
      <c r="A19" s="545"/>
      <c r="B19" s="429" t="s">
        <v>226</v>
      </c>
      <c r="C19" s="430">
        <f>COUNTA(B16:B18)</f>
        <v>0</v>
      </c>
      <c r="D19" s="431"/>
      <c r="E19" s="427"/>
      <c r="F19" s="431"/>
      <c r="G19" s="432"/>
      <c r="H19" s="432"/>
      <c r="I19" s="512"/>
      <c r="J19" s="422"/>
      <c r="K19" s="547"/>
    </row>
    <row r="20" spans="1:11" s="424" customFormat="1" ht="35.15" hidden="1" customHeight="1" x14ac:dyDescent="0.25">
      <c r="A20" s="548" t="s">
        <v>189</v>
      </c>
      <c r="B20" s="425"/>
      <c r="C20" s="426"/>
      <c r="D20" s="421"/>
      <c r="E20" s="427"/>
      <c r="F20" s="421"/>
      <c r="G20" s="421"/>
      <c r="H20" s="421"/>
      <c r="I20" s="510"/>
      <c r="J20" s="422"/>
      <c r="K20" s="549">
        <f>SUM(J20:J23)</f>
        <v>0</v>
      </c>
    </row>
    <row r="21" spans="1:11" s="424" customFormat="1" ht="35.15" hidden="1" customHeight="1" x14ac:dyDescent="0.25">
      <c r="A21" s="548"/>
      <c r="B21" s="425"/>
      <c r="C21" s="426"/>
      <c r="D21" s="421"/>
      <c r="E21" s="427"/>
      <c r="F21" s="421"/>
      <c r="G21" s="421"/>
      <c r="H21" s="421"/>
      <c r="I21" s="510"/>
      <c r="J21" s="422"/>
      <c r="K21" s="549"/>
    </row>
    <row r="22" spans="1:11" s="424" customFormat="1" ht="35.15" hidden="1" customHeight="1" x14ac:dyDescent="0.25">
      <c r="A22" s="548"/>
      <c r="B22" s="188"/>
      <c r="C22" s="32"/>
      <c r="D22" s="33"/>
      <c r="E22" s="427"/>
      <c r="F22" s="33"/>
      <c r="G22" s="428"/>
      <c r="H22" s="428"/>
      <c r="I22" s="511"/>
      <c r="J22" s="74"/>
      <c r="K22" s="549"/>
    </row>
    <row r="23" spans="1:11" s="424" customFormat="1" ht="35.15" hidden="1" customHeight="1" x14ac:dyDescent="0.25">
      <c r="A23" s="548"/>
      <c r="B23" s="429" t="s">
        <v>226</v>
      </c>
      <c r="C23" s="430">
        <f>COUNTA(B20:B22)</f>
        <v>0</v>
      </c>
      <c r="D23" s="431"/>
      <c r="E23" s="427"/>
      <c r="F23" s="431"/>
      <c r="G23" s="432"/>
      <c r="H23" s="432"/>
      <c r="I23" s="512"/>
      <c r="J23" s="433"/>
      <c r="K23" s="549"/>
    </row>
    <row r="24" spans="1:11" s="424" customFormat="1" ht="35.15" hidden="1" customHeight="1" x14ac:dyDescent="0.25">
      <c r="A24" s="544" t="s">
        <v>190</v>
      </c>
      <c r="B24" s="426"/>
      <c r="C24" s="426"/>
      <c r="D24" s="421"/>
      <c r="E24" s="427"/>
      <c r="F24" s="421"/>
      <c r="G24" s="434"/>
      <c r="H24" s="434"/>
      <c r="I24" s="510"/>
      <c r="J24" s="365"/>
      <c r="K24" s="546">
        <f>SUM(J24:J27)</f>
        <v>0</v>
      </c>
    </row>
    <row r="25" spans="1:11" s="424" customFormat="1" ht="35.15" hidden="1" customHeight="1" x14ac:dyDescent="0.25">
      <c r="A25" s="544"/>
      <c r="B25" s="426"/>
      <c r="C25" s="426"/>
      <c r="D25" s="421"/>
      <c r="E25" s="427"/>
      <c r="F25" s="421"/>
      <c r="G25" s="434"/>
      <c r="H25" s="434"/>
      <c r="I25" s="510"/>
      <c r="J25" s="365"/>
      <c r="K25" s="546"/>
    </row>
    <row r="26" spans="1:11" s="424" customFormat="1" ht="35.15" hidden="1" customHeight="1" x14ac:dyDescent="0.25">
      <c r="A26" s="545"/>
      <c r="B26" s="435"/>
      <c r="C26" s="435"/>
      <c r="D26" s="284"/>
      <c r="E26" s="427"/>
      <c r="F26" s="284"/>
      <c r="G26" s="255"/>
      <c r="H26" s="255"/>
      <c r="I26" s="513"/>
      <c r="J26" s="436"/>
      <c r="K26" s="547"/>
    </row>
    <row r="27" spans="1:11" s="424" customFormat="1" ht="35.15" hidden="1" customHeight="1" x14ac:dyDescent="0.25">
      <c r="A27" s="545"/>
      <c r="B27" s="429" t="s">
        <v>226</v>
      </c>
      <c r="C27" s="430">
        <f>COUNTA(B24:B26)</f>
        <v>0</v>
      </c>
      <c r="D27" s="431"/>
      <c r="E27" s="427"/>
      <c r="F27" s="431"/>
      <c r="G27" s="432"/>
      <c r="H27" s="432"/>
      <c r="I27" s="512"/>
      <c r="J27" s="422"/>
      <c r="K27" s="547"/>
    </row>
    <row r="28" spans="1:11" s="424" customFormat="1" ht="35.15" hidden="1" customHeight="1" x14ac:dyDescent="0.25">
      <c r="A28" s="548" t="s">
        <v>179</v>
      </c>
      <c r="B28" s="425"/>
      <c r="C28" s="426"/>
      <c r="D28" s="421"/>
      <c r="E28" s="427"/>
      <c r="F28" s="421"/>
      <c r="G28" s="421"/>
      <c r="H28" s="421"/>
      <c r="I28" s="510"/>
      <c r="J28" s="422"/>
      <c r="K28" s="549">
        <f>SUM(J28:J31)</f>
        <v>0</v>
      </c>
    </row>
    <row r="29" spans="1:11" s="424" customFormat="1" ht="35.15" hidden="1" customHeight="1" x14ac:dyDescent="0.25">
      <c r="A29" s="548"/>
      <c r="B29" s="425"/>
      <c r="C29" s="426"/>
      <c r="D29" s="421"/>
      <c r="E29" s="427"/>
      <c r="F29" s="421"/>
      <c r="G29" s="421"/>
      <c r="H29" s="421"/>
      <c r="I29" s="510"/>
      <c r="J29" s="422"/>
      <c r="K29" s="549"/>
    </row>
    <row r="30" spans="1:11" s="424" customFormat="1" ht="35.15" hidden="1" customHeight="1" x14ac:dyDescent="0.25">
      <c r="A30" s="548"/>
      <c r="B30" s="188"/>
      <c r="C30" s="32"/>
      <c r="D30" s="33"/>
      <c r="E30" s="427"/>
      <c r="F30" s="33"/>
      <c r="G30" s="428"/>
      <c r="H30" s="428"/>
      <c r="I30" s="511"/>
      <c r="J30" s="74"/>
      <c r="K30" s="549"/>
    </row>
    <row r="31" spans="1:11" s="424" customFormat="1" ht="35.15" hidden="1" customHeight="1" x14ac:dyDescent="0.25">
      <c r="A31" s="548"/>
      <c r="B31" s="429" t="s">
        <v>226</v>
      </c>
      <c r="C31" s="430">
        <f>COUNTA(B28:B30)</f>
        <v>0</v>
      </c>
      <c r="D31" s="431"/>
      <c r="E31" s="427"/>
      <c r="F31" s="431"/>
      <c r="G31" s="432"/>
      <c r="H31" s="432"/>
      <c r="I31" s="512"/>
      <c r="J31" s="433"/>
      <c r="K31" s="549"/>
    </row>
    <row r="32" spans="1:11" s="424" customFormat="1" ht="35.15" hidden="1" customHeight="1" x14ac:dyDescent="0.25">
      <c r="A32" s="544" t="s">
        <v>191</v>
      </c>
      <c r="B32" s="426"/>
      <c r="C32" s="426"/>
      <c r="D32" s="421"/>
      <c r="E32" s="427"/>
      <c r="F32" s="421"/>
      <c r="G32" s="434"/>
      <c r="H32" s="434"/>
      <c r="I32" s="510"/>
      <c r="J32" s="365"/>
      <c r="K32" s="546">
        <f>SUM(J32:J35)</f>
        <v>0</v>
      </c>
    </row>
    <row r="33" spans="1:11" s="424" customFormat="1" ht="35.15" hidden="1" customHeight="1" x14ac:dyDescent="0.25">
      <c r="A33" s="544"/>
      <c r="B33" s="426"/>
      <c r="C33" s="426"/>
      <c r="D33" s="421"/>
      <c r="E33" s="427"/>
      <c r="F33" s="421"/>
      <c r="G33" s="434"/>
      <c r="H33" s="434"/>
      <c r="I33" s="510"/>
      <c r="J33" s="365"/>
      <c r="K33" s="546"/>
    </row>
    <row r="34" spans="1:11" s="424" customFormat="1" ht="35.15" hidden="1" customHeight="1" x14ac:dyDescent="0.25">
      <c r="A34" s="545"/>
      <c r="B34" s="435"/>
      <c r="C34" s="435"/>
      <c r="D34" s="284"/>
      <c r="E34" s="427"/>
      <c r="F34" s="284"/>
      <c r="G34" s="255"/>
      <c r="H34" s="255"/>
      <c r="I34" s="513"/>
      <c r="J34" s="436"/>
      <c r="K34" s="547"/>
    </row>
    <row r="35" spans="1:11" s="424" customFormat="1" ht="35.15" hidden="1" customHeight="1" x14ac:dyDescent="0.25">
      <c r="A35" s="545"/>
      <c r="B35" s="429" t="s">
        <v>226</v>
      </c>
      <c r="C35" s="430">
        <f>COUNTA(B32:B34)</f>
        <v>0</v>
      </c>
      <c r="D35" s="431"/>
      <c r="E35" s="427"/>
      <c r="F35" s="431"/>
      <c r="G35" s="432"/>
      <c r="H35" s="432"/>
      <c r="I35" s="512"/>
      <c r="J35" s="422"/>
      <c r="K35" s="547"/>
    </row>
    <row r="36" spans="1:11" s="424" customFormat="1" ht="35.15" hidden="1" customHeight="1" x14ac:dyDescent="0.25">
      <c r="A36" s="548" t="s">
        <v>193</v>
      </c>
      <c r="B36" s="425"/>
      <c r="C36" s="426"/>
      <c r="D36" s="421"/>
      <c r="E36" s="427"/>
      <c r="F36" s="421"/>
      <c r="G36" s="421"/>
      <c r="H36" s="421"/>
      <c r="I36" s="510"/>
      <c r="J36" s="422"/>
      <c r="K36" s="549">
        <f>SUM(J36:J39)</f>
        <v>0</v>
      </c>
    </row>
    <row r="37" spans="1:11" s="424" customFormat="1" ht="35.15" hidden="1" customHeight="1" x14ac:dyDescent="0.25">
      <c r="A37" s="548"/>
      <c r="B37" s="425"/>
      <c r="C37" s="426"/>
      <c r="D37" s="421"/>
      <c r="E37" s="427"/>
      <c r="F37" s="421"/>
      <c r="G37" s="421"/>
      <c r="H37" s="421"/>
      <c r="I37" s="510"/>
      <c r="J37" s="422"/>
      <c r="K37" s="549"/>
    </row>
    <row r="38" spans="1:11" s="424" customFormat="1" ht="35.15" hidden="1" customHeight="1" x14ac:dyDescent="0.25">
      <c r="A38" s="548"/>
      <c r="B38" s="188"/>
      <c r="C38" s="32"/>
      <c r="D38" s="33"/>
      <c r="E38" s="427"/>
      <c r="F38" s="33"/>
      <c r="G38" s="428"/>
      <c r="H38" s="428"/>
      <c r="I38" s="511"/>
      <c r="J38" s="74"/>
      <c r="K38" s="549"/>
    </row>
    <row r="39" spans="1:11" s="424" customFormat="1" ht="35.15" hidden="1" customHeight="1" x14ac:dyDescent="0.25">
      <c r="A39" s="548"/>
      <c r="B39" s="429" t="s">
        <v>226</v>
      </c>
      <c r="C39" s="430">
        <f>COUNTA(B36:B38)</f>
        <v>0</v>
      </c>
      <c r="D39" s="431"/>
      <c r="E39" s="427"/>
      <c r="F39" s="431"/>
      <c r="G39" s="432"/>
      <c r="H39" s="432"/>
      <c r="I39" s="512"/>
      <c r="J39" s="433"/>
      <c r="K39" s="549"/>
    </row>
    <row r="40" spans="1:11" s="424" customFormat="1" ht="35.15" hidden="1" customHeight="1" x14ac:dyDescent="0.25">
      <c r="A40" s="544" t="s">
        <v>192</v>
      </c>
      <c r="B40" s="426"/>
      <c r="C40" s="426"/>
      <c r="D40" s="421"/>
      <c r="E40" s="427"/>
      <c r="F40" s="421"/>
      <c r="G40" s="434"/>
      <c r="H40" s="434"/>
      <c r="I40" s="510"/>
      <c r="J40" s="365"/>
      <c r="K40" s="546">
        <f>SUM(J40:J43)</f>
        <v>0</v>
      </c>
    </row>
    <row r="41" spans="1:11" s="424" customFormat="1" ht="35.15" hidden="1" customHeight="1" x14ac:dyDescent="0.25">
      <c r="A41" s="544"/>
      <c r="B41" s="426"/>
      <c r="C41" s="426"/>
      <c r="D41" s="421"/>
      <c r="E41" s="427"/>
      <c r="F41" s="421"/>
      <c r="G41" s="434"/>
      <c r="H41" s="434"/>
      <c r="I41" s="510"/>
      <c r="J41" s="365"/>
      <c r="K41" s="546"/>
    </row>
    <row r="42" spans="1:11" s="424" customFormat="1" ht="35.15" hidden="1" customHeight="1" x14ac:dyDescent="0.25">
      <c r="A42" s="545"/>
      <c r="B42" s="435"/>
      <c r="C42" s="435"/>
      <c r="D42" s="284"/>
      <c r="E42" s="427"/>
      <c r="F42" s="284"/>
      <c r="G42" s="255"/>
      <c r="H42" s="255"/>
      <c r="I42" s="513"/>
      <c r="J42" s="436"/>
      <c r="K42" s="547"/>
    </row>
    <row r="43" spans="1:11" s="424" customFormat="1" ht="35.15" hidden="1" customHeight="1" x14ac:dyDescent="0.25">
      <c r="A43" s="545"/>
      <c r="B43" s="429" t="s">
        <v>226</v>
      </c>
      <c r="C43" s="430">
        <f>COUNTA(B40:B42)</f>
        <v>0</v>
      </c>
      <c r="D43" s="431"/>
      <c r="E43" s="427"/>
      <c r="F43" s="431"/>
      <c r="G43" s="432"/>
      <c r="H43" s="432"/>
      <c r="I43" s="512"/>
      <c r="J43" s="422"/>
      <c r="K43" s="547"/>
    </row>
    <row r="44" spans="1:11" s="424" customFormat="1" ht="35.15" hidden="1" customHeight="1" x14ac:dyDescent="0.25">
      <c r="A44" s="548" t="s">
        <v>194</v>
      </c>
      <c r="B44" s="425"/>
      <c r="C44" s="426"/>
      <c r="D44" s="421"/>
      <c r="E44" s="427"/>
      <c r="F44" s="421"/>
      <c r="G44" s="421"/>
      <c r="H44" s="421"/>
      <c r="I44" s="510"/>
      <c r="J44" s="422"/>
      <c r="K44" s="549">
        <f>SUM(J44:J47)</f>
        <v>0</v>
      </c>
    </row>
    <row r="45" spans="1:11" s="424" customFormat="1" ht="35.15" hidden="1" customHeight="1" x14ac:dyDescent="0.25">
      <c r="A45" s="548"/>
      <c r="B45" s="425"/>
      <c r="C45" s="426"/>
      <c r="D45" s="421"/>
      <c r="E45" s="427"/>
      <c r="F45" s="421"/>
      <c r="G45" s="421"/>
      <c r="H45" s="421"/>
      <c r="I45" s="510"/>
      <c r="J45" s="422"/>
      <c r="K45" s="549"/>
    </row>
    <row r="46" spans="1:11" s="424" customFormat="1" ht="35.15" hidden="1" customHeight="1" x14ac:dyDescent="0.25">
      <c r="A46" s="548"/>
      <c r="B46" s="188"/>
      <c r="C46" s="32"/>
      <c r="D46" s="33"/>
      <c r="E46" s="427"/>
      <c r="F46" s="33"/>
      <c r="G46" s="428"/>
      <c r="H46" s="428"/>
      <c r="I46" s="511"/>
      <c r="J46" s="74"/>
      <c r="K46" s="549"/>
    </row>
    <row r="47" spans="1:11" s="424" customFormat="1" ht="35.15" hidden="1" customHeight="1" x14ac:dyDescent="0.25">
      <c r="A47" s="548"/>
      <c r="B47" s="429" t="s">
        <v>226</v>
      </c>
      <c r="C47" s="430">
        <f>COUNTA(B44:B46)</f>
        <v>0</v>
      </c>
      <c r="D47" s="431"/>
      <c r="E47" s="427"/>
      <c r="F47" s="431"/>
      <c r="G47" s="432"/>
      <c r="H47" s="432"/>
      <c r="I47" s="512"/>
      <c r="J47" s="433"/>
      <c r="K47" s="549"/>
    </row>
    <row r="48" spans="1:11" s="424" customFormat="1" ht="35.15" hidden="1" customHeight="1" x14ac:dyDescent="0.25">
      <c r="A48" s="544" t="s">
        <v>195</v>
      </c>
      <c r="B48" s="426"/>
      <c r="C48" s="426"/>
      <c r="D48" s="421"/>
      <c r="E48" s="427"/>
      <c r="F48" s="421"/>
      <c r="G48" s="434"/>
      <c r="H48" s="434"/>
      <c r="I48" s="510"/>
      <c r="J48" s="365"/>
      <c r="K48" s="546">
        <f>SUM(J48:J51)</f>
        <v>0</v>
      </c>
    </row>
    <row r="49" spans="1:11" s="424" customFormat="1" ht="35.15" hidden="1" customHeight="1" x14ac:dyDescent="0.25">
      <c r="A49" s="544"/>
      <c r="B49" s="426"/>
      <c r="C49" s="426"/>
      <c r="D49" s="421"/>
      <c r="E49" s="427"/>
      <c r="F49" s="421"/>
      <c r="G49" s="434"/>
      <c r="H49" s="434"/>
      <c r="I49" s="510"/>
      <c r="J49" s="365"/>
      <c r="K49" s="546"/>
    </row>
    <row r="50" spans="1:11" s="424" customFormat="1" ht="35.15" hidden="1" customHeight="1" x14ac:dyDescent="0.25">
      <c r="A50" s="545"/>
      <c r="B50" s="435"/>
      <c r="C50" s="435"/>
      <c r="D50" s="284"/>
      <c r="E50" s="427"/>
      <c r="F50" s="284"/>
      <c r="G50" s="255"/>
      <c r="H50" s="255"/>
      <c r="I50" s="513"/>
      <c r="J50" s="436"/>
      <c r="K50" s="547"/>
    </row>
    <row r="51" spans="1:11" s="424" customFormat="1" ht="35.15" hidden="1" customHeight="1" x14ac:dyDescent="0.25">
      <c r="A51" s="545"/>
      <c r="B51" s="429" t="s">
        <v>226</v>
      </c>
      <c r="C51" s="430">
        <f>COUNTA(B48:B50)</f>
        <v>0</v>
      </c>
      <c r="D51" s="431"/>
      <c r="E51" s="427"/>
      <c r="F51" s="431"/>
      <c r="G51" s="432"/>
      <c r="H51" s="432"/>
      <c r="I51" s="512"/>
      <c r="J51" s="422"/>
      <c r="K51" s="547"/>
    </row>
    <row r="52" spans="1:11" s="424" customFormat="1" ht="35.15" customHeight="1" x14ac:dyDescent="0.25">
      <c r="A52" s="544" t="s">
        <v>227</v>
      </c>
      <c r="B52" s="426" t="s">
        <v>256</v>
      </c>
      <c r="C52" s="426" t="s">
        <v>283</v>
      </c>
      <c r="D52" s="421" t="s">
        <v>24</v>
      </c>
      <c r="E52" s="427"/>
      <c r="F52" s="421" t="s">
        <v>61</v>
      </c>
      <c r="G52" s="434" t="s">
        <v>311</v>
      </c>
      <c r="H52" s="434" t="s">
        <v>310</v>
      </c>
      <c r="I52" s="510">
        <v>43089</v>
      </c>
      <c r="J52" s="365">
        <v>8614199.2827000003</v>
      </c>
      <c r="K52" s="546">
        <f>SUM(J52:J92)</f>
        <v>6609202981.3672066</v>
      </c>
    </row>
    <row r="53" spans="1:11" s="424" customFormat="1" ht="35.15" customHeight="1" x14ac:dyDescent="0.25">
      <c r="A53" s="544"/>
      <c r="B53" s="426" t="s">
        <v>257</v>
      </c>
      <c r="C53" s="426" t="s">
        <v>284</v>
      </c>
      <c r="D53" s="488" t="s">
        <v>24</v>
      </c>
      <c r="E53" s="427"/>
      <c r="F53" s="488" t="s">
        <v>61</v>
      </c>
      <c r="G53" s="434" t="s">
        <v>311</v>
      </c>
      <c r="H53" s="434" t="s">
        <v>310</v>
      </c>
      <c r="I53" s="510">
        <v>43089</v>
      </c>
      <c r="J53" s="365">
        <v>9175886.3305999991</v>
      </c>
      <c r="K53" s="546"/>
    </row>
    <row r="54" spans="1:11" s="424" customFormat="1" ht="35.15" customHeight="1" x14ac:dyDescent="0.25">
      <c r="A54" s="544"/>
      <c r="B54" s="426" t="s">
        <v>258</v>
      </c>
      <c r="C54" s="426" t="s">
        <v>285</v>
      </c>
      <c r="D54" s="488" t="s">
        <v>30</v>
      </c>
      <c r="E54" s="427"/>
      <c r="F54" s="488" t="s">
        <v>61</v>
      </c>
      <c r="G54" s="434" t="s">
        <v>311</v>
      </c>
      <c r="H54" s="434" t="s">
        <v>311</v>
      </c>
      <c r="I54" s="510">
        <v>43129</v>
      </c>
      <c r="J54" s="365">
        <v>60997464.6127</v>
      </c>
      <c r="K54" s="546"/>
    </row>
    <row r="55" spans="1:11" s="424" customFormat="1" ht="35.15" customHeight="1" x14ac:dyDescent="0.25">
      <c r="A55" s="544"/>
      <c r="B55" s="426" t="s">
        <v>259</v>
      </c>
      <c r="C55" s="426" t="s">
        <v>286</v>
      </c>
      <c r="D55" s="488" t="s">
        <v>30</v>
      </c>
      <c r="E55" s="427"/>
      <c r="F55" s="488" t="s">
        <v>61</v>
      </c>
      <c r="G55" s="434" t="s">
        <v>311</v>
      </c>
      <c r="H55" s="434" t="s">
        <v>311</v>
      </c>
      <c r="I55" s="510">
        <v>43143</v>
      </c>
      <c r="J55" s="365">
        <v>40395467.264195994</v>
      </c>
      <c r="K55" s="546"/>
    </row>
    <row r="56" spans="1:11" s="424" customFormat="1" ht="35.15" customHeight="1" x14ac:dyDescent="0.25">
      <c r="A56" s="544"/>
      <c r="B56" s="426" t="s">
        <v>260</v>
      </c>
      <c r="C56" s="426" t="s">
        <v>287</v>
      </c>
      <c r="D56" s="488" t="s">
        <v>25</v>
      </c>
      <c r="E56" s="427"/>
      <c r="F56" s="488" t="s">
        <v>61</v>
      </c>
      <c r="G56" s="434" t="s">
        <v>311</v>
      </c>
      <c r="H56" s="434" t="s">
        <v>312</v>
      </c>
      <c r="I56" s="510">
        <v>43095</v>
      </c>
      <c r="J56" s="365">
        <v>28807825.625138998</v>
      </c>
      <c r="K56" s="546"/>
    </row>
    <row r="57" spans="1:11" s="424" customFormat="1" ht="35.15" customHeight="1" x14ac:dyDescent="0.25">
      <c r="A57" s="544"/>
      <c r="B57" s="426" t="s">
        <v>261</v>
      </c>
      <c r="C57" s="426" t="s">
        <v>288</v>
      </c>
      <c r="D57" s="488" t="s">
        <v>25</v>
      </c>
      <c r="E57" s="427"/>
      <c r="F57" s="488" t="s">
        <v>61</v>
      </c>
      <c r="G57" s="434" t="s">
        <v>311</v>
      </c>
      <c r="H57" s="434" t="s">
        <v>312</v>
      </c>
      <c r="I57" s="510">
        <v>43096</v>
      </c>
      <c r="J57" s="365">
        <v>52629201.790890999</v>
      </c>
      <c r="K57" s="546"/>
    </row>
    <row r="58" spans="1:11" s="424" customFormat="1" ht="35.15" customHeight="1" x14ac:dyDescent="0.25">
      <c r="A58" s="544"/>
      <c r="B58" s="426" t="s">
        <v>262</v>
      </c>
      <c r="C58" s="426" t="s">
        <v>289</v>
      </c>
      <c r="D58" s="488" t="s">
        <v>25</v>
      </c>
      <c r="E58" s="427"/>
      <c r="F58" s="488" t="s">
        <v>61</v>
      </c>
      <c r="G58" s="434" t="s">
        <v>311</v>
      </c>
      <c r="H58" s="434" t="s">
        <v>312</v>
      </c>
      <c r="I58" s="510">
        <v>42763</v>
      </c>
      <c r="J58" s="365">
        <v>4544142.0764079997</v>
      </c>
      <c r="K58" s="546"/>
    </row>
    <row r="59" spans="1:11" s="424" customFormat="1" ht="35.15" customHeight="1" x14ac:dyDescent="0.25">
      <c r="A59" s="544"/>
      <c r="B59" s="426" t="s">
        <v>263</v>
      </c>
      <c r="C59" s="426" t="s">
        <v>290</v>
      </c>
      <c r="D59" s="488" t="s">
        <v>31</v>
      </c>
      <c r="E59" s="427"/>
      <c r="F59" s="488" t="s">
        <v>61</v>
      </c>
      <c r="G59" s="434" t="s">
        <v>311</v>
      </c>
      <c r="H59" s="434" t="s">
        <v>312</v>
      </c>
      <c r="I59" s="510">
        <v>42725</v>
      </c>
      <c r="J59" s="365">
        <v>8982191.0290199984</v>
      </c>
      <c r="K59" s="546"/>
    </row>
    <row r="60" spans="1:11" s="424" customFormat="1" ht="35.15" customHeight="1" x14ac:dyDescent="0.25">
      <c r="A60" s="544"/>
      <c r="B60" s="426" t="s">
        <v>264</v>
      </c>
      <c r="C60" s="426" t="s">
        <v>291</v>
      </c>
      <c r="D60" s="488" t="s">
        <v>31</v>
      </c>
      <c r="E60" s="427"/>
      <c r="F60" s="488" t="s">
        <v>61</v>
      </c>
      <c r="G60" s="434" t="s">
        <v>311</v>
      </c>
      <c r="H60" s="434" t="s">
        <v>312</v>
      </c>
      <c r="I60" s="510">
        <v>42727</v>
      </c>
      <c r="J60" s="365">
        <v>12525373.17526</v>
      </c>
      <c r="K60" s="546"/>
    </row>
    <row r="61" spans="1:11" s="424" customFormat="1" ht="35.15" customHeight="1" x14ac:dyDescent="0.25">
      <c r="A61" s="544"/>
      <c r="B61" s="426" t="s">
        <v>265</v>
      </c>
      <c r="C61" s="426" t="s">
        <v>292</v>
      </c>
      <c r="D61" s="488" t="s">
        <v>24</v>
      </c>
      <c r="E61" s="427"/>
      <c r="F61" s="488" t="s">
        <v>61</v>
      </c>
      <c r="G61" s="434" t="s">
        <v>311</v>
      </c>
      <c r="H61" s="434" t="s">
        <v>313</v>
      </c>
      <c r="I61" s="510">
        <v>43112</v>
      </c>
      <c r="J61" s="365">
        <v>29221720.859099999</v>
      </c>
      <c r="K61" s="546"/>
    </row>
    <row r="62" spans="1:11" s="424" customFormat="1" ht="35.15" customHeight="1" x14ac:dyDescent="0.25">
      <c r="A62" s="544"/>
      <c r="B62" s="426" t="s">
        <v>266</v>
      </c>
      <c r="C62" s="426" t="s">
        <v>293</v>
      </c>
      <c r="D62" s="488" t="s">
        <v>25</v>
      </c>
      <c r="E62" s="427"/>
      <c r="F62" s="488" t="s">
        <v>61</v>
      </c>
      <c r="G62" s="434" t="s">
        <v>311</v>
      </c>
      <c r="H62" s="434" t="s">
        <v>310</v>
      </c>
      <c r="I62" s="510">
        <v>43168</v>
      </c>
      <c r="J62" s="365">
        <v>341960329.23799998</v>
      </c>
      <c r="K62" s="546"/>
    </row>
    <row r="63" spans="1:11" s="424" customFormat="1" ht="35.15" customHeight="1" x14ac:dyDescent="0.25">
      <c r="A63" s="544"/>
      <c r="B63" s="426" t="s">
        <v>267</v>
      </c>
      <c r="C63" s="426" t="s">
        <v>294</v>
      </c>
      <c r="D63" s="488" t="s">
        <v>24</v>
      </c>
      <c r="E63" s="427"/>
      <c r="F63" s="488" t="s">
        <v>61</v>
      </c>
      <c r="G63" s="434" t="s">
        <v>311</v>
      </c>
      <c r="H63" s="434" t="s">
        <v>311</v>
      </c>
      <c r="I63" s="510">
        <v>43174</v>
      </c>
      <c r="J63" s="365">
        <v>69148371.670000002</v>
      </c>
      <c r="K63" s="546"/>
    </row>
    <row r="64" spans="1:11" s="424" customFormat="1" ht="35.15" customHeight="1" x14ac:dyDescent="0.25">
      <c r="A64" s="544"/>
      <c r="B64" s="426" t="s">
        <v>268</v>
      </c>
      <c r="C64" s="426" t="s">
        <v>295</v>
      </c>
      <c r="D64" s="488" t="s">
        <v>25</v>
      </c>
      <c r="E64" s="427"/>
      <c r="F64" s="488" t="s">
        <v>61</v>
      </c>
      <c r="G64" s="434" t="s">
        <v>311</v>
      </c>
      <c r="H64" s="434" t="s">
        <v>311</v>
      </c>
      <c r="I64" s="510">
        <v>43184</v>
      </c>
      <c r="J64" s="365">
        <v>8578635.6128000002</v>
      </c>
      <c r="K64" s="546"/>
    </row>
    <row r="65" spans="1:11" s="424" customFormat="1" ht="35.15" customHeight="1" x14ac:dyDescent="0.25">
      <c r="A65" s="544"/>
      <c r="B65" s="426" t="s">
        <v>269</v>
      </c>
      <c r="C65" s="426" t="s">
        <v>296</v>
      </c>
      <c r="D65" s="488" t="s">
        <v>24</v>
      </c>
      <c r="E65" s="427"/>
      <c r="F65" s="488" t="s">
        <v>61</v>
      </c>
      <c r="G65" s="434" t="s">
        <v>311</v>
      </c>
      <c r="H65" s="434" t="s">
        <v>311</v>
      </c>
      <c r="I65" s="510">
        <v>43185</v>
      </c>
      <c r="J65" s="365">
        <v>8729780.8720100001</v>
      </c>
      <c r="K65" s="546"/>
    </row>
    <row r="66" spans="1:11" s="424" customFormat="1" ht="35.15" customHeight="1" x14ac:dyDescent="0.25">
      <c r="A66" s="544"/>
      <c r="B66" s="426" t="s">
        <v>270</v>
      </c>
      <c r="C66" s="426" t="s">
        <v>297</v>
      </c>
      <c r="D66" s="488" t="s">
        <v>31</v>
      </c>
      <c r="E66" s="427"/>
      <c r="F66" s="488" t="s">
        <v>61</v>
      </c>
      <c r="G66" s="434" t="s">
        <v>311</v>
      </c>
      <c r="H66" s="434" t="s">
        <v>311</v>
      </c>
      <c r="I66" s="510">
        <v>43212</v>
      </c>
      <c r="J66" s="365">
        <v>161532020.18439201</v>
      </c>
      <c r="K66" s="546"/>
    </row>
    <row r="67" spans="1:11" s="424" customFormat="1" ht="35.15" customHeight="1" x14ac:dyDescent="0.25">
      <c r="A67" s="544"/>
      <c r="B67" s="426" t="s">
        <v>271</v>
      </c>
      <c r="C67" s="426" t="s">
        <v>298</v>
      </c>
      <c r="D67" s="488" t="s">
        <v>24</v>
      </c>
      <c r="E67" s="427"/>
      <c r="F67" s="488" t="s">
        <v>61</v>
      </c>
      <c r="G67" s="434" t="s">
        <v>311</v>
      </c>
      <c r="H67" s="434" t="s">
        <v>313</v>
      </c>
      <c r="I67" s="510">
        <v>43213</v>
      </c>
      <c r="J67" s="365">
        <v>383742328.64609402</v>
      </c>
      <c r="K67" s="546"/>
    </row>
    <row r="68" spans="1:11" s="424" customFormat="1" ht="35.15" customHeight="1" x14ac:dyDescent="0.25">
      <c r="A68" s="544"/>
      <c r="B68" s="426" t="s">
        <v>272</v>
      </c>
      <c r="C68" s="426" t="s">
        <v>299</v>
      </c>
      <c r="D68" s="488" t="s">
        <v>30</v>
      </c>
      <c r="E68" s="427"/>
      <c r="F68" s="488" t="s">
        <v>61</v>
      </c>
      <c r="G68" s="434" t="s">
        <v>311</v>
      </c>
      <c r="H68" s="434" t="s">
        <v>314</v>
      </c>
      <c r="I68" s="510">
        <v>43214</v>
      </c>
      <c r="J68" s="365">
        <v>102152779.51778899</v>
      </c>
      <c r="K68" s="546"/>
    </row>
    <row r="69" spans="1:11" s="424" customFormat="1" ht="35.15" customHeight="1" x14ac:dyDescent="0.25">
      <c r="A69" s="544"/>
      <c r="B69" s="426" t="s">
        <v>273</v>
      </c>
      <c r="C69" s="426" t="s">
        <v>300</v>
      </c>
      <c r="D69" s="488" t="s">
        <v>25</v>
      </c>
      <c r="E69" s="427"/>
      <c r="F69" s="488" t="s">
        <v>61</v>
      </c>
      <c r="G69" s="434" t="s">
        <v>311</v>
      </c>
      <c r="H69" s="434" t="s">
        <v>311</v>
      </c>
      <c r="I69" s="510">
        <v>43214</v>
      </c>
      <c r="J69" s="365">
        <v>24264719.442821</v>
      </c>
      <c r="K69" s="546"/>
    </row>
    <row r="70" spans="1:11" s="424" customFormat="1" ht="35.15" customHeight="1" x14ac:dyDescent="0.25">
      <c r="A70" s="544"/>
      <c r="B70" s="426" t="s">
        <v>274</v>
      </c>
      <c r="C70" s="426" t="s">
        <v>301</v>
      </c>
      <c r="D70" s="488" t="s">
        <v>25</v>
      </c>
      <c r="E70" s="427"/>
      <c r="F70" s="488" t="s">
        <v>61</v>
      </c>
      <c r="G70" s="434" t="s">
        <v>311</v>
      </c>
      <c r="H70" s="434" t="s">
        <v>313</v>
      </c>
      <c r="I70" s="510">
        <v>43242</v>
      </c>
      <c r="J70" s="365">
        <v>199517729.12499997</v>
      </c>
      <c r="K70" s="546"/>
    </row>
    <row r="71" spans="1:11" s="424" customFormat="1" ht="35.15" customHeight="1" x14ac:dyDescent="0.25">
      <c r="A71" s="544"/>
      <c r="B71" s="426" t="s">
        <v>275</v>
      </c>
      <c r="C71" s="426" t="s">
        <v>302</v>
      </c>
      <c r="D71" s="488" t="s">
        <v>24</v>
      </c>
      <c r="E71" s="427"/>
      <c r="F71" s="488" t="s">
        <v>61</v>
      </c>
      <c r="G71" s="434" t="s">
        <v>311</v>
      </c>
      <c r="H71" s="434" t="s">
        <v>313</v>
      </c>
      <c r="I71" s="510">
        <v>43243</v>
      </c>
      <c r="J71" s="365">
        <v>379404815.81999999</v>
      </c>
      <c r="K71" s="546"/>
    </row>
    <row r="72" spans="1:11" s="424" customFormat="1" ht="35.15" customHeight="1" x14ac:dyDescent="0.25">
      <c r="A72" s="544"/>
      <c r="B72" s="426" t="s">
        <v>276</v>
      </c>
      <c r="C72" s="426" t="s">
        <v>303</v>
      </c>
      <c r="D72" s="488" t="s">
        <v>30</v>
      </c>
      <c r="E72" s="427"/>
      <c r="F72" s="488" t="s">
        <v>61</v>
      </c>
      <c r="G72" s="434" t="s">
        <v>311</v>
      </c>
      <c r="H72" s="434" t="s">
        <v>313</v>
      </c>
      <c r="I72" s="510">
        <v>43237</v>
      </c>
      <c r="J72" s="365">
        <v>73570111.96989055</v>
      </c>
      <c r="K72" s="546"/>
    </row>
    <row r="73" spans="1:11" s="424" customFormat="1" ht="35.15" customHeight="1" x14ac:dyDescent="0.25">
      <c r="A73" s="544"/>
      <c r="B73" s="426" t="s">
        <v>277</v>
      </c>
      <c r="C73" s="426" t="s">
        <v>304</v>
      </c>
      <c r="D73" s="488" t="s">
        <v>31</v>
      </c>
      <c r="E73" s="427"/>
      <c r="F73" s="488" t="s">
        <v>61</v>
      </c>
      <c r="G73" s="434" t="s">
        <v>311</v>
      </c>
      <c r="H73" s="434" t="s">
        <v>311</v>
      </c>
      <c r="I73" s="510">
        <v>43258</v>
      </c>
      <c r="J73" s="365">
        <v>273644443.43370199</v>
      </c>
      <c r="K73" s="546"/>
    </row>
    <row r="74" spans="1:11" s="424" customFormat="1" ht="35.15" customHeight="1" x14ac:dyDescent="0.25">
      <c r="A74" s="544"/>
      <c r="B74" s="426" t="s">
        <v>278</v>
      </c>
      <c r="C74" s="426" t="s">
        <v>305</v>
      </c>
      <c r="D74" s="488" t="s">
        <v>31</v>
      </c>
      <c r="E74" s="427"/>
      <c r="F74" s="488" t="s">
        <v>61</v>
      </c>
      <c r="G74" s="434" t="s">
        <v>311</v>
      </c>
      <c r="H74" s="434" t="s">
        <v>311</v>
      </c>
      <c r="I74" s="510">
        <v>43278</v>
      </c>
      <c r="J74" s="365">
        <v>4044587.1856940002</v>
      </c>
      <c r="K74" s="546"/>
    </row>
    <row r="75" spans="1:11" s="424" customFormat="1" ht="35.15" customHeight="1" x14ac:dyDescent="0.25">
      <c r="A75" s="544"/>
      <c r="B75" s="426" t="s">
        <v>279</v>
      </c>
      <c r="C75" s="426" t="s">
        <v>306</v>
      </c>
      <c r="D75" s="488" t="s">
        <v>31</v>
      </c>
      <c r="E75" s="427"/>
      <c r="F75" s="488" t="s">
        <v>61</v>
      </c>
      <c r="G75" s="434" t="s">
        <v>311</v>
      </c>
      <c r="H75" s="434" t="s">
        <v>311</v>
      </c>
      <c r="I75" s="510">
        <v>43278</v>
      </c>
      <c r="J75" s="365">
        <v>9019388.7492059991</v>
      </c>
      <c r="K75" s="546"/>
    </row>
    <row r="76" spans="1:11" s="424" customFormat="1" ht="35.15" customHeight="1" x14ac:dyDescent="0.25">
      <c r="A76" s="544"/>
      <c r="B76" s="426" t="s">
        <v>280</v>
      </c>
      <c r="C76" s="426" t="s">
        <v>307</v>
      </c>
      <c r="D76" s="488" t="s">
        <v>25</v>
      </c>
      <c r="E76" s="427"/>
      <c r="F76" s="488" t="s">
        <v>61</v>
      </c>
      <c r="G76" s="434" t="s">
        <v>311</v>
      </c>
      <c r="H76" s="434" t="s">
        <v>313</v>
      </c>
      <c r="I76" s="510">
        <v>43307</v>
      </c>
      <c r="J76" s="365">
        <v>1203688093.0668001</v>
      </c>
      <c r="K76" s="546"/>
    </row>
    <row r="77" spans="1:11" s="424" customFormat="1" ht="35.15" customHeight="1" x14ac:dyDescent="0.25">
      <c r="A77" s="544"/>
      <c r="B77" s="426" t="s">
        <v>281</v>
      </c>
      <c r="C77" s="426" t="s">
        <v>308</v>
      </c>
      <c r="D77" s="488" t="s">
        <v>24</v>
      </c>
      <c r="E77" s="427"/>
      <c r="F77" s="488" t="s">
        <v>61</v>
      </c>
      <c r="G77" s="434" t="s">
        <v>311</v>
      </c>
      <c r="H77" s="434" t="s">
        <v>311</v>
      </c>
      <c r="I77" s="510">
        <v>43308</v>
      </c>
      <c r="J77" s="365">
        <v>1090346717.8917968</v>
      </c>
      <c r="K77" s="546"/>
    </row>
    <row r="78" spans="1:11" s="424" customFormat="1" ht="35.15" customHeight="1" x14ac:dyDescent="0.25">
      <c r="A78" s="544"/>
      <c r="B78" s="426" t="s">
        <v>282</v>
      </c>
      <c r="C78" s="426" t="s">
        <v>309</v>
      </c>
      <c r="D78" s="488" t="s">
        <v>25</v>
      </c>
      <c r="E78" s="427"/>
      <c r="F78" s="488" t="s">
        <v>61</v>
      </c>
      <c r="G78" s="434" t="s">
        <v>311</v>
      </c>
      <c r="H78" s="434" t="s">
        <v>340</v>
      </c>
      <c r="I78" s="510">
        <v>43348</v>
      </c>
      <c r="J78" s="365">
        <v>141574869.52450076</v>
      </c>
      <c r="K78" s="546"/>
    </row>
    <row r="79" spans="1:11" s="424" customFormat="1" ht="35.15" customHeight="1" x14ac:dyDescent="0.25">
      <c r="A79" s="544"/>
      <c r="B79" s="426" t="s">
        <v>338</v>
      </c>
      <c r="C79" s="426" t="s">
        <v>339</v>
      </c>
      <c r="D79" s="522" t="s">
        <v>30</v>
      </c>
      <c r="E79" s="427"/>
      <c r="F79" s="522" t="s">
        <v>61</v>
      </c>
      <c r="G79" s="434" t="s">
        <v>311</v>
      </c>
      <c r="H79" s="434" t="s">
        <v>340</v>
      </c>
      <c r="I79" s="510">
        <v>43368</v>
      </c>
      <c r="J79" s="365">
        <v>201583312.76570958</v>
      </c>
      <c r="K79" s="546"/>
    </row>
    <row r="80" spans="1:11" s="424" customFormat="1" ht="35.15" customHeight="1" x14ac:dyDescent="0.25">
      <c r="A80" s="544"/>
      <c r="B80" s="435" t="s">
        <v>330</v>
      </c>
      <c r="C80" s="426" t="s">
        <v>333</v>
      </c>
      <c r="D80" s="493" t="s">
        <v>24</v>
      </c>
      <c r="E80" s="427"/>
      <c r="F80" s="493" t="s">
        <v>61</v>
      </c>
      <c r="G80" s="434" t="s">
        <v>332</v>
      </c>
      <c r="H80" s="434" t="s">
        <v>331</v>
      </c>
      <c r="I80" s="510">
        <v>43398</v>
      </c>
      <c r="J80" s="365">
        <f>78251525.87*6.7573</f>
        <v>528769035.76135105</v>
      </c>
      <c r="K80" s="546"/>
    </row>
    <row r="81" spans="1:11" s="424" customFormat="1" ht="35.15" customHeight="1" x14ac:dyDescent="0.25">
      <c r="A81" s="545"/>
      <c r="B81" s="435" t="s">
        <v>334</v>
      </c>
      <c r="C81" s="435" t="s">
        <v>335</v>
      </c>
      <c r="D81" s="284" t="s">
        <v>24</v>
      </c>
      <c r="E81" s="427"/>
      <c r="F81" s="284" t="s">
        <v>61</v>
      </c>
      <c r="G81" s="434" t="s">
        <v>332</v>
      </c>
      <c r="H81" s="255" t="s">
        <v>331</v>
      </c>
      <c r="I81" s="510">
        <v>43398</v>
      </c>
      <c r="J81" s="436">
        <f>69966052.21*6.7573</f>
        <v>472781604.59863293</v>
      </c>
      <c r="K81" s="547"/>
    </row>
    <row r="82" spans="1:11" s="424" customFormat="1" ht="35.15" customHeight="1" x14ac:dyDescent="0.25">
      <c r="A82" s="545"/>
      <c r="B82" s="435" t="s">
        <v>342</v>
      </c>
      <c r="C82" s="435" t="s">
        <v>348</v>
      </c>
      <c r="D82" s="284" t="s">
        <v>25</v>
      </c>
      <c r="E82" s="427"/>
      <c r="F82" s="527" t="s">
        <v>61</v>
      </c>
      <c r="G82" s="434" t="s">
        <v>354</v>
      </c>
      <c r="H82" s="434" t="s">
        <v>354</v>
      </c>
      <c r="I82" s="510">
        <v>43418</v>
      </c>
      <c r="J82" s="436">
        <f>(783.098906)*6.7573*10000</f>
        <v>52916342.375138</v>
      </c>
      <c r="K82" s="547"/>
    </row>
    <row r="83" spans="1:11" s="424" customFormat="1" ht="35.15" customHeight="1" x14ac:dyDescent="0.25">
      <c r="A83" s="545"/>
      <c r="B83" s="435" t="s">
        <v>343</v>
      </c>
      <c r="C83" s="435" t="s">
        <v>349</v>
      </c>
      <c r="D83" s="284" t="s">
        <v>25</v>
      </c>
      <c r="E83" s="427"/>
      <c r="F83" s="284" t="s">
        <v>61</v>
      </c>
      <c r="G83" s="434" t="s">
        <v>354</v>
      </c>
      <c r="H83" s="434" t="s">
        <v>354</v>
      </c>
      <c r="I83" s="510"/>
      <c r="J83" s="436">
        <f>(45.44985)*6.7573*10000</f>
        <v>3071182.7140499996</v>
      </c>
      <c r="K83" s="547"/>
    </row>
    <row r="84" spans="1:11" s="424" customFormat="1" ht="35.15" customHeight="1" x14ac:dyDescent="0.25">
      <c r="A84" s="545"/>
      <c r="B84" s="435" t="s">
        <v>344</v>
      </c>
      <c r="C84" s="435" t="s">
        <v>350</v>
      </c>
      <c r="D84" s="284" t="s">
        <v>25</v>
      </c>
      <c r="E84" s="427"/>
      <c r="F84" s="527" t="s">
        <v>61</v>
      </c>
      <c r="G84" s="434" t="s">
        <v>354</v>
      </c>
      <c r="H84" s="434" t="s">
        <v>354</v>
      </c>
      <c r="I84" s="510">
        <v>43364</v>
      </c>
      <c r="J84" s="436">
        <f>277.564949*6.7573*10000</f>
        <v>18755896.298776999</v>
      </c>
      <c r="K84" s="547"/>
    </row>
    <row r="85" spans="1:11" s="424" customFormat="1" ht="35.15" customHeight="1" x14ac:dyDescent="0.25">
      <c r="A85" s="545"/>
      <c r="B85" s="435" t="s">
        <v>345</v>
      </c>
      <c r="C85" s="435" t="s">
        <v>351</v>
      </c>
      <c r="D85" s="284" t="s">
        <v>25</v>
      </c>
      <c r="E85" s="427"/>
      <c r="F85" s="284" t="s">
        <v>61</v>
      </c>
      <c r="G85" s="434" t="s">
        <v>354</v>
      </c>
      <c r="H85" s="434" t="s">
        <v>354</v>
      </c>
      <c r="I85" s="510">
        <v>43364</v>
      </c>
      <c r="J85" s="436">
        <f>370.318791*6.7573*10000</f>
        <v>25023551.664242994</v>
      </c>
      <c r="K85" s="547"/>
    </row>
    <row r="86" spans="1:11" s="424" customFormat="1" ht="35.15" customHeight="1" x14ac:dyDescent="0.25">
      <c r="A86" s="545"/>
      <c r="B86" s="435" t="s">
        <v>346</v>
      </c>
      <c r="C86" s="435" t="s">
        <v>352</v>
      </c>
      <c r="D86" s="284" t="s">
        <v>25</v>
      </c>
      <c r="E86" s="427"/>
      <c r="F86" s="527" t="s">
        <v>61</v>
      </c>
      <c r="G86" s="434" t="s">
        <v>354</v>
      </c>
      <c r="H86" s="434" t="s">
        <v>354</v>
      </c>
      <c r="I86" s="510">
        <v>43186</v>
      </c>
      <c r="J86" s="436">
        <f>34.653483*6.7573*10000</f>
        <v>2341639.8067590003</v>
      </c>
      <c r="K86" s="547"/>
    </row>
    <row r="87" spans="1:11" s="424" customFormat="1" ht="35.15" customHeight="1" x14ac:dyDescent="0.25">
      <c r="A87" s="545"/>
      <c r="B87" s="435" t="s">
        <v>347</v>
      </c>
      <c r="C87" s="435" t="s">
        <v>353</v>
      </c>
      <c r="D87" s="284" t="s">
        <v>25</v>
      </c>
      <c r="E87" s="427"/>
      <c r="F87" s="284" t="s">
        <v>61</v>
      </c>
      <c r="G87" s="434" t="s">
        <v>354</v>
      </c>
      <c r="H87" s="434" t="s">
        <v>354</v>
      </c>
      <c r="I87" s="510">
        <v>43387</v>
      </c>
      <c r="J87" s="436">
        <f>277.773932*6.7573*10000</f>
        <v>18770017.907035999</v>
      </c>
      <c r="K87" s="547"/>
    </row>
    <row r="88" spans="1:11" s="424" customFormat="1" ht="35.15" customHeight="1" x14ac:dyDescent="0.25">
      <c r="A88" s="545"/>
      <c r="B88" s="435" t="s">
        <v>364</v>
      </c>
      <c r="C88" s="435" t="s">
        <v>367</v>
      </c>
      <c r="D88" s="284" t="s">
        <v>30</v>
      </c>
      <c r="E88" s="427"/>
      <c r="F88" s="284" t="s">
        <v>61</v>
      </c>
      <c r="G88" s="434" t="s">
        <v>315</v>
      </c>
      <c r="H88" s="434" t="s">
        <v>311</v>
      </c>
      <c r="I88" s="510">
        <v>43417</v>
      </c>
      <c r="J88" s="436">
        <v>11749185.09908</v>
      </c>
      <c r="K88" s="547"/>
    </row>
    <row r="89" spans="1:11" s="424" customFormat="1" ht="35.15" customHeight="1" x14ac:dyDescent="0.25">
      <c r="A89" s="545"/>
      <c r="B89" s="435" t="s">
        <v>365</v>
      </c>
      <c r="C89" s="435" t="s">
        <v>368</v>
      </c>
      <c r="D89" s="284" t="s">
        <v>24</v>
      </c>
      <c r="E89" s="427"/>
      <c r="F89" s="284" t="s">
        <v>61</v>
      </c>
      <c r="G89" s="434" t="s">
        <v>315</v>
      </c>
      <c r="H89" s="434" t="s">
        <v>313</v>
      </c>
      <c r="I89" s="510">
        <v>43420</v>
      </c>
      <c r="J89" s="436">
        <v>472710300.14999998</v>
      </c>
      <c r="K89" s="547"/>
    </row>
    <row r="90" spans="1:11" s="424" customFormat="1" ht="35.15" customHeight="1" x14ac:dyDescent="0.25">
      <c r="A90" s="545"/>
      <c r="B90" s="435" t="s">
        <v>366</v>
      </c>
      <c r="C90" s="435" t="s">
        <v>369</v>
      </c>
      <c r="D90" s="284" t="s">
        <v>24</v>
      </c>
      <c r="E90" s="427"/>
      <c r="F90" s="284" t="s">
        <v>61</v>
      </c>
      <c r="G90" s="434" t="s">
        <v>315</v>
      </c>
      <c r="H90" s="434" t="s">
        <v>311</v>
      </c>
      <c r="I90" s="510">
        <v>43440</v>
      </c>
      <c r="J90" s="436">
        <v>69917718.22992</v>
      </c>
      <c r="K90" s="547"/>
    </row>
    <row r="91" spans="1:11" s="424" customFormat="1" ht="35.15" customHeight="1" x14ac:dyDescent="0.25">
      <c r="A91" s="545"/>
      <c r="B91" s="435"/>
      <c r="C91" s="435"/>
      <c r="D91" s="284"/>
      <c r="E91" s="427"/>
      <c r="F91" s="284"/>
      <c r="G91" s="434"/>
      <c r="H91" s="255"/>
      <c r="I91" s="510"/>
      <c r="J91" s="436"/>
      <c r="K91" s="547"/>
    </row>
    <row r="92" spans="1:11" s="424" customFormat="1" ht="35.15" customHeight="1" x14ac:dyDescent="0.25">
      <c r="A92" s="545"/>
      <c r="B92" s="429" t="s">
        <v>226</v>
      </c>
      <c r="C92" s="430" t="s">
        <v>370</v>
      </c>
      <c r="D92" s="431"/>
      <c r="E92" s="427"/>
      <c r="F92" s="431"/>
      <c r="G92" s="434"/>
      <c r="H92" s="432"/>
      <c r="I92" s="512"/>
      <c r="J92" s="422"/>
      <c r="K92" s="547"/>
    </row>
    <row r="93" spans="1:11" s="424" customFormat="1" ht="35.15" hidden="1" customHeight="1" x14ac:dyDescent="0.25">
      <c r="A93" s="548" t="s">
        <v>228</v>
      </c>
      <c r="B93" s="425"/>
      <c r="C93" s="426"/>
      <c r="D93" s="421"/>
      <c r="E93" s="427"/>
      <c r="F93" s="421"/>
      <c r="G93" s="434" t="s">
        <v>311</v>
      </c>
      <c r="H93" s="421"/>
      <c r="I93" s="510"/>
      <c r="J93" s="422"/>
      <c r="K93" s="549">
        <f>SUM(J93:J96)</f>
        <v>0</v>
      </c>
    </row>
    <row r="94" spans="1:11" s="424" customFormat="1" ht="35.15" hidden="1" customHeight="1" x14ac:dyDescent="0.25">
      <c r="A94" s="548"/>
      <c r="B94" s="425"/>
      <c r="C94" s="426"/>
      <c r="D94" s="421"/>
      <c r="E94" s="427"/>
      <c r="F94" s="421"/>
      <c r="G94" s="434" t="s">
        <v>311</v>
      </c>
      <c r="H94" s="421"/>
      <c r="I94" s="510"/>
      <c r="J94" s="422"/>
      <c r="K94" s="549"/>
    </row>
    <row r="95" spans="1:11" s="424" customFormat="1" ht="35.15" hidden="1" customHeight="1" x14ac:dyDescent="0.25">
      <c r="A95" s="548"/>
      <c r="B95" s="188"/>
      <c r="C95" s="32"/>
      <c r="D95" s="33"/>
      <c r="E95" s="427"/>
      <c r="F95" s="33"/>
      <c r="G95" s="434" t="s">
        <v>311</v>
      </c>
      <c r="H95" s="428"/>
      <c r="I95" s="511"/>
      <c r="J95" s="74"/>
      <c r="K95" s="549"/>
    </row>
    <row r="96" spans="1:11" s="424" customFormat="1" ht="35.15" hidden="1" customHeight="1" x14ac:dyDescent="0.25">
      <c r="A96" s="548"/>
      <c r="B96" s="429" t="s">
        <v>229</v>
      </c>
      <c r="C96" s="430">
        <f>COUNTA(B93:B95)</f>
        <v>0</v>
      </c>
      <c r="D96" s="431"/>
      <c r="E96" s="427"/>
      <c r="F96" s="431"/>
      <c r="G96" s="434" t="s">
        <v>311</v>
      </c>
      <c r="H96" s="432"/>
      <c r="I96" s="512"/>
      <c r="J96" s="433"/>
      <c r="K96" s="549"/>
    </row>
    <row r="97" spans="1:11" s="424" customFormat="1" ht="35.15" hidden="1" customHeight="1" x14ac:dyDescent="0.25">
      <c r="A97" s="544" t="s">
        <v>230</v>
      </c>
      <c r="B97" s="426"/>
      <c r="C97" s="426"/>
      <c r="D97" s="421"/>
      <c r="E97" s="427"/>
      <c r="F97" s="421"/>
      <c r="G97" s="434" t="s">
        <v>311</v>
      </c>
      <c r="H97" s="434"/>
      <c r="I97" s="510"/>
      <c r="J97" s="365"/>
      <c r="K97" s="546">
        <f>SUM(J97:J100)</f>
        <v>0</v>
      </c>
    </row>
    <row r="98" spans="1:11" s="424" customFormat="1" ht="35.15" hidden="1" customHeight="1" x14ac:dyDescent="0.25">
      <c r="A98" s="544"/>
      <c r="B98" s="426"/>
      <c r="C98" s="426"/>
      <c r="D98" s="421"/>
      <c r="E98" s="427"/>
      <c r="F98" s="421"/>
      <c r="G98" s="434" t="s">
        <v>311</v>
      </c>
      <c r="H98" s="434"/>
      <c r="I98" s="510"/>
      <c r="J98" s="365"/>
      <c r="K98" s="546"/>
    </row>
    <row r="99" spans="1:11" s="424" customFormat="1" ht="35.15" hidden="1" customHeight="1" x14ac:dyDescent="0.25">
      <c r="A99" s="545"/>
      <c r="B99" s="435"/>
      <c r="C99" s="435"/>
      <c r="D99" s="284"/>
      <c r="E99" s="427"/>
      <c r="F99" s="284"/>
      <c r="G99" s="434" t="s">
        <v>311</v>
      </c>
      <c r="H99" s="255"/>
      <c r="I99" s="513"/>
      <c r="J99" s="436"/>
      <c r="K99" s="547"/>
    </row>
    <row r="100" spans="1:11" s="424" customFormat="1" ht="35.15" hidden="1" customHeight="1" x14ac:dyDescent="0.25">
      <c r="A100" s="545"/>
      <c r="B100" s="429" t="s">
        <v>229</v>
      </c>
      <c r="C100" s="430">
        <f>COUNTA(B97:B99)</f>
        <v>0</v>
      </c>
      <c r="D100" s="431"/>
      <c r="E100" s="427"/>
      <c r="F100" s="431"/>
      <c r="G100" s="434" t="s">
        <v>311</v>
      </c>
      <c r="H100" s="432"/>
      <c r="I100" s="512"/>
      <c r="J100" s="422"/>
      <c r="K100" s="547"/>
    </row>
    <row r="101" spans="1:11" s="424" customFormat="1" ht="35.15" hidden="1" customHeight="1" x14ac:dyDescent="0.25">
      <c r="A101" s="548" t="s">
        <v>231</v>
      </c>
      <c r="B101" s="425"/>
      <c r="C101" s="426"/>
      <c r="D101" s="421"/>
      <c r="E101" s="427"/>
      <c r="F101" s="421"/>
      <c r="G101" s="434" t="s">
        <v>311</v>
      </c>
      <c r="H101" s="421"/>
      <c r="I101" s="510"/>
      <c r="J101" s="422"/>
      <c r="K101" s="549">
        <f>SUM(J101:J104)</f>
        <v>0</v>
      </c>
    </row>
    <row r="102" spans="1:11" s="424" customFormat="1" ht="35.15" hidden="1" customHeight="1" x14ac:dyDescent="0.25">
      <c r="A102" s="548"/>
      <c r="B102" s="425"/>
      <c r="C102" s="426"/>
      <c r="D102" s="421"/>
      <c r="E102" s="427"/>
      <c r="F102" s="421"/>
      <c r="G102" s="434" t="s">
        <v>311</v>
      </c>
      <c r="H102" s="421"/>
      <c r="I102" s="510"/>
      <c r="J102" s="422"/>
      <c r="K102" s="549"/>
    </row>
    <row r="103" spans="1:11" s="424" customFormat="1" ht="35.15" hidden="1" customHeight="1" x14ac:dyDescent="0.25">
      <c r="A103" s="548"/>
      <c r="B103" s="188"/>
      <c r="C103" s="32"/>
      <c r="D103" s="33"/>
      <c r="E103" s="427"/>
      <c r="F103" s="33"/>
      <c r="G103" s="434" t="s">
        <v>311</v>
      </c>
      <c r="H103" s="428"/>
      <c r="I103" s="511"/>
      <c r="J103" s="74"/>
      <c r="K103" s="549"/>
    </row>
    <row r="104" spans="1:11" s="424" customFormat="1" ht="35.15" hidden="1" customHeight="1" x14ac:dyDescent="0.25">
      <c r="A104" s="548"/>
      <c r="B104" s="429" t="s">
        <v>229</v>
      </c>
      <c r="C104" s="430">
        <f>COUNTA(B101:B103)</f>
        <v>0</v>
      </c>
      <c r="D104" s="431"/>
      <c r="E104" s="427"/>
      <c r="F104" s="431"/>
      <c r="G104" s="434" t="s">
        <v>311</v>
      </c>
      <c r="H104" s="432"/>
      <c r="I104" s="512"/>
      <c r="J104" s="433"/>
      <c r="K104" s="549"/>
    </row>
    <row r="105" spans="1:11" s="424" customFormat="1" ht="35.15" hidden="1" customHeight="1" x14ac:dyDescent="0.25">
      <c r="A105" s="544" t="s">
        <v>232</v>
      </c>
      <c r="B105" s="426"/>
      <c r="C105" s="426"/>
      <c r="D105" s="421"/>
      <c r="E105" s="427"/>
      <c r="F105" s="421"/>
      <c r="G105" s="434" t="s">
        <v>311</v>
      </c>
      <c r="H105" s="434"/>
      <c r="I105" s="510"/>
      <c r="J105" s="365"/>
      <c r="K105" s="546">
        <f>SUM(J105:J108)</f>
        <v>0</v>
      </c>
    </row>
    <row r="106" spans="1:11" s="424" customFormat="1" ht="35.15" hidden="1" customHeight="1" x14ac:dyDescent="0.25">
      <c r="A106" s="544"/>
      <c r="B106" s="426"/>
      <c r="C106" s="426"/>
      <c r="D106" s="421"/>
      <c r="E106" s="427"/>
      <c r="F106" s="421"/>
      <c r="G106" s="434" t="s">
        <v>311</v>
      </c>
      <c r="H106" s="434"/>
      <c r="I106" s="510"/>
      <c r="J106" s="365"/>
      <c r="K106" s="546"/>
    </row>
    <row r="107" spans="1:11" s="424" customFormat="1" ht="35.15" hidden="1" customHeight="1" x14ac:dyDescent="0.25">
      <c r="A107" s="545"/>
      <c r="B107" s="435"/>
      <c r="C107" s="435"/>
      <c r="D107" s="284"/>
      <c r="E107" s="427"/>
      <c r="F107" s="284"/>
      <c r="G107" s="434" t="s">
        <v>311</v>
      </c>
      <c r="H107" s="255"/>
      <c r="I107" s="513"/>
      <c r="J107" s="436"/>
      <c r="K107" s="547"/>
    </row>
    <row r="108" spans="1:11" s="424" customFormat="1" ht="35.15" hidden="1" customHeight="1" x14ac:dyDescent="0.25">
      <c r="A108" s="545"/>
      <c r="B108" s="429" t="s">
        <v>229</v>
      </c>
      <c r="C108" s="430">
        <f>COUNTA(B105:B107)</f>
        <v>0</v>
      </c>
      <c r="D108" s="431"/>
      <c r="E108" s="427"/>
      <c r="F108" s="431"/>
      <c r="G108" s="434" t="s">
        <v>311</v>
      </c>
      <c r="H108" s="432"/>
      <c r="I108" s="512"/>
      <c r="J108" s="422"/>
      <c r="K108" s="547"/>
    </row>
    <row r="109" spans="1:11" s="424" customFormat="1" ht="39" hidden="1" customHeight="1" x14ac:dyDescent="0.25">
      <c r="A109" s="548" t="s">
        <v>233</v>
      </c>
      <c r="B109" s="188"/>
      <c r="C109" s="279"/>
      <c r="D109" s="33"/>
      <c r="E109" s="427"/>
      <c r="F109" s="33"/>
      <c r="G109" s="434" t="s">
        <v>311</v>
      </c>
      <c r="H109" s="428"/>
      <c r="I109" s="513"/>
      <c r="J109" s="428"/>
      <c r="K109" s="546">
        <f>SUM(J109:J111)</f>
        <v>0</v>
      </c>
    </row>
    <row r="110" spans="1:11" s="424" customFormat="1" ht="39" hidden="1" customHeight="1" x14ac:dyDescent="0.25">
      <c r="A110" s="548"/>
      <c r="B110" s="188"/>
      <c r="C110" s="279"/>
      <c r="D110" s="33"/>
      <c r="E110" s="427"/>
      <c r="F110" s="33"/>
      <c r="G110" s="434" t="s">
        <v>311</v>
      </c>
      <c r="H110" s="428"/>
      <c r="I110" s="513"/>
      <c r="J110" s="428"/>
      <c r="K110" s="546"/>
    </row>
    <row r="111" spans="1:11" s="424" customFormat="1" ht="25" hidden="1" customHeight="1" x14ac:dyDescent="0.25">
      <c r="A111" s="548"/>
      <c r="B111" s="435"/>
      <c r="C111" s="284"/>
      <c r="D111" s="284"/>
      <c r="E111" s="427"/>
      <c r="F111" s="284"/>
      <c r="G111" s="434" t="s">
        <v>311</v>
      </c>
      <c r="H111" s="255"/>
      <c r="I111" s="513"/>
      <c r="J111" s="437"/>
      <c r="K111" s="546"/>
    </row>
    <row r="112" spans="1:11" s="424" customFormat="1" ht="27.75" hidden="1" customHeight="1" x14ac:dyDescent="0.25">
      <c r="A112" s="548"/>
      <c r="B112" s="429" t="s">
        <v>229</v>
      </c>
      <c r="C112" s="430">
        <f>COUNTA(B109:B111)</f>
        <v>0</v>
      </c>
      <c r="D112" s="431"/>
      <c r="E112" s="427"/>
      <c r="F112" s="431"/>
      <c r="G112" s="434" t="s">
        <v>311</v>
      </c>
      <c r="H112" s="438"/>
      <c r="I112" s="514"/>
      <c r="J112" s="439"/>
      <c r="K112" s="546"/>
    </row>
    <row r="113" spans="1:11" s="424" customFormat="1" ht="30" customHeight="1" x14ac:dyDescent="0.25">
      <c r="A113" s="440" t="s">
        <v>62</v>
      </c>
      <c r="B113" s="441" t="s">
        <v>234</v>
      </c>
      <c r="C113" s="442">
        <f>C7+C11+C15+C19+C23+C27+C31+C35+C39+C43+C47+C51+C92+C96+C100+C104+C108+C112</f>
        <v>39</v>
      </c>
      <c r="D113" s="443"/>
      <c r="E113" s="427"/>
      <c r="F113" s="443"/>
      <c r="G113" s="349"/>
      <c r="H113" s="349"/>
      <c r="I113" s="515"/>
      <c r="J113" s="444"/>
      <c r="K113" s="445">
        <f>SUM(K4:K112)</f>
        <v>6609202981.3672066</v>
      </c>
    </row>
    <row r="114" spans="1:11" ht="45" customHeight="1" x14ac:dyDescent="0.25">
      <c r="A114" s="137"/>
      <c r="B114" s="138"/>
      <c r="C114" s="138"/>
      <c r="D114" s="138"/>
      <c r="E114" s="138"/>
      <c r="F114" s="138"/>
      <c r="G114" s="138"/>
      <c r="H114" s="138"/>
      <c r="I114" s="516"/>
      <c r="J114" s="139"/>
      <c r="K114" s="138"/>
    </row>
    <row r="115" spans="1:11" ht="45" customHeight="1" x14ac:dyDescent="0.25">
      <c r="A115" s="140"/>
      <c r="B115" s="141"/>
      <c r="C115" s="142"/>
      <c r="D115" s="403"/>
      <c r="E115" s="403"/>
      <c r="F115" s="403"/>
      <c r="G115" s="143"/>
      <c r="H115" s="143"/>
      <c r="I115" s="517"/>
      <c r="J115" s="144"/>
      <c r="K115" s="145"/>
    </row>
    <row r="116" spans="1:11" ht="45" customHeight="1" x14ac:dyDescent="0.25">
      <c r="A116" s="140"/>
      <c r="B116" s="141"/>
      <c r="C116" s="142"/>
      <c r="D116" s="403"/>
      <c r="E116" s="403"/>
      <c r="F116" s="403"/>
      <c r="G116" s="143"/>
      <c r="H116" s="143"/>
      <c r="I116" s="517"/>
      <c r="J116" s="144"/>
      <c r="K116" s="145"/>
    </row>
    <row r="117" spans="1:11" ht="45" customHeight="1" x14ac:dyDescent="0.25">
      <c r="A117" s="140"/>
      <c r="B117" s="141"/>
      <c r="C117" s="142"/>
      <c r="D117" s="403"/>
      <c r="E117" s="403"/>
      <c r="F117" s="403"/>
      <c r="G117" s="143"/>
      <c r="H117" s="143"/>
      <c r="I117" s="517"/>
      <c r="J117" s="144"/>
      <c r="K117" s="145"/>
    </row>
    <row r="118" spans="1:11" ht="45" customHeight="1" x14ac:dyDescent="0.25">
      <c r="A118" s="140"/>
      <c r="B118" s="141"/>
      <c r="C118" s="142"/>
      <c r="D118" s="403"/>
      <c r="E118" s="403"/>
      <c r="F118" s="403"/>
      <c r="G118" s="143"/>
      <c r="H118" s="143"/>
      <c r="I118" s="517"/>
      <c r="J118" s="144"/>
      <c r="K118" s="145"/>
    </row>
    <row r="119" spans="1:11" ht="45" customHeight="1" x14ac:dyDescent="0.25">
      <c r="A119" s="140"/>
      <c r="B119" s="141"/>
      <c r="C119" s="142"/>
      <c r="D119" s="403"/>
      <c r="E119" s="403"/>
      <c r="F119" s="403"/>
      <c r="G119" s="143"/>
      <c r="H119" s="143"/>
      <c r="I119" s="517"/>
      <c r="J119" s="144"/>
      <c r="K119" s="145"/>
    </row>
    <row r="120" spans="1:11" ht="45" customHeight="1" x14ac:dyDescent="0.25">
      <c r="A120" s="140"/>
      <c r="B120" s="141"/>
      <c r="C120" s="142"/>
      <c r="D120" s="403"/>
      <c r="E120" s="403"/>
      <c r="F120" s="403"/>
      <c r="G120" s="143"/>
      <c r="H120" s="143"/>
      <c r="I120" s="517"/>
      <c r="J120" s="144"/>
      <c r="K120" s="145"/>
    </row>
    <row r="121" spans="1:11" ht="45" customHeight="1" x14ac:dyDescent="0.25"/>
    <row r="122" spans="1:11" ht="45" customHeight="1" x14ac:dyDescent="0.25"/>
    <row r="123" spans="1:11" ht="45" customHeight="1" x14ac:dyDescent="0.25"/>
    <row r="124" spans="1:11" ht="45" customHeight="1" x14ac:dyDescent="0.25"/>
    <row r="125" spans="1:11" ht="45" customHeight="1" x14ac:dyDescent="0.25"/>
    <row r="126" spans="1:11" ht="45" customHeight="1" x14ac:dyDescent="0.25"/>
    <row r="127" spans="1:11" ht="45" customHeight="1" x14ac:dyDescent="0.25"/>
    <row r="128" spans="1:11" ht="45" customHeight="1" x14ac:dyDescent="0.25"/>
    <row r="129" ht="37.5" customHeight="1" x14ac:dyDescent="0.25"/>
    <row r="130" ht="42" customHeight="1" x14ac:dyDescent="0.25"/>
    <row r="131" ht="18.75" customHeight="1" x14ac:dyDescent="0.25"/>
    <row r="132" ht="26.25" customHeight="1" x14ac:dyDescent="0.25"/>
  </sheetData>
  <autoFilter ref="A3:O3" xr:uid="{00000000-0009-0000-0000-000004000000}"/>
  <mergeCells count="38">
    <mergeCell ref="A40:A43"/>
    <mergeCell ref="K40:K43"/>
    <mergeCell ref="A44:A47"/>
    <mergeCell ref="K44:K47"/>
    <mergeCell ref="A48:A51"/>
    <mergeCell ref="K48:K51"/>
    <mergeCell ref="A28:A31"/>
    <mergeCell ref="K28:K31"/>
    <mergeCell ref="A32:A35"/>
    <mergeCell ref="K32:K35"/>
    <mergeCell ref="A36:A39"/>
    <mergeCell ref="K36:K39"/>
    <mergeCell ref="K109:K112"/>
    <mergeCell ref="K101:K104"/>
    <mergeCell ref="K105:K108"/>
    <mergeCell ref="K52:K92"/>
    <mergeCell ref="K93:K96"/>
    <mergeCell ref="K97:K100"/>
    <mergeCell ref="A109:A112"/>
    <mergeCell ref="A101:A104"/>
    <mergeCell ref="A105:A108"/>
    <mergeCell ref="A52:A92"/>
    <mergeCell ref="A93:A96"/>
    <mergeCell ref="A97:A100"/>
    <mergeCell ref="A1:K1"/>
    <mergeCell ref="A2:K2"/>
    <mergeCell ref="A4:A7"/>
    <mergeCell ref="A8:A11"/>
    <mergeCell ref="K4:K7"/>
    <mergeCell ref="K8:K11"/>
    <mergeCell ref="A24:A27"/>
    <mergeCell ref="K24:K27"/>
    <mergeCell ref="A12:A15"/>
    <mergeCell ref="K12:K15"/>
    <mergeCell ref="A16:A19"/>
    <mergeCell ref="K16:K19"/>
    <mergeCell ref="A20:A23"/>
    <mergeCell ref="K20:K23"/>
  </mergeCells>
  <phoneticPr fontId="46" type="noConversion"/>
  <conditionalFormatting sqref="G6:J6 G14:J14 G22:J22 G30:J30 G38:J38 G46:J46 H95:J95 H103:J103 F16:J18 F24:J26 F32:J34 F40:J42 F48:J50 F97:F99 F105:F107 C105:D107 C97:D99 C48:D50 C40:D42 C32:D34 C24:D26 C16:D18 C8:D10 F8:J10 H105:J107 H97:J99 F52:J53 C52:D91 F54:F91 H54:J91 G54:G112">
    <cfRule type="expression" dxfId="191" priority="755" stopIfTrue="1">
      <formula>#REF!=3</formula>
    </cfRule>
    <cfRule type="expression" dxfId="190" priority="756" stopIfTrue="1">
      <formula>#REF!=1</formula>
    </cfRule>
    <cfRule type="expression" dxfId="189" priority="757" stopIfTrue="1">
      <formula>#REF!=2</formula>
    </cfRule>
  </conditionalFormatting>
  <dataValidations count="2">
    <dataValidation type="list" allowBlank="1" showInputMessage="1" showErrorMessage="1" sqref="D4:D113" xr:uid="{00000000-0002-0000-0400-000000000000}">
      <formula1>"公路,市政,铁路,轨道,建筑,城市综合体"</formula1>
    </dataValidation>
    <dataValidation type="list" allowBlank="1" showInputMessage="1" showErrorMessage="1" sqref="F4:F113" xr:uid="{00000000-0002-0000-0400-000001000000}">
      <formula1>"公路市政,铁路轨道,城市房建,海外,集团分配,其他"</formula1>
    </dataValidation>
  </dataValidations>
  <pageMargins left="0.43307086614173229" right="0.15748031496062992" top="0.19685039370078741" bottom="0.19685039370078741" header="0.47244094488188981" footer="0.19685039370078741"/>
  <pageSetup paperSize="8" scale="6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H198"/>
  <sheetViews>
    <sheetView zoomScaleNormal="100" workbookViewId="0">
      <pane xSplit="2" ySplit="3" topLeftCell="C162" activePane="bottomRight" state="frozen"/>
      <selection pane="topRight" activeCell="C1" sqref="C1"/>
      <selection pane="bottomLeft" activeCell="A4" sqref="A4"/>
      <selection pane="bottomRight" activeCell="E161" sqref="E161"/>
    </sheetView>
  </sheetViews>
  <sheetFormatPr defaultColWidth="9" defaultRowHeight="13" x14ac:dyDescent="0.25"/>
  <cols>
    <col min="1" max="1" width="11" style="65" customWidth="1"/>
    <col min="2" max="2" width="28.08984375" style="65" customWidth="1"/>
    <col min="3" max="3" width="59.26953125" style="66" customWidth="1"/>
    <col min="4" max="4" width="12.36328125" style="66" customWidth="1"/>
    <col min="5" max="5" width="12.26953125" style="67" customWidth="1"/>
    <col min="6" max="6" width="12.26953125" style="509" customWidth="1"/>
    <col min="7" max="7" width="14.6328125" style="67" customWidth="1"/>
    <col min="8" max="8" width="18.08984375" style="68" customWidth="1"/>
    <col min="9" max="16384" width="9" style="64"/>
  </cols>
  <sheetData>
    <row r="1" spans="1:8" ht="22.5" customHeight="1" x14ac:dyDescent="0.25">
      <c r="A1" s="553" t="s">
        <v>128</v>
      </c>
      <c r="B1" s="553"/>
      <c r="C1" s="554"/>
      <c r="D1" s="554"/>
      <c r="E1" s="553"/>
      <c r="F1" s="553"/>
      <c r="G1" s="553"/>
      <c r="H1" s="553"/>
    </row>
    <row r="2" spans="1:8" ht="18" customHeight="1" x14ac:dyDescent="0.25">
      <c r="A2" s="554" t="s">
        <v>374</v>
      </c>
      <c r="B2" s="554"/>
      <c r="C2" s="554"/>
      <c r="D2" s="554"/>
      <c r="E2" s="554"/>
      <c r="F2" s="554"/>
      <c r="G2" s="554"/>
      <c r="H2" s="554"/>
    </row>
    <row r="3" spans="1:8" s="63" customFormat="1" ht="19.5" customHeight="1" x14ac:dyDescent="0.25">
      <c r="A3" s="209" t="s">
        <v>63</v>
      </c>
      <c r="B3" s="209" t="s">
        <v>64</v>
      </c>
      <c r="C3" s="209" t="s">
        <v>65</v>
      </c>
      <c r="D3" s="244" t="s">
        <v>225</v>
      </c>
      <c r="E3" s="209" t="s">
        <v>143</v>
      </c>
      <c r="F3" s="489" t="s">
        <v>144</v>
      </c>
      <c r="G3" s="209" t="s">
        <v>66</v>
      </c>
      <c r="H3" s="222" t="s">
        <v>59</v>
      </c>
    </row>
    <row r="4" spans="1:8" s="63" customFormat="1" ht="25.15" hidden="1" customHeight="1" x14ac:dyDescent="0.25">
      <c r="A4" s="555" t="s">
        <v>210</v>
      </c>
      <c r="B4" s="556" t="s">
        <v>67</v>
      </c>
      <c r="C4" s="72"/>
      <c r="D4" s="421"/>
      <c r="E4" s="96"/>
      <c r="F4" s="33"/>
      <c r="G4" s="77"/>
      <c r="H4" s="74"/>
    </row>
    <row r="5" spans="1:8" s="63" customFormat="1" ht="25.15" hidden="1" customHeight="1" x14ac:dyDescent="0.25">
      <c r="A5" s="555"/>
      <c r="B5" s="556"/>
      <c r="C5" s="59"/>
      <c r="D5" s="421"/>
      <c r="E5" s="69"/>
      <c r="F5" s="73"/>
      <c r="G5" s="77"/>
      <c r="H5" s="74"/>
    </row>
    <row r="6" spans="1:8" s="63" customFormat="1" ht="25.15" hidden="1" customHeight="1" x14ac:dyDescent="0.25">
      <c r="A6" s="555"/>
      <c r="B6" s="556"/>
      <c r="C6" s="70"/>
      <c r="D6" s="421"/>
      <c r="E6" s="71"/>
      <c r="F6" s="495"/>
      <c r="G6" s="77"/>
      <c r="H6" s="74"/>
    </row>
    <row r="7" spans="1:8" s="63" customFormat="1" ht="32.25" hidden="1" customHeight="1" x14ac:dyDescent="0.25">
      <c r="A7" s="555"/>
      <c r="B7" s="556" t="s">
        <v>68</v>
      </c>
      <c r="C7" s="72"/>
      <c r="D7" s="421"/>
      <c r="E7" s="73"/>
      <c r="F7" s="73"/>
      <c r="G7" s="77"/>
      <c r="H7" s="74"/>
    </row>
    <row r="8" spans="1:8" s="63" customFormat="1" ht="32.25" hidden="1" customHeight="1" x14ac:dyDescent="0.25">
      <c r="A8" s="555"/>
      <c r="B8" s="556"/>
      <c r="C8" s="72"/>
      <c r="D8" s="421"/>
      <c r="E8" s="73"/>
      <c r="F8" s="73"/>
      <c r="G8" s="77"/>
      <c r="H8" s="74"/>
    </row>
    <row r="9" spans="1:8" s="63" customFormat="1" ht="32.25" hidden="1" customHeight="1" x14ac:dyDescent="0.25">
      <c r="A9" s="555"/>
      <c r="B9" s="556"/>
      <c r="C9" s="72"/>
      <c r="D9" s="421"/>
      <c r="E9" s="73"/>
      <c r="F9" s="73"/>
      <c r="G9" s="77"/>
      <c r="H9" s="74"/>
    </row>
    <row r="10" spans="1:8" s="63" customFormat="1" ht="25.15" hidden="1" customHeight="1" x14ac:dyDescent="0.25">
      <c r="A10" s="555"/>
      <c r="B10" s="556"/>
      <c r="C10" s="70"/>
      <c r="D10" s="421"/>
      <c r="E10" s="71"/>
      <c r="F10" s="495"/>
      <c r="G10" s="77"/>
      <c r="H10" s="74"/>
    </row>
    <row r="11" spans="1:8" s="63" customFormat="1" ht="25.15" hidden="1" customHeight="1" x14ac:dyDescent="0.25">
      <c r="A11" s="555"/>
      <c r="B11" s="556" t="s">
        <v>69</v>
      </c>
      <c r="C11" s="72"/>
      <c r="D11" s="421"/>
      <c r="E11" s="58"/>
      <c r="F11" s="57"/>
      <c r="G11" s="77"/>
      <c r="H11" s="74"/>
    </row>
    <row r="12" spans="1:8" s="63" customFormat="1" ht="25.15" hidden="1" customHeight="1" x14ac:dyDescent="0.25">
      <c r="A12" s="555"/>
      <c r="B12" s="556"/>
      <c r="C12" s="59"/>
      <c r="D12" s="421"/>
      <c r="E12" s="78"/>
      <c r="F12" s="78"/>
      <c r="G12" s="77"/>
      <c r="H12" s="74"/>
    </row>
    <row r="13" spans="1:8" s="63" customFormat="1" ht="25.15" hidden="1" customHeight="1" x14ac:dyDescent="0.25">
      <c r="A13" s="555"/>
      <c r="B13" s="556"/>
      <c r="C13" s="70"/>
      <c r="D13" s="421"/>
      <c r="E13" s="71"/>
      <c r="F13" s="495"/>
      <c r="G13" s="77"/>
      <c r="H13" s="74"/>
    </row>
    <row r="14" spans="1:8" s="63" customFormat="1" ht="25.15" hidden="1" customHeight="1" x14ac:dyDescent="0.25">
      <c r="A14" s="555"/>
      <c r="B14" s="555" t="s">
        <v>70</v>
      </c>
      <c r="C14" s="79"/>
      <c r="D14" s="421"/>
      <c r="E14" s="80"/>
      <c r="F14" s="496"/>
      <c r="G14" s="77"/>
      <c r="H14" s="74"/>
    </row>
    <row r="15" spans="1:8" s="63" customFormat="1" ht="25.15" hidden="1" customHeight="1" x14ac:dyDescent="0.25">
      <c r="A15" s="555"/>
      <c r="B15" s="555"/>
      <c r="C15" s="81"/>
      <c r="D15" s="421"/>
      <c r="E15" s="209"/>
      <c r="F15" s="489"/>
      <c r="G15" s="77"/>
      <c r="H15" s="74"/>
    </row>
    <row r="16" spans="1:8" s="63" customFormat="1" ht="25.15" hidden="1" customHeight="1" x14ac:dyDescent="0.25">
      <c r="A16" s="555"/>
      <c r="B16" s="409" t="s">
        <v>71</v>
      </c>
      <c r="C16" s="410"/>
      <c r="D16" s="421"/>
      <c r="E16" s="413"/>
      <c r="F16" s="497"/>
      <c r="G16" s="411"/>
      <c r="H16" s="414">
        <f>SUM(H4:H15)</f>
        <v>0</v>
      </c>
    </row>
    <row r="17" spans="1:8" s="63" customFormat="1" ht="25.15" hidden="1" customHeight="1" x14ac:dyDescent="0.25">
      <c r="A17" s="555" t="s">
        <v>207</v>
      </c>
      <c r="B17" s="556" t="s">
        <v>72</v>
      </c>
      <c r="C17" s="83"/>
      <c r="D17" s="421"/>
      <c r="E17" s="84"/>
      <c r="F17" s="498"/>
      <c r="G17" s="77"/>
      <c r="H17" s="74"/>
    </row>
    <row r="18" spans="1:8" s="63" customFormat="1" ht="25.15" hidden="1" customHeight="1" x14ac:dyDescent="0.25">
      <c r="A18" s="555"/>
      <c r="B18" s="556"/>
      <c r="C18" s="83"/>
      <c r="D18" s="421"/>
      <c r="E18" s="84"/>
      <c r="F18" s="498"/>
      <c r="G18" s="77"/>
      <c r="H18" s="74"/>
    </row>
    <row r="19" spans="1:8" s="63" customFormat="1" ht="25.15" hidden="1" customHeight="1" x14ac:dyDescent="0.25">
      <c r="A19" s="555"/>
      <c r="B19" s="556"/>
      <c r="C19" s="70"/>
      <c r="D19" s="421"/>
      <c r="E19" s="209"/>
      <c r="F19" s="489"/>
      <c r="G19" s="77"/>
      <c r="H19" s="74"/>
    </row>
    <row r="20" spans="1:8" s="63" customFormat="1" ht="25.15" hidden="1" customHeight="1" x14ac:dyDescent="0.25">
      <c r="A20" s="555"/>
      <c r="B20" s="555" t="s">
        <v>73</v>
      </c>
      <c r="C20" s="85"/>
      <c r="D20" s="421"/>
      <c r="E20" s="86"/>
      <c r="F20" s="233"/>
      <c r="G20" s="77"/>
      <c r="H20" s="74"/>
    </row>
    <row r="21" spans="1:8" s="63" customFormat="1" ht="25.15" hidden="1" customHeight="1" x14ac:dyDescent="0.25">
      <c r="A21" s="555"/>
      <c r="B21" s="555"/>
      <c r="C21" s="88"/>
      <c r="D21" s="421"/>
      <c r="E21" s="186"/>
      <c r="F21" s="186"/>
      <c r="G21" s="77"/>
      <c r="H21" s="74"/>
    </row>
    <row r="22" spans="1:8" s="63" customFormat="1" ht="25.15" hidden="1" customHeight="1" x14ac:dyDescent="0.25">
      <c r="A22" s="555"/>
      <c r="B22" s="555"/>
      <c r="C22" s="70"/>
      <c r="D22" s="421"/>
      <c r="E22" s="71"/>
      <c r="F22" s="495"/>
      <c r="G22" s="77"/>
      <c r="H22" s="74"/>
    </row>
    <row r="23" spans="1:8" s="63" customFormat="1" ht="25.15" hidden="1" customHeight="1" x14ac:dyDescent="0.25">
      <c r="A23" s="555"/>
      <c r="B23" s="555" t="s">
        <v>74</v>
      </c>
      <c r="C23" s="90"/>
      <c r="D23" s="421"/>
      <c r="E23" s="91"/>
      <c r="F23" s="91"/>
      <c r="G23" s="77"/>
      <c r="H23" s="74"/>
    </row>
    <row r="24" spans="1:8" s="63" customFormat="1" ht="25.15" hidden="1" customHeight="1" x14ac:dyDescent="0.25">
      <c r="A24" s="555"/>
      <c r="B24" s="555"/>
      <c r="C24" s="72"/>
      <c r="D24" s="421"/>
      <c r="E24" s="91"/>
      <c r="F24" s="91"/>
      <c r="G24" s="77"/>
      <c r="H24" s="74"/>
    </row>
    <row r="25" spans="1:8" s="63" customFormat="1" ht="25.15" hidden="1" customHeight="1" x14ac:dyDescent="0.25">
      <c r="A25" s="555"/>
      <c r="B25" s="555"/>
      <c r="C25" s="100"/>
      <c r="D25" s="421"/>
      <c r="E25" s="94"/>
      <c r="F25" s="94"/>
      <c r="G25" s="77"/>
      <c r="H25" s="74"/>
    </row>
    <row r="26" spans="1:8" s="63" customFormat="1" ht="25.15" hidden="1" customHeight="1" x14ac:dyDescent="0.25">
      <c r="A26" s="555"/>
      <c r="B26" s="555"/>
      <c r="C26" s="70"/>
      <c r="D26" s="421"/>
      <c r="E26" s="95"/>
      <c r="F26" s="499"/>
      <c r="G26" s="77"/>
      <c r="H26" s="74"/>
    </row>
    <row r="27" spans="1:8" s="63" customFormat="1" ht="25.15" hidden="1" customHeight="1" x14ac:dyDescent="0.25">
      <c r="A27" s="555"/>
      <c r="B27" s="556" t="s">
        <v>75</v>
      </c>
      <c r="C27" s="59"/>
      <c r="D27" s="421"/>
      <c r="E27" s="58"/>
      <c r="F27" s="57"/>
      <c r="G27" s="77"/>
      <c r="H27" s="74"/>
    </row>
    <row r="28" spans="1:8" s="63" customFormat="1" ht="25.15" hidden="1" customHeight="1" x14ac:dyDescent="0.25">
      <c r="A28" s="555"/>
      <c r="B28" s="556"/>
      <c r="C28" s="227"/>
      <c r="D28" s="421"/>
      <c r="E28" s="96"/>
      <c r="F28" s="33"/>
      <c r="G28" s="77"/>
      <c r="H28" s="74"/>
    </row>
    <row r="29" spans="1:8" s="63" customFormat="1" ht="25.15" hidden="1" customHeight="1" x14ac:dyDescent="0.25">
      <c r="A29" s="555"/>
      <c r="B29" s="556"/>
      <c r="C29" s="70"/>
      <c r="D29" s="421"/>
      <c r="E29" s="71"/>
      <c r="F29" s="495"/>
      <c r="G29" s="77"/>
      <c r="H29" s="74"/>
    </row>
    <row r="30" spans="1:8" s="63" customFormat="1" ht="30" hidden="1" customHeight="1" x14ac:dyDescent="0.25">
      <c r="A30" s="555"/>
      <c r="B30" s="556" t="s">
        <v>76</v>
      </c>
      <c r="C30" s="59"/>
      <c r="D30" s="421"/>
      <c r="E30" s="33"/>
      <c r="F30" s="33"/>
      <c r="G30" s="77"/>
      <c r="H30" s="74"/>
    </row>
    <row r="31" spans="1:8" s="63" customFormat="1" ht="25.15" hidden="1" customHeight="1" x14ac:dyDescent="0.25">
      <c r="A31" s="555"/>
      <c r="B31" s="556"/>
      <c r="C31" s="93"/>
      <c r="D31" s="421"/>
      <c r="E31" s="98"/>
      <c r="F31" s="500"/>
      <c r="G31" s="77"/>
      <c r="H31" s="74"/>
    </row>
    <row r="32" spans="1:8" s="63" customFormat="1" ht="25.15" hidden="1" customHeight="1" x14ac:dyDescent="0.25">
      <c r="A32" s="555"/>
      <c r="B32" s="556"/>
      <c r="C32" s="70"/>
      <c r="D32" s="421"/>
      <c r="E32" s="71"/>
      <c r="F32" s="495"/>
      <c r="G32" s="77"/>
      <c r="H32" s="74"/>
    </row>
    <row r="33" spans="1:8" s="63" customFormat="1" ht="25.15" hidden="1" customHeight="1" x14ac:dyDescent="0.25">
      <c r="A33" s="555"/>
      <c r="B33" s="409" t="s">
        <v>211</v>
      </c>
      <c r="C33" s="410"/>
      <c r="D33" s="421"/>
      <c r="E33" s="413"/>
      <c r="F33" s="497"/>
      <c r="G33" s="411"/>
      <c r="H33" s="412">
        <f>SUM(H17:H32)</f>
        <v>0</v>
      </c>
    </row>
    <row r="34" spans="1:8" s="63" customFormat="1" ht="25.15" hidden="1" customHeight="1" x14ac:dyDescent="0.25">
      <c r="A34" s="555" t="s">
        <v>212</v>
      </c>
      <c r="B34" s="555" t="s">
        <v>129</v>
      </c>
      <c r="C34" s="32"/>
      <c r="D34" s="421"/>
      <c r="E34" s="76"/>
      <c r="F34" s="78"/>
      <c r="G34" s="77"/>
      <c r="H34" s="74"/>
    </row>
    <row r="35" spans="1:8" s="63" customFormat="1" ht="25.15" hidden="1" customHeight="1" x14ac:dyDescent="0.25">
      <c r="A35" s="555"/>
      <c r="B35" s="555"/>
      <c r="C35" s="32"/>
      <c r="D35" s="421"/>
      <c r="E35" s="58"/>
      <c r="F35" s="57"/>
      <c r="G35" s="77"/>
      <c r="H35" s="74"/>
    </row>
    <row r="36" spans="1:8" s="63" customFormat="1" ht="25.15" hidden="1" customHeight="1" x14ac:dyDescent="0.25">
      <c r="A36" s="555"/>
      <c r="B36" s="555"/>
      <c r="C36" s="228"/>
      <c r="D36" s="421"/>
      <c r="E36" s="69"/>
      <c r="F36" s="73"/>
      <c r="G36" s="77"/>
      <c r="H36" s="74"/>
    </row>
    <row r="37" spans="1:8" s="63" customFormat="1" ht="25.15" hidden="1" customHeight="1" x14ac:dyDescent="0.25">
      <c r="A37" s="555"/>
      <c r="B37" s="555"/>
      <c r="C37" s="59"/>
      <c r="D37" s="421"/>
      <c r="E37" s="84"/>
      <c r="F37" s="498"/>
      <c r="G37" s="77"/>
      <c r="H37" s="74"/>
    </row>
    <row r="38" spans="1:8" s="63" customFormat="1" ht="25.15" hidden="1" customHeight="1" x14ac:dyDescent="0.25">
      <c r="A38" s="555"/>
      <c r="B38" s="556"/>
      <c r="C38" s="70"/>
      <c r="D38" s="421"/>
      <c r="E38" s="71"/>
      <c r="F38" s="495"/>
      <c r="G38" s="77"/>
      <c r="H38" s="74"/>
    </row>
    <row r="39" spans="1:8" s="63" customFormat="1" ht="25.15" hidden="1" customHeight="1" x14ac:dyDescent="0.25">
      <c r="A39" s="555"/>
      <c r="B39" s="556" t="s">
        <v>77</v>
      </c>
      <c r="C39" s="100"/>
      <c r="D39" s="421"/>
      <c r="E39" s="76"/>
      <c r="F39" s="78"/>
      <c r="G39" s="77"/>
      <c r="H39" s="74"/>
    </row>
    <row r="40" spans="1:8" s="63" customFormat="1" ht="25.15" hidden="1" customHeight="1" x14ac:dyDescent="0.25">
      <c r="A40" s="555"/>
      <c r="B40" s="556"/>
      <c r="C40" s="32"/>
      <c r="D40" s="421"/>
      <c r="E40" s="76"/>
      <c r="F40" s="78"/>
      <c r="G40" s="77"/>
      <c r="H40" s="74"/>
    </row>
    <row r="41" spans="1:8" s="63" customFormat="1" ht="25.15" hidden="1" customHeight="1" x14ac:dyDescent="0.25">
      <c r="A41" s="555"/>
      <c r="B41" s="556"/>
      <c r="C41" s="59"/>
      <c r="D41" s="421"/>
      <c r="E41" s="113"/>
      <c r="F41" s="113"/>
      <c r="G41" s="77"/>
      <c r="H41" s="74"/>
    </row>
    <row r="42" spans="1:8" s="63" customFormat="1" ht="25.15" hidden="1" customHeight="1" x14ac:dyDescent="0.25">
      <c r="A42" s="555"/>
      <c r="B42" s="556"/>
      <c r="C42" s="70"/>
      <c r="D42" s="421"/>
      <c r="E42" s="209"/>
      <c r="F42" s="489"/>
      <c r="G42" s="77"/>
      <c r="H42" s="74"/>
    </row>
    <row r="43" spans="1:8" s="63" customFormat="1" ht="25.15" hidden="1" customHeight="1" x14ac:dyDescent="0.25">
      <c r="A43" s="555"/>
      <c r="B43" s="556" t="s">
        <v>78</v>
      </c>
      <c r="C43" s="32"/>
      <c r="D43" s="421"/>
      <c r="E43" s="58"/>
      <c r="F43" s="57"/>
      <c r="G43" s="77"/>
      <c r="H43" s="74"/>
    </row>
    <row r="44" spans="1:8" s="63" customFormat="1" ht="25.15" hidden="1" customHeight="1" x14ac:dyDescent="0.25">
      <c r="A44" s="555"/>
      <c r="B44" s="556"/>
      <c r="C44" s="32"/>
      <c r="D44" s="421"/>
      <c r="E44" s="58"/>
      <c r="F44" s="57"/>
      <c r="G44" s="77"/>
      <c r="H44" s="74"/>
    </row>
    <row r="45" spans="1:8" s="63" customFormat="1" ht="25.15" hidden="1" customHeight="1" x14ac:dyDescent="0.25">
      <c r="A45" s="555"/>
      <c r="B45" s="556"/>
      <c r="C45" s="188"/>
      <c r="D45" s="421"/>
      <c r="E45" s="112"/>
      <c r="F45" s="112"/>
      <c r="G45" s="77"/>
      <c r="H45" s="74"/>
    </row>
    <row r="46" spans="1:8" s="63" customFormat="1" ht="25.15" hidden="1" customHeight="1" x14ac:dyDescent="0.25">
      <c r="A46" s="555"/>
      <c r="B46" s="556"/>
      <c r="C46" s="70"/>
      <c r="D46" s="421"/>
      <c r="E46" s="71"/>
      <c r="F46" s="495"/>
      <c r="G46" s="77"/>
      <c r="H46" s="74"/>
    </row>
    <row r="47" spans="1:8" s="63" customFormat="1" ht="25.15" hidden="1" customHeight="1" x14ac:dyDescent="0.25">
      <c r="A47" s="555"/>
      <c r="B47" s="409" t="s">
        <v>213</v>
      </c>
      <c r="C47" s="410"/>
      <c r="D47" s="421"/>
      <c r="E47" s="413"/>
      <c r="F47" s="497"/>
      <c r="G47" s="411"/>
      <c r="H47" s="412">
        <f>SUM(H34:H46)</f>
        <v>0</v>
      </c>
    </row>
    <row r="48" spans="1:8" s="63" customFormat="1" ht="25.15" hidden="1" customHeight="1" x14ac:dyDescent="0.25">
      <c r="A48" s="555" t="s">
        <v>214</v>
      </c>
      <c r="B48" s="555" t="s">
        <v>79</v>
      </c>
      <c r="C48" s="59"/>
      <c r="D48" s="421"/>
      <c r="E48" s="101"/>
      <c r="F48" s="101"/>
      <c r="G48" s="77"/>
      <c r="H48" s="74"/>
    </row>
    <row r="49" spans="1:8" s="63" customFormat="1" ht="25.15" hidden="1" customHeight="1" x14ac:dyDescent="0.25">
      <c r="A49" s="555"/>
      <c r="B49" s="555"/>
      <c r="C49" s="100"/>
      <c r="D49" s="421"/>
      <c r="E49" s="125"/>
      <c r="F49" s="125"/>
      <c r="G49" s="77"/>
      <c r="H49" s="74"/>
    </row>
    <row r="50" spans="1:8" s="63" customFormat="1" ht="25.15" hidden="1" customHeight="1" x14ac:dyDescent="0.25">
      <c r="A50" s="555"/>
      <c r="B50" s="555"/>
      <c r="C50" s="59"/>
      <c r="D50" s="421"/>
      <c r="E50" s="101"/>
      <c r="F50" s="101"/>
      <c r="G50" s="77"/>
      <c r="H50" s="74"/>
    </row>
    <row r="51" spans="1:8" s="63" customFormat="1" ht="25.15" hidden="1" customHeight="1" x14ac:dyDescent="0.25">
      <c r="A51" s="555"/>
      <c r="B51" s="555"/>
      <c r="C51" s="59"/>
      <c r="D51" s="421"/>
      <c r="E51" s="59"/>
      <c r="F51" s="59"/>
      <c r="G51" s="77"/>
      <c r="H51" s="74"/>
    </row>
    <row r="52" spans="1:8" s="63" customFormat="1" ht="25.15" hidden="1" customHeight="1" x14ac:dyDescent="0.25">
      <c r="A52" s="555"/>
      <c r="B52" s="555"/>
      <c r="C52" s="59"/>
      <c r="D52" s="421"/>
      <c r="E52" s="99"/>
      <c r="F52" s="191"/>
      <c r="G52" s="77"/>
      <c r="H52" s="74"/>
    </row>
    <row r="53" spans="1:8" s="63" customFormat="1" ht="25.15" hidden="1" customHeight="1" x14ac:dyDescent="0.25">
      <c r="A53" s="555"/>
      <c r="B53" s="555"/>
      <c r="C53" s="70"/>
      <c r="D53" s="421"/>
      <c r="E53" s="209"/>
      <c r="F53" s="489"/>
      <c r="G53" s="77"/>
      <c r="H53" s="74"/>
    </row>
    <row r="54" spans="1:8" s="63" customFormat="1" ht="25.15" hidden="1" customHeight="1" x14ac:dyDescent="0.25">
      <c r="A54" s="555"/>
      <c r="B54" s="556" t="s">
        <v>80</v>
      </c>
      <c r="C54" s="59"/>
      <c r="D54" s="421"/>
      <c r="E54" s="57"/>
      <c r="F54" s="57"/>
      <c r="G54" s="77"/>
      <c r="H54" s="74"/>
    </row>
    <row r="55" spans="1:8" s="63" customFormat="1" ht="25.15" hidden="1" customHeight="1" x14ac:dyDescent="0.25">
      <c r="A55" s="555"/>
      <c r="B55" s="556"/>
      <c r="C55" s="59"/>
      <c r="D55" s="421"/>
      <c r="E55" s="57"/>
      <c r="F55" s="57"/>
      <c r="G55" s="77"/>
      <c r="H55" s="74"/>
    </row>
    <row r="56" spans="1:8" s="63" customFormat="1" ht="25.15" hidden="1" customHeight="1" x14ac:dyDescent="0.25">
      <c r="A56" s="555"/>
      <c r="B56" s="556"/>
      <c r="C56" s="59"/>
      <c r="D56" s="421"/>
      <c r="E56" s="57"/>
      <c r="F56" s="57"/>
      <c r="G56" s="77"/>
      <c r="H56" s="74"/>
    </row>
    <row r="57" spans="1:8" s="63" customFormat="1" ht="25.15" hidden="1" customHeight="1" x14ac:dyDescent="0.25">
      <c r="A57" s="555"/>
      <c r="B57" s="556"/>
      <c r="C57" s="70"/>
      <c r="D57" s="421"/>
      <c r="E57" s="71"/>
      <c r="F57" s="495"/>
      <c r="G57" s="77"/>
      <c r="H57" s="74"/>
    </row>
    <row r="58" spans="1:8" s="63" customFormat="1" ht="25.15" hidden="1" customHeight="1" x14ac:dyDescent="0.25">
      <c r="A58" s="555"/>
      <c r="B58" s="556" t="s">
        <v>81</v>
      </c>
      <c r="C58" s="59"/>
      <c r="D58" s="421"/>
      <c r="E58" s="78"/>
      <c r="F58" s="78"/>
      <c r="G58" s="77"/>
      <c r="H58" s="74"/>
    </row>
    <row r="59" spans="1:8" s="63" customFormat="1" ht="25.15" hidden="1" customHeight="1" x14ac:dyDescent="0.25">
      <c r="A59" s="555"/>
      <c r="B59" s="556"/>
      <c r="C59" s="32"/>
      <c r="D59" s="421"/>
      <c r="E59" s="96"/>
      <c r="F59" s="33"/>
      <c r="G59" s="77"/>
      <c r="H59" s="74"/>
    </row>
    <row r="60" spans="1:8" s="63" customFormat="1" ht="25.15" hidden="1" customHeight="1" x14ac:dyDescent="0.25">
      <c r="A60" s="555"/>
      <c r="B60" s="556"/>
      <c r="C60" s="70"/>
      <c r="D60" s="421"/>
      <c r="E60" s="103"/>
      <c r="F60" s="501"/>
      <c r="G60" s="77"/>
      <c r="H60" s="74"/>
    </row>
    <row r="61" spans="1:8" s="63" customFormat="1" ht="25.15" hidden="1" customHeight="1" x14ac:dyDescent="0.25">
      <c r="A61" s="555"/>
      <c r="B61" s="409" t="s">
        <v>215</v>
      </c>
      <c r="C61" s="410"/>
      <c r="D61" s="421"/>
      <c r="E61" s="413"/>
      <c r="F61" s="497"/>
      <c r="G61" s="411"/>
      <c r="H61" s="412">
        <f>SUM(H48:H60)</f>
        <v>0</v>
      </c>
    </row>
    <row r="62" spans="1:8" s="63" customFormat="1" ht="25.15" hidden="1" customHeight="1" x14ac:dyDescent="0.25">
      <c r="A62" s="555" t="s">
        <v>82</v>
      </c>
      <c r="B62" s="556" t="s">
        <v>83</v>
      </c>
      <c r="C62" s="59"/>
      <c r="D62" s="421"/>
      <c r="E62" s="58"/>
      <c r="F62" s="57"/>
      <c r="G62" s="77"/>
      <c r="H62" s="74"/>
    </row>
    <row r="63" spans="1:8" s="63" customFormat="1" ht="25.15" hidden="1" customHeight="1" x14ac:dyDescent="0.25">
      <c r="A63" s="555"/>
      <c r="B63" s="556"/>
      <c r="C63" s="59"/>
      <c r="D63" s="421"/>
      <c r="E63" s="104"/>
      <c r="F63" s="125"/>
      <c r="G63" s="77"/>
      <c r="H63" s="74"/>
    </row>
    <row r="64" spans="1:8" s="63" customFormat="1" ht="25.15" hidden="1" customHeight="1" x14ac:dyDescent="0.25">
      <c r="A64" s="555"/>
      <c r="B64" s="556"/>
      <c r="C64" s="59"/>
      <c r="D64" s="421"/>
      <c r="E64" s="104"/>
      <c r="F64" s="125"/>
      <c r="G64" s="77"/>
      <c r="H64" s="74"/>
    </row>
    <row r="65" spans="1:8" s="63" customFormat="1" ht="25.15" hidden="1" customHeight="1" x14ac:dyDescent="0.25">
      <c r="A65" s="555"/>
      <c r="B65" s="556"/>
      <c r="C65" s="70"/>
      <c r="D65" s="421"/>
      <c r="E65" s="71"/>
      <c r="F65" s="495"/>
      <c r="G65" s="77"/>
      <c r="H65" s="74"/>
    </row>
    <row r="66" spans="1:8" s="63" customFormat="1" ht="25.15" hidden="1" customHeight="1" x14ac:dyDescent="0.25">
      <c r="A66" s="555"/>
      <c r="B66" s="556" t="s">
        <v>84</v>
      </c>
      <c r="C66" s="105"/>
      <c r="D66" s="421"/>
      <c r="E66" s="106"/>
      <c r="F66" s="186"/>
      <c r="G66" s="77"/>
      <c r="H66" s="74"/>
    </row>
    <row r="67" spans="1:8" s="63" customFormat="1" ht="25.15" hidden="1" customHeight="1" x14ac:dyDescent="0.25">
      <c r="A67" s="555"/>
      <c r="B67" s="556"/>
      <c r="C67" s="59"/>
      <c r="D67" s="421"/>
      <c r="E67" s="96"/>
      <c r="F67" s="33"/>
      <c r="G67" s="77"/>
      <c r="H67" s="74"/>
    </row>
    <row r="68" spans="1:8" s="63" customFormat="1" ht="25.15" hidden="1" customHeight="1" x14ac:dyDescent="0.25">
      <c r="A68" s="555"/>
      <c r="B68" s="556"/>
      <c r="C68" s="59"/>
      <c r="D68" s="421"/>
      <c r="E68" s="96"/>
      <c r="F68" s="33"/>
      <c r="G68" s="77"/>
      <c r="H68" s="74"/>
    </row>
    <row r="69" spans="1:8" s="63" customFormat="1" ht="25.15" hidden="1" customHeight="1" x14ac:dyDescent="0.25">
      <c r="A69" s="555"/>
      <c r="B69" s="556"/>
      <c r="C69" s="70"/>
      <c r="D69" s="421"/>
      <c r="E69" s="209"/>
      <c r="F69" s="489"/>
      <c r="G69" s="77"/>
      <c r="H69" s="74"/>
    </row>
    <row r="70" spans="1:8" s="63" customFormat="1" ht="25.15" hidden="1" customHeight="1" x14ac:dyDescent="0.25">
      <c r="A70" s="555"/>
      <c r="B70" s="556" t="s">
        <v>85</v>
      </c>
      <c r="C70" s="100"/>
      <c r="D70" s="421"/>
      <c r="E70" s="107"/>
      <c r="F70" s="315"/>
      <c r="G70" s="77"/>
      <c r="H70" s="74"/>
    </row>
    <row r="71" spans="1:8" s="63" customFormat="1" ht="25.15" hidden="1" customHeight="1" x14ac:dyDescent="0.25">
      <c r="A71" s="555"/>
      <c r="B71" s="556"/>
      <c r="C71" s="100"/>
      <c r="D71" s="421"/>
      <c r="E71" s="183"/>
      <c r="F71" s="502"/>
      <c r="G71" s="77"/>
      <c r="H71" s="74"/>
    </row>
    <row r="72" spans="1:8" s="63" customFormat="1" ht="25.15" hidden="1" customHeight="1" x14ac:dyDescent="0.25">
      <c r="A72" s="555"/>
      <c r="B72" s="556"/>
      <c r="C72" s="59"/>
      <c r="D72" s="421"/>
      <c r="E72" s="108"/>
      <c r="F72" s="376"/>
      <c r="G72" s="77"/>
      <c r="H72" s="74"/>
    </row>
    <row r="73" spans="1:8" s="63" customFormat="1" ht="25.15" hidden="1" customHeight="1" x14ac:dyDescent="0.25">
      <c r="A73" s="555"/>
      <c r="B73" s="556"/>
      <c r="C73" s="83"/>
      <c r="D73" s="421"/>
      <c r="E73" s="101"/>
      <c r="F73" s="101"/>
      <c r="G73" s="77"/>
      <c r="H73" s="74"/>
    </row>
    <row r="74" spans="1:8" s="63" customFormat="1" ht="25.15" hidden="1" customHeight="1" x14ac:dyDescent="0.25">
      <c r="A74" s="555"/>
      <c r="B74" s="556"/>
      <c r="C74" s="83"/>
      <c r="D74" s="421"/>
      <c r="E74" s="190"/>
      <c r="F74" s="190"/>
      <c r="G74" s="77"/>
      <c r="H74" s="74"/>
    </row>
    <row r="75" spans="1:8" s="63" customFormat="1" ht="25.15" hidden="1" customHeight="1" x14ac:dyDescent="0.25">
      <c r="A75" s="555"/>
      <c r="B75" s="556"/>
      <c r="C75" s="70"/>
      <c r="D75" s="421"/>
      <c r="E75" s="109"/>
      <c r="F75" s="109"/>
      <c r="G75" s="77"/>
      <c r="H75" s="74"/>
    </row>
    <row r="76" spans="1:8" s="63" customFormat="1" ht="25.15" hidden="1" customHeight="1" x14ac:dyDescent="0.25">
      <c r="A76" s="555"/>
      <c r="B76" s="409" t="s">
        <v>86</v>
      </c>
      <c r="C76" s="410"/>
      <c r="D76" s="421"/>
      <c r="E76" s="415"/>
      <c r="F76" s="415"/>
      <c r="G76" s="411"/>
      <c r="H76" s="412">
        <f>SUM(H62:H75)</f>
        <v>0</v>
      </c>
    </row>
    <row r="77" spans="1:8" ht="24.65" hidden="1" customHeight="1" x14ac:dyDescent="0.25">
      <c r="A77" s="555" t="s">
        <v>216</v>
      </c>
      <c r="B77" s="556" t="s">
        <v>87</v>
      </c>
      <c r="C77" s="88"/>
      <c r="D77" s="421"/>
      <c r="E77" s="89"/>
      <c r="F77" s="89"/>
      <c r="G77" s="77"/>
      <c r="H77" s="74"/>
    </row>
    <row r="78" spans="1:8" ht="25.15" hidden="1" customHeight="1" x14ac:dyDescent="0.25">
      <c r="A78" s="555"/>
      <c r="B78" s="556"/>
      <c r="C78" s="29"/>
      <c r="D78" s="421"/>
      <c r="E78" s="28"/>
      <c r="F78" s="490"/>
      <c r="G78" s="77"/>
      <c r="H78" s="74"/>
    </row>
    <row r="79" spans="1:8" ht="25.15" hidden="1" customHeight="1" x14ac:dyDescent="0.25">
      <c r="A79" s="555"/>
      <c r="B79" s="556"/>
      <c r="C79" s="29"/>
      <c r="D79" s="421"/>
      <c r="E79" s="28"/>
      <c r="F79" s="490"/>
      <c r="G79" s="77"/>
      <c r="H79" s="74"/>
    </row>
    <row r="80" spans="1:8" ht="25.15" hidden="1" customHeight="1" x14ac:dyDescent="0.25">
      <c r="A80" s="555"/>
      <c r="B80" s="556"/>
      <c r="C80" s="70"/>
      <c r="D80" s="421"/>
      <c r="E80" s="71"/>
      <c r="F80" s="495"/>
      <c r="G80" s="77"/>
      <c r="H80" s="74"/>
    </row>
    <row r="81" spans="1:8" ht="25.15" hidden="1" customHeight="1" x14ac:dyDescent="0.25">
      <c r="A81" s="555"/>
      <c r="B81" s="556" t="s">
        <v>88</v>
      </c>
      <c r="C81" s="100"/>
      <c r="D81" s="421"/>
      <c r="E81" s="78"/>
      <c r="F81" s="78"/>
      <c r="G81" s="77"/>
      <c r="H81" s="74"/>
    </row>
    <row r="82" spans="1:8" ht="25.15" hidden="1" customHeight="1" x14ac:dyDescent="0.25">
      <c r="A82" s="555"/>
      <c r="B82" s="556"/>
      <c r="C82" s="100"/>
      <c r="D82" s="421"/>
      <c r="E82" s="78"/>
      <c r="F82" s="78"/>
      <c r="G82" s="77"/>
      <c r="H82" s="74"/>
    </row>
    <row r="83" spans="1:8" ht="25.15" hidden="1" customHeight="1" x14ac:dyDescent="0.25">
      <c r="A83" s="555"/>
      <c r="B83" s="556"/>
      <c r="C83" s="59"/>
      <c r="D83" s="421"/>
      <c r="E83" s="191"/>
      <c r="F83" s="191"/>
      <c r="G83" s="77"/>
      <c r="H83" s="74"/>
    </row>
    <row r="84" spans="1:8" ht="25.15" hidden="1" customHeight="1" x14ac:dyDescent="0.25">
      <c r="A84" s="555"/>
      <c r="B84" s="556"/>
      <c r="C84" s="59"/>
      <c r="D84" s="421"/>
      <c r="E84" s="57"/>
      <c r="F84" s="57"/>
      <c r="G84" s="77"/>
      <c r="H84" s="74"/>
    </row>
    <row r="85" spans="1:8" ht="25.15" hidden="1" customHeight="1" x14ac:dyDescent="0.25">
      <c r="A85" s="555"/>
      <c r="B85" s="556"/>
      <c r="C85" s="59"/>
      <c r="D85" s="421"/>
      <c r="E85" s="57"/>
      <c r="F85" s="57"/>
      <c r="G85" s="77"/>
      <c r="H85" s="74"/>
    </row>
    <row r="86" spans="1:8" ht="25.15" hidden="1" customHeight="1" x14ac:dyDescent="0.25">
      <c r="A86" s="555"/>
      <c r="B86" s="556" t="s">
        <v>89</v>
      </c>
      <c r="C86" s="59"/>
      <c r="D86" s="421"/>
      <c r="E86" s="57"/>
      <c r="F86" s="57"/>
      <c r="G86" s="77"/>
      <c r="H86" s="74"/>
    </row>
    <row r="87" spans="1:8" ht="25.15" hidden="1" customHeight="1" x14ac:dyDescent="0.25">
      <c r="A87" s="555"/>
      <c r="B87" s="556"/>
      <c r="C87" s="100"/>
      <c r="D87" s="421"/>
      <c r="E87" s="112"/>
      <c r="F87" s="112"/>
      <c r="G87" s="77"/>
      <c r="H87" s="74"/>
    </row>
    <row r="88" spans="1:8" ht="25.15" hidden="1" customHeight="1" x14ac:dyDescent="0.25">
      <c r="A88" s="555"/>
      <c r="B88" s="556"/>
      <c r="C88" s="70"/>
      <c r="D88" s="421"/>
      <c r="E88" s="71"/>
      <c r="F88" s="495"/>
      <c r="G88" s="77"/>
      <c r="H88" s="74"/>
    </row>
    <row r="89" spans="1:8" ht="25.15" hidden="1" customHeight="1" x14ac:dyDescent="0.25">
      <c r="A89" s="555"/>
      <c r="B89" s="555" t="s">
        <v>90</v>
      </c>
      <c r="C89" s="59"/>
      <c r="D89" s="421"/>
      <c r="E89" s="78"/>
      <c r="F89" s="78"/>
      <c r="G89" s="77"/>
      <c r="H89" s="74"/>
    </row>
    <row r="90" spans="1:8" ht="25.15" hidden="1" customHeight="1" x14ac:dyDescent="0.25">
      <c r="A90" s="555"/>
      <c r="B90" s="555"/>
      <c r="C90" s="72"/>
      <c r="D90" s="421"/>
      <c r="E90" s="91"/>
      <c r="F90" s="91"/>
      <c r="G90" s="77"/>
      <c r="H90" s="74"/>
    </row>
    <row r="91" spans="1:8" ht="25.15" hidden="1" customHeight="1" x14ac:dyDescent="0.25">
      <c r="A91" s="555"/>
      <c r="B91" s="555"/>
      <c r="C91" s="59"/>
      <c r="D91" s="421"/>
      <c r="E91" s="192"/>
      <c r="F91" s="192"/>
      <c r="G91" s="77"/>
      <c r="H91" s="74"/>
    </row>
    <row r="92" spans="1:8" ht="25.15" hidden="1" customHeight="1" x14ac:dyDescent="0.25">
      <c r="A92" s="555"/>
      <c r="B92" s="555"/>
      <c r="C92" s="184"/>
      <c r="D92" s="421"/>
      <c r="E92" s="185"/>
      <c r="F92" s="503"/>
      <c r="G92" s="77"/>
      <c r="H92" s="74"/>
    </row>
    <row r="93" spans="1:8" ht="25.15" hidden="1" customHeight="1" x14ac:dyDescent="0.25">
      <c r="A93" s="555"/>
      <c r="B93" s="556" t="s">
        <v>91</v>
      </c>
      <c r="C93" s="59"/>
      <c r="D93" s="421"/>
      <c r="E93" s="114"/>
      <c r="F93" s="114"/>
      <c r="G93" s="77"/>
      <c r="H93" s="74"/>
    </row>
    <row r="94" spans="1:8" ht="25.15" hidden="1" customHeight="1" x14ac:dyDescent="0.25">
      <c r="A94" s="555"/>
      <c r="B94" s="556"/>
      <c r="C94" s="59"/>
      <c r="D94" s="421"/>
      <c r="E94" s="58"/>
      <c r="F94" s="57"/>
      <c r="G94" s="77"/>
      <c r="H94" s="74"/>
    </row>
    <row r="95" spans="1:8" ht="25.15" hidden="1" customHeight="1" x14ac:dyDescent="0.25">
      <c r="A95" s="555"/>
      <c r="B95" s="556"/>
      <c r="C95" s="193"/>
      <c r="D95" s="421"/>
      <c r="E95" s="189"/>
      <c r="F95" s="189"/>
      <c r="G95" s="77"/>
      <c r="H95" s="74"/>
    </row>
    <row r="96" spans="1:8" ht="25.15" hidden="1" customHeight="1" x14ac:dyDescent="0.25">
      <c r="A96" s="555"/>
      <c r="B96" s="556"/>
      <c r="C96" s="70"/>
      <c r="D96" s="421"/>
      <c r="E96" s="103"/>
      <c r="F96" s="501"/>
      <c r="G96" s="77"/>
      <c r="H96" s="74"/>
    </row>
    <row r="97" spans="1:8" ht="25.15" hidden="1" customHeight="1" x14ac:dyDescent="0.25">
      <c r="A97" s="555"/>
      <c r="B97" s="409" t="s">
        <v>217</v>
      </c>
      <c r="C97" s="410"/>
      <c r="D97" s="421"/>
      <c r="E97" s="413"/>
      <c r="F97" s="497"/>
      <c r="G97" s="411"/>
      <c r="H97" s="412">
        <f>SUM(H77:H96)</f>
        <v>0</v>
      </c>
    </row>
    <row r="98" spans="1:8" ht="25.15" hidden="1" customHeight="1" x14ac:dyDescent="0.25">
      <c r="A98" s="555" t="s">
        <v>218</v>
      </c>
      <c r="B98" s="556" t="s">
        <v>92</v>
      </c>
      <c r="C98" s="115"/>
      <c r="D98" s="421"/>
      <c r="E98" s="33"/>
      <c r="F98" s="33"/>
      <c r="G98" s="77"/>
      <c r="H98" s="74"/>
    </row>
    <row r="99" spans="1:8" ht="25.15" hidden="1" customHeight="1" x14ac:dyDescent="0.25">
      <c r="A99" s="555"/>
      <c r="B99" s="556"/>
      <c r="C99" s="194"/>
      <c r="D99" s="421"/>
      <c r="E99" s="75"/>
      <c r="F99" s="504"/>
      <c r="G99" s="77"/>
      <c r="H99" s="74"/>
    </row>
    <row r="100" spans="1:8" ht="25.15" hidden="1" customHeight="1" x14ac:dyDescent="0.25">
      <c r="A100" s="555"/>
      <c r="B100" s="556"/>
      <c r="C100" s="194"/>
      <c r="D100" s="421"/>
      <c r="E100" s="75"/>
      <c r="F100" s="504"/>
      <c r="G100" s="77"/>
      <c r="H100" s="74"/>
    </row>
    <row r="101" spans="1:8" ht="25.15" hidden="1" customHeight="1" x14ac:dyDescent="0.25">
      <c r="A101" s="555"/>
      <c r="B101" s="556"/>
      <c r="C101" s="72"/>
      <c r="D101" s="421"/>
      <c r="E101" s="33"/>
      <c r="F101" s="33"/>
      <c r="G101" s="77"/>
      <c r="H101" s="74"/>
    </row>
    <row r="102" spans="1:8" ht="25.15" hidden="1" customHeight="1" x14ac:dyDescent="0.25">
      <c r="A102" s="555"/>
      <c r="B102" s="556"/>
      <c r="C102" s="70"/>
      <c r="D102" s="421"/>
      <c r="E102" s="209"/>
      <c r="F102" s="489"/>
      <c r="G102" s="77"/>
      <c r="H102" s="74"/>
    </row>
    <row r="103" spans="1:8" ht="25.15" hidden="1" customHeight="1" x14ac:dyDescent="0.25">
      <c r="A103" s="555"/>
      <c r="B103" s="556" t="s">
        <v>93</v>
      </c>
      <c r="C103" s="32"/>
      <c r="D103" s="421"/>
      <c r="E103" s="76"/>
      <c r="F103" s="78"/>
      <c r="G103" s="77"/>
      <c r="H103" s="74"/>
    </row>
    <row r="104" spans="1:8" ht="25.15" hidden="1" customHeight="1" x14ac:dyDescent="0.25">
      <c r="A104" s="555"/>
      <c r="B104" s="556"/>
      <c r="C104" s="32"/>
      <c r="D104" s="421"/>
      <c r="E104" s="116"/>
      <c r="F104" s="505"/>
      <c r="G104" s="77"/>
      <c r="H104" s="74"/>
    </row>
    <row r="105" spans="1:8" ht="25.15" hidden="1" customHeight="1" x14ac:dyDescent="0.25">
      <c r="A105" s="555"/>
      <c r="B105" s="556"/>
      <c r="C105" s="59"/>
      <c r="D105" s="421"/>
      <c r="E105" s="58"/>
      <c r="F105" s="57"/>
      <c r="G105" s="77"/>
      <c r="H105" s="74"/>
    </row>
    <row r="106" spans="1:8" ht="25.15" hidden="1" customHeight="1" x14ac:dyDescent="0.25">
      <c r="A106" s="555"/>
      <c r="B106" s="556"/>
      <c r="C106" s="70"/>
      <c r="D106" s="421"/>
      <c r="E106" s="71"/>
      <c r="F106" s="495"/>
      <c r="G106" s="77"/>
      <c r="H106" s="74"/>
    </row>
    <row r="107" spans="1:8" ht="25.15" hidden="1" customHeight="1" x14ac:dyDescent="0.25">
      <c r="A107" s="555"/>
      <c r="B107" s="556" t="s">
        <v>94</v>
      </c>
      <c r="C107" s="117"/>
      <c r="D107" s="421"/>
      <c r="E107" s="118"/>
      <c r="F107" s="506"/>
      <c r="G107" s="77"/>
      <c r="H107" s="74"/>
    </row>
    <row r="108" spans="1:8" ht="25.15" hidden="1" customHeight="1" x14ac:dyDescent="0.25">
      <c r="A108" s="555"/>
      <c r="B108" s="556"/>
      <c r="C108" s="70"/>
      <c r="D108" s="421"/>
      <c r="E108" s="71"/>
      <c r="F108" s="495"/>
      <c r="G108" s="77"/>
      <c r="H108" s="74"/>
    </row>
    <row r="109" spans="1:8" ht="25.15" hidden="1" customHeight="1" x14ac:dyDescent="0.25">
      <c r="A109" s="555"/>
      <c r="B109" s="556" t="s">
        <v>95</v>
      </c>
      <c r="C109" s="59"/>
      <c r="D109" s="421"/>
      <c r="E109" s="59"/>
      <c r="F109" s="59"/>
      <c r="G109" s="77"/>
      <c r="H109" s="74"/>
    </row>
    <row r="110" spans="1:8" ht="25.15" hidden="1" customHeight="1" x14ac:dyDescent="0.25">
      <c r="A110" s="555"/>
      <c r="B110" s="556"/>
      <c r="C110" s="32"/>
      <c r="D110" s="421"/>
      <c r="E110" s="119"/>
      <c r="F110" s="112"/>
      <c r="G110" s="77"/>
      <c r="H110" s="74"/>
    </row>
    <row r="111" spans="1:8" ht="25.15" hidden="1" customHeight="1" x14ac:dyDescent="0.25">
      <c r="A111" s="555"/>
      <c r="B111" s="556"/>
      <c r="C111" s="70"/>
      <c r="D111" s="421"/>
      <c r="E111" s="71"/>
      <c r="F111" s="495"/>
      <c r="G111" s="77"/>
      <c r="H111" s="74"/>
    </row>
    <row r="112" spans="1:8" ht="25.15" hidden="1" customHeight="1" x14ac:dyDescent="0.25">
      <c r="A112" s="555"/>
      <c r="B112" s="556" t="s">
        <v>96</v>
      </c>
      <c r="C112" s="90"/>
      <c r="D112" s="421"/>
      <c r="E112" s="92"/>
      <c r="F112" s="92"/>
      <c r="G112" s="77"/>
      <c r="H112" s="74"/>
    </row>
    <row r="113" spans="1:8" ht="25.15" hidden="1" customHeight="1" x14ac:dyDescent="0.25">
      <c r="A113" s="555"/>
      <c r="B113" s="556"/>
      <c r="C113" s="90"/>
      <c r="D113" s="421"/>
      <c r="E113" s="92"/>
      <c r="F113" s="92"/>
      <c r="G113" s="77"/>
      <c r="H113" s="74"/>
    </row>
    <row r="114" spans="1:8" ht="25.15" hidden="1" customHeight="1" x14ac:dyDescent="0.25">
      <c r="A114" s="555"/>
      <c r="B114" s="556"/>
      <c r="C114" s="90"/>
      <c r="D114" s="421"/>
      <c r="E114" s="92"/>
      <c r="F114" s="92"/>
      <c r="G114" s="77"/>
      <c r="H114" s="74"/>
    </row>
    <row r="115" spans="1:8" ht="25.15" hidden="1" customHeight="1" x14ac:dyDescent="0.25">
      <c r="A115" s="555"/>
      <c r="B115" s="556"/>
      <c r="C115" s="90"/>
      <c r="D115" s="421"/>
      <c r="E115" s="92"/>
      <c r="F115" s="92"/>
      <c r="G115" s="77"/>
      <c r="H115" s="74"/>
    </row>
    <row r="116" spans="1:8" ht="25.15" hidden="1" customHeight="1" x14ac:dyDescent="0.25">
      <c r="A116" s="555"/>
      <c r="B116" s="556"/>
      <c r="C116" s="70"/>
      <c r="D116" s="421"/>
      <c r="E116" s="209"/>
      <c r="F116" s="489"/>
      <c r="G116" s="77"/>
      <c r="H116" s="74"/>
    </row>
    <row r="117" spans="1:8" ht="25.15" hidden="1" customHeight="1" x14ac:dyDescent="0.25">
      <c r="A117" s="555"/>
      <c r="B117" s="409" t="s">
        <v>219</v>
      </c>
      <c r="C117" s="410"/>
      <c r="D117" s="421"/>
      <c r="E117" s="413"/>
      <c r="F117" s="497"/>
      <c r="G117" s="411"/>
      <c r="H117" s="412">
        <f>SUM(H98:H116)</f>
        <v>0</v>
      </c>
    </row>
    <row r="118" spans="1:8" s="63" customFormat="1" ht="25.15" hidden="1" customHeight="1" x14ac:dyDescent="0.25">
      <c r="A118" s="555" t="s">
        <v>237</v>
      </c>
      <c r="B118" s="556" t="s">
        <v>239</v>
      </c>
      <c r="C118" s="59"/>
      <c r="D118" s="421"/>
      <c r="E118" s="78"/>
      <c r="F118" s="78"/>
      <c r="G118" s="77"/>
      <c r="H118" s="74"/>
    </row>
    <row r="119" spans="1:8" s="63" customFormat="1" ht="25.15" hidden="1" customHeight="1" x14ac:dyDescent="0.25">
      <c r="A119" s="555"/>
      <c r="B119" s="556"/>
      <c r="C119" s="59"/>
      <c r="D119" s="421"/>
      <c r="E119" s="57"/>
      <c r="F119" s="57"/>
      <c r="G119" s="77"/>
      <c r="H119" s="74"/>
    </row>
    <row r="120" spans="1:8" s="63" customFormat="1" ht="25.15" hidden="1" customHeight="1" x14ac:dyDescent="0.25">
      <c r="A120" s="555"/>
      <c r="B120" s="556"/>
      <c r="C120" s="59"/>
      <c r="D120" s="421"/>
      <c r="E120" s="57"/>
      <c r="F120" s="57"/>
      <c r="G120" s="77"/>
      <c r="H120" s="74"/>
    </row>
    <row r="121" spans="1:8" s="63" customFormat="1" ht="25.15" hidden="1" customHeight="1" x14ac:dyDescent="0.25">
      <c r="A121" s="555"/>
      <c r="B121" s="556"/>
      <c r="C121" s="59"/>
      <c r="D121" s="421"/>
      <c r="E121" s="57"/>
      <c r="F121" s="57"/>
      <c r="G121" s="77"/>
      <c r="H121" s="74"/>
    </row>
    <row r="122" spans="1:8" s="63" customFormat="1" ht="25.15" hidden="1" customHeight="1" x14ac:dyDescent="0.25">
      <c r="A122" s="555"/>
      <c r="B122" s="556"/>
      <c r="C122" s="59"/>
      <c r="D122" s="421"/>
      <c r="E122" s="57"/>
      <c r="F122" s="57"/>
      <c r="G122" s="77"/>
      <c r="H122" s="74"/>
    </row>
    <row r="123" spans="1:8" s="63" customFormat="1" ht="25.15" hidden="1" customHeight="1" x14ac:dyDescent="0.25">
      <c r="A123" s="555"/>
      <c r="B123" s="556"/>
      <c r="C123" s="70"/>
      <c r="D123" s="421"/>
      <c r="E123" s="71"/>
      <c r="F123" s="495"/>
      <c r="G123" s="77"/>
      <c r="H123" s="74"/>
    </row>
    <row r="124" spans="1:8" s="63" customFormat="1" ht="25.15" hidden="1" customHeight="1" x14ac:dyDescent="0.25">
      <c r="A124" s="555"/>
      <c r="B124" s="558" t="s">
        <v>240</v>
      </c>
      <c r="C124" s="70"/>
      <c r="D124" s="421"/>
      <c r="E124" s="71"/>
      <c r="F124" s="495"/>
      <c r="G124" s="77"/>
      <c r="H124" s="74"/>
    </row>
    <row r="125" spans="1:8" s="63" customFormat="1" ht="25.15" hidden="1" customHeight="1" x14ac:dyDescent="0.25">
      <c r="A125" s="555"/>
      <c r="B125" s="559"/>
      <c r="C125" s="70"/>
      <c r="D125" s="421"/>
      <c r="E125" s="71"/>
      <c r="F125" s="495"/>
      <c r="G125" s="77"/>
      <c r="H125" s="74"/>
    </row>
    <row r="126" spans="1:8" s="63" customFormat="1" ht="25.15" hidden="1" customHeight="1" x14ac:dyDescent="0.25">
      <c r="A126" s="555"/>
      <c r="B126" s="559"/>
      <c r="C126" s="70"/>
      <c r="D126" s="421"/>
      <c r="E126" s="71"/>
      <c r="F126" s="495"/>
      <c r="G126" s="77"/>
      <c r="H126" s="74"/>
    </row>
    <row r="127" spans="1:8" s="63" customFormat="1" ht="25.15" hidden="1" customHeight="1" x14ac:dyDescent="0.25">
      <c r="A127" s="555"/>
      <c r="B127" s="559"/>
      <c r="C127" s="70"/>
      <c r="D127" s="421"/>
      <c r="E127" s="71"/>
      <c r="F127" s="495"/>
      <c r="G127" s="77"/>
      <c r="H127" s="74"/>
    </row>
    <row r="128" spans="1:8" s="63" customFormat="1" ht="25.15" hidden="1" customHeight="1" x14ac:dyDescent="0.25">
      <c r="A128" s="555"/>
      <c r="B128" s="559"/>
      <c r="C128" s="70"/>
      <c r="D128" s="421"/>
      <c r="E128" s="71"/>
      <c r="F128" s="495"/>
      <c r="G128" s="77"/>
      <c r="H128" s="74"/>
    </row>
    <row r="129" spans="1:8" s="63" customFormat="1" ht="25.15" hidden="1" customHeight="1" x14ac:dyDescent="0.25">
      <c r="A129" s="555"/>
      <c r="B129" s="560"/>
      <c r="C129" s="70"/>
      <c r="D129" s="421"/>
      <c r="E129" s="71"/>
      <c r="F129" s="495"/>
      <c r="G129" s="77"/>
      <c r="H129" s="74"/>
    </row>
    <row r="130" spans="1:8" s="63" customFormat="1" ht="25.15" hidden="1" customHeight="1" x14ac:dyDescent="0.25">
      <c r="A130" s="555"/>
      <c r="B130" s="555" t="s">
        <v>241</v>
      </c>
      <c r="C130" s="72"/>
      <c r="D130" s="421"/>
      <c r="E130" s="96"/>
      <c r="F130" s="33"/>
      <c r="G130" s="77"/>
      <c r="H130" s="74"/>
    </row>
    <row r="131" spans="1:8" s="63" customFormat="1" ht="25.15" hidden="1" customHeight="1" x14ac:dyDescent="0.25">
      <c r="A131" s="555"/>
      <c r="B131" s="555"/>
      <c r="C131" s="72"/>
      <c r="D131" s="421"/>
      <c r="E131" s="96"/>
      <c r="F131" s="33"/>
      <c r="G131" s="77"/>
      <c r="H131" s="74"/>
    </row>
    <row r="132" spans="1:8" ht="25.15" hidden="1" customHeight="1" x14ac:dyDescent="0.25">
      <c r="A132" s="555"/>
      <c r="B132" s="555"/>
      <c r="C132" s="195"/>
      <c r="D132" s="421"/>
      <c r="E132" s="97"/>
      <c r="F132" s="97"/>
      <c r="G132" s="77"/>
      <c r="H132" s="74"/>
    </row>
    <row r="133" spans="1:8" ht="25.15" hidden="1" customHeight="1" x14ac:dyDescent="0.25">
      <c r="A133" s="555"/>
      <c r="B133" s="555"/>
      <c r="C133" s="195"/>
      <c r="D133" s="421"/>
      <c r="E133" s="97"/>
      <c r="F133" s="97"/>
      <c r="G133" s="77"/>
      <c r="H133" s="74"/>
    </row>
    <row r="134" spans="1:8" ht="25.15" hidden="1" customHeight="1" x14ac:dyDescent="0.25">
      <c r="A134" s="555"/>
      <c r="B134" s="555"/>
      <c r="C134" s="100"/>
      <c r="D134" s="421"/>
      <c r="E134" s="96"/>
      <c r="F134" s="33"/>
      <c r="G134" s="77"/>
      <c r="H134" s="74"/>
    </row>
    <row r="135" spans="1:8" ht="25.15" hidden="1" customHeight="1" x14ac:dyDescent="0.25">
      <c r="A135" s="555"/>
      <c r="B135" s="555"/>
      <c r="C135" s="83"/>
      <c r="D135" s="421"/>
      <c r="E135" s="84"/>
      <c r="F135" s="498"/>
      <c r="G135" s="77"/>
      <c r="H135" s="74"/>
    </row>
    <row r="136" spans="1:8" ht="25.15" hidden="1" customHeight="1" x14ac:dyDescent="0.25">
      <c r="A136" s="555"/>
      <c r="B136" s="409" t="s">
        <v>238</v>
      </c>
      <c r="C136" s="410"/>
      <c r="D136" s="421"/>
      <c r="E136" s="409"/>
      <c r="F136" s="507"/>
      <c r="G136" s="411"/>
      <c r="H136" s="412">
        <f>SUM(H118:H135)</f>
        <v>0</v>
      </c>
    </row>
    <row r="137" spans="1:8" ht="25.15" customHeight="1" x14ac:dyDescent="0.25">
      <c r="A137" s="555" t="s">
        <v>97</v>
      </c>
      <c r="B137" s="555"/>
      <c r="C137" s="29" t="s">
        <v>256</v>
      </c>
      <c r="D137" s="421" t="s">
        <v>61</v>
      </c>
      <c r="E137" s="30" t="s">
        <v>315</v>
      </c>
      <c r="F137" s="490" t="s">
        <v>310</v>
      </c>
      <c r="G137" s="510">
        <v>43089</v>
      </c>
      <c r="H137" s="74">
        <v>8614199.2827000003</v>
      </c>
    </row>
    <row r="138" spans="1:8" ht="25.15" customHeight="1" x14ac:dyDescent="0.25">
      <c r="A138" s="555"/>
      <c r="B138" s="555"/>
      <c r="C138" s="29" t="s">
        <v>257</v>
      </c>
      <c r="D138" s="421" t="s">
        <v>61</v>
      </c>
      <c r="E138" s="30" t="s">
        <v>315</v>
      </c>
      <c r="F138" s="490" t="s">
        <v>310</v>
      </c>
      <c r="G138" s="510">
        <v>43089</v>
      </c>
      <c r="H138" s="74">
        <v>9175886.3305999991</v>
      </c>
    </row>
    <row r="139" spans="1:8" ht="25.15" customHeight="1" x14ac:dyDescent="0.25">
      <c r="A139" s="555"/>
      <c r="B139" s="555"/>
      <c r="C139" s="32" t="s">
        <v>258</v>
      </c>
      <c r="D139" s="488" t="s">
        <v>61</v>
      </c>
      <c r="E139" s="491" t="s">
        <v>315</v>
      </c>
      <c r="F139" s="57" t="s">
        <v>311</v>
      </c>
      <c r="G139" s="510">
        <v>43129</v>
      </c>
      <c r="H139" s="74">
        <v>60997464.6127</v>
      </c>
    </row>
    <row r="140" spans="1:8" ht="25.15" customHeight="1" x14ac:dyDescent="0.25">
      <c r="A140" s="555"/>
      <c r="B140" s="555"/>
      <c r="C140" s="32" t="s">
        <v>259</v>
      </c>
      <c r="D140" s="488" t="s">
        <v>61</v>
      </c>
      <c r="E140" s="491" t="s">
        <v>315</v>
      </c>
      <c r="F140" s="57" t="s">
        <v>311</v>
      </c>
      <c r="G140" s="510">
        <v>43143</v>
      </c>
      <c r="H140" s="74">
        <v>40395467.264195994</v>
      </c>
    </row>
    <row r="141" spans="1:8" ht="25.15" customHeight="1" x14ac:dyDescent="0.25">
      <c r="A141" s="555"/>
      <c r="B141" s="555"/>
      <c r="C141" s="32" t="s">
        <v>260</v>
      </c>
      <c r="D141" s="488" t="s">
        <v>61</v>
      </c>
      <c r="E141" s="491" t="s">
        <v>315</v>
      </c>
      <c r="F141" s="57" t="s">
        <v>312</v>
      </c>
      <c r="G141" s="510">
        <v>43095</v>
      </c>
      <c r="H141" s="74">
        <v>28807825.625138998</v>
      </c>
    </row>
    <row r="142" spans="1:8" ht="25.15" customHeight="1" x14ac:dyDescent="0.25">
      <c r="A142" s="555"/>
      <c r="B142" s="555"/>
      <c r="C142" s="32" t="s">
        <v>261</v>
      </c>
      <c r="D142" s="488" t="s">
        <v>61</v>
      </c>
      <c r="E142" s="491" t="s">
        <v>315</v>
      </c>
      <c r="F142" s="57" t="s">
        <v>312</v>
      </c>
      <c r="G142" s="510">
        <v>43096</v>
      </c>
      <c r="H142" s="74">
        <v>52629201.790890999</v>
      </c>
    </row>
    <row r="143" spans="1:8" ht="25.15" customHeight="1" x14ac:dyDescent="0.25">
      <c r="A143" s="555"/>
      <c r="B143" s="555"/>
      <c r="C143" s="32" t="s">
        <v>262</v>
      </c>
      <c r="D143" s="488" t="s">
        <v>61</v>
      </c>
      <c r="E143" s="491" t="s">
        <v>315</v>
      </c>
      <c r="F143" s="57" t="s">
        <v>312</v>
      </c>
      <c r="G143" s="510">
        <v>42763</v>
      </c>
      <c r="H143" s="74">
        <v>4544142.0764079997</v>
      </c>
    </row>
    <row r="144" spans="1:8" ht="25.15" customHeight="1" x14ac:dyDescent="0.25">
      <c r="A144" s="555"/>
      <c r="B144" s="555"/>
      <c r="C144" s="32" t="s">
        <v>263</v>
      </c>
      <c r="D144" s="488" t="s">
        <v>61</v>
      </c>
      <c r="E144" s="491" t="s">
        <v>315</v>
      </c>
      <c r="F144" s="57" t="s">
        <v>312</v>
      </c>
      <c r="G144" s="510">
        <v>42725</v>
      </c>
      <c r="H144" s="74">
        <v>8982191.0290199984</v>
      </c>
    </row>
    <row r="145" spans="1:8" ht="25.15" customHeight="1" x14ac:dyDescent="0.25">
      <c r="A145" s="555"/>
      <c r="B145" s="555"/>
      <c r="C145" s="32" t="s">
        <v>264</v>
      </c>
      <c r="D145" s="488" t="s">
        <v>61</v>
      </c>
      <c r="E145" s="491" t="s">
        <v>315</v>
      </c>
      <c r="F145" s="57" t="s">
        <v>312</v>
      </c>
      <c r="G145" s="510">
        <v>42727</v>
      </c>
      <c r="H145" s="74">
        <v>12525373.17526</v>
      </c>
    </row>
    <row r="146" spans="1:8" ht="25.15" customHeight="1" x14ac:dyDescent="0.25">
      <c r="A146" s="555"/>
      <c r="B146" s="555"/>
      <c r="C146" s="32" t="s">
        <v>265</v>
      </c>
      <c r="D146" s="488" t="s">
        <v>61</v>
      </c>
      <c r="E146" s="491" t="s">
        <v>315</v>
      </c>
      <c r="F146" s="57" t="s">
        <v>313</v>
      </c>
      <c r="G146" s="510">
        <v>43112</v>
      </c>
      <c r="H146" s="74">
        <v>29221720.859099999</v>
      </c>
    </row>
    <row r="147" spans="1:8" ht="25.15" customHeight="1" x14ac:dyDescent="0.25">
      <c r="A147" s="555"/>
      <c r="B147" s="555"/>
      <c r="C147" s="32" t="s">
        <v>266</v>
      </c>
      <c r="D147" s="488" t="s">
        <v>61</v>
      </c>
      <c r="E147" s="491" t="s">
        <v>315</v>
      </c>
      <c r="F147" s="57" t="s">
        <v>310</v>
      </c>
      <c r="G147" s="510">
        <v>43168</v>
      </c>
      <c r="H147" s="74">
        <v>341960329.23799998</v>
      </c>
    </row>
    <row r="148" spans="1:8" ht="25.15" customHeight="1" x14ac:dyDescent="0.25">
      <c r="A148" s="555"/>
      <c r="B148" s="555"/>
      <c r="C148" s="32" t="s">
        <v>267</v>
      </c>
      <c r="D148" s="488" t="s">
        <v>61</v>
      </c>
      <c r="E148" s="491" t="s">
        <v>315</v>
      </c>
      <c r="F148" s="57" t="s">
        <v>311</v>
      </c>
      <c r="G148" s="510">
        <v>43174</v>
      </c>
      <c r="H148" s="74">
        <v>69148371.670000002</v>
      </c>
    </row>
    <row r="149" spans="1:8" ht="25.15" customHeight="1" x14ac:dyDescent="0.25">
      <c r="A149" s="555"/>
      <c r="B149" s="555"/>
      <c r="C149" s="32" t="s">
        <v>268</v>
      </c>
      <c r="D149" s="488" t="s">
        <v>61</v>
      </c>
      <c r="E149" s="491" t="s">
        <v>315</v>
      </c>
      <c r="F149" s="57" t="s">
        <v>311</v>
      </c>
      <c r="G149" s="510">
        <v>43184</v>
      </c>
      <c r="H149" s="74">
        <v>8578635.6128000002</v>
      </c>
    </row>
    <row r="150" spans="1:8" ht="25.15" customHeight="1" x14ac:dyDescent="0.25">
      <c r="A150" s="555"/>
      <c r="B150" s="555"/>
      <c r="C150" s="32" t="s">
        <v>269</v>
      </c>
      <c r="D150" s="488" t="s">
        <v>61</v>
      </c>
      <c r="E150" s="491" t="s">
        <v>315</v>
      </c>
      <c r="F150" s="57" t="s">
        <v>311</v>
      </c>
      <c r="G150" s="510">
        <v>43185</v>
      </c>
      <c r="H150" s="74">
        <v>8729780.8720100001</v>
      </c>
    </row>
    <row r="151" spans="1:8" ht="25.15" customHeight="1" x14ac:dyDescent="0.25">
      <c r="A151" s="555"/>
      <c r="B151" s="555"/>
      <c r="C151" s="32" t="s">
        <v>270</v>
      </c>
      <c r="D151" s="488" t="s">
        <v>61</v>
      </c>
      <c r="E151" s="491" t="s">
        <v>315</v>
      </c>
      <c r="F151" s="57" t="s">
        <v>311</v>
      </c>
      <c r="G151" s="510">
        <v>43212</v>
      </c>
      <c r="H151" s="74">
        <v>161532020.18439201</v>
      </c>
    </row>
    <row r="152" spans="1:8" ht="25.15" customHeight="1" x14ac:dyDescent="0.25">
      <c r="A152" s="555"/>
      <c r="B152" s="555"/>
      <c r="C152" s="32" t="s">
        <v>271</v>
      </c>
      <c r="D152" s="488" t="s">
        <v>61</v>
      </c>
      <c r="E152" s="491" t="s">
        <v>315</v>
      </c>
      <c r="F152" s="57" t="s">
        <v>313</v>
      </c>
      <c r="G152" s="510">
        <v>43213</v>
      </c>
      <c r="H152" s="74">
        <v>383742328.64609402</v>
      </c>
    </row>
    <row r="153" spans="1:8" ht="25.15" customHeight="1" x14ac:dyDescent="0.25">
      <c r="A153" s="555"/>
      <c r="B153" s="555"/>
      <c r="C153" s="32" t="s">
        <v>272</v>
      </c>
      <c r="D153" s="488" t="s">
        <v>61</v>
      </c>
      <c r="E153" s="491" t="s">
        <v>315</v>
      </c>
      <c r="F153" s="57" t="s">
        <v>314</v>
      </c>
      <c r="G153" s="510">
        <v>43214</v>
      </c>
      <c r="H153" s="74">
        <v>102152779.51778899</v>
      </c>
    </row>
    <row r="154" spans="1:8" ht="25.15" customHeight="1" x14ac:dyDescent="0.25">
      <c r="A154" s="555"/>
      <c r="B154" s="555"/>
      <c r="C154" s="32" t="s">
        <v>273</v>
      </c>
      <c r="D154" s="488" t="s">
        <v>61</v>
      </c>
      <c r="E154" s="491" t="s">
        <v>315</v>
      </c>
      <c r="F154" s="57" t="s">
        <v>311</v>
      </c>
      <c r="G154" s="510">
        <v>43214</v>
      </c>
      <c r="H154" s="74">
        <v>24264719.442821</v>
      </c>
    </row>
    <row r="155" spans="1:8" ht="25.15" customHeight="1" x14ac:dyDescent="0.25">
      <c r="A155" s="555"/>
      <c r="B155" s="555"/>
      <c r="C155" s="32" t="s">
        <v>274</v>
      </c>
      <c r="D155" s="488" t="s">
        <v>61</v>
      </c>
      <c r="E155" s="491" t="s">
        <v>315</v>
      </c>
      <c r="F155" s="57" t="s">
        <v>313</v>
      </c>
      <c r="G155" s="510">
        <v>43242</v>
      </c>
      <c r="H155" s="74">
        <v>199517729.12499997</v>
      </c>
    </row>
    <row r="156" spans="1:8" ht="25.15" customHeight="1" x14ac:dyDescent="0.25">
      <c r="A156" s="555"/>
      <c r="B156" s="555"/>
      <c r="C156" s="32" t="s">
        <v>275</v>
      </c>
      <c r="D156" s="488" t="s">
        <v>61</v>
      </c>
      <c r="E156" s="491" t="s">
        <v>315</v>
      </c>
      <c r="F156" s="57" t="s">
        <v>313</v>
      </c>
      <c r="G156" s="510">
        <v>43243</v>
      </c>
      <c r="H156" s="74">
        <v>379404815.81999999</v>
      </c>
    </row>
    <row r="157" spans="1:8" ht="25.15" customHeight="1" x14ac:dyDescent="0.25">
      <c r="A157" s="555"/>
      <c r="B157" s="555"/>
      <c r="C157" s="32" t="s">
        <v>276</v>
      </c>
      <c r="D157" s="488" t="s">
        <v>61</v>
      </c>
      <c r="E157" s="491" t="s">
        <v>315</v>
      </c>
      <c r="F157" s="57" t="s">
        <v>313</v>
      </c>
      <c r="G157" s="510">
        <v>43237</v>
      </c>
      <c r="H157" s="74">
        <v>73570111.96989055</v>
      </c>
    </row>
    <row r="158" spans="1:8" ht="25.15" customHeight="1" x14ac:dyDescent="0.25">
      <c r="A158" s="555"/>
      <c r="B158" s="555"/>
      <c r="C158" s="32" t="s">
        <v>277</v>
      </c>
      <c r="D158" s="488" t="s">
        <v>61</v>
      </c>
      <c r="E158" s="491" t="s">
        <v>315</v>
      </c>
      <c r="F158" s="57" t="s">
        <v>311</v>
      </c>
      <c r="G158" s="510">
        <v>43258</v>
      </c>
      <c r="H158" s="74">
        <v>273644443.43370199</v>
      </c>
    </row>
    <row r="159" spans="1:8" ht="25.15" customHeight="1" x14ac:dyDescent="0.25">
      <c r="A159" s="555"/>
      <c r="B159" s="555"/>
      <c r="C159" s="32" t="s">
        <v>278</v>
      </c>
      <c r="D159" s="488" t="s">
        <v>61</v>
      </c>
      <c r="E159" s="491" t="s">
        <v>315</v>
      </c>
      <c r="F159" s="57" t="s">
        <v>311</v>
      </c>
      <c r="G159" s="510">
        <v>43278</v>
      </c>
      <c r="H159" s="74">
        <v>4044587.1856940002</v>
      </c>
    </row>
    <row r="160" spans="1:8" ht="25.15" customHeight="1" x14ac:dyDescent="0.25">
      <c r="A160" s="555"/>
      <c r="B160" s="555"/>
      <c r="C160" s="32" t="s">
        <v>279</v>
      </c>
      <c r="D160" s="488" t="s">
        <v>61</v>
      </c>
      <c r="E160" s="491" t="s">
        <v>315</v>
      </c>
      <c r="F160" s="57" t="s">
        <v>311</v>
      </c>
      <c r="G160" s="510">
        <v>43278</v>
      </c>
      <c r="H160" s="74">
        <v>9019388.7492059991</v>
      </c>
    </row>
    <row r="161" spans="1:8" ht="25.15" customHeight="1" x14ac:dyDescent="0.25">
      <c r="A161" s="555"/>
      <c r="B161" s="555"/>
      <c r="C161" s="32" t="s">
        <v>280</v>
      </c>
      <c r="D161" s="488" t="s">
        <v>61</v>
      </c>
      <c r="E161" s="491" t="s">
        <v>315</v>
      </c>
      <c r="F161" s="57" t="s">
        <v>313</v>
      </c>
      <c r="G161" s="510">
        <v>43307</v>
      </c>
      <c r="H161" s="74">
        <v>1203688093.0668001</v>
      </c>
    </row>
    <row r="162" spans="1:8" ht="25.15" customHeight="1" x14ac:dyDescent="0.25">
      <c r="A162" s="555"/>
      <c r="B162" s="555"/>
      <c r="C162" s="32" t="s">
        <v>281</v>
      </c>
      <c r="D162" s="488" t="s">
        <v>61</v>
      </c>
      <c r="E162" s="491" t="s">
        <v>315</v>
      </c>
      <c r="F162" s="57" t="s">
        <v>311</v>
      </c>
      <c r="G162" s="510">
        <v>43308</v>
      </c>
      <c r="H162" s="74">
        <v>1090346717.8917968</v>
      </c>
    </row>
    <row r="163" spans="1:8" ht="25.15" customHeight="1" x14ac:dyDescent="0.25">
      <c r="A163" s="555"/>
      <c r="B163" s="555"/>
      <c r="C163" s="32" t="s">
        <v>282</v>
      </c>
      <c r="D163" s="488" t="s">
        <v>61</v>
      </c>
      <c r="E163" s="491" t="s">
        <v>315</v>
      </c>
      <c r="F163" s="57" t="s">
        <v>313</v>
      </c>
      <c r="G163" s="510">
        <v>43348</v>
      </c>
      <c r="H163" s="74">
        <v>141574869.52450076</v>
      </c>
    </row>
    <row r="164" spans="1:8" ht="25.15" customHeight="1" x14ac:dyDescent="0.25">
      <c r="A164" s="555"/>
      <c r="B164" s="555"/>
      <c r="C164" s="32" t="s">
        <v>338</v>
      </c>
      <c r="D164" s="522" t="s">
        <v>61</v>
      </c>
      <c r="E164" s="523" t="s">
        <v>315</v>
      </c>
      <c r="F164" s="57" t="s">
        <v>340</v>
      </c>
      <c r="G164" s="510">
        <v>43368</v>
      </c>
      <c r="H164" s="74">
        <v>201583312.76570958</v>
      </c>
    </row>
    <row r="165" spans="1:8" ht="25.15" customHeight="1" x14ac:dyDescent="0.25">
      <c r="A165" s="555"/>
      <c r="B165" s="555"/>
      <c r="C165" s="32" t="s">
        <v>330</v>
      </c>
      <c r="D165" s="493" t="s">
        <v>61</v>
      </c>
      <c r="E165" s="494" t="s">
        <v>315</v>
      </c>
      <c r="F165" s="57" t="s">
        <v>313</v>
      </c>
      <c r="G165" s="510">
        <v>43398</v>
      </c>
      <c r="H165" s="74">
        <v>528769035.76135105</v>
      </c>
    </row>
    <row r="166" spans="1:8" ht="25.15" customHeight="1" x14ac:dyDescent="0.25">
      <c r="A166" s="555"/>
      <c r="B166" s="555"/>
      <c r="C166" s="32" t="s">
        <v>334</v>
      </c>
      <c r="D166" s="493" t="s">
        <v>61</v>
      </c>
      <c r="E166" s="494" t="s">
        <v>315</v>
      </c>
      <c r="F166" s="57" t="s">
        <v>313</v>
      </c>
      <c r="G166" s="510">
        <v>43398</v>
      </c>
      <c r="H166" s="74">
        <v>472781604.59863293</v>
      </c>
    </row>
    <row r="167" spans="1:8" ht="25.15" customHeight="1" x14ac:dyDescent="0.25">
      <c r="A167" s="555"/>
      <c r="B167" s="555"/>
      <c r="C167" s="82"/>
      <c r="D167" s="421"/>
      <c r="E167" s="491"/>
      <c r="F167" s="495"/>
      <c r="G167" s="77"/>
      <c r="H167" s="74"/>
    </row>
    <row r="168" spans="1:8" ht="25.15" hidden="1" customHeight="1" x14ac:dyDescent="0.25">
      <c r="A168" s="557" t="s">
        <v>122</v>
      </c>
      <c r="B168" s="555"/>
      <c r="C168" s="29"/>
      <c r="D168" s="421"/>
      <c r="E168" s="491" t="s">
        <v>315</v>
      </c>
      <c r="F168" s="121"/>
      <c r="G168" s="77"/>
      <c r="H168" s="74"/>
    </row>
    <row r="169" spans="1:8" ht="25.15" hidden="1" customHeight="1" x14ac:dyDescent="0.25">
      <c r="A169" s="555"/>
      <c r="B169" s="555"/>
      <c r="C169" s="29"/>
      <c r="D169" s="421"/>
      <c r="E169" s="491" t="s">
        <v>315</v>
      </c>
      <c r="F169" s="121"/>
      <c r="G169" s="77"/>
      <c r="H169" s="74"/>
    </row>
    <row r="170" spans="1:8" ht="25.15" hidden="1" customHeight="1" x14ac:dyDescent="0.25">
      <c r="A170" s="555"/>
      <c r="B170" s="555"/>
      <c r="C170" s="59"/>
      <c r="D170" s="421"/>
      <c r="E170" s="491" t="s">
        <v>315</v>
      </c>
      <c r="F170" s="121"/>
      <c r="G170" s="77"/>
      <c r="H170" s="74"/>
    </row>
    <row r="171" spans="1:8" ht="25.15" hidden="1" customHeight="1" x14ac:dyDescent="0.25">
      <c r="A171" s="555"/>
      <c r="B171" s="555"/>
      <c r="C171" s="59"/>
      <c r="D171" s="421"/>
      <c r="E171" s="491" t="s">
        <v>315</v>
      </c>
      <c r="F171" s="121"/>
      <c r="G171" s="77"/>
      <c r="H171" s="74"/>
    </row>
    <row r="172" spans="1:8" ht="25.15" hidden="1" customHeight="1" x14ac:dyDescent="0.25">
      <c r="A172" s="555"/>
      <c r="B172" s="555"/>
      <c r="C172" s="82"/>
      <c r="D172" s="421"/>
      <c r="E172" s="491" t="s">
        <v>315</v>
      </c>
      <c r="F172" s="495"/>
      <c r="G172" s="77"/>
      <c r="H172" s="74"/>
    </row>
    <row r="173" spans="1:8" ht="25.15" hidden="1" customHeight="1" x14ac:dyDescent="0.25">
      <c r="A173" s="555" t="s">
        <v>98</v>
      </c>
      <c r="B173" s="555"/>
      <c r="C173" s="29"/>
      <c r="D173" s="421"/>
      <c r="E173" s="491" t="s">
        <v>315</v>
      </c>
      <c r="F173" s="490"/>
      <c r="G173" s="77"/>
      <c r="H173" s="74"/>
    </row>
    <row r="174" spans="1:8" ht="25.15" hidden="1" customHeight="1" x14ac:dyDescent="0.25">
      <c r="A174" s="555"/>
      <c r="B174" s="555"/>
      <c r="C174" s="29"/>
      <c r="D174" s="421"/>
      <c r="E174" s="491" t="s">
        <v>315</v>
      </c>
      <c r="F174" s="490"/>
      <c r="G174" s="77"/>
      <c r="H174" s="74"/>
    </row>
    <row r="175" spans="1:8" ht="25.15" hidden="1" customHeight="1" x14ac:dyDescent="0.25">
      <c r="A175" s="555"/>
      <c r="B175" s="555"/>
      <c r="C175" s="29"/>
      <c r="D175" s="421"/>
      <c r="E175" s="491" t="s">
        <v>315</v>
      </c>
      <c r="F175" s="490"/>
      <c r="G175" s="77"/>
      <c r="H175" s="74"/>
    </row>
    <row r="176" spans="1:8" ht="25.15" hidden="1" customHeight="1" x14ac:dyDescent="0.25">
      <c r="A176" s="555"/>
      <c r="B176" s="555"/>
      <c r="C176" s="29"/>
      <c r="D176" s="421"/>
      <c r="E176" s="491" t="s">
        <v>315</v>
      </c>
      <c r="F176" s="490"/>
      <c r="G176" s="77"/>
      <c r="H176" s="74"/>
    </row>
    <row r="177" spans="1:8" ht="25.15" hidden="1" customHeight="1" x14ac:dyDescent="0.25">
      <c r="A177" s="555"/>
      <c r="B177" s="555"/>
      <c r="C177" s="122"/>
      <c r="D177" s="421"/>
      <c r="E177" s="491" t="s">
        <v>315</v>
      </c>
      <c r="F177" s="490"/>
      <c r="G177" s="77"/>
      <c r="H177" s="74"/>
    </row>
    <row r="178" spans="1:8" ht="25.15" hidden="1" customHeight="1" x14ac:dyDescent="0.25">
      <c r="A178" s="555"/>
      <c r="B178" s="555"/>
      <c r="C178" s="82"/>
      <c r="D178" s="421"/>
      <c r="E178" s="491" t="s">
        <v>315</v>
      </c>
      <c r="F178" s="495"/>
      <c r="G178" s="77"/>
      <c r="H178" s="74"/>
    </row>
    <row r="179" spans="1:8" ht="25.15" hidden="1" customHeight="1" x14ac:dyDescent="0.25">
      <c r="A179" s="555" t="s">
        <v>52</v>
      </c>
      <c r="B179" s="555"/>
      <c r="C179" s="123"/>
      <c r="D179" s="421"/>
      <c r="E179" s="491" t="s">
        <v>315</v>
      </c>
      <c r="F179" s="124"/>
      <c r="G179" s="77"/>
      <c r="H179" s="74"/>
    </row>
    <row r="180" spans="1:8" ht="25.15" hidden="1" customHeight="1" x14ac:dyDescent="0.25">
      <c r="A180" s="555"/>
      <c r="B180" s="555"/>
      <c r="C180" s="59"/>
      <c r="D180" s="421"/>
      <c r="E180" s="491" t="s">
        <v>315</v>
      </c>
      <c r="F180" s="57"/>
      <c r="G180" s="77"/>
      <c r="H180" s="74"/>
    </row>
    <row r="181" spans="1:8" ht="25.15" hidden="1" customHeight="1" x14ac:dyDescent="0.25">
      <c r="A181" s="555"/>
      <c r="B181" s="555"/>
      <c r="C181" s="59"/>
      <c r="D181" s="421"/>
      <c r="E181" s="491" t="s">
        <v>315</v>
      </c>
      <c r="F181" s="57"/>
      <c r="G181" s="77"/>
      <c r="H181" s="74"/>
    </row>
    <row r="182" spans="1:8" ht="25.15" hidden="1" customHeight="1" x14ac:dyDescent="0.25">
      <c r="A182" s="555"/>
      <c r="B182" s="555"/>
      <c r="C182" s="59"/>
      <c r="D182" s="421"/>
      <c r="E182" s="491" t="s">
        <v>315</v>
      </c>
      <c r="F182" s="57"/>
      <c r="G182" s="77"/>
      <c r="H182" s="74"/>
    </row>
    <row r="183" spans="1:8" ht="25.15" hidden="1" customHeight="1" x14ac:dyDescent="0.25">
      <c r="A183" s="555"/>
      <c r="B183" s="555"/>
      <c r="C183" s="59"/>
      <c r="D183" s="421"/>
      <c r="E183" s="491" t="s">
        <v>315</v>
      </c>
      <c r="F183" s="57"/>
      <c r="G183" s="77"/>
      <c r="H183" s="74"/>
    </row>
    <row r="184" spans="1:8" ht="25.15" hidden="1" customHeight="1" x14ac:dyDescent="0.25">
      <c r="A184" s="555"/>
      <c r="B184" s="555"/>
      <c r="C184" s="59"/>
      <c r="D184" s="421"/>
      <c r="E184" s="491" t="s">
        <v>315</v>
      </c>
      <c r="F184" s="57"/>
      <c r="G184" s="77"/>
      <c r="H184" s="74"/>
    </row>
    <row r="185" spans="1:8" ht="25.15" hidden="1" customHeight="1" x14ac:dyDescent="0.25">
      <c r="A185" s="555"/>
      <c r="B185" s="555"/>
      <c r="C185" s="59"/>
      <c r="D185" s="421"/>
      <c r="E185" s="491" t="s">
        <v>315</v>
      </c>
      <c r="F185" s="57"/>
      <c r="G185" s="77"/>
      <c r="H185" s="74"/>
    </row>
    <row r="186" spans="1:8" ht="25.15" hidden="1" customHeight="1" x14ac:dyDescent="0.25">
      <c r="A186" s="555"/>
      <c r="B186" s="555"/>
      <c r="C186" s="59"/>
      <c r="D186" s="421"/>
      <c r="E186" s="491" t="s">
        <v>315</v>
      </c>
      <c r="F186" s="57"/>
      <c r="G186" s="77"/>
      <c r="H186" s="74"/>
    </row>
    <row r="187" spans="1:8" ht="25.15" hidden="1" customHeight="1" x14ac:dyDescent="0.25">
      <c r="A187" s="555"/>
      <c r="B187" s="555"/>
      <c r="C187" s="59"/>
      <c r="D187" s="421"/>
      <c r="E187" s="491" t="s">
        <v>315</v>
      </c>
      <c r="F187" s="57"/>
      <c r="G187" s="77"/>
      <c r="H187" s="74"/>
    </row>
    <row r="188" spans="1:8" ht="25.15" hidden="1" customHeight="1" x14ac:dyDescent="0.25">
      <c r="A188" s="555"/>
      <c r="B188" s="555"/>
      <c r="C188" s="59"/>
      <c r="D188" s="421"/>
      <c r="E188" s="491" t="s">
        <v>315</v>
      </c>
      <c r="F188" s="57"/>
      <c r="G188" s="77"/>
      <c r="H188" s="74"/>
    </row>
    <row r="189" spans="1:8" ht="25.15" hidden="1" customHeight="1" x14ac:dyDescent="0.25">
      <c r="A189" s="555"/>
      <c r="B189" s="555"/>
      <c r="C189" s="82"/>
      <c r="D189" s="421"/>
      <c r="E189" s="491" t="s">
        <v>315</v>
      </c>
      <c r="F189" s="495"/>
      <c r="G189" s="77"/>
      <c r="H189" s="74"/>
    </row>
    <row r="190" spans="1:8" ht="25.15" hidden="1" customHeight="1" x14ac:dyDescent="0.25">
      <c r="A190" s="556" t="s">
        <v>99</v>
      </c>
      <c r="B190" s="556"/>
      <c r="C190" s="29"/>
      <c r="D190" s="421"/>
      <c r="E190" s="491" t="s">
        <v>315</v>
      </c>
      <c r="F190" s="490"/>
      <c r="G190" s="77"/>
      <c r="H190" s="74"/>
    </row>
    <row r="191" spans="1:8" ht="25.15" hidden="1" customHeight="1" x14ac:dyDescent="0.25">
      <c r="A191" s="556"/>
      <c r="B191" s="556"/>
      <c r="C191" s="29"/>
      <c r="D191" s="421"/>
      <c r="E191" s="491" t="s">
        <v>315</v>
      </c>
      <c r="F191" s="490"/>
      <c r="G191" s="77"/>
      <c r="H191" s="74"/>
    </row>
    <row r="192" spans="1:8" ht="25.15" hidden="1" customHeight="1" x14ac:dyDescent="0.25">
      <c r="A192" s="556"/>
      <c r="B192" s="556"/>
      <c r="C192" s="29"/>
      <c r="D192" s="421"/>
      <c r="E192" s="491" t="s">
        <v>315</v>
      </c>
      <c r="F192" s="490"/>
      <c r="G192" s="77"/>
      <c r="H192" s="74"/>
    </row>
    <row r="193" spans="1:8" ht="25.15" hidden="1" customHeight="1" x14ac:dyDescent="0.25">
      <c r="A193" s="556"/>
      <c r="B193" s="556"/>
      <c r="C193" s="29"/>
      <c r="D193" s="421"/>
      <c r="E193" s="491" t="s">
        <v>315</v>
      </c>
      <c r="F193" s="490"/>
      <c r="G193" s="77"/>
      <c r="H193" s="74"/>
    </row>
    <row r="194" spans="1:8" ht="25.15" hidden="1" customHeight="1" x14ac:dyDescent="0.25">
      <c r="A194" s="556"/>
      <c r="B194" s="556"/>
      <c r="C194" s="72"/>
      <c r="D194" s="421"/>
      <c r="E194" s="491" t="s">
        <v>315</v>
      </c>
      <c r="F194" s="92"/>
      <c r="G194" s="77"/>
      <c r="H194" s="74"/>
    </row>
    <row r="195" spans="1:8" ht="25.15" hidden="1" customHeight="1" x14ac:dyDescent="0.25">
      <c r="A195" s="555" t="s">
        <v>11</v>
      </c>
      <c r="B195" s="555"/>
      <c r="C195" s="72"/>
      <c r="D195" s="421"/>
      <c r="E195" s="491" t="s">
        <v>315</v>
      </c>
      <c r="F195" s="73"/>
      <c r="G195" s="77"/>
      <c r="H195" s="74"/>
    </row>
    <row r="196" spans="1:8" ht="25.15" hidden="1" customHeight="1" x14ac:dyDescent="0.25">
      <c r="A196" s="555"/>
      <c r="B196" s="555"/>
      <c r="C196" s="82"/>
      <c r="D196" s="421"/>
      <c r="E196" s="491" t="s">
        <v>315</v>
      </c>
      <c r="F196" s="495"/>
      <c r="G196" s="77"/>
      <c r="H196" s="74"/>
    </row>
    <row r="197" spans="1:8" ht="25.15" customHeight="1" x14ac:dyDescent="0.25">
      <c r="A197" s="552" t="s">
        <v>124</v>
      </c>
      <c r="B197" s="552"/>
      <c r="C197" s="416"/>
      <c r="D197" s="421"/>
      <c r="E197" s="417"/>
      <c r="F197" s="508"/>
      <c r="G197" s="418"/>
      <c r="H197" s="419">
        <f>H16+H33+H47+H61+H76+H97+H117+H136+SUM(H137:H196)</f>
        <v>5933947147.1222038</v>
      </c>
    </row>
    <row r="198" spans="1:8" ht="45" customHeight="1" x14ac:dyDescent="0.25"/>
  </sheetData>
  <protectedRanges>
    <protectedRange sqref="G63:H64" name="区域1_7_1_2_13_2_1_1_1_1_1_2" securityDescriptor=""/>
    <protectedRange sqref="H70" name="区域1_7_1_2_13_2_1_3_1" securityDescriptor=""/>
    <protectedRange sqref="H71" name="区域1_7_1_2_13_2_1_3_1_1" securityDescriptor=""/>
    <protectedRange sqref="G72" name="区域1_7_1_2_13_2_1_2_10_1" securityDescriptor=""/>
    <protectedRange sqref="H72" name="区域1_7_1_2_13_2_1_3_1_1_1" securityDescriptor=""/>
    <protectedRange sqref="E72:F72" name="区域1_7_1_2_13_2_1_2_13" securityDescriptor=""/>
    <protectedRange sqref="E93:G93" name="区域1_7_1_2_13_2_1_2_10_2" securityDescriptor=""/>
    <protectedRange sqref="H93" name="区域1_7_1_2_13_2_1_3_1_2" securityDescriptor=""/>
    <protectedRange sqref="E48:G48" name="区域1_7_1_2_13_2_1_2_10_2_2" securityDescriptor=""/>
    <protectedRange sqref="H48" name="区域1_7_1_2_13_2_1_3_1_2_2" securityDescriptor=""/>
    <protectedRange sqref="E50:G50" name="区域1_7_1_2_13_2_1_2_10_2_1_1" securityDescriptor=""/>
    <protectedRange sqref="H50" name="区域1_7_1_2_13_2_1_3_1_2_1_1" securityDescriptor=""/>
    <protectedRange sqref="G49:H49" name="区域1_7_1_2_13_2_1_3_2_1" securityDescriptor=""/>
    <protectedRange sqref="E73:F74" name="区域1_7_1_2_13_2_1_2_10_2_1_2" securityDescriptor=""/>
  </protectedRanges>
  <autoFilter ref="A3:H3" xr:uid="{00000000-0009-0000-0000-000005000000}"/>
  <mergeCells count="48">
    <mergeCell ref="B118:B123"/>
    <mergeCell ref="B130:B135"/>
    <mergeCell ref="A179:B189"/>
    <mergeCell ref="A190:B194"/>
    <mergeCell ref="A195:B196"/>
    <mergeCell ref="A137:B167"/>
    <mergeCell ref="A168:B172"/>
    <mergeCell ref="A173:B178"/>
    <mergeCell ref="A118:A136"/>
    <mergeCell ref="B124:B129"/>
    <mergeCell ref="B81:B85"/>
    <mergeCell ref="B39:B42"/>
    <mergeCell ref="B43:B46"/>
    <mergeCell ref="B48:B53"/>
    <mergeCell ref="B54:B57"/>
    <mergeCell ref="B58:B60"/>
    <mergeCell ref="A48:A61"/>
    <mergeCell ref="A62:A76"/>
    <mergeCell ref="A77:A97"/>
    <mergeCell ref="A98:A117"/>
    <mergeCell ref="B107:B108"/>
    <mergeCell ref="B109:B111"/>
    <mergeCell ref="B112:B116"/>
    <mergeCell ref="B86:B88"/>
    <mergeCell ref="B89:B92"/>
    <mergeCell ref="B93:B96"/>
    <mergeCell ref="B98:B102"/>
    <mergeCell ref="B103:B106"/>
    <mergeCell ref="B62:B65"/>
    <mergeCell ref="B66:B69"/>
    <mergeCell ref="B70:B75"/>
    <mergeCell ref="B77:B80"/>
    <mergeCell ref="A197:B197"/>
    <mergeCell ref="A1:H1"/>
    <mergeCell ref="A2:H2"/>
    <mergeCell ref="A4:A16"/>
    <mergeCell ref="A17:A33"/>
    <mergeCell ref="A34:A47"/>
    <mergeCell ref="B4:B6"/>
    <mergeCell ref="B7:B10"/>
    <mergeCell ref="B11:B13"/>
    <mergeCell ref="B14:B15"/>
    <mergeCell ref="B17:B19"/>
    <mergeCell ref="B20:B22"/>
    <mergeCell ref="B23:B26"/>
    <mergeCell ref="B27:B29"/>
    <mergeCell ref="B30:B32"/>
    <mergeCell ref="B34:B38"/>
  </mergeCells>
  <phoneticPr fontId="46" type="noConversion"/>
  <conditionalFormatting sqref="H15 H27">
    <cfRule type="expression" dxfId="188" priority="539" stopIfTrue="1">
      <formula>#REF!=1</formula>
    </cfRule>
    <cfRule type="expression" dxfId="187" priority="540" stopIfTrue="1">
      <formula>#REF!=2</formula>
    </cfRule>
  </conditionalFormatting>
  <conditionalFormatting sqref="E90:F90 H62:H75 H77:H96 H98:H116 H118:H135 E23:F24 H4:H15 H34:H46 H17:H32">
    <cfRule type="expression" dxfId="186" priority="534" stopIfTrue="1">
      <formula>#REF!=3</formula>
    </cfRule>
    <cfRule type="expression" dxfId="185" priority="535" stopIfTrue="1">
      <formula>#REF!=1</formula>
    </cfRule>
    <cfRule type="expression" dxfId="184" priority="536" stopIfTrue="1">
      <formula>#REF!=2</formula>
    </cfRule>
  </conditionalFormatting>
  <conditionalFormatting sqref="H25">
    <cfRule type="cellIs" dxfId="183" priority="41" stopIfTrue="1" operator="between">
      <formula>"未通过"</formula>
      <formula>"未通过"</formula>
    </cfRule>
  </conditionalFormatting>
  <conditionalFormatting sqref="H25">
    <cfRule type="cellIs" dxfId="182" priority="40" stopIfTrue="1" operator="between">
      <formula>"未通过"</formula>
      <formula>"未通过"</formula>
    </cfRule>
  </conditionalFormatting>
  <conditionalFormatting sqref="H25">
    <cfRule type="expression" dxfId="181" priority="37" stopIfTrue="1">
      <formula>#REF!=3</formula>
    </cfRule>
    <cfRule type="expression" dxfId="180" priority="38" stopIfTrue="1">
      <formula>#REF!=1</formula>
    </cfRule>
    <cfRule type="expression" dxfId="179" priority="39" stopIfTrue="1">
      <formula>#REF!=2</formula>
    </cfRule>
  </conditionalFormatting>
  <conditionalFormatting sqref="H39 H58 H72 H87 H108 H134 H173 H184 H195">
    <cfRule type="expression" dxfId="178" priority="28" stopIfTrue="1">
      <formula>#REF!=1</formula>
    </cfRule>
    <cfRule type="expression" dxfId="177" priority="29" stopIfTrue="1">
      <formula>#REF!=2</formula>
    </cfRule>
  </conditionalFormatting>
  <conditionalFormatting sqref="H48:H60 H137:H196 G137:G164">
    <cfRule type="expression" dxfId="176" priority="23" stopIfTrue="1">
      <formula>#REF!=3</formula>
    </cfRule>
    <cfRule type="expression" dxfId="175" priority="24" stopIfTrue="1">
      <formula>#REF!=1</formula>
    </cfRule>
    <cfRule type="expression" dxfId="174" priority="25" stopIfTrue="1">
      <formula>#REF!=2</formula>
    </cfRule>
  </conditionalFormatting>
  <conditionalFormatting sqref="E20:F20">
    <cfRule type="expression" dxfId="173" priority="620" stopIfTrue="1">
      <formula>#REF!=3</formula>
    </cfRule>
    <cfRule type="expression" dxfId="172" priority="621" stopIfTrue="1">
      <formula>#REF!=1</formula>
    </cfRule>
    <cfRule type="expression" dxfId="171" priority="622" stopIfTrue="1">
      <formula>#REF!=2</formula>
    </cfRule>
    <cfRule type="expression" dxfId="170" priority="623" stopIfTrue="1">
      <formula>#REF!=3</formula>
    </cfRule>
    <cfRule type="expression" dxfId="169" priority="624" stopIfTrue="1">
      <formula>#REF!=1</formula>
    </cfRule>
    <cfRule type="expression" dxfId="168" priority="625" stopIfTrue="1">
      <formula>#REF!=2</formula>
    </cfRule>
    <cfRule type="expression" dxfId="167" priority="626" stopIfTrue="1">
      <formula>#REF!=3</formula>
    </cfRule>
    <cfRule type="expression" dxfId="166" priority="627" stopIfTrue="1">
      <formula>#REF!=1</formula>
    </cfRule>
    <cfRule type="expression" dxfId="165" priority="628" stopIfTrue="1">
      <formula>#REF!=2</formula>
    </cfRule>
    <cfRule type="expression" dxfId="164" priority="629" stopIfTrue="1">
      <formula>#REF!=3</formula>
    </cfRule>
    <cfRule type="expression" dxfId="163" priority="630" stopIfTrue="1">
      <formula>#REF!=1</formula>
    </cfRule>
    <cfRule type="expression" dxfId="162" priority="631" stopIfTrue="1">
      <formula>#REF!=2</formula>
    </cfRule>
  </conditionalFormatting>
  <conditionalFormatting sqref="G165:G166">
    <cfRule type="expression" dxfId="161" priority="1" stopIfTrue="1">
      <formula>#REF!=3</formula>
    </cfRule>
    <cfRule type="expression" dxfId="160" priority="2" stopIfTrue="1">
      <formula>#REF!=1</formula>
    </cfRule>
    <cfRule type="expression" dxfId="159" priority="3" stopIfTrue="1">
      <formula>#REF!=2</formula>
    </cfRule>
  </conditionalFormatting>
  <dataValidations count="1">
    <dataValidation type="list" allowBlank="1" showInputMessage="1" showErrorMessage="1" sqref="D4:D197" xr:uid="{00000000-0002-0000-0500-000000000000}">
      <formula1>"公路市政,铁路轨道,城市房建,海外,集团分配,其他"</formula1>
    </dataValidation>
  </dataValidations>
  <pageMargins left="0.31496062992125984" right="0.39370078740157483" top="0.23622047244094491" bottom="0.51181102362204722" header="0.19685039370078741" footer="0.51181102362204722"/>
  <pageSetup paperSize="8" orientation="landscape" horizontalDpi="300" verticalDpi="300" r:id="rId1"/>
  <headerFooter alignWithMargins="0"/>
  <rowBreaks count="2" manualBreakCount="2">
    <brk id="3" max="16383" man="1"/>
    <brk id="76"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F97"/>
  <sheetViews>
    <sheetView zoomScale="85" zoomScaleNormal="85" workbookViewId="0">
      <pane xSplit="1" ySplit="3" topLeftCell="B73" activePane="bottomRight" state="frozen"/>
      <selection pane="topRight"/>
      <selection pane="bottomLeft"/>
      <selection pane="bottomRight" activeCell="B76" sqref="B76:B78"/>
    </sheetView>
  </sheetViews>
  <sheetFormatPr defaultColWidth="9" defaultRowHeight="15" x14ac:dyDescent="0.25"/>
  <cols>
    <col min="1" max="1" width="18.08984375" style="17" customWidth="1"/>
    <col min="2" max="2" width="89.36328125" style="16" customWidth="1"/>
    <col min="3" max="3" width="21.6328125" style="62" customWidth="1"/>
    <col min="4" max="4" width="19.6328125" style="62" customWidth="1"/>
    <col min="5" max="5" width="19.36328125" style="62" customWidth="1"/>
    <col min="6" max="6" width="16.26953125" style="62" customWidth="1"/>
    <col min="7" max="16384" width="9" style="17"/>
  </cols>
  <sheetData>
    <row r="1" spans="1:6" ht="27.75" customHeight="1" x14ac:dyDescent="0.25">
      <c r="A1" s="562" t="s">
        <v>128</v>
      </c>
      <c r="B1" s="562"/>
      <c r="C1" s="562"/>
      <c r="D1" s="562"/>
      <c r="E1" s="562"/>
      <c r="F1" s="562"/>
    </row>
    <row r="2" spans="1:6" ht="21.75" customHeight="1" x14ac:dyDescent="0.25">
      <c r="A2" s="563" t="s">
        <v>357</v>
      </c>
      <c r="B2" s="563"/>
      <c r="C2" s="563"/>
      <c r="D2" s="563"/>
      <c r="E2" s="563"/>
      <c r="F2" s="563"/>
    </row>
    <row r="3" spans="1:6" s="49" customFormat="1" ht="24" customHeight="1" x14ac:dyDescent="0.25">
      <c r="A3" s="352" t="s">
        <v>55</v>
      </c>
      <c r="B3" s="352" t="s">
        <v>100</v>
      </c>
      <c r="C3" s="352" t="s">
        <v>101</v>
      </c>
      <c r="D3" s="258" t="s">
        <v>170</v>
      </c>
      <c r="E3" s="258" t="s">
        <v>171</v>
      </c>
      <c r="F3" s="352" t="s">
        <v>102</v>
      </c>
    </row>
    <row r="4" spans="1:6" s="384" customFormat="1" ht="28.9" hidden="1" customHeight="1" x14ac:dyDescent="0.25">
      <c r="A4" s="561" t="s">
        <v>40</v>
      </c>
      <c r="B4" s="299" t="s">
        <v>197</v>
      </c>
      <c r="C4" s="383">
        <v>43388</v>
      </c>
      <c r="D4" s="296" t="s">
        <v>198</v>
      </c>
      <c r="E4" s="296" t="s">
        <v>199</v>
      </c>
      <c r="F4" s="296" t="s">
        <v>199</v>
      </c>
    </row>
    <row r="5" spans="1:6" s="384" customFormat="1" ht="28.9" hidden="1" customHeight="1" x14ac:dyDescent="0.25">
      <c r="A5" s="561"/>
      <c r="B5" s="299" t="s">
        <v>197</v>
      </c>
      <c r="C5" s="383">
        <v>43393</v>
      </c>
      <c r="D5" s="296" t="s">
        <v>198</v>
      </c>
      <c r="E5" s="296" t="s">
        <v>200</v>
      </c>
      <c r="F5" s="385" t="s">
        <v>201</v>
      </c>
    </row>
    <row r="6" spans="1:6" s="49" customFormat="1" ht="28.9" hidden="1" customHeight="1" x14ac:dyDescent="0.25">
      <c r="A6" s="561"/>
      <c r="B6" s="386" t="s">
        <v>202</v>
      </c>
      <c r="C6" s="352"/>
      <c r="D6" s="352"/>
      <c r="E6" s="352"/>
      <c r="F6" s="387"/>
    </row>
    <row r="7" spans="1:6" s="384" customFormat="1" ht="28.9" hidden="1" customHeight="1" x14ac:dyDescent="0.25">
      <c r="A7" s="561" t="s">
        <v>186</v>
      </c>
      <c r="B7" s="299" t="s">
        <v>197</v>
      </c>
      <c r="C7" s="383">
        <v>43388</v>
      </c>
      <c r="D7" s="296" t="s">
        <v>203</v>
      </c>
      <c r="E7" s="296" t="s">
        <v>204</v>
      </c>
      <c r="F7" s="296" t="s">
        <v>205</v>
      </c>
    </row>
    <row r="8" spans="1:6" s="384" customFormat="1" ht="28.9" hidden="1" customHeight="1" x14ac:dyDescent="0.25">
      <c r="A8" s="561"/>
      <c r="B8" s="299"/>
      <c r="C8" s="388"/>
      <c r="D8" s="296"/>
      <c r="E8" s="296"/>
      <c r="F8" s="385"/>
    </row>
    <row r="9" spans="1:6" s="49" customFormat="1" ht="28.9" hidden="1" customHeight="1" x14ac:dyDescent="0.25">
      <c r="A9" s="561"/>
      <c r="B9" s="386" t="s">
        <v>202</v>
      </c>
      <c r="C9" s="352"/>
      <c r="D9" s="352"/>
      <c r="E9" s="352"/>
      <c r="F9" s="387"/>
    </row>
    <row r="10" spans="1:6" s="384" customFormat="1" ht="28.9" hidden="1" customHeight="1" x14ac:dyDescent="0.25">
      <c r="A10" s="561" t="s">
        <v>187</v>
      </c>
      <c r="B10" s="299"/>
      <c r="C10" s="388"/>
      <c r="D10" s="296"/>
      <c r="E10" s="296"/>
      <c r="F10" s="385"/>
    </row>
    <row r="11" spans="1:6" s="384" customFormat="1" ht="28.9" hidden="1" customHeight="1" x14ac:dyDescent="0.25">
      <c r="A11" s="561"/>
      <c r="B11" s="299"/>
      <c r="C11" s="388"/>
      <c r="D11" s="296"/>
      <c r="E11" s="296"/>
      <c r="F11" s="385"/>
    </row>
    <row r="12" spans="1:6" s="49" customFormat="1" ht="28.9" hidden="1" customHeight="1" x14ac:dyDescent="0.25">
      <c r="A12" s="561"/>
      <c r="B12" s="386" t="s">
        <v>202</v>
      </c>
      <c r="C12" s="352"/>
      <c r="D12" s="352"/>
      <c r="E12" s="352"/>
      <c r="F12" s="387"/>
    </row>
    <row r="13" spans="1:6" s="384" customFormat="1" ht="28.9" hidden="1" customHeight="1" x14ac:dyDescent="0.25">
      <c r="A13" s="561" t="s">
        <v>188</v>
      </c>
      <c r="B13" s="299"/>
      <c r="C13" s="388"/>
      <c r="D13" s="296"/>
      <c r="E13" s="296"/>
      <c r="F13" s="385"/>
    </row>
    <row r="14" spans="1:6" s="384" customFormat="1" ht="28.9" hidden="1" customHeight="1" x14ac:dyDescent="0.25">
      <c r="A14" s="561"/>
      <c r="B14" s="299"/>
      <c r="C14" s="388"/>
      <c r="D14" s="296"/>
      <c r="E14" s="296"/>
      <c r="F14" s="385"/>
    </row>
    <row r="15" spans="1:6" s="49" customFormat="1" ht="28.9" hidden="1" customHeight="1" x14ac:dyDescent="0.25">
      <c r="A15" s="561"/>
      <c r="B15" s="386" t="s">
        <v>202</v>
      </c>
      <c r="C15" s="352"/>
      <c r="D15" s="352"/>
      <c r="E15" s="352"/>
      <c r="F15" s="387"/>
    </row>
    <row r="16" spans="1:6" s="384" customFormat="1" ht="28.9" hidden="1" customHeight="1" x14ac:dyDescent="0.25">
      <c r="A16" s="561" t="s">
        <v>189</v>
      </c>
      <c r="B16" s="299"/>
      <c r="C16" s="388"/>
      <c r="D16" s="296"/>
      <c r="E16" s="296"/>
      <c r="F16" s="385"/>
    </row>
    <row r="17" spans="1:6" s="384" customFormat="1" ht="28.9" hidden="1" customHeight="1" x14ac:dyDescent="0.25">
      <c r="A17" s="561"/>
      <c r="B17" s="299"/>
      <c r="C17" s="388"/>
      <c r="D17" s="296"/>
      <c r="E17" s="296"/>
      <c r="F17" s="385"/>
    </row>
    <row r="18" spans="1:6" s="49" customFormat="1" ht="28.9" hidden="1" customHeight="1" x14ac:dyDescent="0.25">
      <c r="A18" s="561"/>
      <c r="B18" s="386" t="s">
        <v>202</v>
      </c>
      <c r="C18" s="352"/>
      <c r="D18" s="352"/>
      <c r="E18" s="352"/>
      <c r="F18" s="387"/>
    </row>
    <row r="19" spans="1:6" s="384" customFormat="1" ht="28.9" hidden="1" customHeight="1" x14ac:dyDescent="0.25">
      <c r="A19" s="561" t="s">
        <v>190</v>
      </c>
      <c r="B19" s="299"/>
      <c r="C19" s="388"/>
      <c r="D19" s="296"/>
      <c r="E19" s="296"/>
      <c r="F19" s="385"/>
    </row>
    <row r="20" spans="1:6" s="384" customFormat="1" ht="28.9" hidden="1" customHeight="1" x14ac:dyDescent="0.25">
      <c r="A20" s="561"/>
      <c r="B20" s="299"/>
      <c r="C20" s="388"/>
      <c r="D20" s="296"/>
      <c r="E20" s="296"/>
      <c r="F20" s="385"/>
    </row>
    <row r="21" spans="1:6" s="49" customFormat="1" ht="28.9" hidden="1" customHeight="1" x14ac:dyDescent="0.25">
      <c r="A21" s="561"/>
      <c r="B21" s="386" t="s">
        <v>202</v>
      </c>
      <c r="C21" s="352"/>
      <c r="D21" s="352"/>
      <c r="E21" s="352"/>
      <c r="F21" s="387"/>
    </row>
    <row r="22" spans="1:6" s="384" customFormat="1" ht="28.9" hidden="1" customHeight="1" x14ac:dyDescent="0.25">
      <c r="A22" s="561" t="s">
        <v>179</v>
      </c>
      <c r="B22" s="299"/>
      <c r="C22" s="388"/>
      <c r="D22" s="296"/>
      <c r="E22" s="296"/>
      <c r="F22" s="385"/>
    </row>
    <row r="23" spans="1:6" s="384" customFormat="1" ht="28.9" hidden="1" customHeight="1" x14ac:dyDescent="0.25">
      <c r="A23" s="561"/>
      <c r="B23" s="299"/>
      <c r="C23" s="388"/>
      <c r="D23" s="296"/>
      <c r="E23" s="296"/>
      <c r="F23" s="385"/>
    </row>
    <row r="24" spans="1:6" s="49" customFormat="1" ht="28.9" hidden="1" customHeight="1" x14ac:dyDescent="0.25">
      <c r="A24" s="561"/>
      <c r="B24" s="386" t="s">
        <v>202</v>
      </c>
      <c r="C24" s="352"/>
      <c r="D24" s="352"/>
      <c r="E24" s="352"/>
      <c r="F24" s="387"/>
    </row>
    <row r="25" spans="1:6" s="384" customFormat="1" ht="28.9" hidden="1" customHeight="1" x14ac:dyDescent="0.25">
      <c r="A25" s="561" t="s">
        <v>191</v>
      </c>
      <c r="B25" s="299"/>
      <c r="C25" s="388"/>
      <c r="D25" s="296"/>
      <c r="E25" s="296"/>
      <c r="F25" s="385"/>
    </row>
    <row r="26" spans="1:6" s="384" customFormat="1" ht="28.9" hidden="1" customHeight="1" x14ac:dyDescent="0.25">
      <c r="A26" s="561"/>
      <c r="B26" s="299"/>
      <c r="C26" s="388"/>
      <c r="D26" s="296"/>
      <c r="E26" s="296"/>
      <c r="F26" s="385"/>
    </row>
    <row r="27" spans="1:6" s="49" customFormat="1" ht="28.9" hidden="1" customHeight="1" x14ac:dyDescent="0.25">
      <c r="A27" s="561"/>
      <c r="B27" s="386" t="s">
        <v>202</v>
      </c>
      <c r="C27" s="352"/>
      <c r="D27" s="352"/>
      <c r="E27" s="352"/>
      <c r="F27" s="387"/>
    </row>
    <row r="28" spans="1:6" s="384" customFormat="1" ht="28.9" hidden="1" customHeight="1" x14ac:dyDescent="0.25">
      <c r="A28" s="561" t="s">
        <v>192</v>
      </c>
      <c r="B28" s="299"/>
      <c r="C28" s="388"/>
      <c r="D28" s="296"/>
      <c r="E28" s="296"/>
      <c r="F28" s="385"/>
    </row>
    <row r="29" spans="1:6" s="384" customFormat="1" ht="28.9" hidden="1" customHeight="1" x14ac:dyDescent="0.25">
      <c r="A29" s="561"/>
      <c r="B29" s="299"/>
      <c r="C29" s="388"/>
      <c r="D29" s="296"/>
      <c r="E29" s="296"/>
      <c r="F29" s="385"/>
    </row>
    <row r="30" spans="1:6" s="49" customFormat="1" ht="28.9" hidden="1" customHeight="1" x14ac:dyDescent="0.25">
      <c r="A30" s="561"/>
      <c r="B30" s="386" t="s">
        <v>202</v>
      </c>
      <c r="C30" s="352"/>
      <c r="D30" s="352"/>
      <c r="E30" s="352"/>
      <c r="F30" s="387"/>
    </row>
    <row r="31" spans="1:6" s="384" customFormat="1" ht="28.9" hidden="1" customHeight="1" x14ac:dyDescent="0.25">
      <c r="A31" s="561" t="s">
        <v>193</v>
      </c>
      <c r="B31" s="299"/>
      <c r="C31" s="388"/>
      <c r="D31" s="296"/>
      <c r="E31" s="296"/>
      <c r="F31" s="385"/>
    </row>
    <row r="32" spans="1:6" s="384" customFormat="1" ht="28.9" hidden="1" customHeight="1" x14ac:dyDescent="0.25">
      <c r="A32" s="561"/>
      <c r="B32" s="299"/>
      <c r="C32" s="388"/>
      <c r="D32" s="296"/>
      <c r="E32" s="296"/>
      <c r="F32" s="385"/>
    </row>
    <row r="33" spans="1:6" s="49" customFormat="1" ht="28.9" hidden="1" customHeight="1" x14ac:dyDescent="0.25">
      <c r="A33" s="561"/>
      <c r="B33" s="386" t="s">
        <v>202</v>
      </c>
      <c r="C33" s="352"/>
      <c r="D33" s="352"/>
      <c r="E33" s="352"/>
      <c r="F33" s="387"/>
    </row>
    <row r="34" spans="1:6" s="384" customFormat="1" ht="28.9" hidden="1" customHeight="1" x14ac:dyDescent="0.25">
      <c r="A34" s="561" t="s">
        <v>194</v>
      </c>
      <c r="B34" s="299"/>
      <c r="C34" s="388"/>
      <c r="D34" s="296"/>
      <c r="E34" s="296"/>
      <c r="F34" s="385"/>
    </row>
    <row r="35" spans="1:6" s="384" customFormat="1" ht="28.9" hidden="1" customHeight="1" x14ac:dyDescent="0.25">
      <c r="A35" s="561"/>
      <c r="B35" s="299"/>
      <c r="C35" s="388"/>
      <c r="D35" s="296"/>
      <c r="E35" s="296"/>
      <c r="F35" s="385"/>
    </row>
    <row r="36" spans="1:6" s="49" customFormat="1" ht="28.9" hidden="1" customHeight="1" x14ac:dyDescent="0.25">
      <c r="A36" s="561"/>
      <c r="B36" s="386" t="s">
        <v>202</v>
      </c>
      <c r="C36" s="352"/>
      <c r="D36" s="352"/>
      <c r="E36" s="352"/>
      <c r="F36" s="387"/>
    </row>
    <row r="37" spans="1:6" s="384" customFormat="1" ht="28.9" hidden="1" customHeight="1" x14ac:dyDescent="0.25">
      <c r="A37" s="561" t="s">
        <v>195</v>
      </c>
      <c r="B37" s="299"/>
      <c r="C37" s="388"/>
      <c r="D37" s="296"/>
      <c r="E37" s="296"/>
      <c r="F37" s="385"/>
    </row>
    <row r="38" spans="1:6" s="384" customFormat="1" ht="28.9" hidden="1" customHeight="1" x14ac:dyDescent="0.25">
      <c r="A38" s="561"/>
      <c r="B38" s="299"/>
      <c r="C38" s="388"/>
      <c r="D38" s="296"/>
      <c r="E38" s="296"/>
      <c r="F38" s="385"/>
    </row>
    <row r="39" spans="1:6" s="49" customFormat="1" ht="28.9" hidden="1" customHeight="1" x14ac:dyDescent="0.25">
      <c r="A39" s="561"/>
      <c r="B39" s="386" t="s">
        <v>202</v>
      </c>
      <c r="C39" s="352"/>
      <c r="D39" s="352"/>
      <c r="E39" s="352"/>
      <c r="F39" s="387"/>
    </row>
    <row r="40" spans="1:6" s="49" customFormat="1" ht="28.9" customHeight="1" x14ac:dyDescent="0.25">
      <c r="A40" s="561" t="s">
        <v>196</v>
      </c>
      <c r="B40" s="100" t="s">
        <v>256</v>
      </c>
      <c r="C40" s="520">
        <v>43070</v>
      </c>
      <c r="D40" s="78" t="s">
        <v>310</v>
      </c>
      <c r="E40" s="78">
        <v>3</v>
      </c>
      <c r="F40" s="76">
        <v>3</v>
      </c>
    </row>
    <row r="41" spans="1:6" s="49" customFormat="1" ht="28.9" customHeight="1" x14ac:dyDescent="0.25">
      <c r="A41" s="561"/>
      <c r="B41" s="100" t="s">
        <v>257</v>
      </c>
      <c r="C41" s="520">
        <v>43070</v>
      </c>
      <c r="D41" s="78" t="s">
        <v>310</v>
      </c>
      <c r="E41" s="78">
        <v>5</v>
      </c>
      <c r="F41" s="76">
        <v>5</v>
      </c>
    </row>
    <row r="42" spans="1:6" s="49" customFormat="1" ht="28.9" customHeight="1" x14ac:dyDescent="0.25">
      <c r="A42" s="561"/>
      <c r="B42" s="100" t="s">
        <v>258</v>
      </c>
      <c r="C42" s="520">
        <v>43102</v>
      </c>
      <c r="D42" s="78" t="s">
        <v>311</v>
      </c>
      <c r="E42" s="78">
        <v>1</v>
      </c>
      <c r="F42" s="76">
        <v>1</v>
      </c>
    </row>
    <row r="43" spans="1:6" s="49" customFormat="1" ht="28.9" customHeight="1" x14ac:dyDescent="0.25">
      <c r="A43" s="561"/>
      <c r="B43" s="100" t="s">
        <v>259</v>
      </c>
      <c r="C43" s="520">
        <v>43133</v>
      </c>
      <c r="D43" s="78" t="s">
        <v>311</v>
      </c>
      <c r="E43" s="78">
        <v>1</v>
      </c>
      <c r="F43" s="76">
        <v>1</v>
      </c>
    </row>
    <row r="44" spans="1:6" s="49" customFormat="1" ht="28.9" customHeight="1" x14ac:dyDescent="0.25">
      <c r="A44" s="561"/>
      <c r="B44" s="100" t="s">
        <v>260</v>
      </c>
      <c r="C44" s="520">
        <v>43084</v>
      </c>
      <c r="D44" s="78" t="s">
        <v>312</v>
      </c>
      <c r="E44" s="78">
        <v>1</v>
      </c>
      <c r="F44" s="76">
        <v>1</v>
      </c>
    </row>
    <row r="45" spans="1:6" s="49" customFormat="1" ht="28.9" customHeight="1" x14ac:dyDescent="0.25">
      <c r="A45" s="561"/>
      <c r="B45" s="100" t="s">
        <v>261</v>
      </c>
      <c r="C45" s="520">
        <v>43080</v>
      </c>
      <c r="D45" s="78" t="s">
        <v>312</v>
      </c>
      <c r="E45" s="78">
        <v>1</v>
      </c>
      <c r="F45" s="76">
        <v>1</v>
      </c>
    </row>
    <row r="46" spans="1:6" s="49" customFormat="1" ht="28.9" customHeight="1" x14ac:dyDescent="0.25">
      <c r="A46" s="561"/>
      <c r="B46" s="100" t="s">
        <v>262</v>
      </c>
      <c r="C46" s="520">
        <v>42750</v>
      </c>
      <c r="D46" s="78" t="s">
        <v>312</v>
      </c>
      <c r="E46" s="78">
        <v>1</v>
      </c>
      <c r="F46" s="76">
        <v>1</v>
      </c>
    </row>
    <row r="47" spans="1:6" s="49" customFormat="1" ht="28.9" customHeight="1" x14ac:dyDescent="0.25">
      <c r="A47" s="561"/>
      <c r="B47" s="100" t="s">
        <v>263</v>
      </c>
      <c r="C47" s="520">
        <v>42716</v>
      </c>
      <c r="D47" s="78" t="s">
        <v>312</v>
      </c>
      <c r="E47" s="78">
        <v>2</v>
      </c>
      <c r="F47" s="76">
        <v>2</v>
      </c>
    </row>
    <row r="48" spans="1:6" s="49" customFormat="1" ht="28.9" customHeight="1" x14ac:dyDescent="0.25">
      <c r="A48" s="561"/>
      <c r="B48" s="100" t="s">
        <v>264</v>
      </c>
      <c r="C48" s="520">
        <v>42709</v>
      </c>
      <c r="D48" s="78" t="s">
        <v>312</v>
      </c>
      <c r="E48" s="78">
        <v>2</v>
      </c>
      <c r="F48" s="76">
        <v>2</v>
      </c>
    </row>
    <row r="49" spans="1:6" s="49" customFormat="1" ht="28.9" customHeight="1" x14ac:dyDescent="0.25">
      <c r="A49" s="561"/>
      <c r="B49" s="100" t="s">
        <v>265</v>
      </c>
      <c r="C49" s="520">
        <v>43102</v>
      </c>
      <c r="D49" s="78" t="s">
        <v>313</v>
      </c>
      <c r="E49" s="78">
        <v>1</v>
      </c>
      <c r="F49" s="76">
        <v>1</v>
      </c>
    </row>
    <row r="50" spans="1:6" s="49" customFormat="1" ht="28.9" customHeight="1" x14ac:dyDescent="0.25">
      <c r="A50" s="561"/>
      <c r="B50" s="100" t="s">
        <v>266</v>
      </c>
      <c r="C50" s="520">
        <v>43160</v>
      </c>
      <c r="D50" s="78" t="s">
        <v>310</v>
      </c>
      <c r="E50" s="78">
        <v>1</v>
      </c>
      <c r="F50" s="76">
        <v>1</v>
      </c>
    </row>
    <row r="51" spans="1:6" s="49" customFormat="1" ht="28.9" customHeight="1" x14ac:dyDescent="0.25">
      <c r="A51" s="561"/>
      <c r="B51" s="100" t="s">
        <v>267</v>
      </c>
      <c r="C51" s="520">
        <v>43164</v>
      </c>
      <c r="D51" s="78" t="s">
        <v>311</v>
      </c>
      <c r="E51" s="78">
        <v>1</v>
      </c>
      <c r="F51" s="76">
        <v>1</v>
      </c>
    </row>
    <row r="52" spans="1:6" s="49" customFormat="1" ht="28.9" customHeight="1" x14ac:dyDescent="0.25">
      <c r="A52" s="561"/>
      <c r="B52" s="100" t="s">
        <v>268</v>
      </c>
      <c r="C52" s="520">
        <v>43174</v>
      </c>
      <c r="D52" s="78" t="s">
        <v>311</v>
      </c>
      <c r="E52" s="78">
        <v>1</v>
      </c>
      <c r="F52" s="76">
        <v>1</v>
      </c>
    </row>
    <row r="53" spans="1:6" s="49" customFormat="1" ht="28.9" customHeight="1" x14ac:dyDescent="0.25">
      <c r="A53" s="561"/>
      <c r="B53" s="100" t="s">
        <v>269</v>
      </c>
      <c r="C53" s="520">
        <v>43170</v>
      </c>
      <c r="D53" s="78" t="s">
        <v>311</v>
      </c>
      <c r="E53" s="78">
        <v>1</v>
      </c>
      <c r="F53" s="76">
        <v>1</v>
      </c>
    </row>
    <row r="54" spans="1:6" s="49" customFormat="1" ht="28.9" customHeight="1" x14ac:dyDescent="0.25">
      <c r="A54" s="561"/>
      <c r="B54" s="100" t="s">
        <v>270</v>
      </c>
      <c r="C54" s="520">
        <v>43197</v>
      </c>
      <c r="D54" s="78" t="s">
        <v>311</v>
      </c>
      <c r="E54" s="78">
        <v>1</v>
      </c>
      <c r="F54" s="76">
        <v>1</v>
      </c>
    </row>
    <row r="55" spans="1:6" s="49" customFormat="1" ht="28.9" customHeight="1" x14ac:dyDescent="0.25">
      <c r="A55" s="561"/>
      <c r="B55" s="100" t="s">
        <v>271</v>
      </c>
      <c r="C55" s="520">
        <v>43195</v>
      </c>
      <c r="D55" s="78" t="s">
        <v>313</v>
      </c>
      <c r="E55" s="78">
        <v>2</v>
      </c>
      <c r="F55" s="76">
        <v>2</v>
      </c>
    </row>
    <row r="56" spans="1:6" s="49" customFormat="1" ht="28.9" customHeight="1" x14ac:dyDescent="0.25">
      <c r="A56" s="561"/>
      <c r="B56" s="100" t="s">
        <v>272</v>
      </c>
      <c r="C56" s="520">
        <v>43199</v>
      </c>
      <c r="D56" s="78" t="s">
        <v>314</v>
      </c>
      <c r="E56" s="78">
        <v>1</v>
      </c>
      <c r="F56" s="76">
        <v>1</v>
      </c>
    </row>
    <row r="57" spans="1:6" s="49" customFormat="1" ht="28.9" customHeight="1" x14ac:dyDescent="0.25">
      <c r="A57" s="561"/>
      <c r="B57" s="100" t="s">
        <v>273</v>
      </c>
      <c r="C57" s="520">
        <v>43199</v>
      </c>
      <c r="D57" s="78" t="s">
        <v>311</v>
      </c>
      <c r="E57" s="78">
        <v>1</v>
      </c>
      <c r="F57" s="76">
        <v>1</v>
      </c>
    </row>
    <row r="58" spans="1:6" s="49" customFormat="1" ht="28.9" customHeight="1" x14ac:dyDescent="0.25">
      <c r="A58" s="561"/>
      <c r="B58" s="100" t="s">
        <v>274</v>
      </c>
      <c r="C58" s="520">
        <v>43227</v>
      </c>
      <c r="D58" s="78" t="s">
        <v>313</v>
      </c>
      <c r="E58" s="78">
        <v>1</v>
      </c>
      <c r="F58" s="76">
        <v>1</v>
      </c>
    </row>
    <row r="59" spans="1:6" s="49" customFormat="1" ht="28.9" customHeight="1" x14ac:dyDescent="0.25">
      <c r="A59" s="561"/>
      <c r="B59" s="100" t="s">
        <v>275</v>
      </c>
      <c r="C59" s="520">
        <v>43227</v>
      </c>
      <c r="D59" s="78" t="s">
        <v>313</v>
      </c>
      <c r="E59" s="78">
        <v>2</v>
      </c>
      <c r="F59" s="76">
        <v>2</v>
      </c>
    </row>
    <row r="60" spans="1:6" s="49" customFormat="1" ht="28.9" customHeight="1" x14ac:dyDescent="0.25">
      <c r="A60" s="561"/>
      <c r="B60" s="100" t="s">
        <v>276</v>
      </c>
      <c r="C60" s="520">
        <v>43222</v>
      </c>
      <c r="D60" s="78" t="s">
        <v>313</v>
      </c>
      <c r="E60" s="78">
        <v>1</v>
      </c>
      <c r="F60" s="76">
        <v>1</v>
      </c>
    </row>
    <row r="61" spans="1:6" s="49" customFormat="1" ht="28.9" customHeight="1" x14ac:dyDescent="0.25">
      <c r="A61" s="561"/>
      <c r="B61" s="100" t="s">
        <v>277</v>
      </c>
      <c r="C61" s="520">
        <v>43252</v>
      </c>
      <c r="D61" s="78" t="s">
        <v>311</v>
      </c>
      <c r="E61" s="78">
        <v>1</v>
      </c>
      <c r="F61" s="76">
        <v>1</v>
      </c>
    </row>
    <row r="62" spans="1:6" s="49" customFormat="1" ht="28.9" customHeight="1" x14ac:dyDescent="0.25">
      <c r="A62" s="561"/>
      <c r="B62" s="100" t="s">
        <v>278</v>
      </c>
      <c r="C62" s="520">
        <v>43271</v>
      </c>
      <c r="D62" s="78" t="s">
        <v>311</v>
      </c>
      <c r="E62" s="78">
        <v>1</v>
      </c>
      <c r="F62" s="76">
        <v>1</v>
      </c>
    </row>
    <row r="63" spans="1:6" s="49" customFormat="1" ht="28.9" customHeight="1" x14ac:dyDescent="0.25">
      <c r="A63" s="561"/>
      <c r="B63" s="100" t="s">
        <v>279</v>
      </c>
      <c r="C63" s="520">
        <v>43271</v>
      </c>
      <c r="D63" s="78" t="s">
        <v>311</v>
      </c>
      <c r="E63" s="78">
        <v>1</v>
      </c>
      <c r="F63" s="76">
        <v>1</v>
      </c>
    </row>
    <row r="64" spans="1:6" s="49" customFormat="1" ht="28.9" customHeight="1" x14ac:dyDescent="0.25">
      <c r="A64" s="561"/>
      <c r="B64" s="100" t="s">
        <v>280</v>
      </c>
      <c r="C64" s="520">
        <v>43296</v>
      </c>
      <c r="D64" s="78" t="s">
        <v>313</v>
      </c>
      <c r="E64" s="78">
        <v>1</v>
      </c>
      <c r="F64" s="76">
        <v>1</v>
      </c>
    </row>
    <row r="65" spans="1:6" s="49" customFormat="1" ht="28.9" customHeight="1" x14ac:dyDescent="0.25">
      <c r="A65" s="561"/>
      <c r="B65" s="100" t="s">
        <v>281</v>
      </c>
      <c r="C65" s="520">
        <v>43296</v>
      </c>
      <c r="D65" s="78" t="s">
        <v>311</v>
      </c>
      <c r="E65" s="78">
        <v>1</v>
      </c>
      <c r="F65" s="76">
        <v>1</v>
      </c>
    </row>
    <row r="66" spans="1:6" s="49" customFormat="1" ht="28.9" customHeight="1" x14ac:dyDescent="0.25">
      <c r="A66" s="561"/>
      <c r="B66" s="100" t="s">
        <v>282</v>
      </c>
      <c r="C66" s="520">
        <v>43337</v>
      </c>
      <c r="D66" s="78" t="s">
        <v>313</v>
      </c>
      <c r="E66" s="78">
        <v>1</v>
      </c>
      <c r="F66" s="76">
        <v>1</v>
      </c>
    </row>
    <row r="67" spans="1:6" s="49" customFormat="1" ht="28.9" customHeight="1" x14ac:dyDescent="0.25">
      <c r="A67" s="561"/>
      <c r="B67" s="100" t="s">
        <v>338</v>
      </c>
      <c r="C67" s="520">
        <v>43368</v>
      </c>
      <c r="D67" s="78" t="s">
        <v>340</v>
      </c>
      <c r="E67" s="78">
        <v>1</v>
      </c>
      <c r="F67" s="76">
        <v>1</v>
      </c>
    </row>
    <row r="68" spans="1:6" s="49" customFormat="1" ht="28.9" customHeight="1" x14ac:dyDescent="0.25">
      <c r="A68" s="561"/>
      <c r="B68" s="100" t="s">
        <v>330</v>
      </c>
      <c r="C68" s="520">
        <v>43209</v>
      </c>
      <c r="D68" s="78" t="s">
        <v>313</v>
      </c>
      <c r="E68" s="78">
        <v>1</v>
      </c>
      <c r="F68" s="76">
        <v>1</v>
      </c>
    </row>
    <row r="69" spans="1:6" s="49" customFormat="1" ht="28.9" customHeight="1" x14ac:dyDescent="0.25">
      <c r="A69" s="561"/>
      <c r="B69" s="100" t="s">
        <v>334</v>
      </c>
      <c r="C69" s="520">
        <v>43258</v>
      </c>
      <c r="D69" s="78" t="s">
        <v>313</v>
      </c>
      <c r="E69" s="78">
        <v>1</v>
      </c>
      <c r="F69" s="76">
        <v>1</v>
      </c>
    </row>
    <row r="70" spans="1:6" s="49" customFormat="1" ht="28.9" customHeight="1" x14ac:dyDescent="0.25">
      <c r="A70" s="561"/>
      <c r="B70" s="100" t="s">
        <v>342</v>
      </c>
      <c r="C70" s="520">
        <v>43396</v>
      </c>
      <c r="D70" s="78" t="s">
        <v>358</v>
      </c>
      <c r="E70" s="78">
        <v>1</v>
      </c>
      <c r="F70" s="76">
        <v>1</v>
      </c>
    </row>
    <row r="71" spans="1:6" s="49" customFormat="1" ht="28.9" customHeight="1" x14ac:dyDescent="0.25">
      <c r="A71" s="561"/>
      <c r="B71" s="100" t="s">
        <v>343</v>
      </c>
      <c r="C71" s="520"/>
      <c r="D71" s="78" t="s">
        <v>358</v>
      </c>
      <c r="E71" s="78">
        <v>1</v>
      </c>
      <c r="F71" s="76">
        <v>1</v>
      </c>
    </row>
    <row r="72" spans="1:6" s="49" customFormat="1" ht="28.9" customHeight="1" x14ac:dyDescent="0.25">
      <c r="A72" s="561"/>
      <c r="B72" s="100" t="s">
        <v>344</v>
      </c>
      <c r="C72" s="520">
        <v>43226</v>
      </c>
      <c r="D72" s="78" t="s">
        <v>358</v>
      </c>
      <c r="E72" s="78">
        <v>1</v>
      </c>
      <c r="F72" s="76">
        <v>1</v>
      </c>
    </row>
    <row r="73" spans="1:6" s="49" customFormat="1" ht="28.9" customHeight="1" x14ac:dyDescent="0.25">
      <c r="A73" s="561"/>
      <c r="B73" s="100" t="s">
        <v>345</v>
      </c>
      <c r="C73" s="520">
        <v>43226</v>
      </c>
      <c r="D73" s="78" t="s">
        <v>358</v>
      </c>
      <c r="E73" s="78">
        <v>2</v>
      </c>
      <c r="F73" s="76">
        <v>2</v>
      </c>
    </row>
    <row r="74" spans="1:6" s="49" customFormat="1" ht="28.9" customHeight="1" x14ac:dyDescent="0.25">
      <c r="A74" s="561"/>
      <c r="B74" s="100" t="s">
        <v>346</v>
      </c>
      <c r="C74" s="520">
        <v>42920</v>
      </c>
      <c r="D74" s="78" t="s">
        <v>358</v>
      </c>
      <c r="E74" s="78">
        <v>1</v>
      </c>
      <c r="F74" s="76">
        <v>1</v>
      </c>
    </row>
    <row r="75" spans="1:6" s="49" customFormat="1" ht="28.9" customHeight="1" x14ac:dyDescent="0.25">
      <c r="A75" s="561"/>
      <c r="B75" s="100" t="s">
        <v>347</v>
      </c>
      <c r="C75" s="520">
        <v>43356</v>
      </c>
      <c r="D75" s="78" t="s">
        <v>358</v>
      </c>
      <c r="E75" s="78">
        <v>1</v>
      </c>
      <c r="F75" s="76">
        <v>1</v>
      </c>
    </row>
    <row r="76" spans="1:6" s="49" customFormat="1" ht="28.9" customHeight="1" x14ac:dyDescent="0.25">
      <c r="A76" s="561"/>
      <c r="B76" s="100" t="s">
        <v>364</v>
      </c>
      <c r="C76" s="520"/>
      <c r="D76" s="78" t="s">
        <v>311</v>
      </c>
      <c r="E76" s="78">
        <v>1</v>
      </c>
      <c r="F76" s="76">
        <v>1</v>
      </c>
    </row>
    <row r="77" spans="1:6" s="49" customFormat="1" ht="28.9" customHeight="1" x14ac:dyDescent="0.25">
      <c r="A77" s="561"/>
      <c r="B77" s="100" t="s">
        <v>365</v>
      </c>
      <c r="C77" s="520"/>
      <c r="D77" s="78" t="s">
        <v>313</v>
      </c>
      <c r="E77" s="78">
        <v>1</v>
      </c>
      <c r="F77" s="76">
        <v>1</v>
      </c>
    </row>
    <row r="78" spans="1:6" s="49" customFormat="1" ht="28.9" customHeight="1" x14ac:dyDescent="0.25">
      <c r="A78" s="561"/>
      <c r="B78" s="100" t="s">
        <v>366</v>
      </c>
      <c r="C78" s="520">
        <v>43355</v>
      </c>
      <c r="D78" s="78" t="s">
        <v>311</v>
      </c>
      <c r="E78" s="78">
        <v>1</v>
      </c>
      <c r="F78" s="76">
        <v>1</v>
      </c>
    </row>
    <row r="79" spans="1:6" s="49" customFormat="1" ht="28.9" customHeight="1" x14ac:dyDescent="0.25">
      <c r="A79" s="561"/>
      <c r="B79" s="100"/>
      <c r="C79" s="76"/>
      <c r="D79" s="78"/>
      <c r="E79" s="78"/>
      <c r="F79" s="76"/>
    </row>
    <row r="80" spans="1:6" s="49" customFormat="1" ht="28.9" customHeight="1" x14ac:dyDescent="0.25">
      <c r="A80" s="561"/>
      <c r="B80" s="386" t="s">
        <v>103</v>
      </c>
      <c r="C80" s="389"/>
      <c r="D80" s="390"/>
      <c r="E80" s="390"/>
      <c r="F80" s="387"/>
    </row>
    <row r="81" spans="1:6" s="49" customFormat="1" ht="28.9" hidden="1" customHeight="1" x14ac:dyDescent="0.25">
      <c r="A81" s="561" t="s">
        <v>98</v>
      </c>
      <c r="B81" s="391"/>
      <c r="C81" s="392"/>
      <c r="D81" s="286"/>
      <c r="E81" s="286"/>
      <c r="F81" s="258"/>
    </row>
    <row r="82" spans="1:6" s="49" customFormat="1" ht="28.9" hidden="1" customHeight="1" x14ac:dyDescent="0.25">
      <c r="A82" s="561"/>
      <c r="B82" s="391"/>
      <c r="C82" s="390"/>
      <c r="D82" s="390"/>
      <c r="E82" s="390"/>
      <c r="F82" s="387"/>
    </row>
    <row r="83" spans="1:6" s="49" customFormat="1" ht="28.9" hidden="1" customHeight="1" x14ac:dyDescent="0.25">
      <c r="A83" s="561"/>
      <c r="B83" s="386" t="s">
        <v>103</v>
      </c>
      <c r="C83" s="389"/>
      <c r="D83" s="390"/>
      <c r="E83" s="390"/>
      <c r="F83" s="387"/>
    </row>
    <row r="84" spans="1:6" s="49" customFormat="1" ht="28.9" hidden="1" customHeight="1" x14ac:dyDescent="0.25">
      <c r="A84" s="564" t="s">
        <v>53</v>
      </c>
      <c r="B84" s="393"/>
      <c r="C84" s="394"/>
      <c r="D84" s="394"/>
      <c r="E84" s="394"/>
      <c r="F84" s="395"/>
    </row>
    <row r="85" spans="1:6" s="49" customFormat="1" ht="28.9" hidden="1" customHeight="1" x14ac:dyDescent="0.25">
      <c r="A85" s="564"/>
      <c r="B85" s="396" t="s">
        <v>104</v>
      </c>
      <c r="C85" s="397"/>
      <c r="D85" s="398"/>
      <c r="E85" s="398"/>
      <c r="F85" s="399"/>
    </row>
    <row r="86" spans="1:6" s="49" customFormat="1" ht="28.9" hidden="1" customHeight="1" x14ac:dyDescent="0.25">
      <c r="A86" s="561" t="s">
        <v>52</v>
      </c>
      <c r="B86" s="400"/>
      <c r="C86" s="401"/>
      <c r="D86" s="390"/>
      <c r="E86" s="390"/>
      <c r="F86" s="390"/>
    </row>
    <row r="87" spans="1:6" s="49" customFormat="1" ht="28.9" hidden="1" customHeight="1" x14ac:dyDescent="0.25">
      <c r="A87" s="561"/>
      <c r="B87" s="386"/>
      <c r="C87" s="389"/>
      <c r="D87" s="390"/>
      <c r="E87" s="390"/>
      <c r="F87" s="387"/>
    </row>
    <row r="88" spans="1:6" s="49" customFormat="1" ht="28.9" hidden="1" customHeight="1" x14ac:dyDescent="0.25">
      <c r="A88" s="561"/>
      <c r="B88" s="386" t="s">
        <v>103</v>
      </c>
      <c r="C88" s="389"/>
      <c r="D88" s="390"/>
      <c r="E88" s="390"/>
      <c r="F88" s="387"/>
    </row>
    <row r="89" spans="1:6" s="49" customFormat="1" ht="13" x14ac:dyDescent="0.25">
      <c r="C89" s="402"/>
      <c r="D89" s="402"/>
      <c r="E89" s="402"/>
      <c r="F89" s="402"/>
    </row>
    <row r="90" spans="1:6" s="49" customFormat="1" ht="13" x14ac:dyDescent="0.25">
      <c r="C90" s="402"/>
      <c r="D90" s="402"/>
      <c r="E90" s="402"/>
      <c r="F90" s="402"/>
    </row>
    <row r="91" spans="1:6" s="49" customFormat="1" ht="13" x14ac:dyDescent="0.25">
      <c r="C91" s="402"/>
      <c r="D91" s="402"/>
      <c r="E91" s="402"/>
      <c r="F91" s="402"/>
    </row>
    <row r="92" spans="1:6" s="49" customFormat="1" ht="13" x14ac:dyDescent="0.25">
      <c r="C92" s="402"/>
      <c r="D92" s="402"/>
      <c r="E92" s="402"/>
      <c r="F92" s="402"/>
    </row>
    <row r="93" spans="1:6" s="49" customFormat="1" ht="13" x14ac:dyDescent="0.25">
      <c r="C93" s="402"/>
      <c r="D93" s="402"/>
      <c r="E93" s="402"/>
      <c r="F93" s="402"/>
    </row>
    <row r="94" spans="1:6" s="49" customFormat="1" ht="13" x14ac:dyDescent="0.25">
      <c r="C94" s="402"/>
      <c r="D94" s="402"/>
      <c r="E94" s="402"/>
      <c r="F94" s="402"/>
    </row>
    <row r="95" spans="1:6" s="49" customFormat="1" ht="13" x14ac:dyDescent="0.25">
      <c r="C95" s="402"/>
      <c r="D95" s="402"/>
      <c r="E95" s="402"/>
      <c r="F95" s="402"/>
    </row>
    <row r="96" spans="1:6" s="49" customFormat="1" ht="13" x14ac:dyDescent="0.25">
      <c r="C96" s="402"/>
      <c r="D96" s="402"/>
      <c r="E96" s="402"/>
      <c r="F96" s="402"/>
    </row>
    <row r="97" spans="3:6" s="49" customFormat="1" ht="13" x14ac:dyDescent="0.25">
      <c r="C97" s="402"/>
      <c r="D97" s="402"/>
      <c r="E97" s="402"/>
      <c r="F97" s="402"/>
    </row>
  </sheetData>
  <mergeCells count="18">
    <mergeCell ref="A81:A83"/>
    <mergeCell ref="A84:A85"/>
    <mergeCell ref="A86:A88"/>
    <mergeCell ref="A40:A80"/>
    <mergeCell ref="A28:A30"/>
    <mergeCell ref="A31:A33"/>
    <mergeCell ref="A34:A36"/>
    <mergeCell ref="A37:A39"/>
    <mergeCell ref="A1:F1"/>
    <mergeCell ref="A2:F2"/>
    <mergeCell ref="A16:A18"/>
    <mergeCell ref="A19:A21"/>
    <mergeCell ref="A22:A24"/>
    <mergeCell ref="A25:A27"/>
    <mergeCell ref="A4:A6"/>
    <mergeCell ref="A7:A9"/>
    <mergeCell ref="A10:A12"/>
    <mergeCell ref="A13:A15"/>
  </mergeCells>
  <phoneticPr fontId="46" type="noConversion"/>
  <pageMargins left="0.35433070866141736" right="0.35433070866141736" top="0.31496062992125984" bottom="0.15748031496062992" header="0.27559055118110237" footer="0.19685039370078741"/>
  <pageSetup paperSize="8" scale="6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F93"/>
  <sheetViews>
    <sheetView zoomScaleNormal="100" workbookViewId="0">
      <pane xSplit="1" ySplit="3" topLeftCell="B73" activePane="bottomRight" state="frozen"/>
      <selection pane="topRight"/>
      <selection pane="bottomLeft"/>
      <selection pane="bottomRight" activeCell="E79" sqref="E79"/>
    </sheetView>
  </sheetViews>
  <sheetFormatPr defaultColWidth="9" defaultRowHeight="20.149999999999999" customHeight="1" x14ac:dyDescent="0.25"/>
  <cols>
    <col min="1" max="1" width="10.453125" style="49" customWidth="1"/>
    <col min="2" max="2" width="74.453125" style="50" customWidth="1"/>
    <col min="3" max="3" width="15.90625" style="51" customWidth="1"/>
    <col min="4" max="4" width="29.08984375" style="52" customWidth="1"/>
    <col min="5" max="5" width="16.36328125" style="53" customWidth="1"/>
    <col min="6" max="6" width="14.453125" style="54" customWidth="1"/>
    <col min="7" max="7" width="8.26953125" style="17" customWidth="1"/>
    <col min="8" max="9" width="8.453125" style="17" customWidth="1"/>
    <col min="10" max="16384" width="9" style="17"/>
  </cols>
  <sheetData>
    <row r="1" spans="1:6" ht="20.149999999999999" customHeight="1" x14ac:dyDescent="0.25">
      <c r="A1" s="562" t="s">
        <v>128</v>
      </c>
      <c r="B1" s="562"/>
      <c r="C1" s="562"/>
      <c r="D1" s="562"/>
      <c r="E1" s="562"/>
      <c r="F1" s="562"/>
    </row>
    <row r="2" spans="1:6" ht="20.149999999999999" customHeight="1" x14ac:dyDescent="0.25">
      <c r="A2" s="563" t="s">
        <v>375</v>
      </c>
      <c r="B2" s="563"/>
      <c r="C2" s="563"/>
      <c r="D2" s="563"/>
      <c r="E2" s="563"/>
      <c r="F2" s="563"/>
    </row>
    <row r="3" spans="1:6" s="49" customFormat="1" ht="20.149999999999999" customHeight="1" x14ac:dyDescent="0.25">
      <c r="A3" s="352" t="s">
        <v>55</v>
      </c>
      <c r="B3" s="258" t="s">
        <v>105</v>
      </c>
      <c r="C3" s="258" t="s">
        <v>106</v>
      </c>
      <c r="D3" s="222" t="s">
        <v>107</v>
      </c>
      <c r="E3" s="275" t="s">
        <v>108</v>
      </c>
      <c r="F3" s="258" t="s">
        <v>109</v>
      </c>
    </row>
    <row r="4" spans="1:6" s="46" customFormat="1" ht="20.149999999999999" hidden="1" customHeight="1" x14ac:dyDescent="0.25">
      <c r="A4" s="561" t="s">
        <v>40</v>
      </c>
      <c r="B4" s="249" t="s">
        <v>178</v>
      </c>
      <c r="C4" s="77">
        <v>43374</v>
      </c>
      <c r="D4" s="353">
        <v>123456789.12</v>
      </c>
      <c r="E4" s="120" t="s">
        <v>183</v>
      </c>
      <c r="F4" s="57" t="s">
        <v>182</v>
      </c>
    </row>
    <row r="5" spans="1:6" s="46" customFormat="1" ht="20.149999999999999" hidden="1" customHeight="1" x14ac:dyDescent="0.25">
      <c r="A5" s="561"/>
      <c r="B5" s="249" t="s">
        <v>178</v>
      </c>
      <c r="C5" s="77">
        <v>43368</v>
      </c>
      <c r="D5" s="353">
        <v>987654321</v>
      </c>
      <c r="E5" s="120" t="s">
        <v>184</v>
      </c>
      <c r="F5" s="57" t="s">
        <v>185</v>
      </c>
    </row>
    <row r="6" spans="1:6" s="46" customFormat="1" ht="20.149999999999999" hidden="1" customHeight="1" x14ac:dyDescent="0.25">
      <c r="A6" s="561"/>
      <c r="B6" s="249" t="s">
        <v>178</v>
      </c>
      <c r="C6" s="77">
        <v>43374</v>
      </c>
      <c r="D6" s="353">
        <v>123456789.12</v>
      </c>
      <c r="E6" s="120" t="s">
        <v>175</v>
      </c>
      <c r="F6" s="57" t="s">
        <v>220</v>
      </c>
    </row>
    <row r="7" spans="1:6" s="46" customFormat="1" ht="20.149999999999999" hidden="1" customHeight="1" x14ac:dyDescent="0.25">
      <c r="A7" s="561" t="s">
        <v>186</v>
      </c>
      <c r="B7" s="249"/>
      <c r="C7" s="58"/>
      <c r="D7" s="353"/>
      <c r="E7" s="120"/>
      <c r="F7" s="57"/>
    </row>
    <row r="8" spans="1:6" s="46" customFormat="1" ht="20.149999999999999" hidden="1" customHeight="1" x14ac:dyDescent="0.25">
      <c r="A8" s="561"/>
      <c r="B8" s="279"/>
      <c r="C8" s="57"/>
      <c r="D8" s="353"/>
      <c r="E8" s="120"/>
      <c r="F8" s="57"/>
    </row>
    <row r="9" spans="1:6" s="46" customFormat="1" ht="20.149999999999999" hidden="1" customHeight="1" x14ac:dyDescent="0.25">
      <c r="A9" s="561"/>
      <c r="B9" s="354"/>
      <c r="C9" s="58"/>
      <c r="D9" s="353"/>
      <c r="E9" s="111"/>
      <c r="F9" s="57"/>
    </row>
    <row r="10" spans="1:6" s="46" customFormat="1" ht="20.149999999999999" hidden="1" customHeight="1" x14ac:dyDescent="0.25">
      <c r="A10" s="561" t="s">
        <v>187</v>
      </c>
      <c r="B10" s="354"/>
      <c r="C10" s="58"/>
      <c r="D10" s="353"/>
      <c r="E10" s="111"/>
      <c r="F10" s="57"/>
    </row>
    <row r="11" spans="1:6" s="46" customFormat="1" ht="20.149999999999999" hidden="1" customHeight="1" x14ac:dyDescent="0.25">
      <c r="A11" s="561"/>
      <c r="B11" s="59"/>
      <c r="C11" s="57"/>
      <c r="D11" s="353"/>
      <c r="E11" s="120"/>
      <c r="F11" s="57"/>
    </row>
    <row r="12" spans="1:6" s="46" customFormat="1" ht="20.149999999999999" hidden="1" customHeight="1" x14ac:dyDescent="0.25">
      <c r="A12" s="561"/>
      <c r="B12" s="249"/>
      <c r="C12" s="57"/>
      <c r="D12" s="353"/>
      <c r="E12" s="120"/>
      <c r="F12" s="57"/>
    </row>
    <row r="13" spans="1:6" s="46" customFormat="1" ht="20.149999999999999" hidden="1" customHeight="1" x14ac:dyDescent="0.25">
      <c r="A13" s="561" t="s">
        <v>188</v>
      </c>
      <c r="B13" s="249"/>
      <c r="C13" s="57"/>
      <c r="D13" s="353"/>
      <c r="E13" s="120"/>
      <c r="F13" s="57"/>
    </row>
    <row r="14" spans="1:6" s="46" customFormat="1" ht="20.149999999999999" hidden="1" customHeight="1" x14ac:dyDescent="0.25">
      <c r="A14" s="561"/>
      <c r="B14" s="249"/>
      <c r="C14" s="57"/>
      <c r="D14" s="353"/>
      <c r="E14" s="120"/>
      <c r="F14" s="57"/>
    </row>
    <row r="15" spans="1:6" s="46" customFormat="1" ht="20.149999999999999" hidden="1" customHeight="1" x14ac:dyDescent="0.25">
      <c r="A15" s="561"/>
      <c r="B15" s="354"/>
      <c r="C15" s="57"/>
      <c r="D15" s="355"/>
      <c r="E15" s="111"/>
      <c r="F15" s="57"/>
    </row>
    <row r="16" spans="1:6" s="46" customFormat="1" ht="20.149999999999999" hidden="1" customHeight="1" x14ac:dyDescent="0.25">
      <c r="A16" s="561" t="s">
        <v>189</v>
      </c>
      <c r="B16" s="59"/>
      <c r="C16" s="57"/>
      <c r="D16" s="353"/>
      <c r="E16" s="120"/>
      <c r="F16" s="284"/>
    </row>
    <row r="17" spans="1:6" s="46" customFormat="1" ht="20.149999999999999" hidden="1" customHeight="1" x14ac:dyDescent="0.25">
      <c r="A17" s="561"/>
      <c r="B17" s="59"/>
      <c r="C17" s="57"/>
      <c r="D17" s="353"/>
      <c r="E17" s="120"/>
      <c r="F17" s="284"/>
    </row>
    <row r="18" spans="1:6" s="46" customFormat="1" ht="20.149999999999999" hidden="1" customHeight="1" x14ac:dyDescent="0.25">
      <c r="A18" s="561"/>
      <c r="B18" s="249"/>
      <c r="C18" s="57"/>
      <c r="D18" s="353"/>
      <c r="E18" s="120"/>
      <c r="F18" s="57"/>
    </row>
    <row r="19" spans="1:6" s="46" customFormat="1" ht="20.149999999999999" hidden="1" customHeight="1" x14ac:dyDescent="0.25">
      <c r="A19" s="561" t="s">
        <v>190</v>
      </c>
      <c r="B19" s="59"/>
      <c r="C19" s="57"/>
      <c r="D19" s="353"/>
      <c r="E19" s="120"/>
      <c r="F19" s="57"/>
    </row>
    <row r="20" spans="1:6" s="46" customFormat="1" ht="20.149999999999999" hidden="1" customHeight="1" x14ac:dyDescent="0.25">
      <c r="A20" s="561"/>
      <c r="B20" s="59"/>
      <c r="C20" s="57"/>
      <c r="D20" s="356"/>
      <c r="E20" s="120"/>
      <c r="F20" s="57"/>
    </row>
    <row r="21" spans="1:6" s="46" customFormat="1" ht="20.149999999999999" hidden="1" customHeight="1" x14ac:dyDescent="0.25">
      <c r="A21" s="561"/>
      <c r="B21" s="59"/>
      <c r="C21" s="57"/>
      <c r="D21" s="353"/>
      <c r="E21" s="120"/>
      <c r="F21" s="57"/>
    </row>
    <row r="22" spans="1:6" s="46" customFormat="1" ht="20.149999999999999" hidden="1" customHeight="1" x14ac:dyDescent="0.25">
      <c r="A22" s="561" t="s">
        <v>179</v>
      </c>
      <c r="B22" s="295"/>
      <c r="C22" s="299"/>
      <c r="D22" s="357"/>
      <c r="E22" s="358"/>
      <c r="F22" s="296"/>
    </row>
    <row r="23" spans="1:6" s="46" customFormat="1" ht="20.149999999999999" hidden="1" customHeight="1" x14ac:dyDescent="0.25">
      <c r="A23" s="561"/>
      <c r="B23" s="295"/>
      <c r="C23" s="299"/>
      <c r="D23" s="357"/>
      <c r="E23" s="358"/>
      <c r="F23" s="296"/>
    </row>
    <row r="24" spans="1:6" s="46" customFormat="1" ht="20.149999999999999" hidden="1" customHeight="1" x14ac:dyDescent="0.25">
      <c r="A24" s="561"/>
      <c r="B24" s="295"/>
      <c r="C24" s="296"/>
      <c r="D24" s="357"/>
      <c r="E24" s="358"/>
      <c r="F24" s="296"/>
    </row>
    <row r="25" spans="1:6" s="46" customFormat="1" ht="20.149999999999999" hidden="1" customHeight="1" x14ac:dyDescent="0.25">
      <c r="A25" s="561" t="s">
        <v>191</v>
      </c>
      <c r="B25" s="295"/>
      <c r="C25" s="299"/>
      <c r="D25" s="357"/>
      <c r="E25" s="358"/>
      <c r="F25" s="296"/>
    </row>
    <row r="26" spans="1:6" s="46" customFormat="1" ht="20.149999999999999" hidden="1" customHeight="1" x14ac:dyDescent="0.25">
      <c r="A26" s="561"/>
      <c r="B26" s="295"/>
      <c r="C26" s="299"/>
      <c r="D26" s="357"/>
      <c r="E26" s="358"/>
      <c r="F26" s="296"/>
    </row>
    <row r="27" spans="1:6" s="46" customFormat="1" ht="20.149999999999999" hidden="1" customHeight="1" x14ac:dyDescent="0.25">
      <c r="A27" s="561"/>
      <c r="B27" s="295"/>
      <c r="C27" s="299"/>
      <c r="D27" s="357"/>
      <c r="E27" s="358"/>
      <c r="F27" s="296"/>
    </row>
    <row r="28" spans="1:6" s="46" customFormat="1" ht="20.149999999999999" hidden="1" customHeight="1" x14ac:dyDescent="0.25">
      <c r="A28" s="561" t="s">
        <v>192</v>
      </c>
      <c r="B28" s="359"/>
      <c r="C28" s="296"/>
      <c r="D28" s="357"/>
      <c r="E28" s="358"/>
      <c r="F28" s="296"/>
    </row>
    <row r="29" spans="1:6" s="46" customFormat="1" ht="20.149999999999999" hidden="1" customHeight="1" x14ac:dyDescent="0.25">
      <c r="A29" s="561"/>
      <c r="B29" s="360"/>
      <c r="C29" s="290"/>
      <c r="D29" s="361"/>
      <c r="E29" s="362"/>
      <c r="F29" s="290"/>
    </row>
    <row r="30" spans="1:6" s="46" customFormat="1" ht="20.149999999999999" hidden="1" customHeight="1" x14ac:dyDescent="0.25">
      <c r="A30" s="561"/>
      <c r="B30" s="354"/>
      <c r="C30" s="258"/>
      <c r="D30" s="222"/>
      <c r="E30" s="234"/>
      <c r="F30" s="57"/>
    </row>
    <row r="31" spans="1:6" s="46" customFormat="1" ht="20.149999999999999" hidden="1" customHeight="1" x14ac:dyDescent="0.25">
      <c r="A31" s="561" t="s">
        <v>193</v>
      </c>
      <c r="B31" s="59"/>
      <c r="C31" s="249"/>
      <c r="D31" s="363"/>
      <c r="E31" s="364"/>
      <c r="F31" s="57"/>
    </row>
    <row r="32" spans="1:6" s="366" customFormat="1" ht="20.149999999999999" hidden="1" customHeight="1" x14ac:dyDescent="0.25">
      <c r="A32" s="561"/>
      <c r="B32" s="59"/>
      <c r="C32" s="249"/>
      <c r="D32" s="365"/>
      <c r="E32" s="364"/>
      <c r="F32" s="57"/>
    </row>
    <row r="33" spans="1:6" s="46" customFormat="1" ht="20.149999999999999" hidden="1" customHeight="1" x14ac:dyDescent="0.25">
      <c r="A33" s="561"/>
      <c r="B33" s="59"/>
      <c r="C33" s="249"/>
      <c r="D33" s="363"/>
      <c r="E33" s="364"/>
      <c r="F33" s="57"/>
    </row>
    <row r="34" spans="1:6" s="46" customFormat="1" ht="20.149999999999999" hidden="1" customHeight="1" x14ac:dyDescent="0.25">
      <c r="A34" s="561" t="s">
        <v>194</v>
      </c>
      <c r="B34" s="59"/>
      <c r="C34" s="249"/>
      <c r="D34" s="365"/>
      <c r="E34" s="364"/>
      <c r="F34" s="57"/>
    </row>
    <row r="35" spans="1:6" s="46" customFormat="1" ht="20.149999999999999" hidden="1" customHeight="1" x14ac:dyDescent="0.25">
      <c r="A35" s="561"/>
      <c r="B35" s="59"/>
      <c r="C35" s="249"/>
      <c r="D35" s="365"/>
      <c r="E35" s="364"/>
      <c r="F35" s="57"/>
    </row>
    <row r="36" spans="1:6" s="366" customFormat="1" ht="20.149999999999999" hidden="1" customHeight="1" x14ac:dyDescent="0.25">
      <c r="A36" s="561"/>
      <c r="B36" s="59"/>
      <c r="C36" s="249"/>
      <c r="D36" s="365"/>
      <c r="E36" s="364"/>
      <c r="F36" s="57"/>
    </row>
    <row r="37" spans="1:6" s="46" customFormat="1" ht="20.149999999999999" hidden="1" customHeight="1" x14ac:dyDescent="0.25">
      <c r="A37" s="561" t="s">
        <v>195</v>
      </c>
      <c r="B37" s="59"/>
      <c r="C37" s="249"/>
      <c r="D37" s="365"/>
      <c r="E37" s="364"/>
      <c r="F37" s="57"/>
    </row>
    <row r="38" spans="1:6" s="46" customFormat="1" ht="20.149999999999999" hidden="1" customHeight="1" x14ac:dyDescent="0.25">
      <c r="A38" s="561"/>
      <c r="B38" s="59"/>
      <c r="C38" s="249"/>
      <c r="D38" s="365"/>
      <c r="E38" s="364"/>
      <c r="F38" s="57"/>
    </row>
    <row r="39" spans="1:6" s="46" customFormat="1" ht="20.149999999999999" hidden="1" customHeight="1" x14ac:dyDescent="0.25">
      <c r="A39" s="561"/>
      <c r="B39" s="59"/>
      <c r="C39" s="249"/>
      <c r="D39" s="365"/>
      <c r="E39" s="364"/>
      <c r="F39" s="57"/>
    </row>
    <row r="40" spans="1:6" s="366" customFormat="1" ht="20.149999999999999" customHeight="1" x14ac:dyDescent="0.25">
      <c r="A40" s="561" t="s">
        <v>196</v>
      </c>
      <c r="B40" s="59" t="s">
        <v>256</v>
      </c>
      <c r="C40" s="521">
        <v>43089</v>
      </c>
      <c r="D40" s="365">
        <v>8614199.2827000003</v>
      </c>
      <c r="E40" s="364" t="s">
        <v>322</v>
      </c>
      <c r="F40" s="57"/>
    </row>
    <row r="41" spans="1:6" s="366" customFormat="1" ht="20.149999999999999" customHeight="1" x14ac:dyDescent="0.25">
      <c r="A41" s="561"/>
      <c r="B41" s="59" t="s">
        <v>257</v>
      </c>
      <c r="C41" s="521">
        <v>43089</v>
      </c>
      <c r="D41" s="365">
        <v>9175886.3305999991</v>
      </c>
      <c r="E41" s="364" t="s">
        <v>322</v>
      </c>
      <c r="F41" s="57"/>
    </row>
    <row r="42" spans="1:6" s="366" customFormat="1" ht="20.149999999999999" customHeight="1" x14ac:dyDescent="0.25">
      <c r="A42" s="561"/>
      <c r="B42" s="59" t="s">
        <v>258</v>
      </c>
      <c r="C42" s="521">
        <v>43129</v>
      </c>
      <c r="D42" s="365">
        <v>60997464.6127</v>
      </c>
      <c r="E42" s="364" t="s">
        <v>323</v>
      </c>
      <c r="F42" s="57"/>
    </row>
    <row r="43" spans="1:6" s="366" customFormat="1" ht="20.149999999999999" customHeight="1" x14ac:dyDescent="0.25">
      <c r="A43" s="561"/>
      <c r="B43" s="59" t="s">
        <v>259</v>
      </c>
      <c r="C43" s="521">
        <v>43143</v>
      </c>
      <c r="D43" s="365">
        <v>40395467.264195994</v>
      </c>
      <c r="E43" s="364" t="s">
        <v>324</v>
      </c>
      <c r="F43" s="57"/>
    </row>
    <row r="44" spans="1:6" s="366" customFormat="1" ht="20.149999999999999" customHeight="1" x14ac:dyDescent="0.25">
      <c r="A44" s="561"/>
      <c r="B44" s="59" t="s">
        <v>260</v>
      </c>
      <c r="C44" s="521">
        <v>43095</v>
      </c>
      <c r="D44" s="365">
        <v>28807825.625138998</v>
      </c>
      <c r="E44" s="364" t="s">
        <v>322</v>
      </c>
      <c r="F44" s="57"/>
    </row>
    <row r="45" spans="1:6" s="366" customFormat="1" ht="20.149999999999999" customHeight="1" x14ac:dyDescent="0.25">
      <c r="A45" s="561"/>
      <c r="B45" s="59" t="s">
        <v>261</v>
      </c>
      <c r="C45" s="521">
        <v>43096</v>
      </c>
      <c r="D45" s="365">
        <v>52629201.790890999</v>
      </c>
      <c r="E45" s="364" t="s">
        <v>325</v>
      </c>
      <c r="F45" s="57"/>
    </row>
    <row r="46" spans="1:6" s="366" customFormat="1" ht="20.149999999999999" customHeight="1" x14ac:dyDescent="0.25">
      <c r="A46" s="561"/>
      <c r="B46" s="59" t="s">
        <v>262</v>
      </c>
      <c r="C46" s="521">
        <v>42763</v>
      </c>
      <c r="D46" s="365">
        <v>4544142.0764079997</v>
      </c>
      <c r="E46" s="364" t="s">
        <v>324</v>
      </c>
      <c r="F46" s="57"/>
    </row>
    <row r="47" spans="1:6" s="366" customFormat="1" ht="20.149999999999999" customHeight="1" x14ac:dyDescent="0.25">
      <c r="A47" s="561"/>
      <c r="B47" s="59" t="s">
        <v>263</v>
      </c>
      <c r="C47" s="521">
        <v>42725</v>
      </c>
      <c r="D47" s="365">
        <v>8982191.0290199984</v>
      </c>
      <c r="E47" s="364" t="s">
        <v>326</v>
      </c>
      <c r="F47" s="57"/>
    </row>
    <row r="48" spans="1:6" s="366" customFormat="1" ht="20.149999999999999" customHeight="1" x14ac:dyDescent="0.25">
      <c r="A48" s="561"/>
      <c r="B48" s="59" t="s">
        <v>264</v>
      </c>
      <c r="C48" s="521">
        <v>42727</v>
      </c>
      <c r="D48" s="365">
        <v>12525373.17526</v>
      </c>
      <c r="E48" s="364" t="s">
        <v>322</v>
      </c>
      <c r="F48" s="57"/>
    </row>
    <row r="49" spans="1:6" s="366" customFormat="1" ht="20.149999999999999" customHeight="1" x14ac:dyDescent="0.25">
      <c r="A49" s="561"/>
      <c r="B49" s="59" t="s">
        <v>265</v>
      </c>
      <c r="C49" s="521">
        <v>43112</v>
      </c>
      <c r="D49" s="365">
        <v>29221720.859099999</v>
      </c>
      <c r="E49" s="364" t="s">
        <v>323</v>
      </c>
      <c r="F49" s="57"/>
    </row>
    <row r="50" spans="1:6" s="366" customFormat="1" ht="20.149999999999999" customHeight="1" x14ac:dyDescent="0.25">
      <c r="A50" s="561"/>
      <c r="B50" s="59" t="s">
        <v>266</v>
      </c>
      <c r="C50" s="521">
        <v>43168</v>
      </c>
      <c r="D50" s="365">
        <v>341960329.23799998</v>
      </c>
      <c r="E50" s="364" t="s">
        <v>327</v>
      </c>
      <c r="F50" s="57"/>
    </row>
    <row r="51" spans="1:6" s="366" customFormat="1" ht="20.149999999999999" customHeight="1" x14ac:dyDescent="0.25">
      <c r="A51" s="561"/>
      <c r="B51" s="59" t="s">
        <v>267</v>
      </c>
      <c r="C51" s="521">
        <v>43174</v>
      </c>
      <c r="D51" s="365">
        <v>69148371.670000002</v>
      </c>
      <c r="E51" s="364" t="s">
        <v>324</v>
      </c>
      <c r="F51" s="57"/>
    </row>
    <row r="52" spans="1:6" s="366" customFormat="1" ht="20.149999999999999" customHeight="1" x14ac:dyDescent="0.25">
      <c r="A52" s="561"/>
      <c r="B52" s="59" t="s">
        <v>268</v>
      </c>
      <c r="C52" s="521">
        <v>43184</v>
      </c>
      <c r="D52" s="365">
        <v>8578635.6128000002</v>
      </c>
      <c r="E52" s="364" t="s">
        <v>324</v>
      </c>
      <c r="F52" s="57"/>
    </row>
    <row r="53" spans="1:6" s="366" customFormat="1" ht="20.149999999999999" customHeight="1" x14ac:dyDescent="0.25">
      <c r="A53" s="561"/>
      <c r="B53" s="59" t="s">
        <v>269</v>
      </c>
      <c r="C53" s="521">
        <v>43185</v>
      </c>
      <c r="D53" s="365">
        <v>8729780.8720100001</v>
      </c>
      <c r="E53" s="364" t="s">
        <v>325</v>
      </c>
      <c r="F53" s="57"/>
    </row>
    <row r="54" spans="1:6" s="366" customFormat="1" ht="20.149999999999999" customHeight="1" x14ac:dyDescent="0.25">
      <c r="A54" s="561"/>
      <c r="B54" s="59" t="s">
        <v>270</v>
      </c>
      <c r="C54" s="521">
        <v>43212</v>
      </c>
      <c r="D54" s="365">
        <v>161532020.18439201</v>
      </c>
      <c r="E54" s="364" t="s">
        <v>325</v>
      </c>
      <c r="F54" s="57"/>
    </row>
    <row r="55" spans="1:6" s="366" customFormat="1" ht="20.149999999999999" customHeight="1" x14ac:dyDescent="0.25">
      <c r="A55" s="561"/>
      <c r="B55" s="59" t="s">
        <v>271</v>
      </c>
      <c r="C55" s="521">
        <v>43213</v>
      </c>
      <c r="D55" s="365">
        <v>383742328.64609402</v>
      </c>
      <c r="E55" s="364" t="s">
        <v>323</v>
      </c>
      <c r="F55" s="57"/>
    </row>
    <row r="56" spans="1:6" s="366" customFormat="1" ht="20.149999999999999" customHeight="1" x14ac:dyDescent="0.25">
      <c r="A56" s="561"/>
      <c r="B56" s="59" t="s">
        <v>272</v>
      </c>
      <c r="C56" s="521">
        <v>43214</v>
      </c>
      <c r="D56" s="365">
        <v>102152779.51778899</v>
      </c>
      <c r="E56" s="364" t="s">
        <v>322</v>
      </c>
      <c r="F56" s="57"/>
    </row>
    <row r="57" spans="1:6" s="366" customFormat="1" ht="20.149999999999999" customHeight="1" x14ac:dyDescent="0.25">
      <c r="A57" s="561"/>
      <c r="B57" s="59" t="s">
        <v>273</v>
      </c>
      <c r="C57" s="521">
        <v>43214</v>
      </c>
      <c r="D57" s="365">
        <v>24264719.442821</v>
      </c>
      <c r="E57" s="364" t="s">
        <v>322</v>
      </c>
      <c r="F57" s="57"/>
    </row>
    <row r="58" spans="1:6" s="366" customFormat="1" ht="20.149999999999999" customHeight="1" x14ac:dyDescent="0.25">
      <c r="A58" s="561"/>
      <c r="B58" s="59" t="s">
        <v>274</v>
      </c>
      <c r="C58" s="521">
        <v>43242</v>
      </c>
      <c r="D58" s="365">
        <v>199517729.12499997</v>
      </c>
      <c r="E58" s="364" t="s">
        <v>326</v>
      </c>
      <c r="F58" s="57"/>
    </row>
    <row r="59" spans="1:6" s="366" customFormat="1" ht="20.149999999999999" customHeight="1" x14ac:dyDescent="0.25">
      <c r="A59" s="561"/>
      <c r="B59" s="59" t="s">
        <v>275</v>
      </c>
      <c r="C59" s="521">
        <v>43243</v>
      </c>
      <c r="D59" s="365">
        <v>379404815.81999999</v>
      </c>
      <c r="E59" s="364" t="s">
        <v>326</v>
      </c>
      <c r="F59" s="57"/>
    </row>
    <row r="60" spans="1:6" s="366" customFormat="1" ht="20.149999999999999" customHeight="1" x14ac:dyDescent="0.25">
      <c r="A60" s="561"/>
      <c r="B60" s="59" t="s">
        <v>276</v>
      </c>
      <c r="C60" s="521">
        <v>43237</v>
      </c>
      <c r="D60" s="365">
        <v>73570111.96989055</v>
      </c>
      <c r="E60" s="364" t="s">
        <v>322</v>
      </c>
      <c r="F60" s="57"/>
    </row>
    <row r="61" spans="1:6" s="366" customFormat="1" ht="20.149999999999999" customHeight="1" x14ac:dyDescent="0.25">
      <c r="A61" s="561"/>
      <c r="B61" s="59" t="s">
        <v>277</v>
      </c>
      <c r="C61" s="521">
        <v>43258</v>
      </c>
      <c r="D61" s="365">
        <v>273644443.43370199</v>
      </c>
      <c r="E61" s="364" t="s">
        <v>328</v>
      </c>
      <c r="F61" s="57"/>
    </row>
    <row r="62" spans="1:6" s="366" customFormat="1" ht="20.149999999999999" customHeight="1" x14ac:dyDescent="0.25">
      <c r="A62" s="561"/>
      <c r="B62" s="59" t="s">
        <v>278</v>
      </c>
      <c r="C62" s="521">
        <v>43278</v>
      </c>
      <c r="D62" s="365">
        <v>4044587.1856940002</v>
      </c>
      <c r="E62" s="364" t="s">
        <v>324</v>
      </c>
      <c r="F62" s="57"/>
    </row>
    <row r="63" spans="1:6" s="366" customFormat="1" ht="20.149999999999999" customHeight="1" x14ac:dyDescent="0.25">
      <c r="A63" s="561"/>
      <c r="B63" s="59" t="s">
        <v>279</v>
      </c>
      <c r="C63" s="521">
        <v>43278</v>
      </c>
      <c r="D63" s="365">
        <v>9019388.7492059991</v>
      </c>
      <c r="E63" s="364" t="s">
        <v>324</v>
      </c>
      <c r="F63" s="57"/>
    </row>
    <row r="64" spans="1:6" s="366" customFormat="1" ht="20.149999999999999" customHeight="1" x14ac:dyDescent="0.25">
      <c r="A64" s="561"/>
      <c r="B64" s="59" t="s">
        <v>280</v>
      </c>
      <c r="C64" s="521">
        <v>43307</v>
      </c>
      <c r="D64" s="365">
        <v>1203688093.0668001</v>
      </c>
      <c r="E64" s="364" t="s">
        <v>322</v>
      </c>
      <c r="F64" s="57"/>
    </row>
    <row r="65" spans="1:6" s="46" customFormat="1" ht="20.149999999999999" customHeight="1" x14ac:dyDescent="0.25">
      <c r="A65" s="561"/>
      <c r="B65" s="59" t="s">
        <v>281</v>
      </c>
      <c r="C65" s="521">
        <v>43308</v>
      </c>
      <c r="D65" s="365">
        <v>1090346717.8917968</v>
      </c>
      <c r="E65" s="364" t="s">
        <v>329</v>
      </c>
      <c r="F65" s="57"/>
    </row>
    <row r="66" spans="1:6" s="46" customFormat="1" ht="20.149999999999999" customHeight="1" x14ac:dyDescent="0.25">
      <c r="A66" s="561"/>
      <c r="B66" s="59" t="s">
        <v>282</v>
      </c>
      <c r="C66" s="521">
        <v>43348</v>
      </c>
      <c r="D66" s="365">
        <v>141574869.52450076</v>
      </c>
      <c r="E66" s="364" t="s">
        <v>325</v>
      </c>
      <c r="F66" s="57"/>
    </row>
    <row r="67" spans="1:6" s="46" customFormat="1" ht="20.149999999999999" customHeight="1" x14ac:dyDescent="0.25">
      <c r="A67" s="561"/>
      <c r="B67" s="59" t="s">
        <v>338</v>
      </c>
      <c r="C67" s="521">
        <v>43368</v>
      </c>
      <c r="D67" s="365">
        <v>201583312.76570958</v>
      </c>
      <c r="E67" s="364" t="s">
        <v>341</v>
      </c>
      <c r="F67" s="57"/>
    </row>
    <row r="68" spans="1:6" s="46" customFormat="1" ht="20.149999999999999" customHeight="1" x14ac:dyDescent="0.25">
      <c r="A68" s="561"/>
      <c r="B68" s="100" t="s">
        <v>330</v>
      </c>
      <c r="C68" s="521">
        <v>43393</v>
      </c>
      <c r="D68" s="365">
        <v>528769035.76135105</v>
      </c>
      <c r="E68" s="364" t="s">
        <v>336</v>
      </c>
      <c r="F68" s="57"/>
    </row>
    <row r="69" spans="1:6" s="46" customFormat="1" ht="20.149999999999999" customHeight="1" x14ac:dyDescent="0.25">
      <c r="A69" s="561"/>
      <c r="B69" s="100" t="s">
        <v>334</v>
      </c>
      <c r="C69" s="521">
        <v>43393</v>
      </c>
      <c r="D69" s="365">
        <v>472781604.59863293</v>
      </c>
      <c r="E69" s="364" t="s">
        <v>337</v>
      </c>
      <c r="F69" s="57"/>
    </row>
    <row r="70" spans="1:6" s="46" customFormat="1" ht="20.149999999999999" customHeight="1" x14ac:dyDescent="0.25">
      <c r="A70" s="561"/>
      <c r="B70" s="100" t="s">
        <v>342</v>
      </c>
      <c r="C70" s="521">
        <v>43418</v>
      </c>
      <c r="D70" s="436">
        <f>(783.098906)*6.7573*10000</f>
        <v>52916342.375138</v>
      </c>
      <c r="E70" s="364" t="s">
        <v>359</v>
      </c>
      <c r="F70" s="57"/>
    </row>
    <row r="71" spans="1:6" s="46" customFormat="1" ht="20.149999999999999" customHeight="1" x14ac:dyDescent="0.25">
      <c r="A71" s="561"/>
      <c r="B71" s="100" t="s">
        <v>343</v>
      </c>
      <c r="C71" s="521"/>
      <c r="D71" s="436">
        <f>(45.44985)*6.7573*10000</f>
        <v>3071182.7140499996</v>
      </c>
      <c r="E71" s="364" t="s">
        <v>360</v>
      </c>
      <c r="F71" s="57"/>
    </row>
    <row r="72" spans="1:6" s="46" customFormat="1" ht="20.149999999999999" customHeight="1" x14ac:dyDescent="0.25">
      <c r="A72" s="561"/>
      <c r="B72" s="100" t="s">
        <v>344</v>
      </c>
      <c r="C72" s="521">
        <v>43364</v>
      </c>
      <c r="D72" s="436">
        <f>277.564949*6.7573*10000</f>
        <v>18755896.298776999</v>
      </c>
      <c r="E72" s="364" t="s">
        <v>361</v>
      </c>
      <c r="F72" s="57"/>
    </row>
    <row r="73" spans="1:6" s="46" customFormat="1" ht="20.149999999999999" customHeight="1" x14ac:dyDescent="0.25">
      <c r="A73" s="561"/>
      <c r="B73" s="100" t="s">
        <v>345</v>
      </c>
      <c r="C73" s="521">
        <v>43364</v>
      </c>
      <c r="D73" s="436">
        <f>370.318791*6.7573*10000</f>
        <v>25023551.664242994</v>
      </c>
      <c r="E73" s="364" t="s">
        <v>361</v>
      </c>
      <c r="F73" s="57"/>
    </row>
    <row r="74" spans="1:6" s="46" customFormat="1" ht="20.149999999999999" customHeight="1" x14ac:dyDescent="0.25">
      <c r="A74" s="561"/>
      <c r="B74" s="100" t="s">
        <v>346</v>
      </c>
      <c r="C74" s="521">
        <v>43186</v>
      </c>
      <c r="D74" s="436">
        <f>34.653483*6.7573*10000</f>
        <v>2341639.8067590003</v>
      </c>
      <c r="E74" s="364" t="s">
        <v>359</v>
      </c>
      <c r="F74" s="57"/>
    </row>
    <row r="75" spans="1:6" s="46" customFormat="1" ht="20.149999999999999" customHeight="1" x14ac:dyDescent="0.25">
      <c r="A75" s="561"/>
      <c r="B75" s="100" t="s">
        <v>347</v>
      </c>
      <c r="C75" s="521">
        <v>43387</v>
      </c>
      <c r="D75" s="436">
        <f>277.773932*6.7573*10000</f>
        <v>18770017.907035999</v>
      </c>
      <c r="E75" s="364" t="s">
        <v>362</v>
      </c>
      <c r="F75" s="57"/>
    </row>
    <row r="76" spans="1:6" s="46" customFormat="1" ht="20.149999999999999" customHeight="1" x14ac:dyDescent="0.25">
      <c r="A76" s="561"/>
      <c r="B76" s="100" t="s">
        <v>364</v>
      </c>
      <c r="C76" s="521">
        <v>43417</v>
      </c>
      <c r="D76" s="436">
        <v>11749185.09908</v>
      </c>
      <c r="E76" s="364" t="s">
        <v>376</v>
      </c>
      <c r="F76" s="57"/>
    </row>
    <row r="77" spans="1:6" s="46" customFormat="1" ht="20.149999999999999" customHeight="1" x14ac:dyDescent="0.25">
      <c r="A77" s="561"/>
      <c r="B77" s="100" t="s">
        <v>365</v>
      </c>
      <c r="C77" s="521">
        <v>43420</v>
      </c>
      <c r="D77" s="436">
        <v>472710300.14999998</v>
      </c>
      <c r="E77" s="364" t="s">
        <v>376</v>
      </c>
      <c r="F77" s="57"/>
    </row>
    <row r="78" spans="1:6" s="46" customFormat="1" ht="20.149999999999999" customHeight="1" x14ac:dyDescent="0.25">
      <c r="A78" s="561"/>
      <c r="B78" s="100" t="s">
        <v>366</v>
      </c>
      <c r="C78" s="521">
        <v>43440</v>
      </c>
      <c r="D78" s="436">
        <v>69917718.22992</v>
      </c>
      <c r="E78" s="364" t="s">
        <v>377</v>
      </c>
      <c r="F78" s="57"/>
    </row>
    <row r="79" spans="1:6" s="46" customFormat="1" ht="20.149999999999999" customHeight="1" x14ac:dyDescent="0.25">
      <c r="A79" s="561"/>
      <c r="B79" s="100"/>
      <c r="C79" s="521"/>
      <c r="D79" s="365"/>
      <c r="E79" s="364"/>
      <c r="F79" s="57"/>
    </row>
    <row r="80" spans="1:6" s="46" customFormat="1" ht="20.149999999999999" customHeight="1" x14ac:dyDescent="0.25">
      <c r="A80" s="561"/>
      <c r="B80" s="59"/>
      <c r="C80" s="249"/>
      <c r="D80" s="365"/>
      <c r="E80" s="364"/>
      <c r="F80" s="57"/>
    </row>
    <row r="81" spans="1:6" s="366" customFormat="1" ht="19.5" hidden="1" customHeight="1" x14ac:dyDescent="0.25">
      <c r="A81" s="561" t="s">
        <v>98</v>
      </c>
      <c r="B81" s="59"/>
      <c r="C81" s="249">
        <v>43308</v>
      </c>
      <c r="D81" s="365"/>
      <c r="E81" s="364"/>
      <c r="F81" s="57"/>
    </row>
    <row r="82" spans="1:6" s="366" customFormat="1" ht="19.5" hidden="1" customHeight="1" x14ac:dyDescent="0.25">
      <c r="A82" s="561"/>
      <c r="B82" s="367"/>
      <c r="C82" s="57">
        <v>43348</v>
      </c>
      <c r="D82" s="365"/>
      <c r="E82" s="364"/>
      <c r="F82" s="57"/>
    </row>
    <row r="83" spans="1:6" s="366" customFormat="1" ht="19.5" hidden="1" customHeight="1" x14ac:dyDescent="0.25">
      <c r="A83" s="561"/>
      <c r="B83" s="295"/>
      <c r="C83" s="296"/>
      <c r="D83" s="365"/>
      <c r="E83" s="368"/>
      <c r="F83" s="296"/>
    </row>
    <row r="84" spans="1:6" s="366" customFormat="1" ht="19.5" hidden="1" customHeight="1" x14ac:dyDescent="0.25">
      <c r="A84" s="564" t="s">
        <v>53</v>
      </c>
      <c r="B84" s="295"/>
      <c r="C84" s="296"/>
      <c r="D84" s="365"/>
      <c r="E84" s="368"/>
      <c r="F84" s="296"/>
    </row>
    <row r="85" spans="1:6" s="49" customFormat="1" ht="19.5" hidden="1" customHeight="1" x14ac:dyDescent="0.25">
      <c r="A85" s="564"/>
      <c r="B85" s="354"/>
      <c r="C85" s="57"/>
      <c r="D85" s="365"/>
      <c r="E85" s="120"/>
      <c r="F85" s="284"/>
    </row>
    <row r="86" spans="1:6" s="47" customFormat="1" ht="19.5" hidden="1" customHeight="1" x14ac:dyDescent="0.3">
      <c r="A86" s="561" t="s">
        <v>52</v>
      </c>
      <c r="B86" s="369"/>
      <c r="C86" s="370"/>
      <c r="D86" s="371"/>
      <c r="E86" s="372"/>
      <c r="F86" s="373"/>
    </row>
    <row r="87" spans="1:6" s="47" customFormat="1" ht="19.5" hidden="1" customHeight="1" x14ac:dyDescent="0.3">
      <c r="A87" s="561"/>
      <c r="B87" s="374"/>
      <c r="C87" s="370"/>
      <c r="D87" s="225"/>
      <c r="E87" s="250"/>
      <c r="F87" s="58"/>
    </row>
    <row r="88" spans="1:6" s="47" customFormat="1" ht="19.5" hidden="1" customHeight="1" x14ac:dyDescent="0.3">
      <c r="A88" s="561"/>
      <c r="B88" s="59"/>
      <c r="C88" s="370"/>
      <c r="D88" s="371"/>
      <c r="E88" s="372"/>
      <c r="F88" s="373"/>
    </row>
    <row r="89" spans="1:6" s="49" customFormat="1" ht="19.5" hidden="1" customHeight="1" x14ac:dyDescent="0.25">
      <c r="A89" s="561" t="s">
        <v>11</v>
      </c>
      <c r="B89" s="375"/>
      <c r="C89" s="376"/>
      <c r="D89" s="223"/>
      <c r="E89" s="275"/>
      <c r="F89" s="286"/>
    </row>
    <row r="90" spans="1:6" s="49" customFormat="1" ht="19.5" hidden="1" customHeight="1" x14ac:dyDescent="0.25">
      <c r="A90" s="561"/>
      <c r="B90" s="377"/>
      <c r="C90" s="378"/>
      <c r="D90" s="379"/>
      <c r="E90" s="286"/>
      <c r="F90" s="380"/>
    </row>
    <row r="91" spans="1:6" s="49" customFormat="1" ht="19.5" hidden="1" customHeight="1" x14ac:dyDescent="0.25">
      <c r="A91" s="561"/>
      <c r="B91" s="354"/>
      <c r="C91" s="258"/>
      <c r="D91" s="381"/>
      <c r="E91" s="382"/>
      <c r="F91" s="258"/>
    </row>
    <row r="92" spans="1:6" s="16" customFormat="1" ht="19.5" customHeight="1" x14ac:dyDescent="0.25">
      <c r="B92" s="48"/>
      <c r="C92" s="54"/>
      <c r="D92" s="60"/>
      <c r="E92" s="61"/>
      <c r="F92" s="54"/>
    </row>
    <row r="93" spans="1:6" s="16" customFormat="1" ht="20.149999999999999" customHeight="1" x14ac:dyDescent="0.25">
      <c r="B93" s="48"/>
      <c r="C93" s="54"/>
      <c r="D93" s="60"/>
      <c r="E93" s="61"/>
      <c r="F93" s="54"/>
    </row>
  </sheetData>
  <mergeCells count="19">
    <mergeCell ref="A1:F1"/>
    <mergeCell ref="A2:F2"/>
    <mergeCell ref="A4:A6"/>
    <mergeCell ref="A7:A9"/>
    <mergeCell ref="A10:A12"/>
    <mergeCell ref="A13:A15"/>
    <mergeCell ref="A16:A18"/>
    <mergeCell ref="A19:A21"/>
    <mergeCell ref="A25:A27"/>
    <mergeCell ref="A28:A30"/>
    <mergeCell ref="A89:A91"/>
    <mergeCell ref="A22:A24"/>
    <mergeCell ref="A84:A85"/>
    <mergeCell ref="A86:A88"/>
    <mergeCell ref="A31:A33"/>
    <mergeCell ref="A37:A39"/>
    <mergeCell ref="A40:A80"/>
    <mergeCell ref="A81:A83"/>
    <mergeCell ref="A34:A36"/>
  </mergeCells>
  <phoneticPr fontId="46" type="noConversion"/>
  <conditionalFormatting sqref="E28 E31:E79">
    <cfRule type="cellIs" dxfId="158" priority="99" stopIfTrue="1" operator="between">
      <formula>"未通过"</formula>
      <formula>"未通过"</formula>
    </cfRule>
  </conditionalFormatting>
  <conditionalFormatting sqref="F86:F87 C86:D88">
    <cfRule type="expression" dxfId="157" priority="162" stopIfTrue="1">
      <formula>#REF!=3</formula>
    </cfRule>
    <cfRule type="expression" dxfId="156" priority="163" stopIfTrue="1">
      <formula>#REF!=1</formula>
    </cfRule>
    <cfRule type="expression" dxfId="155" priority="164" stopIfTrue="1">
      <formula>#REF!=2</formula>
    </cfRule>
  </conditionalFormatting>
  <conditionalFormatting sqref="F86:F87 D86:D87">
    <cfRule type="expression" dxfId="154" priority="165" stopIfTrue="1">
      <formula>$I86=3</formula>
    </cfRule>
    <cfRule type="expression" dxfId="153" priority="166" stopIfTrue="1">
      <formula>$I86=1</formula>
    </cfRule>
    <cfRule type="expression" dxfId="152" priority="167" stopIfTrue="1">
      <formula>$I86=2</formula>
    </cfRule>
    <cfRule type="expression" dxfId="151" priority="168" stopIfTrue="1">
      <formula>$J86=3</formula>
    </cfRule>
    <cfRule type="expression" dxfId="150" priority="169" stopIfTrue="1">
      <formula>$J86=1</formula>
    </cfRule>
    <cfRule type="expression" dxfId="149" priority="170" stopIfTrue="1">
      <formula>$J86=2</formula>
    </cfRule>
  </conditionalFormatting>
  <conditionalFormatting sqref="F86:F87">
    <cfRule type="expression" dxfId="148" priority="159" stopIfTrue="1">
      <formula>$K86=3</formula>
    </cfRule>
    <cfRule type="expression" dxfId="147" priority="160" stopIfTrue="1">
      <formula>$K86=1</formula>
    </cfRule>
    <cfRule type="expression" dxfId="146" priority="161" stopIfTrue="1">
      <formula>$K86=2</formula>
    </cfRule>
  </conditionalFormatting>
  <conditionalFormatting sqref="D88">
    <cfRule type="expression" dxfId="145" priority="340" stopIfTrue="1">
      <formula>#REF!=3</formula>
    </cfRule>
    <cfRule type="expression" dxfId="144" priority="341" stopIfTrue="1">
      <formula>#REF!=1</formula>
    </cfRule>
    <cfRule type="expression" dxfId="143" priority="342" stopIfTrue="1">
      <formula>#REF!=2</formula>
    </cfRule>
    <cfRule type="expression" dxfId="142" priority="343" stopIfTrue="1">
      <formula>#REF!=3</formula>
    </cfRule>
    <cfRule type="expression" dxfId="141" priority="344" stopIfTrue="1">
      <formula>#REF!=1</formula>
    </cfRule>
    <cfRule type="expression" dxfId="140" priority="345" stopIfTrue="1">
      <formula>#REF!=2</formula>
    </cfRule>
  </conditionalFormatting>
  <conditionalFormatting sqref="D70:D78">
    <cfRule type="expression" dxfId="139" priority="1" stopIfTrue="1">
      <formula>#REF!=3</formula>
    </cfRule>
    <cfRule type="expression" dxfId="138" priority="2" stopIfTrue="1">
      <formula>#REF!=1</formula>
    </cfRule>
    <cfRule type="expression" dxfId="137" priority="3" stopIfTrue="1">
      <formula>#REF!=2</formula>
    </cfRule>
  </conditionalFormatting>
  <pageMargins left="0.27559055118110237" right="0.51181102362204722" top="0.39370078740157483" bottom="0.55118110236220474" header="0.23622047244094491" footer="0.31496062992125984"/>
  <pageSetup paperSize="8" scale="11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M50"/>
  <sheetViews>
    <sheetView view="pageBreakPreview" zoomScale="85" zoomScaleNormal="75" zoomScaleSheetLayoutView="85" workbookViewId="0">
      <pane xSplit="1" ySplit="3" topLeftCell="B7" activePane="bottomRight" state="frozen"/>
      <selection pane="topRight"/>
      <selection pane="bottomLeft"/>
      <selection pane="bottomRight" activeCell="A3" sqref="A3"/>
    </sheetView>
  </sheetViews>
  <sheetFormatPr defaultColWidth="9" defaultRowHeight="18" customHeight="1" x14ac:dyDescent="0.25"/>
  <cols>
    <col min="1" max="1" width="8.36328125" style="22" customWidth="1"/>
    <col min="2" max="2" width="31.26953125" style="23" customWidth="1"/>
    <col min="3" max="3" width="46.7265625" style="24" customWidth="1"/>
    <col min="4" max="4" width="15.90625" style="24" customWidth="1"/>
    <col min="5" max="5" width="13.7265625" style="451" customWidth="1"/>
    <col min="6" max="6" width="12.7265625" style="451" customWidth="1"/>
    <col min="7" max="7" width="11.453125" style="451" customWidth="1"/>
    <col min="8" max="10" width="12.7265625" style="25" customWidth="1"/>
    <col min="11" max="11" width="18" style="26" customWidth="1"/>
    <col min="12" max="12" width="20.26953125" style="27" customWidth="1"/>
    <col min="13" max="13" width="24.453125" style="4" customWidth="1"/>
    <col min="14" max="16384" width="9" style="4"/>
  </cols>
  <sheetData>
    <row r="1" spans="1:12" s="20" customFormat="1" ht="30" customHeight="1" x14ac:dyDescent="0.6">
      <c r="A1" s="565" t="s">
        <v>128</v>
      </c>
      <c r="B1" s="565"/>
      <c r="C1" s="565"/>
      <c r="D1" s="565"/>
      <c r="E1" s="565"/>
      <c r="F1" s="565"/>
      <c r="G1" s="565"/>
      <c r="H1" s="565"/>
      <c r="I1" s="565"/>
      <c r="J1" s="565"/>
      <c r="K1" s="565"/>
      <c r="L1" s="565"/>
    </row>
    <row r="2" spans="1:12" s="21" customFormat="1" ht="29.25" customHeight="1" x14ac:dyDescent="0.75">
      <c r="A2" s="566" t="s">
        <v>378</v>
      </c>
      <c r="B2" s="566"/>
      <c r="C2" s="566"/>
      <c r="D2" s="566"/>
      <c r="E2" s="566"/>
      <c r="F2" s="566"/>
      <c r="G2" s="566"/>
      <c r="H2" s="566"/>
      <c r="I2" s="566"/>
      <c r="J2" s="566"/>
      <c r="K2" s="566"/>
      <c r="L2" s="566"/>
    </row>
    <row r="3" spans="1:12" s="307" customFormat="1" ht="30" customHeight="1" x14ac:dyDescent="0.25">
      <c r="A3" s="30" t="s">
        <v>110</v>
      </c>
      <c r="B3" s="28" t="s">
        <v>56</v>
      </c>
      <c r="C3" s="28" t="s">
        <v>57</v>
      </c>
      <c r="D3" s="28" t="s">
        <v>223</v>
      </c>
      <c r="E3" s="28" t="s">
        <v>224</v>
      </c>
      <c r="F3" s="28" t="s">
        <v>246</v>
      </c>
      <c r="G3" s="28" t="s">
        <v>225</v>
      </c>
      <c r="H3" s="153" t="s">
        <v>143</v>
      </c>
      <c r="I3" s="153" t="s">
        <v>144</v>
      </c>
      <c r="J3" s="153" t="s">
        <v>58</v>
      </c>
      <c r="K3" s="28" t="s">
        <v>111</v>
      </c>
      <c r="L3" s="28" t="s">
        <v>112</v>
      </c>
    </row>
    <row r="4" spans="1:12" s="307" customFormat="1" ht="54.5" customHeight="1" x14ac:dyDescent="0.25">
      <c r="A4" s="567" t="s">
        <v>61</v>
      </c>
      <c r="B4" s="29" t="s">
        <v>316</v>
      </c>
      <c r="C4" s="29" t="s">
        <v>317</v>
      </c>
      <c r="D4" s="29" t="s">
        <v>221</v>
      </c>
      <c r="E4" s="28" t="s">
        <v>24</v>
      </c>
      <c r="F4" s="340" t="s">
        <v>247</v>
      </c>
      <c r="G4" s="421" t="s">
        <v>61</v>
      </c>
      <c r="H4" s="28" t="s">
        <v>173</v>
      </c>
      <c r="I4" s="28" t="s">
        <v>321</v>
      </c>
      <c r="J4" s="519">
        <v>43124</v>
      </c>
      <c r="K4" s="308">
        <v>1479095385.38432</v>
      </c>
      <c r="L4" s="308">
        <v>1479095385.38432</v>
      </c>
    </row>
    <row r="5" spans="1:12" s="307" customFormat="1" ht="58" customHeight="1" x14ac:dyDescent="0.25">
      <c r="A5" s="567"/>
      <c r="B5" s="249" t="s">
        <v>318</v>
      </c>
      <c r="C5" s="249" t="s">
        <v>319</v>
      </c>
      <c r="D5" s="249" t="s">
        <v>221</v>
      </c>
      <c r="E5" s="57" t="s">
        <v>31</v>
      </c>
      <c r="F5" s="340" t="s">
        <v>320</v>
      </c>
      <c r="G5" s="421" t="s">
        <v>61</v>
      </c>
      <c r="H5" s="490" t="s">
        <v>173</v>
      </c>
      <c r="I5" s="57" t="s">
        <v>315</v>
      </c>
      <c r="J5" s="519">
        <v>43320</v>
      </c>
      <c r="K5" s="309">
        <v>5297723200</v>
      </c>
      <c r="L5" s="310">
        <v>5297723200</v>
      </c>
    </row>
    <row r="6" spans="1:12" s="307" customFormat="1" ht="58" customHeight="1" x14ac:dyDescent="0.25">
      <c r="A6" s="567"/>
      <c r="B6" s="249"/>
      <c r="C6" s="249"/>
      <c r="D6" s="249"/>
      <c r="E6" s="57"/>
      <c r="F6" s="340"/>
      <c r="G6" s="529"/>
      <c r="H6" s="530"/>
      <c r="I6" s="57"/>
      <c r="J6" s="519"/>
      <c r="K6" s="309"/>
      <c r="L6" s="310"/>
    </row>
    <row r="7" spans="1:12" s="307" customFormat="1" ht="58" customHeight="1" x14ac:dyDescent="0.25">
      <c r="A7" s="567"/>
      <c r="B7" s="249"/>
      <c r="C7" s="249"/>
      <c r="D7" s="249"/>
      <c r="E7" s="57"/>
      <c r="F7" s="340"/>
      <c r="G7" s="529"/>
      <c r="H7" s="530"/>
      <c r="I7" s="57"/>
      <c r="J7" s="519"/>
      <c r="K7" s="309"/>
      <c r="L7" s="310"/>
    </row>
    <row r="8" spans="1:12" s="307" customFormat="1" ht="58" customHeight="1" x14ac:dyDescent="0.25">
      <c r="A8" s="567"/>
      <c r="B8" s="249"/>
      <c r="C8" s="249"/>
      <c r="D8" s="249"/>
      <c r="E8" s="57"/>
      <c r="F8" s="340"/>
      <c r="G8" s="529"/>
      <c r="H8" s="530"/>
      <c r="I8" s="57"/>
      <c r="J8" s="519"/>
      <c r="K8" s="309"/>
      <c r="L8" s="310"/>
    </row>
    <row r="9" spans="1:12" s="307" customFormat="1" ht="30" customHeight="1" x14ac:dyDescent="0.25">
      <c r="A9" s="567"/>
      <c r="B9" s="28"/>
      <c r="C9" s="29"/>
      <c r="D9" s="29"/>
      <c r="E9" s="28"/>
      <c r="F9" s="340"/>
      <c r="G9" s="421"/>
      <c r="H9" s="30"/>
      <c r="I9" s="30"/>
      <c r="J9" s="31"/>
      <c r="K9" s="311"/>
      <c r="L9" s="311"/>
    </row>
    <row r="10" spans="1:12" s="307" customFormat="1" ht="30" customHeight="1" x14ac:dyDescent="0.25">
      <c r="A10" s="567"/>
      <c r="B10" s="429" t="s">
        <v>226</v>
      </c>
      <c r="C10" s="430">
        <f>COUNTA(B4:B9)</f>
        <v>2</v>
      </c>
      <c r="D10" s="313"/>
      <c r="E10" s="312"/>
      <c r="F10" s="340"/>
      <c r="G10" s="421"/>
      <c r="H10" s="30"/>
      <c r="I10" s="30"/>
      <c r="J10" s="30"/>
      <c r="K10" s="458">
        <f>SUM(K4:K9)</f>
        <v>6776818585.3843203</v>
      </c>
      <c r="L10" s="459">
        <f>SUM(L4:L9)</f>
        <v>6776818585.3843203</v>
      </c>
    </row>
    <row r="11" spans="1:12" s="307" customFormat="1" ht="30" hidden="1" customHeight="1" x14ac:dyDescent="0.25">
      <c r="A11" s="567" t="s">
        <v>245</v>
      </c>
      <c r="B11" s="32"/>
      <c r="C11" s="314"/>
      <c r="D11" s="314"/>
      <c r="E11" s="447"/>
      <c r="F11" s="340"/>
      <c r="G11" s="421"/>
      <c r="H11" s="33"/>
      <c r="I11" s="33"/>
      <c r="J11" s="34"/>
      <c r="K11" s="34"/>
      <c r="L11" s="34"/>
    </row>
    <row r="12" spans="1:12" s="307" customFormat="1" ht="30" hidden="1" customHeight="1" x14ac:dyDescent="0.25">
      <c r="A12" s="567"/>
      <c r="B12" s="32"/>
      <c r="C12" s="314"/>
      <c r="D12" s="314"/>
      <c r="E12" s="447"/>
      <c r="F12" s="340"/>
      <c r="G12" s="421"/>
      <c r="H12" s="33"/>
      <c r="I12" s="33"/>
      <c r="J12" s="34"/>
      <c r="K12" s="34"/>
      <c r="L12" s="34"/>
    </row>
    <row r="13" spans="1:12" s="307" customFormat="1" ht="30" hidden="1" customHeight="1" x14ac:dyDescent="0.25">
      <c r="A13" s="567"/>
      <c r="B13" s="32"/>
      <c r="C13" s="314"/>
      <c r="D13" s="314"/>
      <c r="E13" s="447"/>
      <c r="F13" s="340"/>
      <c r="G13" s="421"/>
      <c r="H13" s="33"/>
      <c r="I13" s="33"/>
      <c r="J13" s="34"/>
      <c r="K13" s="34"/>
      <c r="L13" s="34"/>
    </row>
    <row r="14" spans="1:12" s="307" customFormat="1" ht="30" hidden="1" customHeight="1" x14ac:dyDescent="0.25">
      <c r="A14" s="567"/>
      <c r="B14" s="429" t="s">
        <v>226</v>
      </c>
      <c r="C14" s="430">
        <f>COUNTA(B11:B13)</f>
        <v>0</v>
      </c>
      <c r="D14" s="313"/>
      <c r="E14" s="312"/>
      <c r="F14" s="340"/>
      <c r="G14" s="421"/>
      <c r="H14" s="153"/>
      <c r="I14" s="153"/>
      <c r="J14" s="153"/>
      <c r="K14" s="458">
        <f>SUM(K11:K13)</f>
        <v>0</v>
      </c>
      <c r="L14" s="458">
        <f>SUM(L11:L13)</f>
        <v>0</v>
      </c>
    </row>
    <row r="15" spans="1:12" s="307" customFormat="1" ht="30" hidden="1" customHeight="1" x14ac:dyDescent="0.25">
      <c r="A15" s="568" t="s">
        <v>207</v>
      </c>
      <c r="B15" s="32"/>
      <c r="C15" s="33"/>
      <c r="D15" s="33"/>
      <c r="E15" s="33"/>
      <c r="F15" s="340"/>
      <c r="G15" s="421"/>
      <c r="H15" s="34"/>
      <c r="I15" s="34"/>
      <c r="J15" s="34"/>
      <c r="K15" s="315"/>
      <c r="L15" s="57"/>
    </row>
    <row r="16" spans="1:12" s="307" customFormat="1" ht="30" hidden="1" customHeight="1" x14ac:dyDescent="0.25">
      <c r="A16" s="568"/>
      <c r="B16" s="32"/>
      <c r="C16" s="33"/>
      <c r="D16" s="33"/>
      <c r="E16" s="33"/>
      <c r="F16" s="340"/>
      <c r="G16" s="421"/>
      <c r="H16" s="34"/>
      <c r="I16" s="34"/>
      <c r="J16" s="34"/>
      <c r="K16" s="315"/>
      <c r="L16" s="57"/>
    </row>
    <row r="17" spans="1:13" s="307" customFormat="1" ht="30" hidden="1" customHeight="1" x14ac:dyDescent="0.25">
      <c r="A17" s="568"/>
      <c r="B17" s="32"/>
      <c r="C17" s="33"/>
      <c r="D17" s="33"/>
      <c r="E17" s="33"/>
      <c r="F17" s="340"/>
      <c r="G17" s="421"/>
      <c r="H17" s="34"/>
      <c r="I17" s="34"/>
      <c r="J17" s="34"/>
      <c r="K17" s="315"/>
      <c r="L17" s="57"/>
    </row>
    <row r="18" spans="1:13" s="307" customFormat="1" ht="30" hidden="1" customHeight="1" x14ac:dyDescent="0.25">
      <c r="A18" s="568"/>
      <c r="B18" s="429" t="s">
        <v>226</v>
      </c>
      <c r="C18" s="430">
        <f>COUNTA(B15:B17)</f>
        <v>0</v>
      </c>
      <c r="D18" s="313"/>
      <c r="E18" s="312"/>
      <c r="F18" s="340"/>
      <c r="G18" s="421"/>
      <c r="H18" s="316"/>
      <c r="I18" s="316"/>
      <c r="J18" s="317"/>
      <c r="K18" s="458">
        <f>SUM(K15:K17)</f>
        <v>0</v>
      </c>
      <c r="L18" s="458">
        <f>SUM(L15:L17)</f>
        <v>0</v>
      </c>
    </row>
    <row r="19" spans="1:13" s="307" customFormat="1" ht="30" hidden="1" customHeight="1" x14ac:dyDescent="0.25">
      <c r="A19" s="568" t="s">
        <v>208</v>
      </c>
      <c r="B19" s="188"/>
      <c r="C19" s="32"/>
      <c r="D19" s="32"/>
      <c r="E19" s="33"/>
      <c r="F19" s="340"/>
      <c r="G19" s="421"/>
      <c r="H19" s="318"/>
      <c r="I19" s="318"/>
      <c r="J19" s="319"/>
      <c r="K19" s="75"/>
      <c r="L19" s="75"/>
    </row>
    <row r="20" spans="1:13" s="307" customFormat="1" ht="30" hidden="1" customHeight="1" x14ac:dyDescent="0.25">
      <c r="A20" s="568"/>
      <c r="B20" s="320"/>
      <c r="C20" s="321"/>
      <c r="D20" s="321"/>
      <c r="E20" s="288"/>
      <c r="F20" s="340"/>
      <c r="G20" s="421"/>
      <c r="H20" s="87"/>
      <c r="I20" s="87"/>
      <c r="J20" s="322"/>
      <c r="K20" s="223"/>
      <c r="L20" s="223"/>
    </row>
    <row r="21" spans="1:13" s="307" customFormat="1" ht="30" hidden="1" customHeight="1" x14ac:dyDescent="0.25">
      <c r="A21" s="568"/>
      <c r="B21" s="93"/>
      <c r="C21" s="35"/>
      <c r="D21" s="35"/>
      <c r="E21" s="288"/>
      <c r="F21" s="340"/>
      <c r="G21" s="421"/>
      <c r="H21" s="223"/>
      <c r="I21" s="223"/>
      <c r="J21" s="322"/>
      <c r="K21" s="223"/>
      <c r="L21" s="223"/>
    </row>
    <row r="22" spans="1:13" s="307" customFormat="1" ht="30" hidden="1" customHeight="1" x14ac:dyDescent="0.25">
      <c r="A22" s="568"/>
      <c r="B22" s="429" t="s">
        <v>226</v>
      </c>
      <c r="C22" s="430">
        <f>COUNTA(B19:B21)</f>
        <v>0</v>
      </c>
      <c r="D22" s="313"/>
      <c r="E22" s="312"/>
      <c r="F22" s="340"/>
      <c r="G22" s="421"/>
      <c r="H22" s="323"/>
      <c r="I22" s="323"/>
      <c r="J22" s="324"/>
      <c r="K22" s="458">
        <f>SUM(K19:K21)</f>
        <v>0</v>
      </c>
      <c r="L22" s="458">
        <f>SUM(L19:L21)</f>
        <v>0</v>
      </c>
    </row>
    <row r="23" spans="1:13" s="307" customFormat="1" ht="30" hidden="1" customHeight="1" x14ac:dyDescent="0.25">
      <c r="A23" s="568" t="s">
        <v>209</v>
      </c>
      <c r="B23" s="325"/>
      <c r="C23" s="32"/>
      <c r="D23" s="32"/>
      <c r="E23" s="33"/>
      <c r="F23" s="340"/>
      <c r="G23" s="421"/>
      <c r="H23" s="318"/>
      <c r="I23" s="318"/>
      <c r="J23" s="101"/>
      <c r="K23" s="101"/>
      <c r="L23" s="75"/>
    </row>
    <row r="24" spans="1:13" s="307" customFormat="1" ht="30" hidden="1" customHeight="1" x14ac:dyDescent="0.25">
      <c r="A24" s="568"/>
      <c r="B24" s="326"/>
      <c r="C24" s="327"/>
      <c r="D24" s="327"/>
      <c r="E24" s="448"/>
      <c r="F24" s="340"/>
      <c r="G24" s="421"/>
      <c r="H24" s="296"/>
      <c r="I24" s="296"/>
      <c r="J24" s="328"/>
      <c r="K24" s="329"/>
      <c r="L24" s="330"/>
      <c r="M24" s="331"/>
    </row>
    <row r="25" spans="1:13" s="307" customFormat="1" ht="30" hidden="1" customHeight="1" x14ac:dyDescent="0.25">
      <c r="A25" s="568"/>
      <c r="B25" s="188"/>
      <c r="C25" s="32"/>
      <c r="D25" s="32"/>
      <c r="E25" s="33"/>
      <c r="F25" s="340"/>
      <c r="G25" s="421"/>
      <c r="H25" s="94"/>
      <c r="I25" s="94"/>
      <c r="J25" s="77"/>
      <c r="K25" s="225"/>
      <c r="L25" s="232"/>
    </row>
    <row r="26" spans="1:13" s="307" customFormat="1" ht="30" hidden="1" customHeight="1" x14ac:dyDescent="0.25">
      <c r="A26" s="568"/>
      <c r="B26" s="429" t="s">
        <v>226</v>
      </c>
      <c r="C26" s="430">
        <f>COUNTA(B23:B25)</f>
        <v>0</v>
      </c>
      <c r="D26" s="313"/>
      <c r="E26" s="312"/>
      <c r="F26" s="340"/>
      <c r="G26" s="421"/>
      <c r="H26" s="332"/>
      <c r="I26" s="332"/>
      <c r="J26" s="333"/>
      <c r="K26" s="458">
        <f>SUM(K23:K25)</f>
        <v>0</v>
      </c>
      <c r="L26" s="459">
        <f>SUM(L23:L25)</f>
        <v>0</v>
      </c>
    </row>
    <row r="27" spans="1:13" s="307" customFormat="1" ht="30" hidden="1" customHeight="1" x14ac:dyDescent="0.25">
      <c r="A27" s="568" t="s">
        <v>235</v>
      </c>
      <c r="B27" s="334"/>
      <c r="C27" s="32"/>
      <c r="D27" s="32"/>
      <c r="E27" s="33"/>
      <c r="F27" s="340"/>
      <c r="G27" s="421"/>
      <c r="H27" s="226"/>
      <c r="I27" s="226"/>
      <c r="J27" s="86"/>
      <c r="K27" s="335"/>
      <c r="L27" s="231"/>
    </row>
    <row r="28" spans="1:13" s="307" customFormat="1" ht="30" hidden="1" customHeight="1" x14ac:dyDescent="0.25">
      <c r="A28" s="568"/>
      <c r="B28" s="336"/>
      <c r="C28" s="32"/>
      <c r="D28" s="32"/>
      <c r="E28" s="33"/>
      <c r="F28" s="340"/>
      <c r="G28" s="421"/>
      <c r="H28" s="119"/>
      <c r="I28" s="119"/>
      <c r="J28" s="86"/>
      <c r="K28" s="335"/>
      <c r="L28" s="231"/>
    </row>
    <row r="29" spans="1:13" s="307" customFormat="1" ht="30" hidden="1" customHeight="1" x14ac:dyDescent="0.25">
      <c r="A29" s="568"/>
      <c r="B29" s="78"/>
      <c r="C29" s="100"/>
      <c r="D29" s="100"/>
      <c r="E29" s="78"/>
      <c r="F29" s="340"/>
      <c r="G29" s="421"/>
      <c r="H29" s="337"/>
      <c r="I29" s="337"/>
      <c r="J29" s="337"/>
      <c r="K29" s="78"/>
      <c r="L29" s="78"/>
    </row>
    <row r="30" spans="1:13" s="307" customFormat="1" ht="30" hidden="1" customHeight="1" x14ac:dyDescent="0.25">
      <c r="A30" s="568"/>
      <c r="B30" s="429" t="s">
        <v>226</v>
      </c>
      <c r="C30" s="430">
        <f>COUNTA(B27:B29)</f>
        <v>0</v>
      </c>
      <c r="D30" s="313"/>
      <c r="E30" s="312"/>
      <c r="F30" s="340"/>
      <c r="G30" s="421"/>
      <c r="H30" s="338"/>
      <c r="I30" s="338"/>
      <c r="J30" s="338"/>
      <c r="K30" s="458">
        <f>SUM(K27:K29)</f>
        <v>0</v>
      </c>
      <c r="L30" s="459">
        <f>SUM(L27:L29)</f>
        <v>0</v>
      </c>
    </row>
    <row r="31" spans="1:13" s="307" customFormat="1" ht="30" hidden="1" customHeight="1" x14ac:dyDescent="0.25">
      <c r="A31" s="568" t="s">
        <v>236</v>
      </c>
      <c r="B31" s="79"/>
      <c r="C31" s="59"/>
      <c r="D31" s="59"/>
      <c r="E31" s="57"/>
      <c r="F31" s="340"/>
      <c r="G31" s="421"/>
      <c r="H31" s="226"/>
      <c r="I31" s="226"/>
      <c r="J31" s="97"/>
      <c r="K31" s="158"/>
      <c r="L31" s="158"/>
    </row>
    <row r="32" spans="1:13" s="307" customFormat="1" ht="30" hidden="1" customHeight="1" x14ac:dyDescent="0.25">
      <c r="A32" s="568"/>
      <c r="B32" s="188"/>
      <c r="C32" s="339"/>
      <c r="D32" s="339"/>
      <c r="E32" s="96"/>
      <c r="F32" s="340"/>
      <c r="G32" s="421"/>
      <c r="H32" s="97"/>
      <c r="I32" s="97"/>
      <c r="J32" s="340"/>
      <c r="K32" s="75"/>
      <c r="L32" s="75"/>
      <c r="M32" s="341"/>
    </row>
    <row r="33" spans="1:12" s="307" customFormat="1" ht="30" hidden="1" customHeight="1" x14ac:dyDescent="0.25">
      <c r="A33" s="568"/>
      <c r="B33" s="314"/>
      <c r="C33" s="314"/>
      <c r="D33" s="314"/>
      <c r="E33" s="447"/>
      <c r="F33" s="340"/>
      <c r="G33" s="421"/>
      <c r="H33" s="314"/>
      <c r="I33" s="314"/>
      <c r="J33" s="314"/>
      <c r="K33" s="314"/>
      <c r="L33" s="314"/>
    </row>
    <row r="34" spans="1:12" s="307" customFormat="1" ht="30" hidden="1" customHeight="1" x14ac:dyDescent="0.25">
      <c r="A34" s="568"/>
      <c r="B34" s="429" t="s">
        <v>226</v>
      </c>
      <c r="C34" s="430">
        <f>COUNTA(B31:B33)</f>
        <v>0</v>
      </c>
      <c r="D34" s="313"/>
      <c r="E34" s="312"/>
      <c r="F34" s="340"/>
      <c r="G34" s="421"/>
      <c r="H34" s="338"/>
      <c r="I34" s="338"/>
      <c r="J34" s="338"/>
      <c r="K34" s="458">
        <f>SUM(K31:K33)</f>
        <v>0</v>
      </c>
      <c r="L34" s="458">
        <f>SUM(L31:L33)</f>
        <v>0</v>
      </c>
    </row>
    <row r="35" spans="1:12" s="307" customFormat="1" ht="30" hidden="1" customHeight="1" x14ac:dyDescent="0.25">
      <c r="A35" s="544" t="s">
        <v>218</v>
      </c>
      <c r="B35" s="342"/>
      <c r="C35" s="32"/>
      <c r="D35" s="32"/>
      <c r="E35" s="33"/>
      <c r="F35" s="340"/>
      <c r="G35" s="421"/>
      <c r="H35" s="33"/>
      <c r="I35" s="33"/>
      <c r="J35" s="113"/>
      <c r="K35" s="218"/>
      <c r="L35" s="86"/>
    </row>
    <row r="36" spans="1:12" s="307" customFormat="1" ht="30" hidden="1" customHeight="1" x14ac:dyDescent="0.25">
      <c r="A36" s="544"/>
      <c r="B36" s="88"/>
      <c r="C36" s="32"/>
      <c r="D36" s="32"/>
      <c r="E36" s="33"/>
      <c r="F36" s="340"/>
      <c r="G36" s="421"/>
      <c r="H36" s="57"/>
      <c r="I36" s="57"/>
      <c r="J36" s="57"/>
      <c r="K36" s="230"/>
      <c r="L36" s="232"/>
    </row>
    <row r="37" spans="1:12" s="307" customFormat="1" ht="30" hidden="1" customHeight="1" x14ac:dyDescent="0.25">
      <c r="A37" s="570"/>
      <c r="B37" s="59"/>
      <c r="C37" s="59"/>
      <c r="D37" s="59"/>
      <c r="E37" s="57"/>
      <c r="F37" s="340"/>
      <c r="G37" s="421"/>
      <c r="H37" s="57"/>
      <c r="I37" s="57"/>
      <c r="J37" s="57"/>
      <c r="K37" s="230"/>
      <c r="L37" s="218"/>
    </row>
    <row r="38" spans="1:12" s="307" customFormat="1" ht="30" hidden="1" customHeight="1" x14ac:dyDescent="0.25">
      <c r="A38" s="570"/>
      <c r="B38" s="429" t="s">
        <v>226</v>
      </c>
      <c r="C38" s="430">
        <f>COUNTA(B35:B37)</f>
        <v>0</v>
      </c>
      <c r="D38" s="313"/>
      <c r="E38" s="312"/>
      <c r="F38" s="340"/>
      <c r="G38" s="421"/>
      <c r="H38" s="343"/>
      <c r="I38" s="343"/>
      <c r="J38" s="344"/>
      <c r="K38" s="458">
        <f>SUM(K35:K37)</f>
        <v>0</v>
      </c>
      <c r="L38" s="459">
        <f>SUM(L35:L37)</f>
        <v>0</v>
      </c>
    </row>
    <row r="39" spans="1:12" s="307" customFormat="1" ht="30" hidden="1" customHeight="1" x14ac:dyDescent="0.25">
      <c r="A39" s="569" t="s">
        <v>242</v>
      </c>
      <c r="B39" s="32"/>
      <c r="C39" s="32"/>
      <c r="D39" s="32"/>
      <c r="E39" s="33"/>
      <c r="F39" s="340"/>
      <c r="G39" s="421"/>
      <c r="H39" s="33"/>
      <c r="I39" s="33"/>
      <c r="J39" s="345"/>
      <c r="K39" s="86"/>
      <c r="L39" s="86"/>
    </row>
    <row r="40" spans="1:12" s="307" customFormat="1" ht="30" hidden="1" customHeight="1" x14ac:dyDescent="0.25">
      <c r="A40" s="569"/>
      <c r="B40" s="32"/>
      <c r="C40" s="32"/>
      <c r="D40" s="32"/>
      <c r="E40" s="33"/>
      <c r="F40" s="340"/>
      <c r="G40" s="421"/>
      <c r="H40" s="33"/>
      <c r="I40" s="33"/>
      <c r="J40" s="345"/>
      <c r="K40" s="86"/>
      <c r="L40" s="86"/>
    </row>
    <row r="41" spans="1:12" s="307" customFormat="1" ht="30" hidden="1" customHeight="1" x14ac:dyDescent="0.25">
      <c r="A41" s="569"/>
      <c r="B41" s="188"/>
      <c r="C41" s="342"/>
      <c r="D41" s="342"/>
      <c r="E41" s="30"/>
      <c r="F41" s="340"/>
      <c r="G41" s="421"/>
      <c r="H41" s="96"/>
      <c r="I41" s="96"/>
      <c r="J41" s="120"/>
      <c r="K41" s="154"/>
      <c r="L41" s="75"/>
    </row>
    <row r="42" spans="1:12" s="307" customFormat="1" ht="30" hidden="1" customHeight="1" x14ac:dyDescent="0.25">
      <c r="A42" s="569"/>
      <c r="B42" s="429" t="s">
        <v>226</v>
      </c>
      <c r="C42" s="430">
        <f>COUNTA(B39:B41)</f>
        <v>0</v>
      </c>
      <c r="D42" s="313"/>
      <c r="E42" s="312"/>
      <c r="F42" s="340"/>
      <c r="G42" s="421"/>
      <c r="H42" s="346"/>
      <c r="I42" s="346"/>
      <c r="J42" s="347"/>
      <c r="K42" s="458">
        <f>SUM(K39:K41)</f>
        <v>0</v>
      </c>
      <c r="L42" s="459">
        <f>SUM(L39:L41)</f>
        <v>0</v>
      </c>
    </row>
    <row r="43" spans="1:12" s="307" customFormat="1" ht="30" customHeight="1" x14ac:dyDescent="0.25">
      <c r="A43" s="348" t="s">
        <v>62</v>
      </c>
      <c r="B43" s="441" t="s">
        <v>249</v>
      </c>
      <c r="C43" s="442">
        <f>C10+C14+C18+C22+C26+C30+C34+C38+C42</f>
        <v>2</v>
      </c>
      <c r="D43" s="350"/>
      <c r="E43" s="449"/>
      <c r="F43" s="340"/>
      <c r="G43" s="421"/>
      <c r="H43" s="351"/>
      <c r="I43" s="351"/>
      <c r="J43" s="351"/>
      <c r="K43" s="457">
        <f>K34+K30+K26+K22+K42+K18+K38+K14+K10</f>
        <v>6776818585.3843203</v>
      </c>
      <c r="L43" s="457">
        <f>L34+L30+L26+L22+L42+L18+L38+L14+L10</f>
        <v>6776818585.3843203</v>
      </c>
    </row>
    <row r="44" spans="1:12" ht="18.75" customHeight="1" x14ac:dyDescent="0.25">
      <c r="A44" s="36"/>
      <c r="B44" s="37"/>
      <c r="C44" s="38"/>
      <c r="D44" s="38"/>
      <c r="E44" s="38"/>
      <c r="F44" s="38"/>
      <c r="G44" s="38"/>
      <c r="H44" s="39"/>
      <c r="I44" s="39"/>
      <c r="J44" s="39"/>
      <c r="K44" s="37"/>
      <c r="L44" s="37"/>
    </row>
    <row r="45" spans="1:12" ht="26.25" customHeight="1" x14ac:dyDescent="0.25">
      <c r="A45" s="40"/>
      <c r="B45" s="41"/>
      <c r="C45" s="42"/>
      <c r="D45" s="42"/>
      <c r="E45" s="450"/>
      <c r="F45" s="450"/>
      <c r="G45" s="450"/>
      <c r="H45" s="43"/>
      <c r="I45" s="43"/>
      <c r="J45" s="43"/>
      <c r="K45" s="44"/>
      <c r="L45" s="45"/>
    </row>
    <row r="46" spans="1:12" ht="18" customHeight="1" x14ac:dyDescent="0.25">
      <c r="A46" s="40"/>
      <c r="B46" s="41"/>
      <c r="C46" s="42"/>
      <c r="D46" s="42"/>
      <c r="E46" s="450"/>
      <c r="F46" s="450"/>
      <c r="G46" s="450"/>
      <c r="H46" s="43"/>
      <c r="I46" s="43"/>
      <c r="J46" s="43"/>
      <c r="K46" s="44"/>
      <c r="L46" s="45"/>
    </row>
    <row r="47" spans="1:12" ht="18" customHeight="1" x14ac:dyDescent="0.25">
      <c r="A47" s="40"/>
      <c r="B47" s="41"/>
      <c r="C47" s="42"/>
      <c r="D47" s="42"/>
      <c r="E47" s="450"/>
      <c r="F47" s="450"/>
      <c r="G47" s="450"/>
      <c r="H47" s="43"/>
      <c r="I47" s="43"/>
      <c r="J47" s="43"/>
      <c r="K47" s="44"/>
      <c r="L47" s="45"/>
    </row>
    <row r="48" spans="1:12" ht="18" customHeight="1" x14ac:dyDescent="0.25">
      <c r="A48" s="40"/>
      <c r="B48" s="41"/>
      <c r="C48" s="42"/>
      <c r="D48" s="42"/>
      <c r="E48" s="450"/>
      <c r="F48" s="450"/>
      <c r="G48" s="450"/>
      <c r="H48" s="43"/>
      <c r="I48" s="43"/>
      <c r="J48" s="43"/>
      <c r="K48" s="44"/>
      <c r="L48" s="45"/>
    </row>
    <row r="49" spans="1:12" ht="18" customHeight="1" x14ac:dyDescent="0.25">
      <c r="A49" s="40"/>
      <c r="B49" s="41"/>
      <c r="C49" s="42"/>
      <c r="D49" s="42"/>
      <c r="E49" s="450"/>
      <c r="F49" s="450"/>
      <c r="G49" s="450"/>
      <c r="H49" s="43"/>
      <c r="I49" s="43"/>
      <c r="J49" s="43"/>
      <c r="K49" s="44"/>
      <c r="L49" s="45"/>
    </row>
    <row r="50" spans="1:12" ht="18" customHeight="1" x14ac:dyDescent="0.25">
      <c r="A50" s="40"/>
      <c r="B50" s="41"/>
      <c r="C50" s="42"/>
      <c r="D50" s="42"/>
      <c r="E50" s="450"/>
      <c r="F50" s="450"/>
      <c r="G50" s="450"/>
      <c r="H50" s="43"/>
      <c r="I50" s="43"/>
      <c r="J50" s="43"/>
      <c r="K50" s="44"/>
      <c r="L50" s="45"/>
    </row>
  </sheetData>
  <autoFilter ref="A3:M3" xr:uid="{00000000-0009-0000-0000-000008000000}"/>
  <mergeCells count="11">
    <mergeCell ref="A39:A42"/>
    <mergeCell ref="A19:A22"/>
    <mergeCell ref="A23:A26"/>
    <mergeCell ref="A27:A30"/>
    <mergeCell ref="A31:A34"/>
    <mergeCell ref="A35:A38"/>
    <mergeCell ref="A1:L1"/>
    <mergeCell ref="A2:L2"/>
    <mergeCell ref="A4:A10"/>
    <mergeCell ref="A11:A14"/>
    <mergeCell ref="A15:A18"/>
  </mergeCells>
  <phoneticPr fontId="46" type="noConversion"/>
  <conditionalFormatting sqref="J24:L24 H25:K25 H23:L23 J19:L19 K15:L17 C20:E21">
    <cfRule type="cellIs" dxfId="130" priority="1" stopIfTrue="1" operator="between">
      <formula>"未通过"</formula>
      <formula>"未通过"</formula>
    </cfRule>
  </conditionalFormatting>
  <conditionalFormatting sqref="H25:I25">
    <cfRule type="expression" dxfId="129" priority="9" stopIfTrue="1">
      <formula>#REF!=3</formula>
    </cfRule>
    <cfRule type="expression" dxfId="128" priority="10" stopIfTrue="1">
      <formula>#REF!=1</formula>
    </cfRule>
    <cfRule type="expression" dxfId="127" priority="11" stopIfTrue="1">
      <formula>#REF!=2</formula>
    </cfRule>
    <cfRule type="expression" dxfId="126" priority="12" stopIfTrue="1">
      <formula>$M19=3</formula>
    </cfRule>
    <cfRule type="expression" dxfId="125" priority="13" stopIfTrue="1">
      <formula>$M19=1</formula>
    </cfRule>
    <cfRule type="expression" dxfId="124" priority="14" stopIfTrue="1">
      <formula>$M19=2</formula>
    </cfRule>
  </conditionalFormatting>
  <conditionalFormatting sqref="H25:K25 K15:K17 J19:L19">
    <cfRule type="expression" dxfId="123" priority="30" stopIfTrue="1">
      <formula>#REF!=3</formula>
    </cfRule>
    <cfRule type="expression" dxfId="122" priority="31" stopIfTrue="1">
      <formula>#REF!=1</formula>
    </cfRule>
    <cfRule type="expression" dxfId="121" priority="32" stopIfTrue="1">
      <formula>#REF!=2</formula>
    </cfRule>
  </conditionalFormatting>
  <dataValidations count="3">
    <dataValidation type="list" allowBlank="1" showInputMessage="1" showErrorMessage="1" sqref="D4:D43" xr:uid="{00000000-0002-0000-0800-000000000000}">
      <formula1>"PPP项目,带资垫资、大额担保、延期支付项目"</formula1>
    </dataValidation>
    <dataValidation type="list" allowBlank="1" showInputMessage="1" showErrorMessage="1" sqref="E4:E43" xr:uid="{00000000-0002-0000-0800-000001000000}">
      <formula1>"公路,市政,铁路,轨道,建筑,城市综合体"</formula1>
    </dataValidation>
    <dataValidation type="list" allowBlank="1" showInputMessage="1" showErrorMessage="1" sqref="G4:G43" xr:uid="{00000000-0002-0000-0800-000002000000}">
      <formula1>"公路市政,铁路轨道,城市房建,海外,投资,集团分配,其他"</formula1>
    </dataValidation>
  </dataValidations>
  <pageMargins left="0.43307086614173229" right="0.23622047244094491" top="0.27559055118110237" bottom="0.27559055118110237" header="0.47244094488188981" footer="0.19685039370078741"/>
  <pageSetup paperSize="8"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16</vt:i4>
      </vt:variant>
    </vt:vector>
  </HeadingPairs>
  <TitlesOfParts>
    <vt:vector size="28" baseType="lpstr">
      <vt:lpstr>开发月报封面</vt:lpstr>
      <vt:lpstr>一、中标汇总表</vt:lpstr>
      <vt:lpstr>二、投资垫资项目中标汇总表</vt:lpstr>
      <vt:lpstr>三、现汇项目中标汇总表</vt:lpstr>
      <vt:lpstr>四、现汇项目分公司中标明细</vt:lpstr>
      <vt:lpstr>五、现汇项目分区域中标汇总表</vt:lpstr>
      <vt:lpstr>六、现汇项目资审报表</vt:lpstr>
      <vt:lpstr>七、现汇项目投标报表</vt:lpstr>
      <vt:lpstr>八、投资、垫资项目中标明细</vt:lpstr>
      <vt:lpstr>九、有望中标表</vt:lpstr>
      <vt:lpstr> 十、区域总部中标汇总</vt:lpstr>
      <vt:lpstr>十一、事业部中标汇总</vt:lpstr>
      <vt:lpstr>' 十、区域总部中标汇总'!Print_Area</vt:lpstr>
      <vt:lpstr>八、投资、垫资项目中标明细!Print_Area</vt:lpstr>
      <vt:lpstr>九、有望中标表!Print_Area</vt:lpstr>
      <vt:lpstr>六、现汇项目资审报表!Print_Area</vt:lpstr>
      <vt:lpstr>七、现汇项目投标报表!Print_Area</vt:lpstr>
      <vt:lpstr>三、现汇项目中标汇总表!Print_Area</vt:lpstr>
      <vt:lpstr>十一、事业部中标汇总!Print_Area</vt:lpstr>
      <vt:lpstr>四、现汇项目分公司中标明细!Print_Area</vt:lpstr>
      <vt:lpstr>五、现汇项目分区域中标汇总表!Print_Area</vt:lpstr>
      <vt:lpstr>' 十、区域总部中标汇总'!Print_Titles</vt:lpstr>
      <vt:lpstr>八、投资、垫资项目中标明细!Print_Titles</vt:lpstr>
      <vt:lpstr>九、有望中标表!Print_Titles</vt:lpstr>
      <vt:lpstr>六、现汇项目资审报表!Print_Titles</vt:lpstr>
      <vt:lpstr>七、现汇项目投标报表!Print_Titles</vt:lpstr>
      <vt:lpstr>十一、事业部中标汇总!Print_Titles</vt:lpstr>
      <vt:lpstr>四、现汇项目分公司中标明细!Print_Titles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周湘芝</dc:creator>
  <cp:lastModifiedBy>asus</cp:lastModifiedBy>
  <cp:lastPrinted>2018-09-25T03:17:48Z</cp:lastPrinted>
  <dcterms:created xsi:type="dcterms:W3CDTF">2018-01-30T05:47:00Z</dcterms:created>
  <dcterms:modified xsi:type="dcterms:W3CDTF">2018-12-17T01:16:31Z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